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Kopsavilkums" sheetId="1" r:id="rId1"/>
    <sheet name="Detalizets_aprekins_SR_br_l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" i="1" l="1"/>
  <c r="E12" i="1" l="1"/>
  <c r="E9" i="1" l="1"/>
  <c r="E8" i="1"/>
  <c r="E10" i="1"/>
  <c r="C9" i="1"/>
  <c r="C11" i="1" s="1"/>
  <c r="C10" i="1"/>
  <c r="D10" i="1" s="1"/>
  <c r="C8" i="1"/>
  <c r="D8" i="1"/>
  <c r="H39" i="2"/>
  <c r="H58" i="2"/>
  <c r="H97" i="2"/>
  <c r="D9" i="1" l="1"/>
  <c r="D150" i="2"/>
  <c r="E150" i="2" s="1"/>
  <c r="D149" i="2"/>
  <c r="F148" i="2"/>
  <c r="E148" i="2"/>
  <c r="E147" i="2"/>
  <c r="F147" i="2" s="1"/>
  <c r="D146" i="2"/>
  <c r="E146" i="2" s="1"/>
  <c r="F146" i="2" s="1"/>
  <c r="D145" i="2"/>
  <c r="D144" i="2"/>
  <c r="E144" i="2" s="1"/>
  <c r="D143" i="2"/>
  <c r="D142" i="2"/>
  <c r="E142" i="2" s="1"/>
  <c r="F142" i="2" s="1"/>
  <c r="D141" i="2"/>
  <c r="E141" i="2" s="1"/>
  <c r="F141" i="2" s="1"/>
  <c r="D140" i="2"/>
  <c r="E140" i="2" s="1"/>
  <c r="D139" i="2"/>
  <c r="D138" i="2"/>
  <c r="E138" i="2" s="1"/>
  <c r="F138" i="2" s="1"/>
  <c r="E137" i="2"/>
  <c r="F137" i="2" s="1"/>
  <c r="D137" i="2"/>
  <c r="D136" i="2"/>
  <c r="E136" i="2" s="1"/>
  <c r="D135" i="2"/>
  <c r="D134" i="2"/>
  <c r="E134" i="2" s="1"/>
  <c r="F134" i="2" s="1"/>
  <c r="D133" i="2"/>
  <c r="E133" i="2" s="1"/>
  <c r="F133" i="2" s="1"/>
  <c r="D132" i="2"/>
  <c r="E132" i="2" s="1"/>
  <c r="D131" i="2"/>
  <c r="D130" i="2"/>
  <c r="E130" i="2" s="1"/>
  <c r="D129" i="2"/>
  <c r="D128" i="2"/>
  <c r="E128" i="2" s="1"/>
  <c r="F128" i="2" s="1"/>
  <c r="D127" i="2"/>
  <c r="F126" i="2"/>
  <c r="D126" i="2"/>
  <c r="E126" i="2" s="1"/>
  <c r="D125" i="2"/>
  <c r="E125" i="2" s="1"/>
  <c r="F125" i="2" s="1"/>
  <c r="D124" i="2"/>
  <c r="D123" i="2"/>
  <c r="E123" i="2" s="1"/>
  <c r="D122" i="2"/>
  <c r="E122" i="2" s="1"/>
  <c r="D121" i="2"/>
  <c r="E121" i="2" s="1"/>
  <c r="F121" i="2" s="1"/>
  <c r="D120" i="2"/>
  <c r="E120" i="2" s="1"/>
  <c r="F120" i="2" s="1"/>
  <c r="D119" i="2"/>
  <c r="D118" i="2"/>
  <c r="E118" i="2" s="1"/>
  <c r="E117" i="2"/>
  <c r="F117" i="2" s="1"/>
  <c r="D117" i="2"/>
  <c r="D116" i="2"/>
  <c r="D115" i="2"/>
  <c r="E115" i="2" s="1"/>
  <c r="D114" i="2"/>
  <c r="E114" i="2" s="1"/>
  <c r="D113" i="2"/>
  <c r="E113" i="2" s="1"/>
  <c r="F113" i="2" s="1"/>
  <c r="D112" i="2"/>
  <c r="E112" i="2" s="1"/>
  <c r="F112" i="2" s="1"/>
  <c r="D111" i="2"/>
  <c r="D110" i="2"/>
  <c r="E110" i="2" s="1"/>
  <c r="D109" i="2"/>
  <c r="E109" i="2" s="1"/>
  <c r="F109" i="2" s="1"/>
  <c r="D108" i="2"/>
  <c r="D107" i="2"/>
  <c r="E107" i="2" s="1"/>
  <c r="D106" i="2"/>
  <c r="E106" i="2" s="1"/>
  <c r="D105" i="2"/>
  <c r="D104" i="2"/>
  <c r="E104" i="2" s="1"/>
  <c r="F104" i="2" s="1"/>
  <c r="D103" i="2"/>
  <c r="D102" i="2"/>
  <c r="E102" i="2" s="1"/>
  <c r="D101" i="2"/>
  <c r="E101" i="2" s="1"/>
  <c r="F101" i="2" s="1"/>
  <c r="D100" i="2"/>
  <c r="D99" i="2"/>
  <c r="E99" i="2" s="1"/>
  <c r="D98" i="2"/>
  <c r="E98" i="2" s="1"/>
  <c r="E96" i="2"/>
  <c r="F96" i="2" s="1"/>
  <c r="E95" i="2"/>
  <c r="F95" i="2" s="1"/>
  <c r="D94" i="2"/>
  <c r="D93" i="2"/>
  <c r="E93" i="2" s="1"/>
  <c r="D92" i="2"/>
  <c r="E92" i="2" s="1"/>
  <c r="F92" i="2" s="1"/>
  <c r="D91" i="2"/>
  <c r="E91" i="2" s="1"/>
  <c r="F91" i="2" s="1"/>
  <c r="D89" i="2"/>
  <c r="E89" i="2" s="1"/>
  <c r="D88" i="2"/>
  <c r="E88" i="2" s="1"/>
  <c r="E87" i="2"/>
  <c r="F87" i="2" s="1"/>
  <c r="D87" i="2"/>
  <c r="D86" i="2"/>
  <c r="D85" i="2"/>
  <c r="D84" i="2"/>
  <c r="E84" i="2" s="1"/>
  <c r="D83" i="2"/>
  <c r="E83" i="2" s="1"/>
  <c r="F83" i="2" s="1"/>
  <c r="D82" i="2"/>
  <c r="E82" i="2" s="1"/>
  <c r="F82" i="2" s="1"/>
  <c r="D81" i="2"/>
  <c r="E81" i="2" s="1"/>
  <c r="D80" i="2"/>
  <c r="E80" i="2" s="1"/>
  <c r="D79" i="2"/>
  <c r="E79" i="2" s="1"/>
  <c r="F79" i="2" s="1"/>
  <c r="D78" i="2"/>
  <c r="D77" i="2"/>
  <c r="D76" i="2"/>
  <c r="E76" i="2" s="1"/>
  <c r="D75" i="2"/>
  <c r="E75" i="2" s="1"/>
  <c r="F75" i="2" s="1"/>
  <c r="D74" i="2"/>
  <c r="E74" i="2" s="1"/>
  <c r="F74" i="2" s="1"/>
  <c r="D73" i="2"/>
  <c r="E73" i="2" s="1"/>
  <c r="D72" i="2"/>
  <c r="E72" i="2" s="1"/>
  <c r="D71" i="2"/>
  <c r="E71" i="2" s="1"/>
  <c r="F71" i="2" s="1"/>
  <c r="D70" i="2"/>
  <c r="D69" i="2"/>
  <c r="D68" i="2"/>
  <c r="E68" i="2" s="1"/>
  <c r="D67" i="2"/>
  <c r="E67" i="2" s="1"/>
  <c r="F67" i="2" s="1"/>
  <c r="D66" i="2"/>
  <c r="E66" i="2" s="1"/>
  <c r="F66" i="2" s="1"/>
  <c r="D65" i="2"/>
  <c r="E65" i="2" s="1"/>
  <c r="D64" i="2"/>
  <c r="E64" i="2" s="1"/>
  <c r="D63" i="2"/>
  <c r="E63" i="2" s="1"/>
  <c r="F63" i="2" s="1"/>
  <c r="D62" i="2"/>
  <c r="D61" i="2"/>
  <c r="D60" i="2"/>
  <c r="E60" i="2" s="1"/>
  <c r="D59" i="2"/>
  <c r="D57" i="2"/>
  <c r="E57" i="2" s="1"/>
  <c r="D56" i="2"/>
  <c r="E56" i="2" s="1"/>
  <c r="F56" i="2" s="1"/>
  <c r="D55" i="2"/>
  <c r="D54" i="2"/>
  <c r="D53" i="2"/>
  <c r="E53" i="2" s="1"/>
  <c r="D52" i="2"/>
  <c r="E52" i="2" s="1"/>
  <c r="F52" i="2" s="1"/>
  <c r="D50" i="2"/>
  <c r="E50" i="2" s="1"/>
  <c r="F50" i="2" s="1"/>
  <c r="D49" i="2"/>
  <c r="D48" i="2"/>
  <c r="E48" i="2" s="1"/>
  <c r="D47" i="2"/>
  <c r="E47" i="2" s="1"/>
  <c r="F47" i="2" s="1"/>
  <c r="D46" i="2"/>
  <c r="D45" i="2"/>
  <c r="D43" i="2"/>
  <c r="E43" i="2" s="1"/>
  <c r="D42" i="2"/>
  <c r="E42" i="2" s="1"/>
  <c r="F42" i="2" s="1"/>
  <c r="D41" i="2"/>
  <c r="E41" i="2" s="1"/>
  <c r="F41" i="2" s="1"/>
  <c r="D40" i="2"/>
  <c r="D38" i="2"/>
  <c r="E38" i="2" s="1"/>
  <c r="D37" i="2"/>
  <c r="E37" i="2" s="1"/>
  <c r="F37" i="2" s="1"/>
  <c r="D36" i="2"/>
  <c r="D35" i="2"/>
  <c r="E35" i="2" s="1"/>
  <c r="D34" i="2"/>
  <c r="E34" i="2" s="1"/>
  <c r="D33" i="2"/>
  <c r="D32" i="2"/>
  <c r="E32" i="2" s="1"/>
  <c r="F32" i="2" s="1"/>
  <c r="D31" i="2"/>
  <c r="D30" i="2"/>
  <c r="E30" i="2" s="1"/>
  <c r="D29" i="2"/>
  <c r="E29" i="2" s="1"/>
  <c r="F29" i="2" s="1"/>
  <c r="D28" i="2"/>
  <c r="D27" i="2"/>
  <c r="E27" i="2" s="1"/>
  <c r="D25" i="2"/>
  <c r="E25" i="2" s="1"/>
  <c r="D24" i="2"/>
  <c r="D23" i="2"/>
  <c r="E23" i="2" s="1"/>
  <c r="F23" i="2" s="1"/>
  <c r="D22" i="2"/>
  <c r="D21" i="2"/>
  <c r="E21" i="2" s="1"/>
  <c r="D20" i="2"/>
  <c r="E20" i="2" s="1"/>
  <c r="F20" i="2" s="1"/>
  <c r="D19" i="2"/>
  <c r="H17" i="2"/>
  <c r="D16" i="2"/>
  <c r="E16" i="2" s="1"/>
  <c r="D15" i="2"/>
  <c r="E15" i="2" s="1"/>
  <c r="D14" i="2"/>
  <c r="D13" i="2"/>
  <c r="E13" i="2" s="1"/>
  <c r="F13" i="2" s="1"/>
  <c r="D12" i="2"/>
  <c r="D11" i="2"/>
  <c r="D10" i="2"/>
  <c r="E10" i="2" s="1"/>
  <c r="G7" i="2"/>
  <c r="H8" i="2" l="1"/>
  <c r="E145" i="2"/>
  <c r="F145" i="2" s="1"/>
  <c r="E129" i="2"/>
  <c r="F129" i="2" s="1"/>
  <c r="F118" i="2"/>
  <c r="F110" i="2"/>
  <c r="F105" i="2"/>
  <c r="E105" i="2"/>
  <c r="F102" i="2"/>
  <c r="D58" i="2"/>
  <c r="E59" i="2"/>
  <c r="F59" i="2" s="1"/>
  <c r="F38" i="2"/>
  <c r="F30" i="2"/>
  <c r="E33" i="2"/>
  <c r="F33" i="2" s="1"/>
  <c r="E24" i="2"/>
  <c r="F24" i="2" s="1"/>
  <c r="F21" i="2"/>
  <c r="D17" i="2"/>
  <c r="E17" i="2" s="1"/>
  <c r="F17" i="2" s="1"/>
  <c r="E14" i="2"/>
  <c r="F14" i="2" s="1"/>
  <c r="E11" i="2"/>
  <c r="F11" i="2"/>
  <c r="D9" i="2"/>
  <c r="F10" i="2"/>
  <c r="D39" i="2"/>
  <c r="E40" i="2"/>
  <c r="F40" i="2" s="1"/>
  <c r="F43" i="2"/>
  <c r="E46" i="2"/>
  <c r="F46" i="2" s="1"/>
  <c r="E49" i="2"/>
  <c r="F49" i="2" s="1"/>
  <c r="F53" i="2"/>
  <c r="E55" i="2"/>
  <c r="F55" i="2" s="1"/>
  <c r="F60" i="2"/>
  <c r="E62" i="2"/>
  <c r="F62" i="2" s="1"/>
  <c r="F68" i="2"/>
  <c r="E70" i="2"/>
  <c r="F70" i="2" s="1"/>
  <c r="F76" i="2"/>
  <c r="E78" i="2"/>
  <c r="F78" i="2" s="1"/>
  <c r="F84" i="2"/>
  <c r="E86" i="2"/>
  <c r="F86" i="2" s="1"/>
  <c r="F93" i="2"/>
  <c r="E12" i="2"/>
  <c r="F12" i="2" s="1"/>
  <c r="F15" i="2"/>
  <c r="E19" i="2"/>
  <c r="F19" i="2" s="1"/>
  <c r="E22" i="2"/>
  <c r="F22" i="2" s="1"/>
  <c r="F25" i="2"/>
  <c r="E28" i="2"/>
  <c r="F28" i="2" s="1"/>
  <c r="E31" i="2"/>
  <c r="F31" i="2" s="1"/>
  <c r="F34" i="2"/>
  <c r="E36" i="2"/>
  <c r="F36" i="2" s="1"/>
  <c r="F98" i="2"/>
  <c r="E100" i="2"/>
  <c r="F100" i="2" s="1"/>
  <c r="E103" i="2"/>
  <c r="F103" i="2" s="1"/>
  <c r="F106" i="2"/>
  <c r="E108" i="2"/>
  <c r="F108" i="2" s="1"/>
  <c r="E111" i="2"/>
  <c r="F111" i="2" s="1"/>
  <c r="F114" i="2"/>
  <c r="E116" i="2"/>
  <c r="F116" i="2" s="1"/>
  <c r="E119" i="2"/>
  <c r="F119" i="2" s="1"/>
  <c r="F122" i="2"/>
  <c r="E124" i="2"/>
  <c r="F124" i="2" s="1"/>
  <c r="E127" i="2"/>
  <c r="F127" i="2" s="1"/>
  <c r="F130" i="2"/>
  <c r="E149" i="2"/>
  <c r="F149" i="2" s="1"/>
  <c r="F16" i="2"/>
  <c r="F27" i="2"/>
  <c r="F35" i="2"/>
  <c r="E45" i="2"/>
  <c r="F45" i="2" s="1"/>
  <c r="F48" i="2"/>
  <c r="E54" i="2"/>
  <c r="F54" i="2" s="1"/>
  <c r="F57" i="2"/>
  <c r="E61" i="2"/>
  <c r="F61" i="2" s="1"/>
  <c r="F64" i="2"/>
  <c r="E69" i="2"/>
  <c r="F69" i="2" s="1"/>
  <c r="F72" i="2"/>
  <c r="E77" i="2"/>
  <c r="F77" i="2" s="1"/>
  <c r="F80" i="2"/>
  <c r="E85" i="2"/>
  <c r="F85" i="2" s="1"/>
  <c r="F88" i="2"/>
  <c r="E94" i="2"/>
  <c r="F94" i="2" s="1"/>
  <c r="D97" i="2"/>
  <c r="F99" i="2"/>
  <c r="F107" i="2"/>
  <c r="F115" i="2"/>
  <c r="F123" i="2"/>
  <c r="E131" i="2"/>
  <c r="F131" i="2" s="1"/>
  <c r="E135" i="2"/>
  <c r="F135" i="2" s="1"/>
  <c r="E139" i="2"/>
  <c r="F139" i="2" s="1"/>
  <c r="E143" i="2"/>
  <c r="F143" i="2" s="1"/>
  <c r="F150" i="2"/>
  <c r="F65" i="2"/>
  <c r="F73" i="2"/>
  <c r="F81" i="2"/>
  <c r="F89" i="2"/>
  <c r="F132" i="2"/>
  <c r="F136" i="2"/>
  <c r="F140" i="2"/>
  <c r="F144" i="2"/>
  <c r="F9" i="1"/>
  <c r="F10" i="1"/>
  <c r="F8" i="1"/>
  <c r="E11" i="1"/>
  <c r="B11" i="1"/>
  <c r="F39" i="2" l="1"/>
  <c r="H7" i="2"/>
  <c r="H151" i="2"/>
  <c r="F58" i="2"/>
  <c r="E9" i="2"/>
  <c r="F9" i="2" s="1"/>
  <c r="F8" i="2" s="1"/>
  <c r="D8" i="2"/>
  <c r="D7" i="2" s="1"/>
  <c r="E58" i="2"/>
  <c r="E97" i="2"/>
  <c r="F152" i="2"/>
  <c r="F97" i="2"/>
  <c r="E39" i="2"/>
  <c r="F11" i="1"/>
  <c r="D11" i="1"/>
  <c r="E8" i="2" l="1"/>
  <c r="E7" i="2" s="1"/>
  <c r="F7" i="2" l="1"/>
  <c r="F151" i="2" l="1"/>
</calcChain>
</file>

<file path=xl/sharedStrings.xml><?xml version="1.0" encoding="utf-8"?>
<sst xmlns="http://schemas.openxmlformats.org/spreadsheetml/2006/main" count="244" uniqueCount="220">
  <si>
    <t>ergoterapijas nodarbībām</t>
  </si>
  <si>
    <t xml:space="preserve">fizioterapijas nodarbībām </t>
  </si>
  <si>
    <t xml:space="preserve">brīvā laika pavadīšanai </t>
  </si>
  <si>
    <t>Kopā</t>
  </si>
  <si>
    <t xml:space="preserve">2013.gads </t>
  </si>
  <si>
    <t>2.pielikums</t>
  </si>
  <si>
    <t>A.Grīnberga, 67021522, Aija.Grinberga@lm.gov.lv</t>
  </si>
  <si>
    <t>Fakss 67021678, tel. 67021522</t>
  </si>
  <si>
    <t xml:space="preserve">Labklājības ministre     </t>
  </si>
  <si>
    <t xml:space="preserve">                                                                                        I.Viņķele</t>
  </si>
  <si>
    <t xml:space="preserve"> Ls vidēji uz 1 klientu gadā  (4659 klienti)</t>
  </si>
  <si>
    <t>Papildus finansējums 2014. un turpmākajos gados</t>
  </si>
  <si>
    <t>2014. un turpmākie gadi</t>
  </si>
  <si>
    <t>NOSAUKUMS</t>
  </si>
  <si>
    <t>cena  LVL</t>
  </si>
  <si>
    <t>skaits</t>
  </si>
  <si>
    <t>kopā LVL</t>
  </si>
  <si>
    <t>PVN</t>
  </si>
  <si>
    <t>2013.gads kopā ar  PVN</t>
  </si>
  <si>
    <t>Pielietojuma mērķis</t>
  </si>
  <si>
    <t>2014. un turpmākie gadi LVL</t>
  </si>
  <si>
    <t>Nepieciešams kopā, t.sk., :</t>
  </si>
  <si>
    <t>Saturīga brīvā laika pavadīšanai, t.sk:</t>
  </si>
  <si>
    <t>interaktīvās spēles t.sk:</t>
  </si>
  <si>
    <t>Dambrete</t>
  </si>
  <si>
    <t>brīvā laika pavadīšanai</t>
  </si>
  <si>
    <t>Novuss</t>
  </si>
  <si>
    <t>Galda teniss (galds, bumbiņas, raketes)</t>
  </si>
  <si>
    <t xml:space="preserve">Faktu spēle " Latvija" </t>
  </si>
  <si>
    <t>Domino</t>
  </si>
  <si>
    <t>Šautriņmešanas komplekts</t>
  </si>
  <si>
    <t>Šahs</t>
  </si>
  <si>
    <t>materiāli nodarbībām t.sk.:</t>
  </si>
  <si>
    <t>sociālās rehabilitācijas nodarbībām</t>
  </si>
  <si>
    <t>radošo darbnīcu nodarbībām</t>
  </si>
  <si>
    <t>Parafīns vai stearīns, parafīna pigmenti,dakts</t>
  </si>
  <si>
    <t>Māla iztrādājumu apdedzināšanas krāsns</t>
  </si>
  <si>
    <t>Māls</t>
  </si>
  <si>
    <t>Filcēšanas materiāli</t>
  </si>
  <si>
    <t xml:space="preserve">Dekupāža </t>
  </si>
  <si>
    <t>cits t.sk:</t>
  </si>
  <si>
    <t>brīvā laika pavadīšana</t>
  </si>
  <si>
    <t>Brīvā laika pavadīšanai, klientu integrēšanai sabiedrībā</t>
  </si>
  <si>
    <t>Muzikas centrs</t>
  </si>
  <si>
    <t>muzikālā pulciņa nodarbībām</t>
  </si>
  <si>
    <t>Aktīvās tumbas, pieslēdamas pie sintezatora, pieslēdzami mikrofoni 1gb</t>
  </si>
  <si>
    <t>12.50</t>
  </si>
  <si>
    <t>aktīvai brīvā laika pavadīšanai</t>
  </si>
  <si>
    <t>3.50</t>
  </si>
  <si>
    <t>9.00</t>
  </si>
  <si>
    <t>33.00</t>
  </si>
  <si>
    <t>sociālo prasmju attīstīšana</t>
  </si>
  <si>
    <t>39.00</t>
  </si>
  <si>
    <t>15.00</t>
  </si>
  <si>
    <t>58.00</t>
  </si>
  <si>
    <t>Ergoterapijas nodarbībām kopā</t>
  </si>
  <si>
    <t>Handmaster PLUS, SOFT</t>
  </si>
  <si>
    <t>rokas pirkstu trenažieris</t>
  </si>
  <si>
    <t>Handmaster PLUS, MEDIUM</t>
  </si>
  <si>
    <t>Handmaster PLUS, FIRM</t>
  </si>
  <si>
    <t>Terapeitiskais plastilīns 70 gr POLAR PUTTY</t>
  </si>
  <si>
    <t>pirkstu sīkajai motorikai</t>
  </si>
  <si>
    <t>LEDRAGOMA MINI ball (antistresa)</t>
  </si>
  <si>
    <t>sīkajai motorikai</t>
  </si>
  <si>
    <t>TOGU sensorā adatu bumba (6cm)</t>
  </si>
  <si>
    <t>TOGU sensorā adatu bumba (10cm)</t>
  </si>
  <si>
    <t>TEIDA lielo riņķīšu labirints</t>
  </si>
  <si>
    <t>TEIDA nūja vingrošanai ūdenī (7x163cm)</t>
  </si>
  <si>
    <t>TEIDA "Poga"</t>
  </si>
  <si>
    <t>TEIDA ģeometriskie uzgriežņi ar skrūvēm</t>
  </si>
  <si>
    <t>SISSEL Terapijas mīkla, mīksta, 85 g</t>
  </si>
  <si>
    <t>SISSEL Terapijas mīkla, vidēja, 85 g</t>
  </si>
  <si>
    <t>SISSEL Terapijas mīkla, cieta, 85 g</t>
  </si>
  <si>
    <t>SISSEL® Press-Balls , mīsta</t>
  </si>
  <si>
    <t>SISSEL® Press-Balls , vidēja</t>
  </si>
  <si>
    <t>SISSEL® Press-Balls , cieta</t>
  </si>
  <si>
    <t>E-Z dēlis</t>
  </si>
  <si>
    <t>HOMECRAFT ROLYAN pirkstu trenažieris</t>
  </si>
  <si>
    <t>Rolyan vertikālais gredzenu koks</t>
  </si>
  <si>
    <t>TOGU Senso līdzsvara eži (18cm)</t>
  </si>
  <si>
    <t>sensomotorajai aktivācijai</t>
  </si>
  <si>
    <t>TOGU daudzfunkciju rullis (20x50cm)</t>
  </si>
  <si>
    <t>atbalstam</t>
  </si>
  <si>
    <t>TOGU daudzfunkciju pusrullis (7,5x50cm)</t>
  </si>
  <si>
    <t>TEIDA pirkstu trenažieru komplekts ( espanders) “Digi-Flex” 5 gab</t>
  </si>
  <si>
    <t>spēka trenēšanai</t>
  </si>
  <si>
    <t>Sissel® Rokas espanders</t>
  </si>
  <si>
    <t>muskulatūras stiprināšanai</t>
  </si>
  <si>
    <t>Neoprēna hanteles</t>
  </si>
  <si>
    <t>Rolyan darba galds</t>
  </si>
  <si>
    <t>rokas funkcijas uzlabošanai</t>
  </si>
  <si>
    <t>Terry Cloth Cover for Arm Support</t>
  </si>
  <si>
    <t>rokas pozicionēšanai</t>
  </si>
  <si>
    <t>HOMECRAFT ROLYAN Handisizer</t>
  </si>
  <si>
    <t>koordinācijai, satvērienam</t>
  </si>
  <si>
    <t>HOMECRAFT ROLYAN , Ergonomisks roku trenažieris</t>
  </si>
  <si>
    <t>Ideen Welt Air pad līdzsvara spilvens</t>
  </si>
  <si>
    <t>elpošanas stereotipam</t>
  </si>
  <si>
    <t>Ice Power aukstuma-siltuma paka</t>
  </si>
  <si>
    <t>aukstuma un siltuma terapijai, komplikāciju mazināšanai</t>
  </si>
  <si>
    <t>Su Džok masāžas gredzeni pirkstiem</t>
  </si>
  <si>
    <t>sensorai stimulācija</t>
  </si>
  <si>
    <t>HOMECRAFT ROLYAN Goniometrs 15 cm</t>
  </si>
  <si>
    <t>kustību apjoma noteikšanai</t>
  </si>
  <si>
    <t>DYCEM piegriežams neslīdošais materiāls rullī  400mm x 1m</t>
  </si>
  <si>
    <t>aktivitātēm</t>
  </si>
  <si>
    <t>HOMECRAFT ROLYAN Figūru domino</t>
  </si>
  <si>
    <t>sīkajai otorikai, kognitīvai funkcijai</t>
  </si>
  <si>
    <t>Galds ar regulējamu augstumu</t>
  </si>
  <si>
    <t>pielāgojams darbam ar klientu</t>
  </si>
  <si>
    <t>Spogulis 80cm x 50cm</t>
  </si>
  <si>
    <t>darbam ar klientu</t>
  </si>
  <si>
    <t>Fizioterapijas nodarbībām kopā</t>
  </si>
  <si>
    <t>Balansa spilvens – 37cm x 22cm x 6cm</t>
  </si>
  <si>
    <t>Līdzsvara spilvens FIT 33 cm</t>
  </si>
  <si>
    <t>Stabilitātes spilvens</t>
  </si>
  <si>
    <t>SISSEL balancefit pad 50 x 41 x 6cm</t>
  </si>
  <si>
    <t>Līdzsvara spilveni, 5 mazi, 5 lieli</t>
  </si>
  <si>
    <t>Balansa bumbas</t>
  </si>
  <si>
    <t>līdzsvara treniņam</t>
  </si>
  <si>
    <t>Foamrol rullis</t>
  </si>
  <si>
    <t>Putu materiāla pusrullis</t>
  </si>
  <si>
    <t>atbalstam, līdzsvara treniņam</t>
  </si>
  <si>
    <t>Airex līdzsvara lata</t>
  </si>
  <si>
    <t>Wobble and Rocker Boards līdzsvara virsma</t>
  </si>
  <si>
    <t>Roku trīse “Strecher”</t>
  </si>
  <si>
    <t>spēka treniņam</t>
  </si>
  <si>
    <t>Espanders</t>
  </si>
  <si>
    <t>Hanteles, 0,5 kg</t>
  </si>
  <si>
    <t>Hanteļu komplekts</t>
  </si>
  <si>
    <t>Atsvari rokām (1,0 kg)</t>
  </si>
  <si>
    <t>Plaukstas bumba</t>
  </si>
  <si>
    <t>AIREX vingrošanas paklājs, Fitline</t>
  </si>
  <si>
    <t>vingrošanas paklājs</t>
  </si>
  <si>
    <t>SISSEL® Vingrošanas paklājs</t>
  </si>
  <si>
    <t>Standart R80 (200x100x10cm)</t>
  </si>
  <si>
    <t>Standart S25 (200x100x8cm)</t>
  </si>
  <si>
    <t>Sissel vingrošanas bumba 65 cm</t>
  </si>
  <si>
    <t>SISSEL vingrošanas bumba, 75 cm</t>
  </si>
  <si>
    <t>SISSEL® Mini Pumpis</t>
  </si>
  <si>
    <t>palīgaprīkojums</t>
  </si>
  <si>
    <t>SISSEL® Statīvs 3 bumbām</t>
  </si>
  <si>
    <t>Masāžas bumba 6 cm</t>
  </si>
  <si>
    <t>sensomotorajai aktivācijai,sīkajai motorikai</t>
  </si>
  <si>
    <t>Masāžas bumba 7,5 cm</t>
  </si>
  <si>
    <t>Masāžas bumba 9 cm</t>
  </si>
  <si>
    <t>Vingrošanas bumba, 25 cm </t>
  </si>
  <si>
    <t>sensomotorai aktivācijai</t>
  </si>
  <si>
    <t>BODY SCULPTURE Spēka trenažieris, BMG-4700</t>
  </si>
  <si>
    <t>Vingrošanas stienis</t>
  </si>
  <si>
    <t>1 m, zila - stingra</t>
  </si>
  <si>
    <t>1 m, zaļa - vidēji stingra</t>
  </si>
  <si>
    <t>1 m, sarkana - vidēja</t>
  </si>
  <si>
    <t>1 m, dzeltena - plāna</t>
  </si>
  <si>
    <t>20 cm goniometrs</t>
  </si>
  <si>
    <t>locītavu apjoma mērīšanai</t>
  </si>
  <si>
    <t>Nexcare aukstuma-karstuma paka</t>
  </si>
  <si>
    <t>aukstuma un siltuma terapijai</t>
  </si>
  <si>
    <t>BODY SCULPTURE - skrejceļš BT-2870</t>
  </si>
  <si>
    <t>slodzes tolerances uzlabošanai</t>
  </si>
  <si>
    <t>KETTLER Pacer Skrejceliņš</t>
  </si>
  <si>
    <t>BODY SCULPTURE - BE-6600</t>
  </si>
  <si>
    <t>BODY SCULPTURE - velotrenažieris BC-5710</t>
  </si>
  <si>
    <t>Stamm Bodyfit Mini Stepper steperis ar lateksa auklām</t>
  </si>
  <si>
    <t>Jarvinen Active Plus nūjas</t>
  </si>
  <si>
    <t>L,A, Trekking 3-daļīgas teleskopiskās nūjas</t>
  </si>
  <si>
    <t>Konusi , 17cm</t>
  </si>
  <si>
    <t>papildaprīkojums</t>
  </si>
  <si>
    <t>Elektriski regulējama fizioterapijas kušete</t>
  </si>
  <si>
    <t>individuālajam darbam</t>
  </si>
  <si>
    <t>Spogulis  190cm x 190 cm</t>
  </si>
  <si>
    <t>K-Active® Tape Classic 5cm x 5m</t>
  </si>
  <si>
    <t>Muskulatūras stiprināšanai, sāpju noņemšanai, spasticitātes mazināšanai</t>
  </si>
  <si>
    <t>Paralēlās līdztekas, 350cm</t>
  </si>
  <si>
    <t>gaitas stereotipa izstrādei</t>
  </si>
  <si>
    <t>EKK2000</t>
  </si>
  <si>
    <t>EKK5000</t>
  </si>
  <si>
    <t xml:space="preserve">                                                                                                                I.Viņķele</t>
  </si>
  <si>
    <t>Virtuves inventārs t. sk.</t>
  </si>
  <si>
    <t>Nažu komplekts</t>
  </si>
  <si>
    <t xml:space="preserve">Kartupeļu mizojamie naži </t>
  </si>
  <si>
    <t>Virtuves piederumu komplekts</t>
  </si>
  <si>
    <t>Pusdienu servīze 12 personām</t>
  </si>
  <si>
    <t>Caurduris</t>
  </si>
  <si>
    <t>Galdauts (lielais)</t>
  </si>
  <si>
    <t xml:space="preserve">Galdauti </t>
  </si>
  <si>
    <t>Materiāli nodarbībām citi t.sk.:</t>
  </si>
  <si>
    <t>Kancelejas preces</t>
  </si>
  <si>
    <t>Mācību grāmatas (dažādas, atbilstoši nodarbību tēmām)</t>
  </si>
  <si>
    <t xml:space="preserve">Floristikas materiali </t>
  </si>
  <si>
    <t>Rokdarbu materiāli</t>
  </si>
  <si>
    <t xml:space="preserve">Šujmašīna </t>
  </si>
  <si>
    <t>Instrumenti pērļošanai, t.sk., apaļknaibles, plakanknaibles, mazas šķērītes ar spiciem galiem, adatiņas</t>
  </si>
  <si>
    <t>Materiāli pērļošanai, t.sk., dažāda rupjuma stieple, dažāda lieluma pērlītes, aizdares krellēm, utt.</t>
  </si>
  <si>
    <t>Grāmatas bibliot. krājumu papildināš.</t>
  </si>
  <si>
    <t>Biļetes kino, teātru, koncertu un cirka apmeklējumiem</t>
  </si>
  <si>
    <t>Sporta inventārs t.sk.</t>
  </si>
  <si>
    <t>Nūjošanas nūjas</t>
  </si>
  <si>
    <t>Distanču slēpes</t>
  </si>
  <si>
    <t>Slēpju stiprinājumi</t>
  </si>
  <si>
    <t>Nūjas  slēpošanai</t>
  </si>
  <si>
    <t>Slēpju zabaki</t>
  </si>
  <si>
    <t>Boksa komplekts - maiss un cimdi</t>
  </si>
  <si>
    <t>Tūrisma inventārs t.sk.</t>
  </si>
  <si>
    <t>Pumpis matracim</t>
  </si>
  <si>
    <t>Katls</t>
  </si>
  <si>
    <t>Telts - 4 vietīga</t>
  </si>
  <si>
    <t>Piepūšamais matracis - 2 vietīgs</t>
  </si>
  <si>
    <t>Guļammaiss</t>
  </si>
  <si>
    <t xml:space="preserve">Nojume </t>
  </si>
  <si>
    <t>1 filiāle</t>
  </si>
  <si>
    <t>4=3/4659</t>
  </si>
  <si>
    <t>3=2*30</t>
  </si>
  <si>
    <t>6=5/4659</t>
  </si>
  <si>
    <t>VSAC kopā (30 filiāles)</t>
  </si>
  <si>
    <t>Informatīvais ziņojums "Par Latvijas Republikas tiesībsarga ziņojumā par valsts sociālās aprūpes centriem norādītajām rekomendācijām un papildus nepieciešamo finansējumu”</t>
  </si>
  <si>
    <t>2.1.pielikums</t>
  </si>
  <si>
    <t xml:space="preserve">Nepieciešamais  finansējums valsts sociālās aprūpes centriem sociālās rehabilitācijas pasākumu pilnveidei un saturīgas brīvā laika pavadīšanas iespēju pilnveidei  </t>
  </si>
  <si>
    <r>
      <t xml:space="preserve">Detalizēts nepieciešamā finansējuma aprēķins sociālās rehabilitācijas pasākumu pilnveidei un saturīgai brīvā laika pavadīšanai </t>
    </r>
    <r>
      <rPr>
        <b/>
        <u/>
        <sz val="12"/>
        <rFont val="Times New Roman"/>
        <family val="1"/>
        <charset val="186"/>
      </rPr>
      <t>vienai valsts sociālās aprūpes centra filiālei</t>
    </r>
  </si>
  <si>
    <t>17.05.2013. 19:32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</si>
</sst>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indexed="55"/>
      <name val="Calibri"/>
      <family val="2"/>
    </font>
    <font>
      <b/>
      <sz val="11"/>
      <color indexed="55"/>
      <name val="Calibri"/>
      <family val="2"/>
      <charset val="186"/>
    </font>
    <font>
      <sz val="1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11"/>
      </patternFill>
    </fill>
    <fill>
      <patternFill patternType="solid">
        <fgColor indexed="47"/>
        <bgColor indexed="46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2"/>
  </cellStyleXfs>
  <cellXfs count="119">
    <xf numFmtId="0" fontId="0" fillId="0" borderId="0" xfId="0"/>
    <xf numFmtId="2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/>
    <xf numFmtId="4" fontId="2" fillId="0" borderId="0" xfId="0" applyNumberFormat="1" applyFont="1"/>
    <xf numFmtId="0" fontId="2" fillId="0" borderId="0" xfId="0" applyFont="1" applyAlignment="1"/>
    <xf numFmtId="4" fontId="0" fillId="0" borderId="0" xfId="0" applyNumberFormat="1"/>
    <xf numFmtId="0" fontId="5" fillId="0" borderId="0" xfId="0" applyFont="1"/>
    <xf numFmtId="0" fontId="4" fillId="0" borderId="0" xfId="0" applyFont="1" applyAlignment="1">
      <alignment horizontal="justify"/>
    </xf>
    <xf numFmtId="0" fontId="7" fillId="0" borderId="0" xfId="0" applyFont="1"/>
    <xf numFmtId="3" fontId="2" fillId="0" borderId="0" xfId="0" applyNumberFormat="1" applyFont="1"/>
    <xf numFmtId="0" fontId="2" fillId="0" borderId="0" xfId="0" applyFont="1" applyFill="1" applyBorder="1"/>
    <xf numFmtId="4" fontId="10" fillId="0" borderId="0" xfId="0" applyNumberFormat="1" applyFont="1"/>
    <xf numFmtId="0" fontId="10" fillId="0" borderId="0" xfId="0" applyFont="1"/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0" xfId="0" applyNumberFormat="1" applyFont="1"/>
    <xf numFmtId="3" fontId="2" fillId="0" borderId="0" xfId="0" applyNumberFormat="1" applyFont="1" applyAlignment="1"/>
    <xf numFmtId="3" fontId="5" fillId="0" borderId="0" xfId="0" applyNumberFormat="1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4" fillId="0" borderId="0" xfId="1" applyFont="1" applyAlignment="1" applyProtection="1"/>
    <xf numFmtId="0" fontId="11" fillId="0" borderId="7" xfId="2" applyFont="1" applyFill="1" applyBorder="1" applyAlignment="1">
      <alignment vertical="top" wrapText="1"/>
    </xf>
    <xf numFmtId="0" fontId="11" fillId="8" borderId="1" xfId="0" applyFont="1" applyFill="1" applyBorder="1"/>
    <xf numFmtId="3" fontId="11" fillId="8" borderId="1" xfId="0" applyNumberFormat="1" applyFont="1" applyFill="1" applyBorder="1"/>
    <xf numFmtId="0" fontId="11" fillId="8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4" fontId="12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3" fontId="12" fillId="3" borderId="1" xfId="0" applyNumberFormat="1" applyFont="1" applyFill="1" applyBorder="1" applyAlignment="1">
      <alignment horizontal="center" vertical="top" wrapText="1"/>
    </xf>
    <xf numFmtId="4" fontId="12" fillId="3" borderId="1" xfId="0" applyNumberFormat="1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right" vertical="top" wrapText="1"/>
    </xf>
    <xf numFmtId="0" fontId="11" fillId="4" borderId="6" xfId="0" applyFont="1" applyFill="1" applyBorder="1" applyAlignment="1">
      <alignment vertical="top" wrapText="1"/>
    </xf>
    <xf numFmtId="4" fontId="11" fillId="4" borderId="6" xfId="0" applyNumberFormat="1" applyFont="1" applyFill="1" applyBorder="1" applyAlignment="1">
      <alignment vertical="top" wrapText="1"/>
    </xf>
    <xf numFmtId="3" fontId="11" fillId="4" borderId="6" xfId="0" applyNumberFormat="1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vertical="top" wrapText="1"/>
    </xf>
    <xf numFmtId="4" fontId="13" fillId="5" borderId="7" xfId="0" applyNumberFormat="1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center" vertical="top" wrapText="1"/>
    </xf>
    <xf numFmtId="4" fontId="13" fillId="5" borderId="7" xfId="0" applyNumberFormat="1" applyFont="1" applyFill="1" applyBorder="1" applyAlignment="1">
      <alignment horizontal="right" vertical="top" wrapText="1"/>
    </xf>
    <xf numFmtId="3" fontId="13" fillId="5" borderId="7" xfId="0" applyNumberFormat="1" applyFont="1" applyFill="1" applyBorder="1" applyAlignment="1">
      <alignment horizontal="right" vertical="top" wrapText="1"/>
    </xf>
    <xf numFmtId="0" fontId="13" fillId="5" borderId="7" xfId="0" applyFont="1" applyFill="1" applyBorder="1" applyAlignment="1">
      <alignment horizontal="left" vertical="top" wrapText="1"/>
    </xf>
    <xf numFmtId="3" fontId="13" fillId="5" borderId="7" xfId="0" applyNumberFormat="1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4" fontId="11" fillId="0" borderId="7" xfId="0" applyNumberFormat="1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4" fontId="11" fillId="0" borderId="7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0" fontId="11" fillId="5" borderId="7" xfId="0" applyFont="1" applyFill="1" applyBorder="1" applyAlignment="1">
      <alignment vertical="top" wrapText="1"/>
    </xf>
    <xf numFmtId="4" fontId="11" fillId="5" borderId="7" xfId="0" applyNumberFormat="1" applyFont="1" applyFill="1" applyBorder="1" applyAlignment="1">
      <alignment horizontal="right" vertical="top" wrapText="1"/>
    </xf>
    <xf numFmtId="0" fontId="11" fillId="5" borderId="7" xfId="0" applyFont="1" applyFill="1" applyBorder="1" applyAlignment="1">
      <alignment horizontal="center" vertical="top" wrapText="1"/>
    </xf>
    <xf numFmtId="3" fontId="11" fillId="5" borderId="7" xfId="0" applyNumberFormat="1" applyFont="1" applyFill="1" applyBorder="1" applyAlignment="1">
      <alignment horizontal="right" vertical="top" wrapText="1"/>
    </xf>
    <xf numFmtId="0" fontId="11" fillId="5" borderId="7" xfId="0" applyFont="1" applyFill="1" applyBorder="1" applyAlignment="1">
      <alignment horizontal="left" vertical="top" wrapText="1"/>
    </xf>
    <xf numFmtId="0" fontId="12" fillId="6" borderId="7" xfId="2" applyFont="1" applyFill="1" applyBorder="1" applyAlignment="1">
      <alignment horizontal="right" vertical="top" wrapText="1"/>
    </xf>
    <xf numFmtId="0" fontId="12" fillId="4" borderId="7" xfId="2" applyFont="1" applyFill="1" applyBorder="1" applyAlignment="1">
      <alignment vertical="top" wrapText="1"/>
    </xf>
    <xf numFmtId="2" fontId="12" fillId="6" borderId="7" xfId="2" applyNumberFormat="1" applyFont="1" applyFill="1" applyBorder="1" applyAlignment="1">
      <alignment vertical="top" wrapText="1"/>
    </xf>
    <xf numFmtId="4" fontId="13" fillId="7" borderId="7" xfId="2" applyNumberFormat="1" applyFont="1" applyFill="1" applyBorder="1" applyAlignment="1">
      <alignment vertical="top" wrapText="1"/>
    </xf>
    <xf numFmtId="3" fontId="13" fillId="7" borderId="7" xfId="2" applyNumberFormat="1" applyFont="1" applyFill="1" applyBorder="1" applyAlignment="1">
      <alignment vertical="top" wrapText="1"/>
    </xf>
    <xf numFmtId="4" fontId="13" fillId="7" borderId="7" xfId="2" applyNumberFormat="1" applyFont="1" applyFill="1" applyBorder="1" applyAlignment="1">
      <alignment horizontal="left" vertical="top" wrapText="1"/>
    </xf>
    <xf numFmtId="0" fontId="11" fillId="0" borderId="7" xfId="2" applyFont="1" applyBorder="1" applyAlignment="1">
      <alignment vertical="top" wrapText="1"/>
    </xf>
    <xf numFmtId="4" fontId="11" fillId="0" borderId="7" xfId="2" applyNumberFormat="1" applyFont="1" applyBorder="1" applyAlignment="1">
      <alignment horizontal="right" vertical="top" wrapText="1"/>
    </xf>
    <xf numFmtId="0" fontId="11" fillId="0" borderId="7" xfId="2" applyFont="1" applyBorder="1" applyAlignment="1">
      <alignment horizontal="right" vertical="top" wrapText="1"/>
    </xf>
    <xf numFmtId="3" fontId="11" fillId="0" borderId="3" xfId="2" applyNumberFormat="1" applyFont="1" applyBorder="1" applyAlignment="1">
      <alignment horizontal="right" vertical="top" wrapText="1"/>
    </xf>
    <xf numFmtId="3" fontId="12" fillId="0" borderId="7" xfId="2" applyNumberFormat="1" applyFont="1" applyBorder="1" applyAlignment="1">
      <alignment horizontal="center" vertical="top" wrapText="1"/>
    </xf>
    <xf numFmtId="0" fontId="11" fillId="0" borderId="7" xfId="2" applyFont="1" applyBorder="1" applyAlignment="1">
      <alignment horizontal="left" vertical="top" wrapText="1"/>
    </xf>
    <xf numFmtId="2" fontId="11" fillId="0" borderId="7" xfId="3" applyNumberFormat="1" applyFont="1" applyFill="1" applyBorder="1" applyAlignment="1">
      <alignment horizontal="right" vertical="top" wrapText="1"/>
    </xf>
    <xf numFmtId="4" fontId="11" fillId="0" borderId="7" xfId="3" applyNumberFormat="1" applyFont="1" applyFill="1" applyBorder="1" applyAlignment="1">
      <alignment horizontal="right" vertical="top" wrapText="1"/>
    </xf>
    <xf numFmtId="3" fontId="11" fillId="0" borderId="3" xfId="3" applyNumberFormat="1" applyFont="1" applyFill="1" applyBorder="1" applyAlignment="1">
      <alignment horizontal="right" vertical="top" wrapText="1"/>
    </xf>
    <xf numFmtId="0" fontId="11" fillId="0" borderId="7" xfId="3" applyFont="1" applyFill="1" applyBorder="1" applyAlignment="1">
      <alignment horizontal="right" vertical="top" wrapText="1"/>
    </xf>
    <xf numFmtId="0" fontId="11" fillId="0" borderId="7" xfId="3" applyFont="1" applyFill="1" applyBorder="1" applyAlignment="1">
      <alignment horizontal="left" vertical="top" wrapText="1"/>
    </xf>
    <xf numFmtId="3" fontId="11" fillId="0" borderId="7" xfId="3" applyNumberFormat="1" applyFont="1" applyFill="1" applyBorder="1" applyAlignment="1">
      <alignment horizontal="right" vertical="top" wrapText="1"/>
    </xf>
    <xf numFmtId="2" fontId="11" fillId="0" borderId="7" xfId="3" applyNumberFormat="1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vertical="top" wrapText="1"/>
    </xf>
    <xf numFmtId="0" fontId="11" fillId="0" borderId="7" xfId="3" applyFont="1" applyFill="1" applyBorder="1" applyAlignment="1" applyProtection="1">
      <alignment vertical="top" wrapText="1"/>
    </xf>
    <xf numFmtId="2" fontId="11" fillId="0" borderId="7" xfId="2" applyNumberFormat="1" applyFont="1" applyBorder="1" applyAlignment="1">
      <alignment horizontal="right" vertical="top" wrapText="1"/>
    </xf>
    <xf numFmtId="1" fontId="11" fillId="0" borderId="7" xfId="2" applyNumberFormat="1" applyFont="1" applyBorder="1" applyAlignment="1">
      <alignment horizontal="right" vertical="top" wrapText="1"/>
    </xf>
    <xf numFmtId="0" fontId="11" fillId="0" borderId="7" xfId="2" applyFont="1" applyFill="1" applyBorder="1" applyAlignment="1">
      <alignment horizontal="left" vertical="top" wrapText="1"/>
    </xf>
    <xf numFmtId="2" fontId="11" fillId="0" borderId="7" xfId="2" applyNumberFormat="1" applyFont="1" applyBorder="1" applyAlignment="1">
      <alignment vertical="top" wrapText="1"/>
    </xf>
    <xf numFmtId="1" fontId="11" fillId="0" borderId="7" xfId="2" applyNumberFormat="1" applyFont="1" applyBorder="1" applyAlignment="1">
      <alignment vertical="top" wrapText="1"/>
    </xf>
    <xf numFmtId="0" fontId="11" fillId="0" borderId="4" xfId="2" applyFont="1" applyBorder="1" applyAlignment="1">
      <alignment vertical="top" wrapText="1"/>
    </xf>
    <xf numFmtId="0" fontId="11" fillId="0" borderId="8" xfId="2" applyFont="1" applyBorder="1" applyAlignment="1">
      <alignment vertical="top" wrapText="1"/>
    </xf>
    <xf numFmtId="2" fontId="11" fillId="0" borderId="8" xfId="2" applyNumberFormat="1" applyFont="1" applyBorder="1" applyAlignment="1">
      <alignment horizontal="right" vertical="top" wrapText="1"/>
    </xf>
    <xf numFmtId="1" fontId="11" fillId="0" borderId="8" xfId="2" applyNumberFormat="1" applyFont="1" applyBorder="1" applyAlignment="1">
      <alignment horizontal="right" vertical="top" wrapText="1"/>
    </xf>
    <xf numFmtId="2" fontId="11" fillId="0" borderId="8" xfId="3" applyNumberFormat="1" applyFont="1" applyFill="1" applyBorder="1" applyAlignment="1">
      <alignment horizontal="center" vertical="top" wrapText="1"/>
    </xf>
    <xf numFmtId="3" fontId="11" fillId="0" borderId="8" xfId="3" applyNumberFormat="1" applyFont="1" applyFill="1" applyBorder="1" applyAlignment="1">
      <alignment horizontal="right" vertical="top" wrapText="1"/>
    </xf>
    <xf numFmtId="0" fontId="11" fillId="0" borderId="8" xfId="2" applyFont="1" applyBorder="1" applyAlignment="1">
      <alignment horizontal="left" vertical="top" wrapText="1"/>
    </xf>
    <xf numFmtId="3" fontId="12" fillId="0" borderId="8" xfId="2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3" fontId="11" fillId="8" borderId="1" xfId="0" applyNumberFormat="1" applyFont="1" applyFill="1" applyBorder="1" applyAlignment="1">
      <alignment vertical="top" wrapText="1"/>
    </xf>
    <xf numFmtId="0" fontId="11" fillId="8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11" fillId="0" borderId="7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0" fontId="11" fillId="0" borderId="7" xfId="0" applyFont="1" applyBorder="1" applyAlignment="1">
      <alignment horizontal="center" vertical="top" wrapText="1"/>
    </xf>
    <xf numFmtId="0" fontId="11" fillId="0" borderId="7" xfId="2" applyFont="1" applyBorder="1" applyAlignment="1">
      <alignment horizontal="left" vertical="top" wrapText="1"/>
    </xf>
    <xf numFmtId="0" fontId="11" fillId="0" borderId="7" xfId="3" applyFont="1" applyFill="1" applyBorder="1" applyAlignment="1">
      <alignment horizontal="left" vertical="top" wrapText="1"/>
    </xf>
  </cellXfs>
  <cellStyles count="4">
    <cellStyle name="Hyperlink" xfId="1" builtinId="8"/>
    <cellStyle name="Normal" xfId="0" builtinId="0"/>
    <cellStyle name="Normal_No Anetes" xfId="2"/>
    <cellStyle name="TableStyleLigh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ielik_170513_LMZino_arstn_iz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savilkums"/>
      <sheetName val="Detalizets_aprekins"/>
      <sheetName val="1"/>
    </sheetNames>
    <sheetDataSet>
      <sheetData sheetId="0">
        <row r="2">
          <cell r="D2" t="str">
            <v xml:space="preserve">Informatīvais ziņojums "Par Latvijas Republikas tiesībsarga ziņojumā par valsts sociālās aprūpes centriem norādītajām rekomendācijām un papildus nepieciešamo finansējumu”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view="pageLayout" topLeftCell="A7" zoomScaleNormal="100" workbookViewId="0">
      <selection activeCell="D19" sqref="D19"/>
    </sheetView>
  </sheetViews>
  <sheetFormatPr defaultRowHeight="15.75" x14ac:dyDescent="0.25"/>
  <cols>
    <col min="1" max="1" width="31" style="3" customWidth="1"/>
    <col min="2" max="3" width="12.28515625" style="3" customWidth="1"/>
    <col min="4" max="4" width="19.140625" style="3" customWidth="1"/>
    <col min="5" max="5" width="23.85546875" style="3" customWidth="1"/>
    <col min="6" max="6" width="29" style="3" customWidth="1"/>
    <col min="7" max="16384" width="9.140625" style="3"/>
  </cols>
  <sheetData>
    <row r="1" spans="1:16" s="4" customFormat="1" x14ac:dyDescent="0.25">
      <c r="F1" s="5" t="s">
        <v>5</v>
      </c>
      <c r="M1" s="6"/>
      <c r="P1" s="5"/>
    </row>
    <row r="2" spans="1:16" s="4" customFormat="1" ht="38.25" customHeight="1" x14ac:dyDescent="0.25">
      <c r="D2" s="112" t="str">
        <f>[1]Kopsavilkums!$D$2</f>
        <v xml:space="preserve">Informatīvais ziņojums "Par Latvijas Republikas tiesībsarga ziņojumā par valsts sociālās aprūpes centriem norādītajām rekomendācijām un papildus nepieciešamo finansējumu” </v>
      </c>
      <c r="E2" s="112"/>
      <c r="F2" s="112"/>
      <c r="M2" s="7"/>
      <c r="P2" s="5"/>
    </row>
    <row r="3" spans="1:16" s="4" customFormat="1" x14ac:dyDescent="0.25">
      <c r="F3" s="5"/>
      <c r="M3" s="7"/>
      <c r="P3" s="5"/>
    </row>
    <row r="4" spans="1:16" s="2" customFormat="1" ht="34.5" customHeight="1" x14ac:dyDescent="0.25">
      <c r="A4" s="111" t="s">
        <v>217</v>
      </c>
      <c r="B4" s="111"/>
      <c r="C4" s="111"/>
      <c r="D4" s="111"/>
      <c r="E4" s="111"/>
      <c r="F4" s="111"/>
      <c r="G4" s="1"/>
      <c r="H4" s="1"/>
    </row>
    <row r="5" spans="1:16" ht="20.25" customHeight="1" x14ac:dyDescent="0.25">
      <c r="A5" s="2"/>
      <c r="B5" s="110" t="s">
        <v>4</v>
      </c>
      <c r="C5" s="110"/>
      <c r="D5" s="110"/>
      <c r="E5" s="110" t="s">
        <v>12</v>
      </c>
      <c r="F5" s="110"/>
    </row>
    <row r="6" spans="1:16" ht="48.75" customHeight="1" x14ac:dyDescent="0.25">
      <c r="A6" s="23"/>
      <c r="B6" s="24" t="s">
        <v>210</v>
      </c>
      <c r="C6" s="24" t="s">
        <v>214</v>
      </c>
      <c r="D6" s="24" t="s">
        <v>10</v>
      </c>
      <c r="E6" s="24" t="s">
        <v>11</v>
      </c>
      <c r="F6" s="24" t="s">
        <v>10</v>
      </c>
    </row>
    <row r="7" spans="1:16" s="12" customFormat="1" ht="12.75" x14ac:dyDescent="0.2">
      <c r="A7" s="25">
        <v>1</v>
      </c>
      <c r="B7" s="26">
        <v>2</v>
      </c>
      <c r="C7" s="26" t="s">
        <v>212</v>
      </c>
      <c r="D7" s="26" t="s">
        <v>211</v>
      </c>
      <c r="E7" s="26">
        <v>5</v>
      </c>
      <c r="F7" s="26" t="s">
        <v>213</v>
      </c>
    </row>
    <row r="8" spans="1:16" x14ac:dyDescent="0.25">
      <c r="A8" s="27" t="s">
        <v>0</v>
      </c>
      <c r="B8" s="28">
        <v>1306</v>
      </c>
      <c r="C8" s="28">
        <f>B8*30</f>
        <v>39180</v>
      </c>
      <c r="D8" s="29">
        <f>C8/4659</f>
        <v>8.4095299420476497</v>
      </c>
      <c r="E8" s="28">
        <f>319*30</f>
        <v>9570</v>
      </c>
      <c r="F8" s="29">
        <f>E8/4659</f>
        <v>2.0540888602704443</v>
      </c>
    </row>
    <row r="9" spans="1:16" x14ac:dyDescent="0.25">
      <c r="A9" s="27" t="s">
        <v>1</v>
      </c>
      <c r="B9" s="28">
        <v>5861</v>
      </c>
      <c r="C9" s="28">
        <f t="shared" ref="C9:C10" si="0">B9*30</f>
        <v>175830</v>
      </c>
      <c r="D9" s="29">
        <f t="shared" ref="D9:D10" si="1">C9/4659</f>
        <v>37.739858338699293</v>
      </c>
      <c r="E9" s="28">
        <f>446*30</f>
        <v>13380</v>
      </c>
      <c r="F9" s="29">
        <f t="shared" ref="F9:F10" si="2">E9/4659</f>
        <v>2.8718609143593046</v>
      </c>
    </row>
    <row r="10" spans="1:16" x14ac:dyDescent="0.25">
      <c r="A10" s="27" t="s">
        <v>2</v>
      </c>
      <c r="B10" s="28">
        <v>7469</v>
      </c>
      <c r="C10" s="28">
        <f t="shared" si="0"/>
        <v>224070</v>
      </c>
      <c r="D10" s="29">
        <f t="shared" si="1"/>
        <v>48.09401159047006</v>
      </c>
      <c r="E10" s="28">
        <f>4733*30</f>
        <v>141990</v>
      </c>
      <c r="F10" s="29">
        <f t="shared" si="2"/>
        <v>30.476497102382485</v>
      </c>
    </row>
    <row r="11" spans="1:16" x14ac:dyDescent="0.25">
      <c r="A11" s="30" t="s">
        <v>3</v>
      </c>
      <c r="B11" s="31">
        <f>B8+B9+B10</f>
        <v>14636</v>
      </c>
      <c r="C11" s="31">
        <f>C8+C9+C10</f>
        <v>439080</v>
      </c>
      <c r="D11" s="32">
        <f t="shared" ref="D11:F11" si="3">D8+D9+D10</f>
        <v>94.243399871217008</v>
      </c>
      <c r="E11" s="31">
        <f t="shared" si="3"/>
        <v>164940</v>
      </c>
      <c r="F11" s="32">
        <f t="shared" si="3"/>
        <v>35.402446877012231</v>
      </c>
    </row>
    <row r="12" spans="1:16" x14ac:dyDescent="0.25">
      <c r="A12" s="2"/>
      <c r="B12" s="36" t="s">
        <v>175</v>
      </c>
      <c r="C12" s="37">
        <v>311610</v>
      </c>
      <c r="D12" s="38"/>
      <c r="E12" s="37">
        <f>E11</f>
        <v>164940</v>
      </c>
      <c r="F12" s="2"/>
    </row>
    <row r="13" spans="1:16" x14ac:dyDescent="0.25">
      <c r="A13" s="2"/>
      <c r="B13" s="36" t="s">
        <v>176</v>
      </c>
      <c r="C13" s="37">
        <v>127470</v>
      </c>
      <c r="D13" s="38"/>
      <c r="E13" s="37">
        <v>0</v>
      </c>
      <c r="F13" s="2"/>
    </row>
    <row r="14" spans="1:16" x14ac:dyDescent="0.25">
      <c r="A14" s="2"/>
      <c r="B14" s="33"/>
      <c r="C14" s="33"/>
      <c r="D14" s="33"/>
      <c r="E14" s="33"/>
      <c r="F14" s="2"/>
    </row>
    <row r="15" spans="1:16" customFormat="1" x14ac:dyDescent="0.25">
      <c r="A15" s="14" t="s">
        <v>8</v>
      </c>
      <c r="B15" s="113" t="s">
        <v>9</v>
      </c>
      <c r="C15" s="113"/>
      <c r="D15" s="113"/>
      <c r="E15" s="113"/>
      <c r="F15" s="113"/>
      <c r="G15" s="8"/>
      <c r="H15" s="8"/>
      <c r="I15" s="8"/>
      <c r="J15" s="8"/>
      <c r="K15" s="8"/>
      <c r="L15" s="8"/>
      <c r="M15" s="8"/>
      <c r="N15" s="9"/>
    </row>
    <row r="16" spans="1:16" customFormat="1" ht="15" x14ac:dyDescent="0.25">
      <c r="A16" s="33"/>
      <c r="B16" s="33"/>
      <c r="C16" s="33"/>
      <c r="D16" s="33"/>
      <c r="E16" s="33"/>
      <c r="F16" s="33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customFormat="1" ht="15" x14ac:dyDescent="0.25">
      <c r="A17" s="4" t="s">
        <v>219</v>
      </c>
      <c r="B17" s="33"/>
      <c r="C17" s="33"/>
      <c r="D17" s="33"/>
      <c r="E17" s="33"/>
      <c r="F17" s="33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customFormat="1" ht="15" x14ac:dyDescent="0.25">
      <c r="A18" s="4"/>
      <c r="B18" s="33"/>
      <c r="C18" s="33"/>
      <c r="D18" s="33"/>
      <c r="E18" s="33"/>
      <c r="F18" s="33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customFormat="1" ht="15" x14ac:dyDescent="0.25">
      <c r="A19" s="34" t="s">
        <v>6</v>
      </c>
      <c r="B19" s="33"/>
      <c r="C19" s="33"/>
      <c r="D19" s="33"/>
      <c r="E19" s="33"/>
      <c r="F19" s="33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customFormat="1" ht="15" x14ac:dyDescent="0.25">
      <c r="A20" s="11" t="s">
        <v>7</v>
      </c>
      <c r="B20" s="33"/>
      <c r="C20" s="33"/>
      <c r="D20" s="33"/>
      <c r="E20" s="33"/>
      <c r="F20" s="33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25">
      <c r="A21" s="2"/>
      <c r="B21" s="2"/>
      <c r="C21" s="2"/>
      <c r="D21" s="2"/>
      <c r="E21" s="2"/>
      <c r="F21" s="2"/>
    </row>
    <row r="22" spans="1:16" x14ac:dyDescent="0.25">
      <c r="A22" s="2"/>
      <c r="B22" s="2"/>
      <c r="C22" s="2"/>
      <c r="D22" s="2"/>
      <c r="E22" s="2"/>
      <c r="F22" s="2"/>
    </row>
  </sheetData>
  <mergeCells count="5">
    <mergeCell ref="B5:D5"/>
    <mergeCell ref="E5:F5"/>
    <mergeCell ref="A4:F4"/>
    <mergeCell ref="D2:F2"/>
    <mergeCell ref="B15:F15"/>
  </mergeCells>
  <pageMargins left="0.7" right="0.7" top="0.75" bottom="0.75" header="0.3" footer="0.3"/>
  <pageSetup paperSize="9" orientation="landscape" r:id="rId1"/>
  <headerFooter>
    <oddFooter>&amp;C&amp;"Times New Roman,Regular"&amp;10 2_pielik_170513_LMZino_SR_izm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>
      <pane ySplit="7" topLeftCell="A140" activePane="bottomLeft" state="frozen"/>
      <selection pane="bottomLeft" activeCell="A159" sqref="A159"/>
    </sheetView>
  </sheetViews>
  <sheetFormatPr defaultRowHeight="15.75" x14ac:dyDescent="0.25"/>
  <cols>
    <col min="1" max="1" width="38.85546875" style="2" customWidth="1"/>
    <col min="2" max="2" width="12.7109375" style="2" customWidth="1"/>
    <col min="3" max="3" width="7" style="2" customWidth="1"/>
    <col min="4" max="4" width="11.42578125" style="2" customWidth="1"/>
    <col min="5" max="5" width="10.5703125" style="2" customWidth="1"/>
    <col min="6" max="6" width="10.140625" style="13" customWidth="1"/>
    <col min="7" max="7" width="31.7109375" style="18" customWidth="1"/>
    <col min="8" max="8" width="11.42578125" style="13" customWidth="1"/>
    <col min="9" max="16384" width="9.140625" style="2"/>
  </cols>
  <sheetData>
    <row r="1" spans="1:15" s="4" customFormat="1" x14ac:dyDescent="0.25">
      <c r="F1" s="115" t="s">
        <v>216</v>
      </c>
      <c r="G1" s="115"/>
      <c r="H1" s="115"/>
      <c r="L1" s="6"/>
      <c r="O1" s="5"/>
    </row>
    <row r="2" spans="1:15" s="4" customFormat="1" ht="46.5" customHeight="1" x14ac:dyDescent="0.25">
      <c r="F2" s="112" t="s">
        <v>215</v>
      </c>
      <c r="G2" s="112"/>
      <c r="H2" s="112"/>
      <c r="L2" s="7"/>
      <c r="O2" s="5"/>
    </row>
    <row r="3" spans="1:15" s="4" customFormat="1" x14ac:dyDescent="0.25">
      <c r="F3" s="20"/>
      <c r="G3" s="17"/>
      <c r="L3" s="7"/>
      <c r="O3" s="5"/>
    </row>
    <row r="4" spans="1:15" ht="31.5" customHeight="1" x14ac:dyDescent="0.25">
      <c r="A4" s="111" t="s">
        <v>218</v>
      </c>
      <c r="B4" s="111"/>
      <c r="C4" s="111"/>
      <c r="D4" s="111"/>
      <c r="E4" s="111"/>
      <c r="F4" s="111"/>
      <c r="G4" s="111"/>
      <c r="H4" s="111"/>
    </row>
    <row r="6" spans="1:15" ht="42.75" x14ac:dyDescent="0.25">
      <c r="A6" s="39" t="s">
        <v>13</v>
      </c>
      <c r="B6" s="40" t="s">
        <v>14</v>
      </c>
      <c r="C6" s="39" t="s">
        <v>15</v>
      </c>
      <c r="D6" s="40" t="s">
        <v>16</v>
      </c>
      <c r="E6" s="40" t="s">
        <v>17</v>
      </c>
      <c r="F6" s="41" t="s">
        <v>18</v>
      </c>
      <c r="G6" s="42" t="s">
        <v>19</v>
      </c>
      <c r="H6" s="41" t="s">
        <v>20</v>
      </c>
    </row>
    <row r="7" spans="1:15" x14ac:dyDescent="0.25">
      <c r="A7" s="43" t="s">
        <v>21</v>
      </c>
      <c r="B7" s="44"/>
      <c r="C7" s="45"/>
      <c r="D7" s="44">
        <f>D8+D58+D97</f>
        <v>12097.39</v>
      </c>
      <c r="E7" s="44">
        <f t="shared" ref="E7:G7" si="0">E8+E58+E97</f>
        <v>2538.7089000000001</v>
      </c>
      <c r="F7" s="46">
        <f t="shared" si="0"/>
        <v>14636.098900000001</v>
      </c>
      <c r="G7" s="47">
        <f t="shared" si="0"/>
        <v>0</v>
      </c>
      <c r="H7" s="46">
        <f>H8+H58+H97</f>
        <v>5498</v>
      </c>
    </row>
    <row r="8" spans="1:15" x14ac:dyDescent="0.25">
      <c r="A8" s="48" t="s">
        <v>22</v>
      </c>
      <c r="B8" s="49"/>
      <c r="C8" s="49"/>
      <c r="D8" s="50">
        <f>D9+D17+D39</f>
        <v>6172.5</v>
      </c>
      <c r="E8" s="50">
        <f t="shared" ref="E8" si="1">E9+E17+E39</f>
        <v>1296.2249999999999</v>
      </c>
      <c r="F8" s="51">
        <f>F9+F17+F39</f>
        <v>7468.7249999999995</v>
      </c>
      <c r="G8" s="52"/>
      <c r="H8" s="51">
        <f>H9+H17+H39</f>
        <v>4733</v>
      </c>
      <c r="I8" s="7"/>
    </row>
    <row r="9" spans="1:15" x14ac:dyDescent="0.25">
      <c r="A9" s="53" t="s">
        <v>23</v>
      </c>
      <c r="B9" s="54"/>
      <c r="C9" s="55"/>
      <c r="D9" s="56">
        <f>SUM(D10:D16)</f>
        <v>414</v>
      </c>
      <c r="E9" s="56">
        <f t="shared" ref="E9:E57" si="2">D9*0.21</f>
        <v>86.94</v>
      </c>
      <c r="F9" s="57">
        <f t="shared" ref="F9:F57" si="3">D9+E9</f>
        <v>500.94</v>
      </c>
      <c r="G9" s="58"/>
      <c r="H9" s="59">
        <v>1000</v>
      </c>
    </row>
    <row r="10" spans="1:15" ht="15.75" customHeight="1" x14ac:dyDescent="0.25">
      <c r="A10" s="60" t="s">
        <v>24</v>
      </c>
      <c r="B10" s="61">
        <v>3</v>
      </c>
      <c r="C10" s="62">
        <v>3</v>
      </c>
      <c r="D10" s="63">
        <f t="shared" ref="D10:D57" si="4">B10*C10</f>
        <v>9</v>
      </c>
      <c r="E10" s="63">
        <f t="shared" si="2"/>
        <v>1.89</v>
      </c>
      <c r="F10" s="64">
        <f>D10+E10</f>
        <v>10.89</v>
      </c>
      <c r="G10" s="114" t="s">
        <v>25</v>
      </c>
      <c r="H10" s="65"/>
    </row>
    <row r="11" spans="1:15" x14ac:dyDescent="0.25">
      <c r="A11" s="60" t="s">
        <v>26</v>
      </c>
      <c r="B11" s="61">
        <v>89</v>
      </c>
      <c r="C11" s="62">
        <v>2</v>
      </c>
      <c r="D11" s="63">
        <f t="shared" si="4"/>
        <v>178</v>
      </c>
      <c r="E11" s="63">
        <f t="shared" si="2"/>
        <v>37.379999999999995</v>
      </c>
      <c r="F11" s="64">
        <f t="shared" si="3"/>
        <v>215.38</v>
      </c>
      <c r="G11" s="114"/>
      <c r="H11" s="65"/>
    </row>
    <row r="12" spans="1:15" x14ac:dyDescent="0.25">
      <c r="A12" s="60" t="s">
        <v>27</v>
      </c>
      <c r="B12" s="61">
        <v>165</v>
      </c>
      <c r="C12" s="62">
        <v>1</v>
      </c>
      <c r="D12" s="63">
        <f t="shared" si="4"/>
        <v>165</v>
      </c>
      <c r="E12" s="63">
        <f t="shared" si="2"/>
        <v>34.65</v>
      </c>
      <c r="F12" s="64">
        <f t="shared" si="3"/>
        <v>199.65</v>
      </c>
      <c r="G12" s="114"/>
      <c r="H12" s="65"/>
    </row>
    <row r="13" spans="1:15" x14ac:dyDescent="0.25">
      <c r="A13" s="60" t="s">
        <v>28</v>
      </c>
      <c r="B13" s="61">
        <v>14</v>
      </c>
      <c r="C13" s="62">
        <v>1</v>
      </c>
      <c r="D13" s="63">
        <f t="shared" si="4"/>
        <v>14</v>
      </c>
      <c r="E13" s="63">
        <f t="shared" si="2"/>
        <v>2.94</v>
      </c>
      <c r="F13" s="64">
        <f t="shared" si="3"/>
        <v>16.940000000000001</v>
      </c>
      <c r="G13" s="114"/>
      <c r="H13" s="65"/>
    </row>
    <row r="14" spans="1:15" x14ac:dyDescent="0.25">
      <c r="A14" s="60" t="s">
        <v>29</v>
      </c>
      <c r="B14" s="61">
        <v>6</v>
      </c>
      <c r="C14" s="62">
        <v>2</v>
      </c>
      <c r="D14" s="63">
        <f t="shared" si="4"/>
        <v>12</v>
      </c>
      <c r="E14" s="63">
        <f t="shared" si="2"/>
        <v>2.52</v>
      </c>
      <c r="F14" s="64">
        <f t="shared" si="3"/>
        <v>14.52</v>
      </c>
      <c r="G14" s="114"/>
      <c r="H14" s="65"/>
    </row>
    <row r="15" spans="1:15" x14ac:dyDescent="0.25">
      <c r="A15" s="60" t="s">
        <v>30</v>
      </c>
      <c r="B15" s="61">
        <v>13</v>
      </c>
      <c r="C15" s="62">
        <v>2</v>
      </c>
      <c r="D15" s="63">
        <f t="shared" si="4"/>
        <v>26</v>
      </c>
      <c r="E15" s="63">
        <f t="shared" si="2"/>
        <v>5.46</v>
      </c>
      <c r="F15" s="64">
        <f t="shared" si="3"/>
        <v>31.46</v>
      </c>
      <c r="G15" s="114"/>
      <c r="H15" s="65"/>
    </row>
    <row r="16" spans="1:15" x14ac:dyDescent="0.25">
      <c r="A16" s="60" t="s">
        <v>31</v>
      </c>
      <c r="B16" s="61">
        <v>5</v>
      </c>
      <c r="C16" s="62">
        <v>2</v>
      </c>
      <c r="D16" s="63">
        <f t="shared" si="4"/>
        <v>10</v>
      </c>
      <c r="E16" s="63">
        <f t="shared" si="2"/>
        <v>2.1</v>
      </c>
      <c r="F16" s="64">
        <f t="shared" si="3"/>
        <v>12.1</v>
      </c>
      <c r="G16" s="114"/>
      <c r="H16" s="65"/>
    </row>
    <row r="17" spans="1:8" x14ac:dyDescent="0.25">
      <c r="A17" s="53" t="s">
        <v>32</v>
      </c>
      <c r="B17" s="54"/>
      <c r="C17" s="55"/>
      <c r="D17" s="56">
        <f>SUM(D18:D38)</f>
        <v>3326</v>
      </c>
      <c r="E17" s="56">
        <f t="shared" si="2"/>
        <v>698.45999999999992</v>
      </c>
      <c r="F17" s="57">
        <f t="shared" si="3"/>
        <v>4024.46</v>
      </c>
      <c r="G17" s="58"/>
      <c r="H17" s="59">
        <f>SUM(H18:H38)</f>
        <v>2514</v>
      </c>
    </row>
    <row r="18" spans="1:8" x14ac:dyDescent="0.25">
      <c r="A18" s="60" t="s">
        <v>178</v>
      </c>
      <c r="B18" s="61"/>
      <c r="C18" s="62"/>
      <c r="D18" s="63"/>
      <c r="E18" s="63"/>
      <c r="F18" s="64"/>
      <c r="G18" s="66"/>
      <c r="H18" s="65"/>
    </row>
    <row r="19" spans="1:8" x14ac:dyDescent="0.25">
      <c r="A19" s="60" t="s">
        <v>179</v>
      </c>
      <c r="B19" s="61">
        <v>16</v>
      </c>
      <c r="C19" s="62">
        <v>1</v>
      </c>
      <c r="D19" s="63">
        <f t="shared" si="4"/>
        <v>16</v>
      </c>
      <c r="E19" s="63">
        <f t="shared" si="2"/>
        <v>3.36</v>
      </c>
      <c r="F19" s="64">
        <f t="shared" si="3"/>
        <v>19.36</v>
      </c>
      <c r="G19" s="114" t="s">
        <v>33</v>
      </c>
      <c r="H19" s="65"/>
    </row>
    <row r="20" spans="1:8" x14ac:dyDescent="0.25">
      <c r="A20" s="60" t="s">
        <v>180</v>
      </c>
      <c r="B20" s="61">
        <v>0.8</v>
      </c>
      <c r="C20" s="62">
        <v>10</v>
      </c>
      <c r="D20" s="63">
        <f t="shared" si="4"/>
        <v>8</v>
      </c>
      <c r="E20" s="63">
        <f t="shared" si="2"/>
        <v>1.68</v>
      </c>
      <c r="F20" s="64">
        <f t="shared" si="3"/>
        <v>9.68</v>
      </c>
      <c r="G20" s="114"/>
      <c r="H20" s="65"/>
    </row>
    <row r="21" spans="1:8" x14ac:dyDescent="0.25">
      <c r="A21" s="60" t="s">
        <v>181</v>
      </c>
      <c r="B21" s="61">
        <v>9</v>
      </c>
      <c r="C21" s="62">
        <v>1</v>
      </c>
      <c r="D21" s="63">
        <f t="shared" si="4"/>
        <v>9</v>
      </c>
      <c r="E21" s="63">
        <f t="shared" si="2"/>
        <v>1.89</v>
      </c>
      <c r="F21" s="64">
        <f t="shared" si="3"/>
        <v>10.89</v>
      </c>
      <c r="G21" s="114"/>
      <c r="H21" s="65"/>
    </row>
    <row r="22" spans="1:8" x14ac:dyDescent="0.25">
      <c r="A22" s="60" t="s">
        <v>182</v>
      </c>
      <c r="B22" s="61">
        <v>149</v>
      </c>
      <c r="C22" s="62">
        <v>1</v>
      </c>
      <c r="D22" s="63">
        <f t="shared" si="4"/>
        <v>149</v>
      </c>
      <c r="E22" s="63">
        <f t="shared" si="2"/>
        <v>31.29</v>
      </c>
      <c r="F22" s="64">
        <f t="shared" si="3"/>
        <v>180.29</v>
      </c>
      <c r="G22" s="114"/>
      <c r="H22" s="65"/>
    </row>
    <row r="23" spans="1:8" x14ac:dyDescent="0.25">
      <c r="A23" s="60" t="s">
        <v>183</v>
      </c>
      <c r="B23" s="61">
        <v>6</v>
      </c>
      <c r="C23" s="62">
        <v>1</v>
      </c>
      <c r="D23" s="63">
        <f t="shared" si="4"/>
        <v>6</v>
      </c>
      <c r="E23" s="63">
        <f t="shared" si="2"/>
        <v>1.26</v>
      </c>
      <c r="F23" s="64">
        <f t="shared" si="3"/>
        <v>7.26</v>
      </c>
      <c r="G23" s="114"/>
      <c r="H23" s="65"/>
    </row>
    <row r="24" spans="1:8" x14ac:dyDescent="0.25">
      <c r="A24" s="60" t="s">
        <v>184</v>
      </c>
      <c r="B24" s="61">
        <v>15</v>
      </c>
      <c r="C24" s="62">
        <v>1</v>
      </c>
      <c r="D24" s="63">
        <f t="shared" si="4"/>
        <v>15</v>
      </c>
      <c r="E24" s="63">
        <f t="shared" si="2"/>
        <v>3.15</v>
      </c>
      <c r="F24" s="64">
        <f t="shared" si="3"/>
        <v>18.149999999999999</v>
      </c>
      <c r="G24" s="114"/>
      <c r="H24" s="65"/>
    </row>
    <row r="25" spans="1:8" x14ac:dyDescent="0.25">
      <c r="A25" s="60" t="s">
        <v>185</v>
      </c>
      <c r="B25" s="61">
        <v>6</v>
      </c>
      <c r="C25" s="62">
        <v>4</v>
      </c>
      <c r="D25" s="63">
        <f t="shared" si="4"/>
        <v>24</v>
      </c>
      <c r="E25" s="63">
        <f t="shared" si="2"/>
        <v>5.04</v>
      </c>
      <c r="F25" s="64">
        <f t="shared" si="3"/>
        <v>29.04</v>
      </c>
      <c r="G25" s="114"/>
      <c r="H25" s="65"/>
    </row>
    <row r="26" spans="1:8" x14ac:dyDescent="0.25">
      <c r="A26" s="60" t="s">
        <v>186</v>
      </c>
      <c r="B26" s="61"/>
      <c r="C26" s="62"/>
      <c r="D26" s="63"/>
      <c r="E26" s="63"/>
      <c r="F26" s="64"/>
      <c r="G26" s="114"/>
      <c r="H26" s="65"/>
    </row>
    <row r="27" spans="1:8" x14ac:dyDescent="0.25">
      <c r="A27" s="60" t="s">
        <v>187</v>
      </c>
      <c r="B27" s="61">
        <v>550</v>
      </c>
      <c r="C27" s="62">
        <v>1</v>
      </c>
      <c r="D27" s="63">
        <f t="shared" si="4"/>
        <v>550</v>
      </c>
      <c r="E27" s="63">
        <f t="shared" si="2"/>
        <v>115.5</v>
      </c>
      <c r="F27" s="64">
        <f t="shared" si="3"/>
        <v>665.5</v>
      </c>
      <c r="G27" s="114"/>
      <c r="H27" s="65">
        <v>666</v>
      </c>
    </row>
    <row r="28" spans="1:8" ht="30" x14ac:dyDescent="0.25">
      <c r="A28" s="60" t="s">
        <v>188</v>
      </c>
      <c r="B28" s="61">
        <v>115</v>
      </c>
      <c r="C28" s="62">
        <v>1</v>
      </c>
      <c r="D28" s="63">
        <f t="shared" si="4"/>
        <v>115</v>
      </c>
      <c r="E28" s="63">
        <f t="shared" si="2"/>
        <v>24.15</v>
      </c>
      <c r="F28" s="64">
        <f t="shared" si="3"/>
        <v>139.15</v>
      </c>
      <c r="G28" s="114"/>
      <c r="H28" s="65">
        <v>70</v>
      </c>
    </row>
    <row r="29" spans="1:8" x14ac:dyDescent="0.25">
      <c r="A29" s="60" t="s">
        <v>189</v>
      </c>
      <c r="B29" s="61">
        <v>530</v>
      </c>
      <c r="C29" s="62">
        <v>1</v>
      </c>
      <c r="D29" s="63">
        <f t="shared" si="4"/>
        <v>530</v>
      </c>
      <c r="E29" s="63">
        <f t="shared" si="2"/>
        <v>111.3</v>
      </c>
      <c r="F29" s="64">
        <f t="shared" si="3"/>
        <v>641.29999999999995</v>
      </c>
      <c r="G29" s="114" t="s">
        <v>34</v>
      </c>
      <c r="H29" s="65">
        <v>641</v>
      </c>
    </row>
    <row r="30" spans="1:8" x14ac:dyDescent="0.25">
      <c r="A30" s="60" t="s">
        <v>190</v>
      </c>
      <c r="B30" s="61">
        <v>400</v>
      </c>
      <c r="C30" s="62">
        <v>1</v>
      </c>
      <c r="D30" s="63">
        <f t="shared" si="4"/>
        <v>400</v>
      </c>
      <c r="E30" s="63">
        <f t="shared" si="2"/>
        <v>84</v>
      </c>
      <c r="F30" s="64">
        <f t="shared" si="3"/>
        <v>484</v>
      </c>
      <c r="G30" s="114"/>
      <c r="H30" s="65">
        <v>484</v>
      </c>
    </row>
    <row r="31" spans="1:8" x14ac:dyDescent="0.25">
      <c r="A31" s="60" t="s">
        <v>191</v>
      </c>
      <c r="B31" s="61">
        <v>220</v>
      </c>
      <c r="C31" s="62">
        <v>1</v>
      </c>
      <c r="D31" s="63">
        <f t="shared" si="4"/>
        <v>220</v>
      </c>
      <c r="E31" s="63">
        <f t="shared" si="2"/>
        <v>46.199999999999996</v>
      </c>
      <c r="F31" s="64">
        <f t="shared" si="3"/>
        <v>266.2</v>
      </c>
      <c r="G31" s="114"/>
      <c r="H31" s="65"/>
    </row>
    <row r="32" spans="1:8" ht="45" x14ac:dyDescent="0.25">
      <c r="A32" s="60" t="s">
        <v>192</v>
      </c>
      <c r="B32" s="61">
        <v>35</v>
      </c>
      <c r="C32" s="62">
        <v>1</v>
      </c>
      <c r="D32" s="63">
        <f t="shared" si="4"/>
        <v>35</v>
      </c>
      <c r="E32" s="63">
        <f t="shared" si="2"/>
        <v>7.35</v>
      </c>
      <c r="F32" s="64">
        <f t="shared" si="3"/>
        <v>42.35</v>
      </c>
      <c r="G32" s="114"/>
      <c r="H32" s="65">
        <v>42</v>
      </c>
    </row>
    <row r="33" spans="1:8" ht="45" x14ac:dyDescent="0.25">
      <c r="A33" s="60" t="s">
        <v>193</v>
      </c>
      <c r="B33" s="61">
        <v>160</v>
      </c>
      <c r="C33" s="62">
        <v>1</v>
      </c>
      <c r="D33" s="63">
        <f t="shared" si="4"/>
        <v>160</v>
      </c>
      <c r="E33" s="63">
        <f t="shared" si="2"/>
        <v>33.6</v>
      </c>
      <c r="F33" s="64">
        <f t="shared" si="3"/>
        <v>193.6</v>
      </c>
      <c r="G33" s="114"/>
      <c r="H33" s="65">
        <v>194</v>
      </c>
    </row>
    <row r="34" spans="1:8" ht="30" x14ac:dyDescent="0.25">
      <c r="A34" s="60" t="s">
        <v>35</v>
      </c>
      <c r="B34" s="61">
        <v>100</v>
      </c>
      <c r="C34" s="62">
        <v>1</v>
      </c>
      <c r="D34" s="63">
        <f t="shared" si="4"/>
        <v>100</v>
      </c>
      <c r="E34" s="63">
        <f t="shared" si="2"/>
        <v>21</v>
      </c>
      <c r="F34" s="64">
        <f t="shared" si="3"/>
        <v>121</v>
      </c>
      <c r="G34" s="114"/>
      <c r="H34" s="65">
        <v>121</v>
      </c>
    </row>
    <row r="35" spans="1:8" x14ac:dyDescent="0.25">
      <c r="A35" s="60" t="s">
        <v>36</v>
      </c>
      <c r="B35" s="61">
        <v>744</v>
      </c>
      <c r="C35" s="62">
        <v>1</v>
      </c>
      <c r="D35" s="63">
        <f t="shared" si="4"/>
        <v>744</v>
      </c>
      <c r="E35" s="63">
        <f t="shared" si="2"/>
        <v>156.23999999999998</v>
      </c>
      <c r="F35" s="64">
        <f t="shared" si="3"/>
        <v>900.24</v>
      </c>
      <c r="G35" s="114"/>
      <c r="H35" s="65"/>
    </row>
    <row r="36" spans="1:8" x14ac:dyDescent="0.25">
      <c r="A36" s="60" t="s">
        <v>37</v>
      </c>
      <c r="B36" s="61">
        <v>3</v>
      </c>
      <c r="C36" s="62">
        <v>15</v>
      </c>
      <c r="D36" s="63">
        <f t="shared" si="4"/>
        <v>45</v>
      </c>
      <c r="E36" s="63">
        <f t="shared" si="2"/>
        <v>9.4499999999999993</v>
      </c>
      <c r="F36" s="64">
        <f t="shared" si="3"/>
        <v>54.45</v>
      </c>
      <c r="G36" s="114"/>
      <c r="H36" s="65">
        <v>54</v>
      </c>
    </row>
    <row r="37" spans="1:8" x14ac:dyDescent="0.25">
      <c r="A37" s="60" t="s">
        <v>38</v>
      </c>
      <c r="B37" s="61">
        <v>50</v>
      </c>
      <c r="C37" s="62">
        <v>2</v>
      </c>
      <c r="D37" s="63">
        <f t="shared" si="4"/>
        <v>100</v>
      </c>
      <c r="E37" s="63">
        <f t="shared" si="2"/>
        <v>21</v>
      </c>
      <c r="F37" s="64">
        <f t="shared" si="3"/>
        <v>121</v>
      </c>
      <c r="G37" s="114"/>
      <c r="H37" s="65">
        <v>121</v>
      </c>
    </row>
    <row r="38" spans="1:8" x14ac:dyDescent="0.25">
      <c r="A38" s="60" t="s">
        <v>39</v>
      </c>
      <c r="B38" s="61">
        <v>50</v>
      </c>
      <c r="C38" s="62">
        <v>2</v>
      </c>
      <c r="D38" s="63">
        <f t="shared" si="4"/>
        <v>100</v>
      </c>
      <c r="E38" s="63">
        <f t="shared" si="2"/>
        <v>21</v>
      </c>
      <c r="F38" s="64">
        <f t="shared" si="3"/>
        <v>121</v>
      </c>
      <c r="G38" s="114"/>
      <c r="H38" s="65">
        <v>121</v>
      </c>
    </row>
    <row r="39" spans="1:8" x14ac:dyDescent="0.25">
      <c r="A39" s="53" t="s">
        <v>40</v>
      </c>
      <c r="B39" s="54"/>
      <c r="C39" s="55"/>
      <c r="D39" s="56">
        <f>SUM(D40:D57)</f>
        <v>2432.5</v>
      </c>
      <c r="E39" s="56">
        <f t="shared" si="2"/>
        <v>510.82499999999999</v>
      </c>
      <c r="F39" s="57">
        <f>D39+E39</f>
        <v>2943.3249999999998</v>
      </c>
      <c r="G39" s="58"/>
      <c r="H39" s="59">
        <f>SUM(H40:H57)</f>
        <v>1219</v>
      </c>
    </row>
    <row r="40" spans="1:8" x14ac:dyDescent="0.25">
      <c r="A40" s="60" t="s">
        <v>194</v>
      </c>
      <c r="B40" s="63">
        <v>5</v>
      </c>
      <c r="C40" s="62">
        <v>10</v>
      </c>
      <c r="D40" s="63">
        <f t="shared" si="4"/>
        <v>50</v>
      </c>
      <c r="E40" s="63">
        <f t="shared" si="2"/>
        <v>10.5</v>
      </c>
      <c r="F40" s="64">
        <f t="shared" si="3"/>
        <v>60.5</v>
      </c>
      <c r="G40" s="66" t="s">
        <v>41</v>
      </c>
      <c r="H40" s="65">
        <v>30</v>
      </c>
    </row>
    <row r="41" spans="1:8" ht="30" x14ac:dyDescent="0.25">
      <c r="A41" s="60" t="s">
        <v>195</v>
      </c>
      <c r="B41" s="63">
        <v>5</v>
      </c>
      <c r="C41" s="62">
        <v>180</v>
      </c>
      <c r="D41" s="63">
        <f>B41*C41</f>
        <v>900</v>
      </c>
      <c r="E41" s="63">
        <f>D41*0.21</f>
        <v>189</v>
      </c>
      <c r="F41" s="64">
        <f>D41+E41</f>
        <v>1089</v>
      </c>
      <c r="G41" s="66" t="s">
        <v>42</v>
      </c>
      <c r="H41" s="65">
        <v>1089</v>
      </c>
    </row>
    <row r="42" spans="1:8" x14ac:dyDescent="0.25">
      <c r="A42" s="60" t="s">
        <v>43</v>
      </c>
      <c r="B42" s="63">
        <v>200</v>
      </c>
      <c r="C42" s="62">
        <v>1</v>
      </c>
      <c r="D42" s="63">
        <f t="shared" si="4"/>
        <v>200</v>
      </c>
      <c r="E42" s="63">
        <f t="shared" si="2"/>
        <v>42</v>
      </c>
      <c r="F42" s="64">
        <f t="shared" si="3"/>
        <v>242</v>
      </c>
      <c r="G42" s="114" t="s">
        <v>44</v>
      </c>
      <c r="H42" s="65"/>
    </row>
    <row r="43" spans="1:8" ht="30" x14ac:dyDescent="0.25">
      <c r="A43" s="60" t="s">
        <v>45</v>
      </c>
      <c r="B43" s="63">
        <v>200</v>
      </c>
      <c r="C43" s="62">
        <v>1</v>
      </c>
      <c r="D43" s="63">
        <f t="shared" si="4"/>
        <v>200</v>
      </c>
      <c r="E43" s="63">
        <f t="shared" si="2"/>
        <v>42</v>
      </c>
      <c r="F43" s="64">
        <f t="shared" si="3"/>
        <v>242</v>
      </c>
      <c r="G43" s="114"/>
      <c r="H43" s="65"/>
    </row>
    <row r="44" spans="1:8" x14ac:dyDescent="0.25">
      <c r="A44" s="67" t="s">
        <v>196</v>
      </c>
      <c r="B44" s="68"/>
      <c r="C44" s="69"/>
      <c r="D44" s="68"/>
      <c r="E44" s="68"/>
      <c r="F44" s="70"/>
      <c r="G44" s="71"/>
      <c r="H44" s="70">
        <v>50</v>
      </c>
    </row>
    <row r="45" spans="1:8" x14ac:dyDescent="0.25">
      <c r="A45" s="60" t="s">
        <v>197</v>
      </c>
      <c r="B45" s="63" t="s">
        <v>46</v>
      </c>
      <c r="C45" s="62">
        <v>12</v>
      </c>
      <c r="D45" s="63">
        <f t="shared" si="4"/>
        <v>150</v>
      </c>
      <c r="E45" s="63">
        <f t="shared" si="2"/>
        <v>31.5</v>
      </c>
      <c r="F45" s="64">
        <f t="shared" si="3"/>
        <v>181.5</v>
      </c>
      <c r="G45" s="114" t="s">
        <v>47</v>
      </c>
      <c r="H45" s="65"/>
    </row>
    <row r="46" spans="1:8" x14ac:dyDescent="0.25">
      <c r="A46" s="60" t="s">
        <v>198</v>
      </c>
      <c r="B46" s="63">
        <v>46</v>
      </c>
      <c r="C46" s="62">
        <v>5</v>
      </c>
      <c r="D46" s="63">
        <f t="shared" si="4"/>
        <v>230</v>
      </c>
      <c r="E46" s="63">
        <f t="shared" si="2"/>
        <v>48.3</v>
      </c>
      <c r="F46" s="64">
        <f t="shared" si="3"/>
        <v>278.3</v>
      </c>
      <c r="G46" s="114"/>
      <c r="H46" s="65"/>
    </row>
    <row r="47" spans="1:8" x14ac:dyDescent="0.25">
      <c r="A47" s="60" t="s">
        <v>199</v>
      </c>
      <c r="B47" s="63" t="s">
        <v>48</v>
      </c>
      <c r="C47" s="62">
        <v>5</v>
      </c>
      <c r="D47" s="63">
        <f t="shared" si="4"/>
        <v>17.5</v>
      </c>
      <c r="E47" s="63">
        <f t="shared" si="2"/>
        <v>3.6749999999999998</v>
      </c>
      <c r="F47" s="64">
        <f t="shared" si="3"/>
        <v>21.175000000000001</v>
      </c>
      <c r="G47" s="114"/>
      <c r="H47" s="65"/>
    </row>
    <row r="48" spans="1:8" x14ac:dyDescent="0.25">
      <c r="A48" s="60" t="s">
        <v>200</v>
      </c>
      <c r="B48" s="63" t="s">
        <v>49</v>
      </c>
      <c r="C48" s="62">
        <v>5</v>
      </c>
      <c r="D48" s="63">
        <f t="shared" si="4"/>
        <v>45</v>
      </c>
      <c r="E48" s="63">
        <f t="shared" si="2"/>
        <v>9.4499999999999993</v>
      </c>
      <c r="F48" s="64">
        <f t="shared" si="3"/>
        <v>54.45</v>
      </c>
      <c r="G48" s="114"/>
      <c r="H48" s="65"/>
    </row>
    <row r="49" spans="1:8" x14ac:dyDescent="0.25">
      <c r="A49" s="60" t="s">
        <v>201</v>
      </c>
      <c r="B49" s="63">
        <v>30</v>
      </c>
      <c r="C49" s="62">
        <v>5</v>
      </c>
      <c r="D49" s="63">
        <f t="shared" si="4"/>
        <v>150</v>
      </c>
      <c r="E49" s="63">
        <f t="shared" si="2"/>
        <v>31.5</v>
      </c>
      <c r="F49" s="64">
        <f t="shared" si="3"/>
        <v>181.5</v>
      </c>
      <c r="G49" s="114"/>
      <c r="H49" s="65"/>
    </row>
    <row r="50" spans="1:8" x14ac:dyDescent="0.25">
      <c r="A50" s="60" t="s">
        <v>202</v>
      </c>
      <c r="B50" s="63" t="s">
        <v>50</v>
      </c>
      <c r="C50" s="62">
        <v>5</v>
      </c>
      <c r="D50" s="63">
        <f t="shared" si="4"/>
        <v>165</v>
      </c>
      <c r="E50" s="63">
        <f t="shared" si="2"/>
        <v>34.65</v>
      </c>
      <c r="F50" s="64">
        <f t="shared" si="3"/>
        <v>199.65</v>
      </c>
      <c r="G50" s="114"/>
      <c r="H50" s="65"/>
    </row>
    <row r="51" spans="1:8" x14ac:dyDescent="0.25">
      <c r="A51" s="67" t="s">
        <v>203</v>
      </c>
      <c r="B51" s="68"/>
      <c r="C51" s="69"/>
      <c r="D51" s="68"/>
      <c r="E51" s="68"/>
      <c r="F51" s="70"/>
      <c r="G51" s="71"/>
      <c r="H51" s="70">
        <v>50</v>
      </c>
    </row>
    <row r="52" spans="1:8" x14ac:dyDescent="0.25">
      <c r="A52" s="60" t="s">
        <v>204</v>
      </c>
      <c r="B52" s="63" t="s">
        <v>49</v>
      </c>
      <c r="C52" s="62">
        <v>1</v>
      </c>
      <c r="D52" s="63">
        <f>B52*C52</f>
        <v>9</v>
      </c>
      <c r="E52" s="63">
        <f>D52*0.21</f>
        <v>1.89</v>
      </c>
      <c r="F52" s="64">
        <f>D52+E52</f>
        <v>10.89</v>
      </c>
      <c r="G52" s="66" t="s">
        <v>51</v>
      </c>
      <c r="H52" s="65"/>
    </row>
    <row r="53" spans="1:8" x14ac:dyDescent="0.25">
      <c r="A53" s="60" t="s">
        <v>205</v>
      </c>
      <c r="B53" s="63">
        <v>8</v>
      </c>
      <c r="C53" s="62">
        <v>2</v>
      </c>
      <c r="D53" s="63">
        <f t="shared" si="4"/>
        <v>16</v>
      </c>
      <c r="E53" s="63">
        <f t="shared" si="2"/>
        <v>3.36</v>
      </c>
      <c r="F53" s="64">
        <f t="shared" si="3"/>
        <v>19.36</v>
      </c>
      <c r="G53" s="114" t="s">
        <v>47</v>
      </c>
      <c r="H53" s="65"/>
    </row>
    <row r="54" spans="1:8" x14ac:dyDescent="0.25">
      <c r="A54" s="60" t="s">
        <v>206</v>
      </c>
      <c r="B54" s="63" t="s">
        <v>52</v>
      </c>
      <c r="C54" s="62">
        <v>2</v>
      </c>
      <c r="D54" s="63">
        <f t="shared" si="4"/>
        <v>78</v>
      </c>
      <c r="E54" s="63">
        <f t="shared" si="2"/>
        <v>16.38</v>
      </c>
      <c r="F54" s="64">
        <f t="shared" si="3"/>
        <v>94.38</v>
      </c>
      <c r="G54" s="114"/>
      <c r="H54" s="65"/>
    </row>
    <row r="55" spans="1:8" x14ac:dyDescent="0.25">
      <c r="A55" s="60" t="s">
        <v>207</v>
      </c>
      <c r="B55" s="63">
        <v>11</v>
      </c>
      <c r="C55" s="62">
        <v>4</v>
      </c>
      <c r="D55" s="63">
        <f t="shared" si="4"/>
        <v>44</v>
      </c>
      <c r="E55" s="63">
        <f t="shared" si="2"/>
        <v>9.24</v>
      </c>
      <c r="F55" s="64">
        <f t="shared" si="3"/>
        <v>53.24</v>
      </c>
      <c r="G55" s="114"/>
      <c r="H55" s="65"/>
    </row>
    <row r="56" spans="1:8" x14ac:dyDescent="0.25">
      <c r="A56" s="60" t="s">
        <v>208</v>
      </c>
      <c r="B56" s="63" t="s">
        <v>53</v>
      </c>
      <c r="C56" s="62">
        <v>8</v>
      </c>
      <c r="D56" s="63">
        <f t="shared" si="4"/>
        <v>120</v>
      </c>
      <c r="E56" s="63">
        <f t="shared" si="2"/>
        <v>25.2</v>
      </c>
      <c r="F56" s="64">
        <f t="shared" si="3"/>
        <v>145.19999999999999</v>
      </c>
      <c r="G56" s="114"/>
      <c r="H56" s="65"/>
    </row>
    <row r="57" spans="1:8" x14ac:dyDescent="0.25">
      <c r="A57" s="60" t="s">
        <v>209</v>
      </c>
      <c r="B57" s="63" t="s">
        <v>54</v>
      </c>
      <c r="C57" s="62">
        <v>1</v>
      </c>
      <c r="D57" s="63">
        <f t="shared" si="4"/>
        <v>58</v>
      </c>
      <c r="E57" s="63">
        <f t="shared" si="2"/>
        <v>12.18</v>
      </c>
      <c r="F57" s="64">
        <f t="shared" si="3"/>
        <v>70.180000000000007</v>
      </c>
      <c r="G57" s="114"/>
      <c r="H57" s="65"/>
    </row>
    <row r="58" spans="1:8" x14ac:dyDescent="0.25">
      <c r="A58" s="72" t="s">
        <v>55</v>
      </c>
      <c r="B58" s="73"/>
      <c r="C58" s="74"/>
      <c r="D58" s="75">
        <f>SUM(D59:D96)</f>
        <v>1080.7899999999997</v>
      </c>
      <c r="E58" s="75">
        <f>SUM(E59:E96)</f>
        <v>225.22289999999998</v>
      </c>
      <c r="F58" s="76">
        <f t="shared" ref="F58" si="5">SUM(F59:F96)</f>
        <v>1306.0128999999997</v>
      </c>
      <c r="G58" s="77"/>
      <c r="H58" s="76">
        <f>SUM(H59:H96)+300</f>
        <v>319</v>
      </c>
    </row>
    <row r="59" spans="1:8" x14ac:dyDescent="0.25">
      <c r="A59" s="78" t="s">
        <v>56</v>
      </c>
      <c r="B59" s="79">
        <v>8</v>
      </c>
      <c r="C59" s="80">
        <v>1</v>
      </c>
      <c r="D59" s="79">
        <f t="shared" ref="D59:D94" si="6">B59*C59</f>
        <v>8</v>
      </c>
      <c r="E59" s="80">
        <f t="shared" ref="E59:E96" si="7">D59*0.21</f>
        <v>1.68</v>
      </c>
      <c r="F59" s="81">
        <f t="shared" ref="F59:F96" si="8">D59+E59</f>
        <v>9.68</v>
      </c>
      <c r="G59" s="117" t="s">
        <v>57</v>
      </c>
      <c r="H59" s="82"/>
    </row>
    <row r="60" spans="1:8" x14ac:dyDescent="0.25">
      <c r="A60" s="78" t="s">
        <v>58</v>
      </c>
      <c r="B60" s="79">
        <v>8</v>
      </c>
      <c r="C60" s="80">
        <v>1</v>
      </c>
      <c r="D60" s="79">
        <f t="shared" si="6"/>
        <v>8</v>
      </c>
      <c r="E60" s="80">
        <f t="shared" si="7"/>
        <v>1.68</v>
      </c>
      <c r="F60" s="81">
        <f t="shared" si="8"/>
        <v>9.68</v>
      </c>
      <c r="G60" s="117"/>
      <c r="H60" s="82"/>
    </row>
    <row r="61" spans="1:8" x14ac:dyDescent="0.25">
      <c r="A61" s="78" t="s">
        <v>59</v>
      </c>
      <c r="B61" s="79">
        <v>8</v>
      </c>
      <c r="C61" s="80">
        <v>1</v>
      </c>
      <c r="D61" s="79">
        <f t="shared" si="6"/>
        <v>8</v>
      </c>
      <c r="E61" s="80">
        <f t="shared" si="7"/>
        <v>1.68</v>
      </c>
      <c r="F61" s="81">
        <f t="shared" si="8"/>
        <v>9.68</v>
      </c>
      <c r="G61" s="117"/>
      <c r="H61" s="82"/>
    </row>
    <row r="62" spans="1:8" ht="30" x14ac:dyDescent="0.25">
      <c r="A62" s="78" t="s">
        <v>60</v>
      </c>
      <c r="B62" s="79">
        <v>3</v>
      </c>
      <c r="C62" s="80">
        <v>3</v>
      </c>
      <c r="D62" s="79">
        <f t="shared" si="6"/>
        <v>9</v>
      </c>
      <c r="E62" s="80">
        <f t="shared" si="7"/>
        <v>1.89</v>
      </c>
      <c r="F62" s="81">
        <f t="shared" si="8"/>
        <v>10.89</v>
      </c>
      <c r="G62" s="83" t="s">
        <v>61</v>
      </c>
      <c r="H62" s="82"/>
    </row>
    <row r="63" spans="1:8" x14ac:dyDescent="0.25">
      <c r="A63" s="78" t="s">
        <v>62</v>
      </c>
      <c r="B63" s="79">
        <v>3</v>
      </c>
      <c r="C63" s="80">
        <v>8</v>
      </c>
      <c r="D63" s="79">
        <f t="shared" si="6"/>
        <v>24</v>
      </c>
      <c r="E63" s="80">
        <f t="shared" si="7"/>
        <v>5.04</v>
      </c>
      <c r="F63" s="81">
        <f t="shared" si="8"/>
        <v>29.04</v>
      </c>
      <c r="G63" s="117" t="s">
        <v>63</v>
      </c>
      <c r="H63" s="82"/>
    </row>
    <row r="64" spans="1:8" x14ac:dyDescent="0.25">
      <c r="A64" s="78" t="s">
        <v>64</v>
      </c>
      <c r="B64" s="79">
        <v>2</v>
      </c>
      <c r="C64" s="80">
        <v>4</v>
      </c>
      <c r="D64" s="79">
        <f t="shared" si="6"/>
        <v>8</v>
      </c>
      <c r="E64" s="80">
        <f t="shared" si="7"/>
        <v>1.68</v>
      </c>
      <c r="F64" s="81">
        <f t="shared" si="8"/>
        <v>9.68</v>
      </c>
      <c r="G64" s="117"/>
      <c r="H64" s="82"/>
    </row>
    <row r="65" spans="1:8" x14ac:dyDescent="0.25">
      <c r="A65" s="78" t="s">
        <v>65</v>
      </c>
      <c r="B65" s="79">
        <v>3</v>
      </c>
      <c r="C65" s="80">
        <v>4</v>
      </c>
      <c r="D65" s="79">
        <f t="shared" si="6"/>
        <v>12</v>
      </c>
      <c r="E65" s="80">
        <f t="shared" si="7"/>
        <v>2.52</v>
      </c>
      <c r="F65" s="81">
        <f t="shared" si="8"/>
        <v>14.52</v>
      </c>
      <c r="G65" s="117"/>
      <c r="H65" s="82"/>
    </row>
    <row r="66" spans="1:8" x14ac:dyDescent="0.25">
      <c r="A66" s="78" t="s">
        <v>66</v>
      </c>
      <c r="B66" s="79">
        <v>36</v>
      </c>
      <c r="C66" s="80">
        <v>1</v>
      </c>
      <c r="D66" s="79">
        <f t="shared" si="6"/>
        <v>36</v>
      </c>
      <c r="E66" s="80">
        <f t="shared" si="7"/>
        <v>7.56</v>
      </c>
      <c r="F66" s="81">
        <f t="shared" si="8"/>
        <v>43.56</v>
      </c>
      <c r="G66" s="117"/>
      <c r="H66" s="82"/>
    </row>
    <row r="67" spans="1:8" x14ac:dyDescent="0.25">
      <c r="A67" s="78" t="s">
        <v>67</v>
      </c>
      <c r="B67" s="79">
        <v>5</v>
      </c>
      <c r="C67" s="80">
        <v>3</v>
      </c>
      <c r="D67" s="79">
        <f t="shared" si="6"/>
        <v>15</v>
      </c>
      <c r="E67" s="80">
        <f t="shared" si="7"/>
        <v>3.15</v>
      </c>
      <c r="F67" s="81">
        <f t="shared" si="8"/>
        <v>18.149999999999999</v>
      </c>
      <c r="G67" s="117"/>
      <c r="H67" s="82"/>
    </row>
    <row r="68" spans="1:8" x14ac:dyDescent="0.25">
      <c r="A68" s="78" t="s">
        <v>68</v>
      </c>
      <c r="B68" s="79">
        <v>6</v>
      </c>
      <c r="C68" s="80">
        <v>1</v>
      </c>
      <c r="D68" s="79">
        <f t="shared" si="6"/>
        <v>6</v>
      </c>
      <c r="E68" s="80">
        <f t="shared" si="7"/>
        <v>1.26</v>
      </c>
      <c r="F68" s="81">
        <f t="shared" si="8"/>
        <v>7.26</v>
      </c>
      <c r="G68" s="117"/>
      <c r="H68" s="82"/>
    </row>
    <row r="69" spans="1:8" x14ac:dyDescent="0.25">
      <c r="A69" s="78" t="s">
        <v>69</v>
      </c>
      <c r="B69" s="79">
        <v>12</v>
      </c>
      <c r="C69" s="80">
        <v>1</v>
      </c>
      <c r="D69" s="79">
        <f t="shared" si="6"/>
        <v>12</v>
      </c>
      <c r="E69" s="80">
        <f t="shared" si="7"/>
        <v>2.52</v>
      </c>
      <c r="F69" s="81">
        <f t="shared" si="8"/>
        <v>14.52</v>
      </c>
      <c r="G69" s="117"/>
      <c r="H69" s="82"/>
    </row>
    <row r="70" spans="1:8" x14ac:dyDescent="0.25">
      <c r="A70" s="78" t="s">
        <v>70</v>
      </c>
      <c r="B70" s="84">
        <v>5.38</v>
      </c>
      <c r="C70" s="80">
        <v>1</v>
      </c>
      <c r="D70" s="85">
        <f t="shared" si="6"/>
        <v>5.38</v>
      </c>
      <c r="E70" s="84">
        <f t="shared" si="7"/>
        <v>1.1297999999999999</v>
      </c>
      <c r="F70" s="86">
        <f t="shared" si="8"/>
        <v>6.5098000000000003</v>
      </c>
      <c r="G70" s="117"/>
      <c r="H70" s="82"/>
    </row>
    <row r="71" spans="1:8" x14ac:dyDescent="0.25">
      <c r="A71" s="78" t="s">
        <v>71</v>
      </c>
      <c r="B71" s="84">
        <v>5.38</v>
      </c>
      <c r="C71" s="80">
        <v>1</v>
      </c>
      <c r="D71" s="85">
        <f t="shared" si="6"/>
        <v>5.38</v>
      </c>
      <c r="E71" s="84">
        <f t="shared" si="7"/>
        <v>1.1297999999999999</v>
      </c>
      <c r="F71" s="86">
        <f t="shared" si="8"/>
        <v>6.5098000000000003</v>
      </c>
      <c r="G71" s="117"/>
      <c r="H71" s="82"/>
    </row>
    <row r="72" spans="1:8" x14ac:dyDescent="0.25">
      <c r="A72" s="78" t="s">
        <v>72</v>
      </c>
      <c r="B72" s="84">
        <v>5.38</v>
      </c>
      <c r="C72" s="80">
        <v>1</v>
      </c>
      <c r="D72" s="85">
        <f t="shared" si="6"/>
        <v>5.38</v>
      </c>
      <c r="E72" s="84">
        <f t="shared" si="7"/>
        <v>1.1297999999999999</v>
      </c>
      <c r="F72" s="86">
        <f t="shared" si="8"/>
        <v>6.5098000000000003</v>
      </c>
      <c r="G72" s="117"/>
      <c r="H72" s="82"/>
    </row>
    <row r="73" spans="1:8" x14ac:dyDescent="0.25">
      <c r="A73" s="78" t="s">
        <v>73</v>
      </c>
      <c r="B73" s="84">
        <v>4.3099999999999996</v>
      </c>
      <c r="C73" s="87">
        <v>2</v>
      </c>
      <c r="D73" s="85">
        <f t="shared" si="6"/>
        <v>8.6199999999999992</v>
      </c>
      <c r="E73" s="84">
        <f t="shared" si="7"/>
        <v>1.8101999999999998</v>
      </c>
      <c r="F73" s="86">
        <f t="shared" si="8"/>
        <v>10.430199999999999</v>
      </c>
      <c r="G73" s="117"/>
      <c r="H73" s="82"/>
    </row>
    <row r="74" spans="1:8" x14ac:dyDescent="0.25">
      <c r="A74" s="78" t="s">
        <v>74</v>
      </c>
      <c r="B74" s="84">
        <v>4.3099999999999996</v>
      </c>
      <c r="C74" s="87">
        <v>2</v>
      </c>
      <c r="D74" s="85">
        <f t="shared" si="6"/>
        <v>8.6199999999999992</v>
      </c>
      <c r="E74" s="84">
        <f t="shared" si="7"/>
        <v>1.8101999999999998</v>
      </c>
      <c r="F74" s="86">
        <f t="shared" si="8"/>
        <v>10.430199999999999</v>
      </c>
      <c r="G74" s="117"/>
      <c r="H74" s="82"/>
    </row>
    <row r="75" spans="1:8" x14ac:dyDescent="0.25">
      <c r="A75" s="78" t="s">
        <v>75</v>
      </c>
      <c r="B75" s="84">
        <v>4.3099999999999996</v>
      </c>
      <c r="C75" s="87">
        <v>2</v>
      </c>
      <c r="D75" s="85">
        <f t="shared" si="6"/>
        <v>8.6199999999999992</v>
      </c>
      <c r="E75" s="84">
        <f t="shared" si="7"/>
        <v>1.8101999999999998</v>
      </c>
      <c r="F75" s="86">
        <f t="shared" si="8"/>
        <v>10.430199999999999</v>
      </c>
      <c r="G75" s="117"/>
      <c r="H75" s="82"/>
    </row>
    <row r="76" spans="1:8" x14ac:dyDescent="0.25">
      <c r="A76" s="78" t="s">
        <v>76</v>
      </c>
      <c r="B76" s="84">
        <v>140.51</v>
      </c>
      <c r="C76" s="87">
        <v>1</v>
      </c>
      <c r="D76" s="85">
        <f t="shared" si="6"/>
        <v>140.51</v>
      </c>
      <c r="E76" s="84">
        <f t="shared" si="7"/>
        <v>29.507099999999998</v>
      </c>
      <c r="F76" s="86">
        <f t="shared" si="8"/>
        <v>170.0171</v>
      </c>
      <c r="G76" s="117"/>
      <c r="H76" s="82"/>
    </row>
    <row r="77" spans="1:8" ht="30" x14ac:dyDescent="0.25">
      <c r="A77" s="78" t="s">
        <v>77</v>
      </c>
      <c r="B77" s="80">
        <v>12.18</v>
      </c>
      <c r="C77" s="80">
        <v>1</v>
      </c>
      <c r="D77" s="85">
        <f t="shared" si="6"/>
        <v>12.18</v>
      </c>
      <c r="E77" s="84">
        <f t="shared" si="7"/>
        <v>2.5577999999999999</v>
      </c>
      <c r="F77" s="86">
        <f t="shared" si="8"/>
        <v>14.7378</v>
      </c>
      <c r="G77" s="117"/>
      <c r="H77" s="82"/>
    </row>
    <row r="78" spans="1:8" x14ac:dyDescent="0.25">
      <c r="A78" s="78" t="s">
        <v>78</v>
      </c>
      <c r="B78" s="80">
        <v>55.31</v>
      </c>
      <c r="C78" s="80">
        <v>1</v>
      </c>
      <c r="D78" s="85">
        <f t="shared" si="6"/>
        <v>55.31</v>
      </c>
      <c r="E78" s="84">
        <f t="shared" si="7"/>
        <v>11.6151</v>
      </c>
      <c r="F78" s="86">
        <f t="shared" si="8"/>
        <v>66.9251</v>
      </c>
      <c r="G78" s="117"/>
      <c r="H78" s="82"/>
    </row>
    <row r="79" spans="1:8" x14ac:dyDescent="0.25">
      <c r="A79" s="78" t="s">
        <v>79</v>
      </c>
      <c r="B79" s="79">
        <v>21</v>
      </c>
      <c r="C79" s="80">
        <v>3</v>
      </c>
      <c r="D79" s="79">
        <f t="shared" si="6"/>
        <v>63</v>
      </c>
      <c r="E79" s="80">
        <f t="shared" si="7"/>
        <v>13.229999999999999</v>
      </c>
      <c r="F79" s="81">
        <f t="shared" si="8"/>
        <v>76.23</v>
      </c>
      <c r="G79" s="83" t="s">
        <v>80</v>
      </c>
      <c r="H79" s="82"/>
    </row>
    <row r="80" spans="1:8" x14ac:dyDescent="0.25">
      <c r="A80" s="78" t="s">
        <v>81</v>
      </c>
      <c r="B80" s="79">
        <v>27</v>
      </c>
      <c r="C80" s="80">
        <v>2</v>
      </c>
      <c r="D80" s="79">
        <f t="shared" si="6"/>
        <v>54</v>
      </c>
      <c r="E80" s="80">
        <f t="shared" si="7"/>
        <v>11.34</v>
      </c>
      <c r="F80" s="81">
        <f t="shared" si="8"/>
        <v>65.34</v>
      </c>
      <c r="G80" s="83" t="s">
        <v>82</v>
      </c>
      <c r="H80" s="82"/>
    </row>
    <row r="81" spans="1:8" x14ac:dyDescent="0.25">
      <c r="A81" s="78" t="s">
        <v>83</v>
      </c>
      <c r="B81" s="79">
        <v>24</v>
      </c>
      <c r="C81" s="80">
        <v>2</v>
      </c>
      <c r="D81" s="79">
        <f t="shared" si="6"/>
        <v>48</v>
      </c>
      <c r="E81" s="80">
        <f t="shared" si="7"/>
        <v>10.08</v>
      </c>
      <c r="F81" s="81">
        <f t="shared" si="8"/>
        <v>58.08</v>
      </c>
      <c r="G81" s="83" t="s">
        <v>82</v>
      </c>
      <c r="H81" s="82"/>
    </row>
    <row r="82" spans="1:8" ht="30" x14ac:dyDescent="0.25">
      <c r="A82" s="78" t="s">
        <v>84</v>
      </c>
      <c r="B82" s="79">
        <v>70</v>
      </c>
      <c r="C82" s="80">
        <v>1</v>
      </c>
      <c r="D82" s="79">
        <f t="shared" si="6"/>
        <v>70</v>
      </c>
      <c r="E82" s="80">
        <f t="shared" si="7"/>
        <v>14.7</v>
      </c>
      <c r="F82" s="81">
        <f t="shared" si="8"/>
        <v>84.7</v>
      </c>
      <c r="G82" s="83" t="s">
        <v>85</v>
      </c>
      <c r="H82" s="82"/>
    </row>
    <row r="83" spans="1:8" x14ac:dyDescent="0.25">
      <c r="A83" s="78" t="s">
        <v>86</v>
      </c>
      <c r="B83" s="84">
        <v>10.83</v>
      </c>
      <c r="C83" s="80">
        <v>1</v>
      </c>
      <c r="D83" s="85">
        <f t="shared" si="6"/>
        <v>10.83</v>
      </c>
      <c r="E83" s="84">
        <f t="shared" si="7"/>
        <v>2.2742999999999998</v>
      </c>
      <c r="F83" s="86">
        <f t="shared" si="8"/>
        <v>13.1043</v>
      </c>
      <c r="G83" s="88" t="s">
        <v>87</v>
      </c>
      <c r="H83" s="82"/>
    </row>
    <row r="84" spans="1:8" x14ac:dyDescent="0.25">
      <c r="A84" s="78" t="s">
        <v>88</v>
      </c>
      <c r="B84" s="84">
        <v>4.8</v>
      </c>
      <c r="C84" s="80">
        <v>1</v>
      </c>
      <c r="D84" s="85">
        <f t="shared" si="6"/>
        <v>4.8</v>
      </c>
      <c r="E84" s="84">
        <f t="shared" si="7"/>
        <v>1.008</v>
      </c>
      <c r="F84" s="86">
        <f t="shared" si="8"/>
        <v>5.8079999999999998</v>
      </c>
      <c r="G84" s="88" t="s">
        <v>87</v>
      </c>
      <c r="H84" s="82"/>
    </row>
    <row r="85" spans="1:8" x14ac:dyDescent="0.25">
      <c r="A85" s="78" t="s">
        <v>89</v>
      </c>
      <c r="B85" s="84">
        <v>163.92</v>
      </c>
      <c r="C85" s="80">
        <v>1</v>
      </c>
      <c r="D85" s="85">
        <f t="shared" si="6"/>
        <v>163.92</v>
      </c>
      <c r="E85" s="84">
        <f t="shared" si="7"/>
        <v>34.423199999999994</v>
      </c>
      <c r="F85" s="86">
        <f t="shared" si="8"/>
        <v>198.34319999999997</v>
      </c>
      <c r="G85" s="88" t="s">
        <v>90</v>
      </c>
      <c r="H85" s="82"/>
    </row>
    <row r="86" spans="1:8" x14ac:dyDescent="0.25">
      <c r="A86" s="78" t="s">
        <v>91</v>
      </c>
      <c r="B86" s="84">
        <v>11.55</v>
      </c>
      <c r="C86" s="87">
        <v>2</v>
      </c>
      <c r="D86" s="85">
        <f t="shared" si="6"/>
        <v>23.1</v>
      </c>
      <c r="E86" s="84">
        <f t="shared" si="7"/>
        <v>4.851</v>
      </c>
      <c r="F86" s="86">
        <f t="shared" si="8"/>
        <v>27.951000000000001</v>
      </c>
      <c r="G86" s="88" t="s">
        <v>92</v>
      </c>
      <c r="H86" s="82"/>
    </row>
    <row r="87" spans="1:8" x14ac:dyDescent="0.25">
      <c r="A87" s="78" t="s">
        <v>93</v>
      </c>
      <c r="B87" s="80">
        <v>34.25</v>
      </c>
      <c r="C87" s="87">
        <v>2</v>
      </c>
      <c r="D87" s="85">
        <f t="shared" si="6"/>
        <v>68.5</v>
      </c>
      <c r="E87" s="84">
        <f t="shared" si="7"/>
        <v>14.385</v>
      </c>
      <c r="F87" s="86">
        <f t="shared" si="8"/>
        <v>82.885000000000005</v>
      </c>
      <c r="G87" s="83" t="s">
        <v>94</v>
      </c>
      <c r="H87" s="82"/>
    </row>
    <row r="88" spans="1:8" ht="30" x14ac:dyDescent="0.25">
      <c r="A88" s="78" t="s">
        <v>95</v>
      </c>
      <c r="B88" s="80">
        <v>4.8</v>
      </c>
      <c r="C88" s="80">
        <v>1</v>
      </c>
      <c r="D88" s="85">
        <f t="shared" si="6"/>
        <v>4.8</v>
      </c>
      <c r="E88" s="84">
        <f t="shared" si="7"/>
        <v>1.008</v>
      </c>
      <c r="F88" s="86">
        <f t="shared" si="8"/>
        <v>5.8079999999999998</v>
      </c>
      <c r="G88" s="83" t="s">
        <v>85</v>
      </c>
      <c r="H88" s="82"/>
    </row>
    <row r="89" spans="1:8" x14ac:dyDescent="0.25">
      <c r="A89" s="78" t="s">
        <v>96</v>
      </c>
      <c r="B89" s="79">
        <v>14</v>
      </c>
      <c r="C89" s="80">
        <v>1</v>
      </c>
      <c r="D89" s="79">
        <f>B89*C89</f>
        <v>14</v>
      </c>
      <c r="E89" s="80">
        <f>D89*0.21</f>
        <v>2.94</v>
      </c>
      <c r="F89" s="81">
        <f>D89+E89</f>
        <v>16.940000000000001</v>
      </c>
      <c r="G89" s="83" t="s">
        <v>97</v>
      </c>
      <c r="H89" s="82"/>
    </row>
    <row r="90" spans="1:8" ht="30" x14ac:dyDescent="0.25">
      <c r="A90" s="78" t="s">
        <v>98</v>
      </c>
      <c r="B90" s="79">
        <v>4.1500000000000004</v>
      </c>
      <c r="C90" s="80">
        <v>2</v>
      </c>
      <c r="D90" s="79">
        <v>8.3000000000000007</v>
      </c>
      <c r="E90" s="80"/>
      <c r="F90" s="81">
        <v>8.3000000000000007</v>
      </c>
      <c r="G90" s="83" t="s">
        <v>99</v>
      </c>
      <c r="H90" s="82"/>
    </row>
    <row r="91" spans="1:8" x14ac:dyDescent="0.25">
      <c r="A91" s="78" t="s">
        <v>100</v>
      </c>
      <c r="B91" s="80">
        <v>0.92</v>
      </c>
      <c r="C91" s="80">
        <v>1</v>
      </c>
      <c r="D91" s="85">
        <f t="shared" si="6"/>
        <v>0.92</v>
      </c>
      <c r="E91" s="84">
        <f t="shared" si="7"/>
        <v>0.19320000000000001</v>
      </c>
      <c r="F91" s="86">
        <f t="shared" si="8"/>
        <v>1.1132</v>
      </c>
      <c r="G91" s="83" t="s">
        <v>101</v>
      </c>
      <c r="H91" s="82"/>
    </row>
    <row r="92" spans="1:8" ht="30" x14ac:dyDescent="0.25">
      <c r="A92" s="78" t="s">
        <v>102</v>
      </c>
      <c r="B92" s="80">
        <v>9.3800000000000008</v>
      </c>
      <c r="C92" s="80">
        <v>1</v>
      </c>
      <c r="D92" s="85">
        <f t="shared" si="6"/>
        <v>9.3800000000000008</v>
      </c>
      <c r="E92" s="84">
        <f t="shared" si="7"/>
        <v>1.9698</v>
      </c>
      <c r="F92" s="86">
        <f t="shared" si="8"/>
        <v>11.3498</v>
      </c>
      <c r="G92" s="83" t="s">
        <v>103</v>
      </c>
      <c r="H92" s="82"/>
    </row>
    <row r="93" spans="1:8" ht="30" x14ac:dyDescent="0.25">
      <c r="A93" s="78" t="s">
        <v>104</v>
      </c>
      <c r="B93" s="80">
        <v>16.05</v>
      </c>
      <c r="C93" s="80">
        <v>1</v>
      </c>
      <c r="D93" s="85">
        <f t="shared" si="6"/>
        <v>16.05</v>
      </c>
      <c r="E93" s="84">
        <f t="shared" si="7"/>
        <v>3.3704999999999998</v>
      </c>
      <c r="F93" s="86">
        <f t="shared" si="8"/>
        <v>19.420500000000001</v>
      </c>
      <c r="G93" s="83" t="s">
        <v>105</v>
      </c>
      <c r="H93" s="89">
        <v>19</v>
      </c>
    </row>
    <row r="94" spans="1:8" x14ac:dyDescent="0.25">
      <c r="A94" s="78" t="s">
        <v>106</v>
      </c>
      <c r="B94" s="80">
        <v>42.55</v>
      </c>
      <c r="C94" s="80">
        <v>1</v>
      </c>
      <c r="D94" s="85">
        <f t="shared" si="6"/>
        <v>42.55</v>
      </c>
      <c r="E94" s="84">
        <f t="shared" si="7"/>
        <v>8.9354999999999993</v>
      </c>
      <c r="F94" s="86">
        <f t="shared" si="8"/>
        <v>51.485499999999995</v>
      </c>
      <c r="G94" s="83" t="s">
        <v>107</v>
      </c>
      <c r="H94" s="82"/>
    </row>
    <row r="95" spans="1:8" x14ac:dyDescent="0.25">
      <c r="A95" s="78" t="s">
        <v>108</v>
      </c>
      <c r="B95" s="80">
        <v>57.85</v>
      </c>
      <c r="C95" s="80">
        <v>1</v>
      </c>
      <c r="D95" s="85">
        <v>57.85</v>
      </c>
      <c r="E95" s="84">
        <f t="shared" si="7"/>
        <v>12.1485</v>
      </c>
      <c r="F95" s="86">
        <f t="shared" si="8"/>
        <v>69.998500000000007</v>
      </c>
      <c r="G95" s="83" t="s">
        <v>109</v>
      </c>
      <c r="H95" s="82"/>
    </row>
    <row r="96" spans="1:8" x14ac:dyDescent="0.25">
      <c r="A96" s="78" t="s">
        <v>110</v>
      </c>
      <c r="B96" s="80">
        <v>24.79</v>
      </c>
      <c r="C96" s="80">
        <v>1</v>
      </c>
      <c r="D96" s="85">
        <v>24.79</v>
      </c>
      <c r="E96" s="84">
        <f t="shared" si="7"/>
        <v>5.2058999999999997</v>
      </c>
      <c r="F96" s="86">
        <f t="shared" si="8"/>
        <v>29.995899999999999</v>
      </c>
      <c r="G96" s="83" t="s">
        <v>111</v>
      </c>
      <c r="H96" s="82"/>
    </row>
    <row r="97" spans="1:8" x14ac:dyDescent="0.25">
      <c r="A97" s="72" t="s">
        <v>112</v>
      </c>
      <c r="B97" s="73"/>
      <c r="C97" s="74"/>
      <c r="D97" s="75">
        <f>SUM(D98:D150)</f>
        <v>4844.1000000000004</v>
      </c>
      <c r="E97" s="75">
        <f>SUM(E98:E150)</f>
        <v>1017.2610000000001</v>
      </c>
      <c r="F97" s="76">
        <f>SUM(F98:F150)</f>
        <v>5861.3609999999999</v>
      </c>
      <c r="G97" s="77"/>
      <c r="H97" s="76">
        <f>SUM(H98:H150)+300</f>
        <v>446</v>
      </c>
    </row>
    <row r="98" spans="1:8" x14ac:dyDescent="0.25">
      <c r="A98" s="35" t="s">
        <v>113</v>
      </c>
      <c r="B98" s="84">
        <v>10.66</v>
      </c>
      <c r="C98" s="87">
        <v>2</v>
      </c>
      <c r="D98" s="84">
        <f t="shared" ref="D98:D130" si="9">B98*C98</f>
        <v>21.32</v>
      </c>
      <c r="E98" s="90">
        <f t="shared" ref="E98:E130" si="10">D98*0.21</f>
        <v>4.4771999999999998</v>
      </c>
      <c r="F98" s="86">
        <f t="shared" ref="F98:F130" si="11">D98+E98</f>
        <v>25.7972</v>
      </c>
      <c r="G98" s="118" t="s">
        <v>80</v>
      </c>
      <c r="H98" s="82"/>
    </row>
    <row r="99" spans="1:8" x14ac:dyDescent="0.25">
      <c r="A99" s="35" t="s">
        <v>114</v>
      </c>
      <c r="B99" s="84">
        <v>13.97</v>
      </c>
      <c r="C99" s="87">
        <v>2</v>
      </c>
      <c r="D99" s="85">
        <f t="shared" si="9"/>
        <v>27.94</v>
      </c>
      <c r="E99" s="90">
        <f t="shared" si="10"/>
        <v>5.8673999999999999</v>
      </c>
      <c r="F99" s="86">
        <f t="shared" si="11"/>
        <v>33.807400000000001</v>
      </c>
      <c r="G99" s="118"/>
      <c r="H99" s="82"/>
    </row>
    <row r="100" spans="1:8" x14ac:dyDescent="0.25">
      <c r="A100" s="35" t="s">
        <v>115</v>
      </c>
      <c r="B100" s="84">
        <v>12.31</v>
      </c>
      <c r="C100" s="87">
        <v>2</v>
      </c>
      <c r="D100" s="85">
        <f t="shared" si="9"/>
        <v>24.62</v>
      </c>
      <c r="E100" s="90">
        <f t="shared" si="10"/>
        <v>5.1702000000000004</v>
      </c>
      <c r="F100" s="86">
        <f t="shared" si="11"/>
        <v>29.790200000000002</v>
      </c>
      <c r="G100" s="118"/>
      <c r="H100" s="82"/>
    </row>
    <row r="101" spans="1:8" x14ac:dyDescent="0.25">
      <c r="A101" s="83" t="s">
        <v>96</v>
      </c>
      <c r="B101" s="84">
        <v>7.02</v>
      </c>
      <c r="C101" s="87">
        <v>3</v>
      </c>
      <c r="D101" s="85">
        <f t="shared" si="9"/>
        <v>21.06</v>
      </c>
      <c r="E101" s="90">
        <f t="shared" si="10"/>
        <v>4.4225999999999992</v>
      </c>
      <c r="F101" s="86">
        <f t="shared" si="11"/>
        <v>25.482599999999998</v>
      </c>
      <c r="G101" s="118"/>
      <c r="H101" s="82"/>
    </row>
    <row r="102" spans="1:8" x14ac:dyDescent="0.25">
      <c r="A102" s="78" t="s">
        <v>116</v>
      </c>
      <c r="B102" s="84">
        <v>24.45</v>
      </c>
      <c r="C102" s="87">
        <v>1</v>
      </c>
      <c r="D102" s="85">
        <f>B102*C102</f>
        <v>24.45</v>
      </c>
      <c r="E102" s="90">
        <f>D102*0.21</f>
        <v>5.1345000000000001</v>
      </c>
      <c r="F102" s="86">
        <f>D102+E102</f>
        <v>29.584499999999998</v>
      </c>
      <c r="G102" s="118"/>
      <c r="H102" s="82"/>
    </row>
    <row r="103" spans="1:8" x14ac:dyDescent="0.25">
      <c r="A103" s="35" t="s">
        <v>117</v>
      </c>
      <c r="B103" s="84">
        <v>45.45</v>
      </c>
      <c r="C103" s="87">
        <v>1</v>
      </c>
      <c r="D103" s="85">
        <f>B103*C103</f>
        <v>45.45</v>
      </c>
      <c r="E103" s="90">
        <f>D103*0.21</f>
        <v>9.5445000000000011</v>
      </c>
      <c r="F103" s="86">
        <f>D103+E103</f>
        <v>54.994500000000002</v>
      </c>
      <c r="G103" s="118"/>
      <c r="H103" s="82"/>
    </row>
    <row r="104" spans="1:8" x14ac:dyDescent="0.25">
      <c r="A104" s="78" t="s">
        <v>118</v>
      </c>
      <c r="B104" s="84">
        <v>4.05</v>
      </c>
      <c r="C104" s="87">
        <v>10</v>
      </c>
      <c r="D104" s="85">
        <f t="shared" si="9"/>
        <v>40.5</v>
      </c>
      <c r="E104" s="90">
        <f t="shared" si="10"/>
        <v>8.504999999999999</v>
      </c>
      <c r="F104" s="86">
        <f t="shared" si="11"/>
        <v>49.004999999999995</v>
      </c>
      <c r="G104" s="88" t="s">
        <v>119</v>
      </c>
      <c r="H104" s="82"/>
    </row>
    <row r="105" spans="1:8" x14ac:dyDescent="0.25">
      <c r="A105" s="78" t="s">
        <v>120</v>
      </c>
      <c r="B105" s="84">
        <v>25.54</v>
      </c>
      <c r="C105" s="87">
        <v>1</v>
      </c>
      <c r="D105" s="85">
        <f t="shared" si="9"/>
        <v>25.54</v>
      </c>
      <c r="E105" s="90">
        <f t="shared" si="10"/>
        <v>5.3633999999999995</v>
      </c>
      <c r="F105" s="86">
        <f t="shared" si="11"/>
        <v>30.903399999999998</v>
      </c>
      <c r="G105" s="88" t="s">
        <v>82</v>
      </c>
      <c r="H105" s="82"/>
    </row>
    <row r="106" spans="1:8" x14ac:dyDescent="0.25">
      <c r="A106" s="78" t="s">
        <v>121</v>
      </c>
      <c r="B106" s="84">
        <v>11.66</v>
      </c>
      <c r="C106" s="87">
        <v>2</v>
      </c>
      <c r="D106" s="85">
        <f t="shared" si="9"/>
        <v>23.32</v>
      </c>
      <c r="E106" s="90">
        <f t="shared" si="10"/>
        <v>4.8971999999999998</v>
      </c>
      <c r="F106" s="86">
        <f t="shared" si="11"/>
        <v>28.217199999999998</v>
      </c>
      <c r="G106" s="88" t="s">
        <v>122</v>
      </c>
      <c r="H106" s="82"/>
    </row>
    <row r="107" spans="1:8" x14ac:dyDescent="0.25">
      <c r="A107" s="78" t="s">
        <v>123</v>
      </c>
      <c r="B107" s="84">
        <v>111.54</v>
      </c>
      <c r="C107" s="87">
        <v>1</v>
      </c>
      <c r="D107" s="85">
        <f t="shared" si="9"/>
        <v>111.54</v>
      </c>
      <c r="E107" s="90">
        <f t="shared" si="10"/>
        <v>23.423400000000001</v>
      </c>
      <c r="F107" s="86">
        <f t="shared" si="11"/>
        <v>134.96340000000001</v>
      </c>
      <c r="G107" s="88" t="s">
        <v>80</v>
      </c>
      <c r="H107" s="82"/>
    </row>
    <row r="108" spans="1:8" ht="30" x14ac:dyDescent="0.25">
      <c r="A108" s="78" t="s">
        <v>124</v>
      </c>
      <c r="B108" s="84">
        <v>49.37</v>
      </c>
      <c r="C108" s="87">
        <v>1</v>
      </c>
      <c r="D108" s="85">
        <f t="shared" si="9"/>
        <v>49.37</v>
      </c>
      <c r="E108" s="90">
        <f t="shared" si="10"/>
        <v>10.367699999999999</v>
      </c>
      <c r="F108" s="86">
        <f t="shared" si="11"/>
        <v>59.737699999999997</v>
      </c>
      <c r="G108" s="88" t="s">
        <v>119</v>
      </c>
      <c r="H108" s="82"/>
    </row>
    <row r="109" spans="1:8" x14ac:dyDescent="0.25">
      <c r="A109" s="35" t="s">
        <v>125</v>
      </c>
      <c r="B109" s="84">
        <v>5.7</v>
      </c>
      <c r="C109" s="87">
        <v>2</v>
      </c>
      <c r="D109" s="85">
        <f t="shared" si="9"/>
        <v>11.4</v>
      </c>
      <c r="E109" s="90">
        <f t="shared" si="10"/>
        <v>2.3940000000000001</v>
      </c>
      <c r="F109" s="86">
        <f t="shared" si="11"/>
        <v>13.794</v>
      </c>
      <c r="G109" s="118" t="s">
        <v>126</v>
      </c>
      <c r="H109" s="82"/>
    </row>
    <row r="110" spans="1:8" x14ac:dyDescent="0.25">
      <c r="A110" s="35" t="s">
        <v>127</v>
      </c>
      <c r="B110" s="84">
        <v>4.88</v>
      </c>
      <c r="C110" s="87">
        <v>2</v>
      </c>
      <c r="D110" s="85">
        <f t="shared" si="9"/>
        <v>9.76</v>
      </c>
      <c r="E110" s="90">
        <f t="shared" si="10"/>
        <v>2.0495999999999999</v>
      </c>
      <c r="F110" s="86">
        <f t="shared" si="11"/>
        <v>11.8096</v>
      </c>
      <c r="G110" s="118"/>
      <c r="H110" s="82"/>
    </row>
    <row r="111" spans="1:8" x14ac:dyDescent="0.25">
      <c r="A111" s="35" t="s">
        <v>128</v>
      </c>
      <c r="B111" s="84">
        <v>2.4</v>
      </c>
      <c r="C111" s="87">
        <v>5</v>
      </c>
      <c r="D111" s="85">
        <f t="shared" si="9"/>
        <v>12</v>
      </c>
      <c r="E111" s="90">
        <f t="shared" si="10"/>
        <v>2.52</v>
      </c>
      <c r="F111" s="86">
        <f t="shared" si="11"/>
        <v>14.52</v>
      </c>
      <c r="G111" s="118"/>
      <c r="H111" s="82"/>
    </row>
    <row r="112" spans="1:8" x14ac:dyDescent="0.25">
      <c r="A112" s="35" t="s">
        <v>129</v>
      </c>
      <c r="B112" s="84">
        <v>27.1</v>
      </c>
      <c r="C112" s="87">
        <v>2</v>
      </c>
      <c r="D112" s="85">
        <f t="shared" si="9"/>
        <v>54.2</v>
      </c>
      <c r="E112" s="90">
        <f t="shared" si="10"/>
        <v>11.382</v>
      </c>
      <c r="F112" s="86">
        <f t="shared" si="11"/>
        <v>65.582000000000008</v>
      </c>
      <c r="G112" s="118"/>
      <c r="H112" s="82"/>
    </row>
    <row r="113" spans="1:8" x14ac:dyDescent="0.25">
      <c r="A113" s="35" t="s">
        <v>130</v>
      </c>
      <c r="B113" s="84">
        <v>9</v>
      </c>
      <c r="C113" s="87">
        <v>1</v>
      </c>
      <c r="D113" s="85">
        <f t="shared" si="9"/>
        <v>9</v>
      </c>
      <c r="E113" s="90">
        <f t="shared" si="10"/>
        <v>1.89</v>
      </c>
      <c r="F113" s="86">
        <f t="shared" si="11"/>
        <v>10.89</v>
      </c>
      <c r="G113" s="118"/>
      <c r="H113" s="82"/>
    </row>
    <row r="114" spans="1:8" x14ac:dyDescent="0.25">
      <c r="A114" s="35" t="s">
        <v>130</v>
      </c>
      <c r="B114" s="84">
        <v>8.18</v>
      </c>
      <c r="C114" s="87">
        <v>1</v>
      </c>
      <c r="D114" s="85">
        <f t="shared" si="9"/>
        <v>8.18</v>
      </c>
      <c r="E114" s="90">
        <f t="shared" si="10"/>
        <v>1.7177999999999998</v>
      </c>
      <c r="F114" s="86">
        <f t="shared" si="11"/>
        <v>9.8978000000000002</v>
      </c>
      <c r="G114" s="118"/>
      <c r="H114" s="82"/>
    </row>
    <row r="115" spans="1:8" x14ac:dyDescent="0.25">
      <c r="A115" s="35" t="s">
        <v>70</v>
      </c>
      <c r="B115" s="84">
        <v>5.38</v>
      </c>
      <c r="C115" s="87">
        <v>1</v>
      </c>
      <c r="D115" s="85">
        <f t="shared" si="9"/>
        <v>5.38</v>
      </c>
      <c r="E115" s="90">
        <f t="shared" si="10"/>
        <v>1.1297999999999999</v>
      </c>
      <c r="F115" s="86">
        <f t="shared" si="11"/>
        <v>6.5098000000000003</v>
      </c>
      <c r="G115" s="118" t="s">
        <v>63</v>
      </c>
      <c r="H115" s="82"/>
    </row>
    <row r="116" spans="1:8" x14ac:dyDescent="0.25">
      <c r="A116" s="35" t="s">
        <v>71</v>
      </c>
      <c r="B116" s="84">
        <v>5.38</v>
      </c>
      <c r="C116" s="87">
        <v>1</v>
      </c>
      <c r="D116" s="85">
        <f t="shared" si="9"/>
        <v>5.38</v>
      </c>
      <c r="E116" s="90">
        <f t="shared" si="10"/>
        <v>1.1297999999999999</v>
      </c>
      <c r="F116" s="86">
        <f t="shared" si="11"/>
        <v>6.5098000000000003</v>
      </c>
      <c r="G116" s="118"/>
      <c r="H116" s="82"/>
    </row>
    <row r="117" spans="1:8" x14ac:dyDescent="0.25">
      <c r="A117" s="35" t="s">
        <v>131</v>
      </c>
      <c r="B117" s="84">
        <v>11.25</v>
      </c>
      <c r="C117" s="87">
        <v>1</v>
      </c>
      <c r="D117" s="85">
        <f>B117*C117</f>
        <v>11.25</v>
      </c>
      <c r="E117" s="90">
        <f>D117*0.21</f>
        <v>2.3624999999999998</v>
      </c>
      <c r="F117" s="86">
        <f>D117+E117</f>
        <v>13.612500000000001</v>
      </c>
      <c r="G117" s="118"/>
      <c r="H117" s="82"/>
    </row>
    <row r="118" spans="1:8" x14ac:dyDescent="0.25">
      <c r="A118" s="35" t="s">
        <v>72</v>
      </c>
      <c r="B118" s="84">
        <v>5.38</v>
      </c>
      <c r="C118" s="87">
        <v>1</v>
      </c>
      <c r="D118" s="85">
        <f t="shared" si="9"/>
        <v>5.38</v>
      </c>
      <c r="E118" s="90">
        <f t="shared" si="10"/>
        <v>1.1297999999999999</v>
      </c>
      <c r="F118" s="86">
        <f t="shared" si="11"/>
        <v>6.5098000000000003</v>
      </c>
      <c r="G118" s="118"/>
      <c r="H118" s="82"/>
    </row>
    <row r="119" spans="1:8" x14ac:dyDescent="0.25">
      <c r="A119" s="91" t="s">
        <v>132</v>
      </c>
      <c r="B119" s="84">
        <v>39.71</v>
      </c>
      <c r="C119" s="87">
        <v>5</v>
      </c>
      <c r="D119" s="85">
        <f t="shared" si="9"/>
        <v>198.55</v>
      </c>
      <c r="E119" s="90">
        <f t="shared" si="10"/>
        <v>41.695500000000003</v>
      </c>
      <c r="F119" s="86">
        <f t="shared" si="11"/>
        <v>240.24550000000002</v>
      </c>
      <c r="G119" s="118" t="s">
        <v>133</v>
      </c>
      <c r="H119" s="89">
        <v>60</v>
      </c>
    </row>
    <row r="120" spans="1:8" x14ac:dyDescent="0.25">
      <c r="A120" s="35" t="s">
        <v>134</v>
      </c>
      <c r="B120" s="84">
        <v>26.41</v>
      </c>
      <c r="C120" s="87">
        <v>5</v>
      </c>
      <c r="D120" s="85">
        <f t="shared" si="9"/>
        <v>132.05000000000001</v>
      </c>
      <c r="E120" s="90">
        <f t="shared" si="10"/>
        <v>27.730500000000003</v>
      </c>
      <c r="F120" s="86">
        <f t="shared" si="11"/>
        <v>159.78050000000002</v>
      </c>
      <c r="G120" s="118"/>
      <c r="H120" s="89">
        <v>40</v>
      </c>
    </row>
    <row r="121" spans="1:8" x14ac:dyDescent="0.25">
      <c r="A121" s="92" t="s">
        <v>135</v>
      </c>
      <c r="B121" s="84">
        <v>66.709999999999994</v>
      </c>
      <c r="C121" s="87">
        <v>1</v>
      </c>
      <c r="D121" s="85">
        <f t="shared" si="9"/>
        <v>66.709999999999994</v>
      </c>
      <c r="E121" s="90">
        <f t="shared" si="10"/>
        <v>14.009099999999998</v>
      </c>
      <c r="F121" s="86">
        <f t="shared" si="11"/>
        <v>80.719099999999997</v>
      </c>
      <c r="G121" s="118"/>
      <c r="H121" s="89">
        <v>3</v>
      </c>
    </row>
    <row r="122" spans="1:8" x14ac:dyDescent="0.25">
      <c r="A122" s="92" t="s">
        <v>136</v>
      </c>
      <c r="B122" s="84">
        <v>51.07</v>
      </c>
      <c r="C122" s="87">
        <v>1</v>
      </c>
      <c r="D122" s="85">
        <f t="shared" si="9"/>
        <v>51.07</v>
      </c>
      <c r="E122" s="90">
        <f t="shared" si="10"/>
        <v>10.7247</v>
      </c>
      <c r="F122" s="86">
        <f t="shared" si="11"/>
        <v>61.794699999999999</v>
      </c>
      <c r="G122" s="118"/>
      <c r="H122" s="89">
        <v>20</v>
      </c>
    </row>
    <row r="123" spans="1:8" x14ac:dyDescent="0.25">
      <c r="A123" s="35" t="s">
        <v>137</v>
      </c>
      <c r="B123" s="84">
        <v>14.43</v>
      </c>
      <c r="C123" s="87">
        <v>5</v>
      </c>
      <c r="D123" s="85">
        <f t="shared" si="9"/>
        <v>72.150000000000006</v>
      </c>
      <c r="E123" s="90">
        <f t="shared" si="10"/>
        <v>15.1515</v>
      </c>
      <c r="F123" s="86">
        <f t="shared" si="11"/>
        <v>87.301500000000004</v>
      </c>
      <c r="G123" s="118" t="s">
        <v>119</v>
      </c>
      <c r="H123" s="82"/>
    </row>
    <row r="124" spans="1:8" x14ac:dyDescent="0.25">
      <c r="A124" s="35" t="s">
        <v>138</v>
      </c>
      <c r="B124" s="93">
        <v>16.41</v>
      </c>
      <c r="C124" s="80">
        <v>3</v>
      </c>
      <c r="D124" s="85">
        <f t="shared" si="9"/>
        <v>49.230000000000004</v>
      </c>
      <c r="E124" s="90">
        <f t="shared" si="10"/>
        <v>10.3383</v>
      </c>
      <c r="F124" s="86">
        <f t="shared" si="11"/>
        <v>59.568300000000008</v>
      </c>
      <c r="G124" s="118"/>
      <c r="H124" s="82"/>
    </row>
    <row r="125" spans="1:8" x14ac:dyDescent="0.25">
      <c r="A125" s="78" t="s">
        <v>139</v>
      </c>
      <c r="B125" s="93">
        <v>2.88</v>
      </c>
      <c r="C125" s="80">
        <v>1</v>
      </c>
      <c r="D125" s="85">
        <f t="shared" si="9"/>
        <v>2.88</v>
      </c>
      <c r="E125" s="90">
        <f t="shared" si="10"/>
        <v>0.6048</v>
      </c>
      <c r="F125" s="86">
        <f t="shared" si="11"/>
        <v>3.4847999999999999</v>
      </c>
      <c r="G125" s="117" t="s">
        <v>140</v>
      </c>
      <c r="H125" s="82"/>
    </row>
    <row r="126" spans="1:8" x14ac:dyDescent="0.25">
      <c r="A126" s="78" t="s">
        <v>141</v>
      </c>
      <c r="B126" s="93">
        <v>29.35</v>
      </c>
      <c r="C126" s="80">
        <v>2</v>
      </c>
      <c r="D126" s="85">
        <f t="shared" si="9"/>
        <v>58.7</v>
      </c>
      <c r="E126" s="90">
        <f t="shared" si="10"/>
        <v>12.327</v>
      </c>
      <c r="F126" s="86">
        <f t="shared" si="11"/>
        <v>71.027000000000001</v>
      </c>
      <c r="G126" s="117"/>
      <c r="H126" s="82"/>
    </row>
    <row r="127" spans="1:8" x14ac:dyDescent="0.25">
      <c r="A127" s="78" t="s">
        <v>142</v>
      </c>
      <c r="B127" s="93">
        <v>0.83</v>
      </c>
      <c r="C127" s="80">
        <v>4</v>
      </c>
      <c r="D127" s="85">
        <f t="shared" si="9"/>
        <v>3.32</v>
      </c>
      <c r="E127" s="90">
        <f t="shared" si="10"/>
        <v>0.69719999999999993</v>
      </c>
      <c r="F127" s="86">
        <f t="shared" si="11"/>
        <v>4.0171999999999999</v>
      </c>
      <c r="G127" s="117" t="s">
        <v>143</v>
      </c>
      <c r="H127" s="82"/>
    </row>
    <row r="128" spans="1:8" x14ac:dyDescent="0.25">
      <c r="A128" s="78" t="s">
        <v>144</v>
      </c>
      <c r="B128" s="93">
        <v>1.24</v>
      </c>
      <c r="C128" s="80">
        <v>3</v>
      </c>
      <c r="D128" s="85">
        <f t="shared" si="9"/>
        <v>3.7199999999999998</v>
      </c>
      <c r="E128" s="90">
        <f t="shared" si="10"/>
        <v>0.78119999999999989</v>
      </c>
      <c r="F128" s="86">
        <f t="shared" si="11"/>
        <v>4.5011999999999999</v>
      </c>
      <c r="G128" s="117"/>
      <c r="H128" s="82"/>
    </row>
    <row r="129" spans="1:8" x14ac:dyDescent="0.25">
      <c r="A129" s="78" t="s">
        <v>145</v>
      </c>
      <c r="B129" s="93">
        <v>1.57</v>
      </c>
      <c r="C129" s="80">
        <v>2</v>
      </c>
      <c r="D129" s="85">
        <f t="shared" si="9"/>
        <v>3.14</v>
      </c>
      <c r="E129" s="90">
        <f t="shared" si="10"/>
        <v>0.65939999999999999</v>
      </c>
      <c r="F129" s="86">
        <f t="shared" si="11"/>
        <v>3.7994000000000003</v>
      </c>
      <c r="G129" s="117"/>
      <c r="H129" s="82"/>
    </row>
    <row r="130" spans="1:8" x14ac:dyDescent="0.25">
      <c r="A130" s="78" t="s">
        <v>146</v>
      </c>
      <c r="B130" s="93">
        <v>3.55</v>
      </c>
      <c r="C130" s="80">
        <v>7</v>
      </c>
      <c r="D130" s="85">
        <f t="shared" si="9"/>
        <v>24.849999999999998</v>
      </c>
      <c r="E130" s="90">
        <f t="shared" si="10"/>
        <v>5.2184999999999997</v>
      </c>
      <c r="F130" s="86">
        <f t="shared" si="11"/>
        <v>30.068499999999997</v>
      </c>
      <c r="G130" s="83" t="s">
        <v>147</v>
      </c>
      <c r="H130" s="82"/>
    </row>
    <row r="131" spans="1:8" ht="30" x14ac:dyDescent="0.25">
      <c r="A131" s="78" t="s">
        <v>148</v>
      </c>
      <c r="B131" s="93">
        <v>235.53</v>
      </c>
      <c r="C131" s="80">
        <v>1</v>
      </c>
      <c r="D131" s="80">
        <f>B131*C131</f>
        <v>235.53</v>
      </c>
      <c r="E131" s="90">
        <f>D131*0.21</f>
        <v>49.461300000000001</v>
      </c>
      <c r="F131" s="86">
        <f>D131+E131</f>
        <v>284.99130000000002</v>
      </c>
      <c r="G131" s="114" t="s">
        <v>126</v>
      </c>
      <c r="H131" s="82"/>
    </row>
    <row r="132" spans="1:8" x14ac:dyDescent="0.25">
      <c r="A132" s="78" t="s">
        <v>149</v>
      </c>
      <c r="B132" s="93">
        <v>2.41</v>
      </c>
      <c r="C132" s="94">
        <v>10</v>
      </c>
      <c r="D132" s="93">
        <f>B132*C132</f>
        <v>24.1</v>
      </c>
      <c r="E132" s="90">
        <f>D132*0.21</f>
        <v>5.0609999999999999</v>
      </c>
      <c r="F132" s="86">
        <f>D132+E132</f>
        <v>29.161000000000001</v>
      </c>
      <c r="G132" s="114"/>
      <c r="H132" s="82"/>
    </row>
    <row r="133" spans="1:8" x14ac:dyDescent="0.25">
      <c r="A133" s="78" t="s">
        <v>150</v>
      </c>
      <c r="B133" s="93">
        <v>1.1100000000000001</v>
      </c>
      <c r="C133" s="80">
        <v>6</v>
      </c>
      <c r="D133" s="85">
        <f t="shared" ref="D133:D146" si="12">B133*C133</f>
        <v>6.66</v>
      </c>
      <c r="E133" s="90">
        <f t="shared" ref="E133:E150" si="13">D133*0.21</f>
        <v>1.3986000000000001</v>
      </c>
      <c r="F133" s="86">
        <f t="shared" ref="F133:F146" si="14">D133+E133</f>
        <v>8.0586000000000002</v>
      </c>
      <c r="G133" s="114"/>
      <c r="H133" s="82"/>
    </row>
    <row r="134" spans="1:8" x14ac:dyDescent="0.25">
      <c r="A134" s="78" t="s">
        <v>151</v>
      </c>
      <c r="B134" s="93">
        <v>0.99</v>
      </c>
      <c r="C134" s="80">
        <v>6</v>
      </c>
      <c r="D134" s="85">
        <f t="shared" si="12"/>
        <v>5.9399999999999995</v>
      </c>
      <c r="E134" s="90">
        <f t="shared" si="13"/>
        <v>1.2473999999999998</v>
      </c>
      <c r="F134" s="86">
        <f t="shared" si="14"/>
        <v>7.1873999999999993</v>
      </c>
      <c r="G134" s="114"/>
      <c r="H134" s="82"/>
    </row>
    <row r="135" spans="1:8" x14ac:dyDescent="0.25">
      <c r="A135" s="78" t="s">
        <v>152</v>
      </c>
      <c r="B135" s="93">
        <v>0.9</v>
      </c>
      <c r="C135" s="80">
        <v>6</v>
      </c>
      <c r="D135" s="85">
        <f t="shared" si="12"/>
        <v>5.4</v>
      </c>
      <c r="E135" s="90">
        <f t="shared" si="13"/>
        <v>1.1340000000000001</v>
      </c>
      <c r="F135" s="86">
        <f t="shared" si="14"/>
        <v>6.5340000000000007</v>
      </c>
      <c r="G135" s="114"/>
      <c r="H135" s="82"/>
    </row>
    <row r="136" spans="1:8" x14ac:dyDescent="0.25">
      <c r="A136" s="78" t="s">
        <v>153</v>
      </c>
      <c r="B136" s="93">
        <v>0.79</v>
      </c>
      <c r="C136" s="80">
        <v>9</v>
      </c>
      <c r="D136" s="85">
        <f t="shared" si="12"/>
        <v>7.11</v>
      </c>
      <c r="E136" s="90">
        <f t="shared" si="13"/>
        <v>1.4931000000000001</v>
      </c>
      <c r="F136" s="86">
        <f t="shared" si="14"/>
        <v>8.6031000000000013</v>
      </c>
      <c r="G136" s="114"/>
      <c r="H136" s="82"/>
    </row>
    <row r="137" spans="1:8" x14ac:dyDescent="0.25">
      <c r="A137" s="78" t="s">
        <v>154</v>
      </c>
      <c r="B137" s="93">
        <v>6.81</v>
      </c>
      <c r="C137" s="80">
        <v>1</v>
      </c>
      <c r="D137" s="80">
        <f t="shared" si="12"/>
        <v>6.81</v>
      </c>
      <c r="E137" s="90">
        <f t="shared" si="13"/>
        <v>1.4300999999999999</v>
      </c>
      <c r="F137" s="86">
        <f t="shared" si="14"/>
        <v>8.2401</v>
      </c>
      <c r="G137" s="83" t="s">
        <v>155</v>
      </c>
      <c r="H137" s="82"/>
    </row>
    <row r="138" spans="1:8" x14ac:dyDescent="0.25">
      <c r="A138" s="78" t="s">
        <v>156</v>
      </c>
      <c r="B138" s="93">
        <v>4.53</v>
      </c>
      <c r="C138" s="80">
        <v>4</v>
      </c>
      <c r="D138" s="80">
        <f t="shared" si="12"/>
        <v>18.12</v>
      </c>
      <c r="E138" s="90">
        <f t="shared" si="13"/>
        <v>3.8052000000000001</v>
      </c>
      <c r="F138" s="86">
        <f t="shared" si="14"/>
        <v>21.9252</v>
      </c>
      <c r="G138" s="95" t="s">
        <v>157</v>
      </c>
      <c r="H138" s="82"/>
    </row>
    <row r="139" spans="1:8" x14ac:dyDescent="0.25">
      <c r="A139" s="78" t="s">
        <v>158</v>
      </c>
      <c r="B139" s="93">
        <v>99.17</v>
      </c>
      <c r="C139" s="80">
        <v>1</v>
      </c>
      <c r="D139" s="80">
        <f t="shared" si="12"/>
        <v>99.17</v>
      </c>
      <c r="E139" s="90">
        <f t="shared" si="13"/>
        <v>20.825700000000001</v>
      </c>
      <c r="F139" s="86">
        <f t="shared" si="14"/>
        <v>119.9957</v>
      </c>
      <c r="G139" s="116" t="s">
        <v>159</v>
      </c>
      <c r="H139" s="82"/>
    </row>
    <row r="140" spans="1:8" x14ac:dyDescent="0.25">
      <c r="A140" s="83" t="s">
        <v>160</v>
      </c>
      <c r="B140" s="93">
        <v>504.13</v>
      </c>
      <c r="C140" s="80">
        <v>1</v>
      </c>
      <c r="D140" s="80">
        <f t="shared" si="12"/>
        <v>504.13</v>
      </c>
      <c r="E140" s="90">
        <f t="shared" si="13"/>
        <v>105.8673</v>
      </c>
      <c r="F140" s="86">
        <f t="shared" si="14"/>
        <v>609.9973</v>
      </c>
      <c r="G140" s="116"/>
      <c r="H140" s="82"/>
    </row>
    <row r="141" spans="1:8" x14ac:dyDescent="0.25">
      <c r="A141" s="78" t="s">
        <v>161</v>
      </c>
      <c r="B141" s="93">
        <v>135.54</v>
      </c>
      <c r="C141" s="80">
        <v>1</v>
      </c>
      <c r="D141" s="80">
        <f t="shared" si="12"/>
        <v>135.54</v>
      </c>
      <c r="E141" s="90">
        <f t="shared" si="13"/>
        <v>28.463399999999996</v>
      </c>
      <c r="F141" s="86">
        <f t="shared" si="14"/>
        <v>164.0034</v>
      </c>
      <c r="G141" s="116"/>
      <c r="H141" s="82"/>
    </row>
    <row r="142" spans="1:8" ht="30" x14ac:dyDescent="0.25">
      <c r="A142" s="78" t="s">
        <v>162</v>
      </c>
      <c r="B142" s="93">
        <v>123.13</v>
      </c>
      <c r="C142" s="80">
        <v>2</v>
      </c>
      <c r="D142" s="80">
        <f t="shared" si="12"/>
        <v>246.26</v>
      </c>
      <c r="E142" s="90">
        <f t="shared" si="13"/>
        <v>51.714599999999997</v>
      </c>
      <c r="F142" s="86">
        <f t="shared" si="14"/>
        <v>297.97460000000001</v>
      </c>
      <c r="G142" s="116"/>
      <c r="H142" s="82"/>
    </row>
    <row r="143" spans="1:8" ht="30" x14ac:dyDescent="0.25">
      <c r="A143" s="83" t="s">
        <v>163</v>
      </c>
      <c r="B143" s="93">
        <v>40.5</v>
      </c>
      <c r="C143" s="80">
        <v>1</v>
      </c>
      <c r="D143" s="93">
        <f t="shared" si="12"/>
        <v>40.5</v>
      </c>
      <c r="E143" s="90">
        <f t="shared" si="13"/>
        <v>8.504999999999999</v>
      </c>
      <c r="F143" s="86">
        <f t="shared" si="14"/>
        <v>49.004999999999995</v>
      </c>
      <c r="G143" s="116"/>
      <c r="H143" s="82"/>
    </row>
    <row r="144" spans="1:8" x14ac:dyDescent="0.25">
      <c r="A144" s="83" t="s">
        <v>164</v>
      </c>
      <c r="B144" s="93">
        <v>13.22</v>
      </c>
      <c r="C144" s="94">
        <v>7</v>
      </c>
      <c r="D144" s="93">
        <f t="shared" si="12"/>
        <v>92.54</v>
      </c>
      <c r="E144" s="90">
        <f t="shared" si="13"/>
        <v>19.433399999999999</v>
      </c>
      <c r="F144" s="86">
        <f t="shared" si="14"/>
        <v>111.9734</v>
      </c>
      <c r="G144" s="116"/>
      <c r="H144" s="82"/>
    </row>
    <row r="145" spans="1:15" x14ac:dyDescent="0.25">
      <c r="A145" s="83" t="s">
        <v>165</v>
      </c>
      <c r="B145" s="93">
        <v>13.22</v>
      </c>
      <c r="C145" s="94">
        <v>8</v>
      </c>
      <c r="D145" s="93">
        <f t="shared" si="12"/>
        <v>105.76</v>
      </c>
      <c r="E145" s="90">
        <f t="shared" si="13"/>
        <v>22.209600000000002</v>
      </c>
      <c r="F145" s="86">
        <f t="shared" si="14"/>
        <v>127.96960000000001</v>
      </c>
      <c r="G145" s="116"/>
      <c r="H145" s="82"/>
    </row>
    <row r="146" spans="1:15" x14ac:dyDescent="0.25">
      <c r="A146" s="78" t="s">
        <v>166</v>
      </c>
      <c r="B146" s="93">
        <v>1.41</v>
      </c>
      <c r="C146" s="94">
        <v>20</v>
      </c>
      <c r="D146" s="93">
        <f t="shared" si="12"/>
        <v>28.2</v>
      </c>
      <c r="E146" s="90">
        <f t="shared" si="13"/>
        <v>5.9219999999999997</v>
      </c>
      <c r="F146" s="86">
        <f t="shared" si="14"/>
        <v>34.122</v>
      </c>
      <c r="G146" s="83" t="s">
        <v>167</v>
      </c>
      <c r="H146" s="82"/>
    </row>
    <row r="147" spans="1:15" x14ac:dyDescent="0.25">
      <c r="A147" s="78" t="s">
        <v>168</v>
      </c>
      <c r="B147" s="96">
        <v>917.52</v>
      </c>
      <c r="C147" s="97">
        <v>1</v>
      </c>
      <c r="D147" s="93">
        <v>917.52</v>
      </c>
      <c r="E147" s="90">
        <f t="shared" si="13"/>
        <v>192.67919999999998</v>
      </c>
      <c r="F147" s="86">
        <f>E147+D147</f>
        <v>1110.1992</v>
      </c>
      <c r="G147" s="83" t="s">
        <v>169</v>
      </c>
      <c r="H147" s="82"/>
    </row>
    <row r="148" spans="1:15" x14ac:dyDescent="0.25">
      <c r="A148" s="78" t="s">
        <v>170</v>
      </c>
      <c r="B148" s="96">
        <v>62</v>
      </c>
      <c r="C148" s="97">
        <v>1</v>
      </c>
      <c r="D148" s="93">
        <v>62</v>
      </c>
      <c r="E148" s="90">
        <f t="shared" si="13"/>
        <v>13.02</v>
      </c>
      <c r="F148" s="86">
        <f>D148+E148</f>
        <v>75.02</v>
      </c>
      <c r="G148" s="83"/>
      <c r="H148" s="82"/>
    </row>
    <row r="149" spans="1:15" ht="45" x14ac:dyDescent="0.25">
      <c r="A149" s="98" t="s">
        <v>171</v>
      </c>
      <c r="B149" s="96">
        <v>9.42</v>
      </c>
      <c r="C149" s="78">
        <v>2</v>
      </c>
      <c r="D149" s="93">
        <f>B149*C149</f>
        <v>18.84</v>
      </c>
      <c r="E149" s="90">
        <f t="shared" si="13"/>
        <v>3.9563999999999999</v>
      </c>
      <c r="F149" s="86">
        <f>D149+E149</f>
        <v>22.796399999999998</v>
      </c>
      <c r="G149" s="83" t="s">
        <v>172</v>
      </c>
      <c r="H149" s="89">
        <v>23</v>
      </c>
    </row>
    <row r="150" spans="1:15" x14ac:dyDescent="0.25">
      <c r="A150" s="99" t="s">
        <v>173</v>
      </c>
      <c r="B150" s="100">
        <v>1070.56</v>
      </c>
      <c r="C150" s="101">
        <v>1</v>
      </c>
      <c r="D150" s="100">
        <f>B150*C150</f>
        <v>1070.56</v>
      </c>
      <c r="E150" s="102">
        <f t="shared" si="13"/>
        <v>224.81759999999997</v>
      </c>
      <c r="F150" s="103">
        <f>D150+E150</f>
        <v>1295.3775999999998</v>
      </c>
      <c r="G150" s="104" t="s">
        <v>174</v>
      </c>
      <c r="H150" s="105"/>
    </row>
    <row r="151" spans="1:15" x14ac:dyDescent="0.25">
      <c r="A151" s="106"/>
      <c r="B151" s="106"/>
      <c r="C151" s="106"/>
      <c r="D151" s="106"/>
      <c r="E151" s="107" t="s">
        <v>175</v>
      </c>
      <c r="F151" s="108">
        <f>F7-F152</f>
        <v>10386.990300000001</v>
      </c>
      <c r="G151" s="109"/>
      <c r="H151" s="108">
        <f>H97+H58+H8</f>
        <v>5498</v>
      </c>
    </row>
    <row r="152" spans="1:15" x14ac:dyDescent="0.25">
      <c r="A152" s="106"/>
      <c r="B152" s="106"/>
      <c r="C152" s="106"/>
      <c r="D152" s="106"/>
      <c r="E152" s="107" t="s">
        <v>176</v>
      </c>
      <c r="F152" s="108">
        <f>F150+F147+F131+F140+F85+F43+F42+F31</f>
        <v>4249.1085999999996</v>
      </c>
      <c r="G152" s="109"/>
      <c r="H152" s="108"/>
    </row>
    <row r="154" spans="1:15" s="16" customFormat="1" x14ac:dyDescent="0.25">
      <c r="A154" s="14" t="s">
        <v>8</v>
      </c>
      <c r="B154" s="8" t="s">
        <v>177</v>
      </c>
      <c r="C154" s="8"/>
      <c r="D154" s="8"/>
      <c r="E154" s="8"/>
      <c r="F154" s="21"/>
      <c r="G154" s="18"/>
      <c r="H154" s="8"/>
      <c r="I154" s="8"/>
      <c r="J154" s="8"/>
      <c r="K154" s="8"/>
      <c r="L154" s="8"/>
      <c r="M154" s="15"/>
    </row>
    <row r="155" spans="1:15" s="16" customFormat="1" ht="15" x14ac:dyDescent="0.25">
      <c r="A155" s="33"/>
      <c r="F155" s="22"/>
      <c r="G155" s="19"/>
      <c r="H155" s="10"/>
      <c r="I155" s="10"/>
      <c r="J155" s="10"/>
      <c r="K155" s="10"/>
      <c r="L155" s="10"/>
      <c r="M155" s="10"/>
      <c r="N155" s="10"/>
      <c r="O155" s="10"/>
    </row>
    <row r="156" spans="1:15" s="16" customFormat="1" ht="15" x14ac:dyDescent="0.25">
      <c r="A156" s="4" t="s">
        <v>219</v>
      </c>
      <c r="F156" s="22"/>
      <c r="G156" s="19"/>
      <c r="H156" s="10"/>
      <c r="I156" s="10"/>
      <c r="J156" s="10"/>
      <c r="K156" s="10"/>
      <c r="L156" s="10"/>
      <c r="M156" s="10"/>
      <c r="N156" s="10"/>
      <c r="O156" s="10"/>
    </row>
    <row r="157" spans="1:15" s="16" customFormat="1" ht="15" x14ac:dyDescent="0.25">
      <c r="A157" s="34" t="s">
        <v>6</v>
      </c>
      <c r="F157" s="22"/>
      <c r="G157" s="19"/>
      <c r="H157" s="10"/>
      <c r="I157" s="10"/>
      <c r="J157" s="10"/>
      <c r="K157" s="10"/>
      <c r="L157" s="10"/>
      <c r="M157" s="10"/>
      <c r="N157" s="10"/>
      <c r="O157" s="10"/>
    </row>
    <row r="158" spans="1:15" s="16" customFormat="1" ht="15" x14ac:dyDescent="0.25">
      <c r="A158" s="11" t="s">
        <v>7</v>
      </c>
      <c r="F158" s="22"/>
      <c r="G158" s="19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25">
      <c r="H159" s="2"/>
    </row>
  </sheetData>
  <mergeCells count="20">
    <mergeCell ref="G139:G145"/>
    <mergeCell ref="G53:G57"/>
    <mergeCell ref="G59:G61"/>
    <mergeCell ref="G63:G78"/>
    <mergeCell ref="G98:G103"/>
    <mergeCell ref="G109:G114"/>
    <mergeCell ref="G115:G118"/>
    <mergeCell ref="G119:G122"/>
    <mergeCell ref="G123:G124"/>
    <mergeCell ref="G125:G126"/>
    <mergeCell ref="G127:G129"/>
    <mergeCell ref="G131:G136"/>
    <mergeCell ref="G42:G43"/>
    <mergeCell ref="A4:H4"/>
    <mergeCell ref="F2:H2"/>
    <mergeCell ref="F1:H1"/>
    <mergeCell ref="G45:G50"/>
    <mergeCell ref="G10:G16"/>
    <mergeCell ref="G19:G28"/>
    <mergeCell ref="G29:G38"/>
  </mergeCells>
  <pageMargins left="0.62992125984251968" right="0.43307086614173229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Kopsavilkums</vt:lpstr>
      <vt:lpstr>Detalizets_aprekins_SR_br_l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Nepieciešamais  finansējums valsts sociālās aprūpes centriem sociālās rehabilitācijas pasākumu pilnveidei un saturīgas brīvā laika pavadīšanas iespēju pilnveidei</dc:title>
  <dc:creator/>
  <cp:keywords>Informatīvā ziņojuma 2.pielikums</cp:keywords>
  <cp:lastModifiedBy/>
  <dcterms:created xsi:type="dcterms:W3CDTF">2006-09-16T00:00:00Z</dcterms:created>
  <dcterms:modified xsi:type="dcterms:W3CDTF">2013-05-17T16:32:31Z</dcterms:modified>
  <cp:category>tālr.: 67021522</cp:category>
</cp:coreProperties>
</file>