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30" windowHeight="11760"/>
  </bookViews>
  <sheets>
    <sheet name="NA ietvertais pārrēķins" sheetId="14" r:id="rId1"/>
  </sheets>
  <definedNames>
    <definedName name="OLE_LINK30" localSheetId="0">'NA ietvertais pārrēķins'!$B$63</definedName>
    <definedName name="OLE_LINK32" localSheetId="0">'NA ietvertais pārrēķins'!$A$63</definedName>
  </definedNames>
  <calcPr calcId="145621"/>
</workbook>
</file>

<file path=xl/calcChain.xml><?xml version="1.0" encoding="utf-8"?>
<calcChain xmlns="http://schemas.openxmlformats.org/spreadsheetml/2006/main">
  <c r="G66" i="14" l="1"/>
  <c r="G65" i="14"/>
  <c r="G64" i="14"/>
  <c r="G63" i="14"/>
  <c r="E49" i="14" l="1"/>
  <c r="E50" i="14"/>
  <c r="E51" i="14"/>
  <c r="E48" i="14"/>
  <c r="L49" i="14"/>
  <c r="L50" i="14"/>
  <c r="H51" i="14"/>
  <c r="L51" i="14" s="1"/>
  <c r="H48" i="14"/>
  <c r="L48" i="14" s="1"/>
  <c r="J51" i="14" l="1"/>
  <c r="J50" i="14"/>
  <c r="J49" i="14"/>
  <c r="J48" i="14"/>
  <c r="L17" i="14"/>
  <c r="H66" i="14" l="1"/>
  <c r="H64" i="14"/>
  <c r="H63" i="14"/>
  <c r="H61" i="14"/>
  <c r="H60" i="14"/>
  <c r="H59" i="14"/>
  <c r="H58" i="14"/>
  <c r="H56" i="14"/>
  <c r="H55" i="14"/>
  <c r="H54" i="14"/>
  <c r="H53" i="14"/>
  <c r="H46" i="14"/>
  <c r="H45" i="14"/>
  <c r="H44" i="14"/>
  <c r="H43" i="14"/>
  <c r="H42" i="14"/>
  <c r="H40" i="14"/>
  <c r="H39" i="14"/>
  <c r="H38" i="14"/>
  <c r="H37" i="14"/>
  <c r="H36" i="14"/>
  <c r="H35" i="14"/>
  <c r="H34" i="14"/>
  <c r="H32" i="14"/>
  <c r="H31" i="14"/>
  <c r="H30" i="14"/>
  <c r="H28" i="14"/>
  <c r="H26" i="14"/>
  <c r="H21" i="14"/>
  <c r="H19" i="14"/>
  <c r="H16" i="14"/>
  <c r="H15" i="14"/>
  <c r="H14" i="14"/>
  <c r="H13" i="14"/>
  <c r="H12" i="14"/>
  <c r="H11" i="14"/>
  <c r="H10" i="14"/>
  <c r="H9" i="14"/>
  <c r="H8" i="14"/>
  <c r="H6" i="14"/>
  <c r="H5" i="14"/>
  <c r="L5" i="14" l="1"/>
  <c r="J5" i="14"/>
  <c r="L9" i="14"/>
  <c r="J9" i="14"/>
  <c r="L13" i="14"/>
  <c r="J13" i="14"/>
  <c r="L18" i="14"/>
  <c r="J18" i="14"/>
  <c r="L22" i="14"/>
  <c r="J22" i="14"/>
  <c r="L28" i="14"/>
  <c r="J28" i="14"/>
  <c r="L34" i="14"/>
  <c r="J34" i="14"/>
  <c r="J38" i="14"/>
  <c r="L38" i="14"/>
  <c r="L43" i="14"/>
  <c r="J43" i="14"/>
  <c r="L53" i="14"/>
  <c r="J53" i="14"/>
  <c r="L58" i="14"/>
  <c r="J58" i="14"/>
  <c r="L63" i="14"/>
  <c r="M63" i="14" s="1"/>
  <c r="J63" i="14"/>
  <c r="L6" i="14"/>
  <c r="J6" i="14"/>
  <c r="L10" i="14"/>
  <c r="J10" i="14"/>
  <c r="L14" i="14"/>
  <c r="J14" i="14"/>
  <c r="J19" i="14"/>
  <c r="L19" i="14"/>
  <c r="J23" i="14"/>
  <c r="L23" i="14"/>
  <c r="J30" i="14"/>
  <c r="L30" i="14"/>
  <c r="J35" i="14"/>
  <c r="L35" i="14"/>
  <c r="J39" i="14"/>
  <c r="L39" i="14"/>
  <c r="J44" i="14"/>
  <c r="L44" i="14"/>
  <c r="L54" i="14"/>
  <c r="J54" i="14"/>
  <c r="L59" i="14"/>
  <c r="J59" i="14"/>
  <c r="J64" i="14"/>
  <c r="L64" i="14"/>
  <c r="M64" i="14" s="1"/>
  <c r="J7" i="14"/>
  <c r="L7" i="14"/>
  <c r="J11" i="14"/>
  <c r="L11" i="14"/>
  <c r="J15" i="14"/>
  <c r="L15" i="14"/>
  <c r="J20" i="14"/>
  <c r="L20" i="14"/>
  <c r="L24" i="14"/>
  <c r="J24" i="14"/>
  <c r="J31" i="14"/>
  <c r="L31" i="14"/>
  <c r="J36" i="14"/>
  <c r="L36" i="14"/>
  <c r="J40" i="14"/>
  <c r="L40" i="14"/>
  <c r="J45" i="14"/>
  <c r="L45" i="14"/>
  <c r="L55" i="14"/>
  <c r="J55" i="14"/>
  <c r="L60" i="14"/>
  <c r="J60" i="14"/>
  <c r="J65" i="14"/>
  <c r="L65" i="14"/>
  <c r="M65" i="14" s="1"/>
  <c r="J8" i="14"/>
  <c r="L8" i="14"/>
  <c r="J12" i="14"/>
  <c r="L12" i="14"/>
  <c r="J16" i="14"/>
  <c r="L16" i="14"/>
  <c r="J21" i="14"/>
  <c r="L21" i="14"/>
  <c r="J26" i="14"/>
  <c r="L26" i="14"/>
  <c r="J32" i="14"/>
  <c r="L32" i="14"/>
  <c r="J37" i="14"/>
  <c r="L37" i="14"/>
  <c r="J42" i="14"/>
  <c r="L42" i="14"/>
  <c r="J46" i="14"/>
  <c r="L46" i="14"/>
  <c r="L56" i="14"/>
  <c r="J56" i="14"/>
  <c r="L61" i="14"/>
  <c r="J61" i="14"/>
  <c r="J66" i="14"/>
  <c r="L66" i="14"/>
  <c r="M66" i="14" s="1"/>
  <c r="E31" i="14"/>
  <c r="F31" i="14" s="1"/>
  <c r="G31" i="14" s="1"/>
  <c r="E32" i="14"/>
  <c r="F32" i="14" s="1"/>
  <c r="G32" i="14" s="1"/>
  <c r="E34" i="14"/>
  <c r="F34" i="14" s="1"/>
  <c r="G34" i="14" s="1"/>
  <c r="E35" i="14"/>
  <c r="F35" i="14" s="1"/>
  <c r="G35" i="14" s="1"/>
  <c r="E36" i="14"/>
  <c r="F36" i="14" s="1"/>
  <c r="G36" i="14" s="1"/>
  <c r="E37" i="14"/>
  <c r="F37" i="14" s="1"/>
  <c r="G37" i="14" s="1"/>
  <c r="E38" i="14"/>
  <c r="F38" i="14" s="1"/>
  <c r="G38" i="14" s="1"/>
  <c r="E39" i="14"/>
  <c r="F39" i="14" s="1"/>
  <c r="G39" i="14" s="1"/>
  <c r="E40" i="14"/>
  <c r="F40" i="14" s="1"/>
  <c r="G40" i="14" s="1"/>
  <c r="E42" i="14"/>
  <c r="F42" i="14" s="1"/>
  <c r="G42" i="14" s="1"/>
  <c r="E43" i="14"/>
  <c r="F43" i="14" s="1"/>
  <c r="G43" i="14" s="1"/>
  <c r="E44" i="14"/>
  <c r="F44" i="14" s="1"/>
  <c r="G44" i="14" s="1"/>
  <c r="E45" i="14"/>
  <c r="F45" i="14" s="1"/>
  <c r="G45" i="14" s="1"/>
  <c r="E46" i="14"/>
  <c r="F46" i="14" s="1"/>
  <c r="G46" i="14" s="1"/>
  <c r="F48" i="14"/>
  <c r="G48" i="14" s="1"/>
  <c r="M48" i="14" s="1"/>
  <c r="F49" i="14"/>
  <c r="G49" i="14" s="1"/>
  <c r="M49" i="14" s="1"/>
  <c r="F50" i="14"/>
  <c r="G50" i="14" s="1"/>
  <c r="M50" i="14" s="1"/>
  <c r="F51" i="14"/>
  <c r="G51" i="14" s="1"/>
  <c r="M51" i="14" s="1"/>
  <c r="E53" i="14"/>
  <c r="F53" i="14" s="1"/>
  <c r="G53" i="14" s="1"/>
  <c r="E54" i="14"/>
  <c r="F54" i="14" s="1"/>
  <c r="G54" i="14" s="1"/>
  <c r="E55" i="14"/>
  <c r="F55" i="14" s="1"/>
  <c r="G55" i="14" s="1"/>
  <c r="E56" i="14"/>
  <c r="F56" i="14" s="1"/>
  <c r="G56" i="14" s="1"/>
  <c r="E58" i="14"/>
  <c r="F58" i="14" s="1"/>
  <c r="G58" i="14" s="1"/>
  <c r="E59" i="14"/>
  <c r="F59" i="14" s="1"/>
  <c r="G59" i="14" s="1"/>
  <c r="E60" i="14"/>
  <c r="F60" i="14" s="1"/>
  <c r="G60" i="14" s="1"/>
  <c r="E61" i="14"/>
  <c r="F61" i="14" s="1"/>
  <c r="G61" i="14" s="1"/>
  <c r="E30" i="14"/>
  <c r="F30" i="14" s="1"/>
  <c r="G30" i="14" s="1"/>
  <c r="M42" i="14" l="1"/>
  <c r="M32" i="14"/>
  <c r="M40" i="14"/>
  <c r="M31" i="14"/>
  <c r="M39" i="14"/>
  <c r="M30" i="14"/>
  <c r="M38" i="14"/>
  <c r="M56" i="14"/>
  <c r="M55" i="14"/>
  <c r="M54" i="14"/>
  <c r="M10" i="14"/>
  <c r="M53" i="14"/>
  <c r="M46" i="14"/>
  <c r="M37" i="14"/>
  <c r="M45" i="14"/>
  <c r="M36" i="14"/>
  <c r="M44" i="14"/>
  <c r="M35" i="14"/>
  <c r="M61" i="14"/>
  <c r="M60" i="14"/>
  <c r="M59" i="14"/>
  <c r="M6" i="14"/>
  <c r="M58" i="14"/>
  <c r="M43" i="14"/>
  <c r="M34" i="14"/>
  <c r="E6" i="14"/>
  <c r="F6" i="14" s="1"/>
  <c r="G6" i="14" s="1"/>
  <c r="E7" i="14"/>
  <c r="F7" i="14" s="1"/>
  <c r="G7" i="14" s="1"/>
  <c r="M7" i="14" s="1"/>
  <c r="E8" i="14"/>
  <c r="F8" i="14" s="1"/>
  <c r="G8" i="14" s="1"/>
  <c r="M8" i="14" s="1"/>
  <c r="E9" i="14"/>
  <c r="F9" i="14" s="1"/>
  <c r="G9" i="14" s="1"/>
  <c r="M9" i="14" s="1"/>
  <c r="E10" i="14"/>
  <c r="F10" i="14" s="1"/>
  <c r="G10" i="14" s="1"/>
  <c r="E11" i="14"/>
  <c r="F11" i="14" s="1"/>
  <c r="G11" i="14" s="1"/>
  <c r="M11" i="14" s="1"/>
  <c r="E12" i="14"/>
  <c r="F12" i="14" s="1"/>
  <c r="G12" i="14" s="1"/>
  <c r="M12" i="14" s="1"/>
  <c r="E13" i="14"/>
  <c r="F13" i="14" s="1"/>
  <c r="G13" i="14" s="1"/>
  <c r="M13" i="14" s="1"/>
  <c r="E14" i="14"/>
  <c r="F14" i="14" s="1"/>
  <c r="G14" i="14" s="1"/>
  <c r="M14" i="14" s="1"/>
  <c r="E15" i="14"/>
  <c r="F15" i="14" s="1"/>
  <c r="G15" i="14" s="1"/>
  <c r="M15" i="14" s="1"/>
  <c r="E16" i="14"/>
  <c r="F16" i="14" s="1"/>
  <c r="G16" i="14" s="1"/>
  <c r="M16" i="14" s="1"/>
  <c r="E18" i="14"/>
  <c r="F18" i="14" s="1"/>
  <c r="G18" i="14" s="1"/>
  <c r="M18" i="14" s="1"/>
  <c r="E19" i="14"/>
  <c r="F19" i="14" s="1"/>
  <c r="G19" i="14" s="1"/>
  <c r="M19" i="14" s="1"/>
  <c r="E20" i="14"/>
  <c r="F20" i="14" s="1"/>
  <c r="G20" i="14" s="1"/>
  <c r="M20" i="14" s="1"/>
  <c r="E21" i="14"/>
  <c r="F21" i="14" s="1"/>
  <c r="G21" i="14" s="1"/>
  <c r="M21" i="14" s="1"/>
  <c r="E22" i="14"/>
  <c r="F22" i="14" s="1"/>
  <c r="G22" i="14" s="1"/>
  <c r="M22" i="14" s="1"/>
  <c r="E23" i="14"/>
  <c r="F23" i="14" s="1"/>
  <c r="G23" i="14" s="1"/>
  <c r="M23" i="14" s="1"/>
  <c r="E24" i="14"/>
  <c r="F24" i="14" s="1"/>
  <c r="G24" i="14" s="1"/>
  <c r="M24" i="14" s="1"/>
  <c r="E26" i="14"/>
  <c r="F26" i="14" s="1"/>
  <c r="G26" i="14" s="1"/>
  <c r="M26" i="14" s="1"/>
  <c r="E28" i="14"/>
  <c r="F28" i="14" s="1"/>
  <c r="G28" i="14" s="1"/>
  <c r="M28" i="14" s="1"/>
  <c r="E5" i="14"/>
  <c r="F5" i="14" s="1"/>
  <c r="G5" i="14" s="1"/>
  <c r="M5" i="14" s="1"/>
</calcChain>
</file>

<file path=xl/sharedStrings.xml><?xml version="1.0" encoding="utf-8"?>
<sst xmlns="http://schemas.openxmlformats.org/spreadsheetml/2006/main" count="200" uniqueCount="155">
  <si>
    <t>Nr.p.k.</t>
  </si>
  <si>
    <t>3.</t>
  </si>
  <si>
    <t>5.</t>
  </si>
  <si>
    <t>Maksas pakalpojuma nosaukums</t>
  </si>
  <si>
    <t>7.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</si>
  <si>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</si>
  <si>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</si>
  <si>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</si>
  <si>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</si>
  <si>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</si>
  <si>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</si>
  <si>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</si>
  <si>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</si>
  <si>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</si>
  <si>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Mērvienība</t>
  </si>
  <si>
    <t>1 stunda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</si>
  <si>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</si>
  <si>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</si>
  <si>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</si>
  <si>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</si>
  <si>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</si>
  <si>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</si>
  <si>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 ar PVN</t>
    </r>
  </si>
  <si>
    <t>Izziņu sagatavošana</t>
  </si>
  <si>
    <t>1.1.</t>
  </si>
  <si>
    <t>Par patēriņa cenu pārmaiņām:</t>
  </si>
  <si>
    <t>1 izziņa</t>
  </si>
  <si>
    <t>1.1.1.</t>
  </si>
  <si>
    <t>par katru nākamo periodu   </t>
  </si>
  <si>
    <t>periods</t>
  </si>
  <si>
    <t>1.2.</t>
  </si>
  <si>
    <t>1.2.1.</t>
  </si>
  <si>
    <t>par katru nākamo periodu </t>
  </si>
  <si>
    <t>1.3.</t>
  </si>
  <si>
    <t>Par minimālo darba samaksu   </t>
  </si>
  <si>
    <t>1.4.</t>
  </si>
  <si>
    <t>Par vidējo darba samaksu:  </t>
  </si>
  <si>
    <t>1.4.1.</t>
  </si>
  <si>
    <t>1.5.</t>
  </si>
  <si>
    <t>Par iztikas minimuma patēriņa un preču groza vērtību: </t>
  </si>
  <si>
    <t>1.5.1.</t>
  </si>
  <si>
    <t>par katru nākamo periodu  </t>
  </si>
  <si>
    <t>1.6.</t>
  </si>
  <si>
    <t>Par izpildīto būvdarbu apjomu</t>
  </si>
  <si>
    <t>1.7.</t>
  </si>
  <si>
    <t>Par izziņas iesniedzēja saražoto produkciju un sniegtajiem pakalpojumiem  </t>
  </si>
  <si>
    <t>1.8.</t>
  </si>
  <si>
    <t>Vispārīga satura informatīva izziņa   </t>
  </si>
  <si>
    <t>Informācijas sagatavošana atbilstoši norādītajiem kritērijiem</t>
  </si>
  <si>
    <t>2.1.</t>
  </si>
  <si>
    <t>1 kods</t>
  </si>
  <si>
    <t>2.2.</t>
  </si>
  <si>
    <t>Importa (vai eksporta) dati atbilstoši kombinētās nomenklatūras kodam sadalījumā pa valstīm   </t>
  </si>
  <si>
    <t>2.3.</t>
  </si>
  <si>
    <t>1 uzņēmums</t>
  </si>
  <si>
    <t>2.4.</t>
  </si>
  <si>
    <t>Importa vai eksporta statistika par norādīto valsti sadalījumā pa kombinētās nomenklatūras sadaļām </t>
  </si>
  <si>
    <t>1 valsts</t>
  </si>
  <si>
    <t>2.5.</t>
  </si>
  <si>
    <t>2.6.</t>
  </si>
  <si>
    <t>2.7.</t>
  </si>
  <si>
    <t>Neparedzētu informācijas pieprasījumu izpilde</t>
  </si>
  <si>
    <t>3.1.</t>
  </si>
  <si>
    <t>Neparedzētu pieprasījumu izpildei piemēro stundas likmi   </t>
  </si>
  <si>
    <t>Poligrāfijas pakalpojumu izcenojumi</t>
  </si>
  <si>
    <t>Iespiedformu izgatavošana  </t>
  </si>
  <si>
    <t>1 gab.</t>
  </si>
  <si>
    <t>Iespiešana darbiem, kur nav nepieciešama krāsu sakritība (minimālā aprēķina tirāža 150):</t>
  </si>
  <si>
    <t>4.2.1.</t>
  </si>
  <si>
    <t>tirāža līdz 3000  </t>
  </si>
  <si>
    <t>100 iespiedloksnes</t>
  </si>
  <si>
    <t>4.2.2.</t>
  </si>
  <si>
    <t>tirāža no 3001 līdz 6000   </t>
  </si>
  <si>
    <t>4.2.3.</t>
  </si>
  <si>
    <t>tirāža pārsniedz 6000   </t>
  </si>
  <si>
    <t>Iespiešana darbiem, kur nepieciešama krāsu sakritība (minimālā aprēķina tirāža 250):</t>
  </si>
  <si>
    <t>4.3.1.</t>
  </si>
  <si>
    <t>4.3.2.</t>
  </si>
  <si>
    <t>4.3.3.</t>
  </si>
  <si>
    <t>Sanešana (lapu skaits x tirāža)   </t>
  </si>
  <si>
    <t>1 loksne</t>
  </si>
  <si>
    <t>Sašūšana ar skavām   </t>
  </si>
  <si>
    <t>Locījuma vietu izveidošana (bigošana)</t>
  </si>
  <si>
    <t>Locīšana   </t>
  </si>
  <si>
    <t>Līmēšana:</t>
  </si>
  <si>
    <t>4.8.1.</t>
  </si>
  <si>
    <t>grāmatas biezums līdz 1 cm  </t>
  </si>
  <si>
    <t>4.8.2.</t>
  </si>
  <si>
    <t>grāmatas biezums no 1 līdz 1,5 cm  </t>
  </si>
  <si>
    <t>4.8.3.</t>
  </si>
  <si>
    <t>grāmatas biezums pārsniedz 1,5 cm   </t>
  </si>
  <si>
    <t>Griešana   </t>
  </si>
  <si>
    <t>4.10.</t>
  </si>
  <si>
    <t>Dažādi pēcapstrādes darbi  </t>
  </si>
  <si>
    <t>cilvēkstunda</t>
  </si>
  <si>
    <t>Kopēšana, drukāšana (uz Centrālās statistikas pārvaldes papīra)</t>
  </si>
  <si>
    <t>5.1.</t>
  </si>
  <si>
    <t>A4 vienpusēja   </t>
  </si>
  <si>
    <t>gab.</t>
  </si>
  <si>
    <t>5.2.</t>
  </si>
  <si>
    <t>A4 abpusēja   </t>
  </si>
  <si>
    <t>5.3.</t>
  </si>
  <si>
    <t>A3 vienpusēja   </t>
  </si>
  <si>
    <t>5.4.</t>
  </si>
  <si>
    <t>A3 abpusēja   </t>
  </si>
  <si>
    <t>5.5.</t>
  </si>
  <si>
    <t>Automātiska dokumentu pavairošana, izdrukas no datnēm ar tirāžu, kas pārsniedz 50:</t>
  </si>
  <si>
    <t>5.5.1.</t>
  </si>
  <si>
    <t>5.5.2.</t>
  </si>
  <si>
    <t>5.5.3.</t>
  </si>
  <si>
    <t>5.5.4.</t>
  </si>
  <si>
    <t>A3 abpusēja  </t>
  </si>
  <si>
    <t>5.6.</t>
  </si>
  <si>
    <t>Krāsainu kopiju izgatavošana:</t>
  </si>
  <si>
    <t>5.6.1.</t>
  </si>
  <si>
    <t>A4 vienpusēja  </t>
  </si>
  <si>
    <t>5.6.2.</t>
  </si>
  <si>
    <t>5.6.3.</t>
  </si>
  <si>
    <t>A3 vienpusēja  </t>
  </si>
  <si>
    <t>5.6.4.</t>
  </si>
  <si>
    <t xml:space="preserve"> PVN (ar cipariem aiz komata kā cenrādī)</t>
  </si>
  <si>
    <t>Attālinātās piekļuves sistēmas izmantošana</t>
  </si>
  <si>
    <t>6.1.</t>
  </si>
  <si>
    <t>Attālinātās piekļuves sistēmas lietotāja konta izveide (izmantošanas laikposms līdz vienam gadam)</t>
  </si>
  <si>
    <t>gab</t>
  </si>
  <si>
    <t>6.2.</t>
  </si>
  <si>
    <t>Attālinātās piekļuves sistēmas lietotāja konta izveide (izmantošanas laikposms līdz pus gadam)</t>
  </si>
  <si>
    <t>6.3.</t>
  </si>
  <si>
    <t>mēnesis</t>
  </si>
  <si>
    <t>6.4.</t>
  </si>
  <si>
    <t>Attālinātās piekļuves sistēmas lietotāja darba rezultātu pārbaude</t>
  </si>
  <si>
    <t xml:space="preserve">Normatīvajos aktos ietverto skaitļu pārrēķins no latiem uz euro                                                                                                            </t>
  </si>
  <si>
    <t xml:space="preserve"> Izmaiņas pret sākotnējā normatīvā aktā norādīto summu, EURO bez PVN 
(norāda 6 ciparus aiz komata) </t>
  </si>
  <si>
    <t>Summa, kas paredzēta normatīvā akta grozījumos, euro bez PVN (ar cipariem aiz komata kā cenrādī)</t>
  </si>
  <si>
    <t>(6)=(5)*0.21</t>
  </si>
  <si>
    <t xml:space="preserve">Korekcija, lai cena ar  PVN nepārsniedz vienošanās cenu </t>
  </si>
  <si>
    <t>(ie</t>
  </si>
  <si>
    <t>PVN(ņemot vērā cenas bez PVN korekciju)</t>
  </si>
  <si>
    <t xml:space="preserve">(8)=(7)-(4) 
</t>
  </si>
  <si>
    <t>(4)=
(3)/0,702804</t>
  </si>
  <si>
    <t>Spēkā esošajā normatīvajā aktā paredzētās cenas ar PVN matemātiskā noapaļošana uz euro (6 cipari aiz komata)</t>
  </si>
  <si>
    <t>Par ražotāju, būvniecības, importa un eksporta cenu indeksiem:* </t>
  </si>
  <si>
    <t>Importa (vai eksporta) dati atbilstoši kombinētās nomenklatūras kodam*</t>
  </si>
  <si>
    <t>Importētāju vai eksportētāju saraksts atbilstoši norādītajiem kritērijiem*</t>
  </si>
  <si>
    <t>Ražošanas dati atbilstoši PRODCOM klasifikācijai*</t>
  </si>
  <si>
    <t>Ražotāju saraksts atbilstoši norādītajiem kritērijiem*</t>
  </si>
  <si>
    <t>Uzņēmumu saraksts pēc noteiktiem kritērijiem (pēc NACE klasifikācijas, īpašuma formas, teritorijas, ārvalstu kapitāla)*</t>
  </si>
  <si>
    <t>A4 abpusēja*</t>
  </si>
  <si>
    <t>A3 vienpusēja*</t>
  </si>
  <si>
    <t>Attālinātās piekļuves sistēmas lietotāja konta uzturēšana*</t>
  </si>
  <si>
    <t>Ekonomikas ministrs                                                                                             D.Pavļuts</t>
  </si>
  <si>
    <t>Vizē: Valsts sekretārs                                                                                                    J.Pūce</t>
  </si>
  <si>
    <t>A4 abpusēja*  </t>
  </si>
  <si>
    <r>
      <t xml:space="preserve">* Summa 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 xml:space="preserve"> bez PVN samazināta par vienu 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 xml:space="preserve"> centu, lai summa </t>
    </r>
    <r>
      <rPr>
        <i/>
        <sz val="11"/>
        <color theme="1"/>
        <rFont val="Calibri"/>
        <family val="2"/>
        <charset val="186"/>
        <scheme val="minor"/>
      </rPr>
      <t>EURO</t>
    </r>
    <r>
      <rPr>
        <sz val="11"/>
        <color theme="1"/>
        <rFont val="Calibri"/>
        <family val="2"/>
        <scheme val="minor"/>
      </rPr>
      <t xml:space="preserve"> ar PVN nepārsniegtu 4 kolonnā publicētās vērtības.</t>
    </r>
  </si>
  <si>
    <t xml:space="preserve">10.09.2013. 16:25
I.Začeste
67366897, Ieva.Zaceste@csb.gov.lv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</si>
</sst>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"/>
    <numFmt numFmtId="165" formatCode="0.000000"/>
    <numFmt numFmtId="166" formatCode="0.0000"/>
    <numFmt numFmtId="167" formatCode="#,##0.0000"/>
    <numFmt numFmtId="168" formatCode="0.00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87">
    <xf numFmtId="0" fontId="0" fillId="0" borderId="0" xfId="0"/>
    <xf numFmtId="0" fontId="0" fillId="0" borderId="0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2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2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5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2" borderId="0" xfId="0" applyNumberForma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/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view="pageLayout" topLeftCell="A62" zoomScaleNormal="100" workbookViewId="0">
      <selection activeCell="A73" sqref="A73:M73"/>
    </sheetView>
  </sheetViews>
  <sheetFormatPr defaultRowHeight="15" x14ac:dyDescent="0.25"/>
  <cols>
    <col min="1" max="1" width="4.85546875" customWidth="1"/>
    <col min="2" max="2" width="28.5703125" customWidth="1"/>
    <col min="3" max="3" width="13" customWidth="1"/>
    <col min="4" max="5" width="10" customWidth="1"/>
    <col min="6" max="6" width="12.85546875" customWidth="1"/>
    <col min="7" max="7" width="11" customWidth="1"/>
    <col min="8" max="8" width="9.140625" customWidth="1"/>
    <col min="9" max="9" width="9.140625" style="41" hidden="1" customWidth="1"/>
    <col min="10" max="10" width="15" customWidth="1"/>
    <col min="11" max="11" width="15" style="41" hidden="1" customWidth="1"/>
    <col min="12" max="12" width="9.140625" customWidth="1"/>
    <col min="13" max="13" width="10.42578125" customWidth="1"/>
  </cols>
  <sheetData>
    <row r="1" spans="1:20" ht="43.5" customHeight="1" x14ac:dyDescent="0.25">
      <c r="A1" s="79" t="s">
        <v>131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20" ht="132" x14ac:dyDescent="0.25">
      <c r="A2" s="2" t="s">
        <v>0</v>
      </c>
      <c r="B2" s="3" t="s">
        <v>3</v>
      </c>
      <c r="C2" s="3" t="s">
        <v>14</v>
      </c>
      <c r="D2" s="4" t="s">
        <v>20</v>
      </c>
      <c r="E2" s="4" t="s">
        <v>16</v>
      </c>
      <c r="F2" s="4" t="s">
        <v>21</v>
      </c>
      <c r="G2" s="4" t="s">
        <v>140</v>
      </c>
      <c r="H2" s="3" t="s">
        <v>133</v>
      </c>
      <c r="I2" s="35" t="s">
        <v>135</v>
      </c>
      <c r="J2" s="4" t="s">
        <v>120</v>
      </c>
      <c r="K2" s="42" t="s">
        <v>137</v>
      </c>
      <c r="L2" s="3" t="s">
        <v>22</v>
      </c>
      <c r="M2" s="5" t="s">
        <v>132</v>
      </c>
      <c r="N2" s="1"/>
      <c r="O2" s="1"/>
      <c r="P2" s="1"/>
      <c r="Q2" s="1"/>
      <c r="R2" s="1"/>
      <c r="S2" s="1"/>
      <c r="T2" s="1"/>
    </row>
    <row r="3" spans="1:20" ht="27.75" customHeight="1" x14ac:dyDescent="0.25">
      <c r="A3" s="6">
        <v>1</v>
      </c>
      <c r="B3" s="6">
        <v>2</v>
      </c>
      <c r="C3" s="6" t="s">
        <v>17</v>
      </c>
      <c r="D3" s="6" t="s">
        <v>18</v>
      </c>
      <c r="E3" s="6" t="s">
        <v>19</v>
      </c>
      <c r="F3" s="6" t="s">
        <v>1</v>
      </c>
      <c r="G3" s="7" t="s">
        <v>139</v>
      </c>
      <c r="H3" s="8" t="s">
        <v>2</v>
      </c>
      <c r="I3" s="36"/>
      <c r="J3" s="8" t="s">
        <v>134</v>
      </c>
      <c r="K3" s="36" t="s">
        <v>136</v>
      </c>
      <c r="L3" s="8" t="s">
        <v>4</v>
      </c>
      <c r="M3" s="8" t="s">
        <v>138</v>
      </c>
    </row>
    <row r="4" spans="1:20" x14ac:dyDescent="0.25">
      <c r="A4" s="9">
        <v>1</v>
      </c>
      <c r="B4" s="10" t="s">
        <v>23</v>
      </c>
      <c r="C4" s="11"/>
      <c r="D4" s="12"/>
      <c r="E4" s="13"/>
      <c r="F4" s="14"/>
      <c r="G4" s="15"/>
      <c r="H4" s="13"/>
      <c r="I4" s="37"/>
      <c r="J4" s="26"/>
      <c r="K4" s="43"/>
      <c r="L4" s="16"/>
      <c r="M4" s="17"/>
    </row>
    <row r="5" spans="1:20" x14ac:dyDescent="0.25">
      <c r="A5" s="18" t="s">
        <v>24</v>
      </c>
      <c r="B5" s="11" t="s">
        <v>25</v>
      </c>
      <c r="C5" s="11" t="s">
        <v>26</v>
      </c>
      <c r="D5" s="12">
        <v>0.88</v>
      </c>
      <c r="E5" s="13">
        <f>ROUND(0.21*D5,2)</f>
        <v>0.18</v>
      </c>
      <c r="F5" s="13">
        <f>ROUND(D5+E5,2)</f>
        <v>1.06</v>
      </c>
      <c r="G5" s="15">
        <f t="shared" ref="G5:G16" si="0">ROUND(F5/0.702804,6)</f>
        <v>1.5082439999999999</v>
      </c>
      <c r="H5" s="49">
        <f t="shared" ref="H5:H16" si="1">ROUND((D5/0.702804),2)</f>
        <v>1.25</v>
      </c>
      <c r="I5" s="37"/>
      <c r="J5" s="26">
        <f>ROUND((H5*0.21),2)</f>
        <v>0.26</v>
      </c>
      <c r="K5" s="43"/>
      <c r="L5" s="26">
        <f>ROUND((H5*1.21),2)</f>
        <v>1.51</v>
      </c>
      <c r="M5" s="51">
        <f t="shared" ref="M5:M16" si="2">L5-G5</f>
        <v>1.7560000000000908E-3</v>
      </c>
      <c r="N5" s="34"/>
      <c r="O5" s="34"/>
    </row>
    <row r="6" spans="1:20" x14ac:dyDescent="0.25">
      <c r="A6" s="18" t="s">
        <v>27</v>
      </c>
      <c r="B6" s="11" t="s">
        <v>28</v>
      </c>
      <c r="C6" s="11" t="s">
        <v>29</v>
      </c>
      <c r="D6" s="12">
        <v>0.12</v>
      </c>
      <c r="E6" s="13">
        <f t="shared" ref="E6:E28" si="3">ROUND(0.21*D6,2)</f>
        <v>0.03</v>
      </c>
      <c r="F6" s="13">
        <f t="shared" ref="F6:F28" si="4">ROUND(D6+E6,2)</f>
        <v>0.15</v>
      </c>
      <c r="G6" s="15">
        <f t="shared" si="0"/>
        <v>0.21343100000000001</v>
      </c>
      <c r="H6" s="49">
        <f t="shared" si="1"/>
        <v>0.17</v>
      </c>
      <c r="I6" s="37"/>
      <c r="J6" s="26">
        <f t="shared" ref="J6:J16" si="5">ROUND((H6*0.21),2)</f>
        <v>0.04</v>
      </c>
      <c r="K6" s="43"/>
      <c r="L6" s="26">
        <f t="shared" ref="L6:L28" si="6">ROUND((H6*1.21),2)</f>
        <v>0.21</v>
      </c>
      <c r="M6" s="51">
        <f t="shared" si="2"/>
        <v>-3.4310000000000174E-3</v>
      </c>
      <c r="N6" s="34"/>
      <c r="O6" s="34"/>
    </row>
    <row r="7" spans="1:20" s="52" customFormat="1" ht="24" x14ac:dyDescent="0.25">
      <c r="A7" s="46" t="s">
        <v>30</v>
      </c>
      <c r="B7" s="47" t="s">
        <v>141</v>
      </c>
      <c r="C7" s="47" t="s">
        <v>26</v>
      </c>
      <c r="D7" s="48">
        <v>1.29</v>
      </c>
      <c r="E7" s="49">
        <f t="shared" si="3"/>
        <v>0.27</v>
      </c>
      <c r="F7" s="49">
        <f t="shared" si="4"/>
        <v>1.56</v>
      </c>
      <c r="G7" s="50">
        <f t="shared" si="0"/>
        <v>2.2196799999999999</v>
      </c>
      <c r="H7" s="49">
        <v>1.83</v>
      </c>
      <c r="I7" s="49">
        <v>1.83</v>
      </c>
      <c r="J7" s="51">
        <f t="shared" si="5"/>
        <v>0.38</v>
      </c>
      <c r="K7" s="51">
        <v>0.38</v>
      </c>
      <c r="L7" s="51">
        <f t="shared" si="6"/>
        <v>2.21</v>
      </c>
      <c r="M7" s="51">
        <f t="shared" si="2"/>
        <v>-9.6799999999999109E-3</v>
      </c>
      <c r="N7" s="53"/>
      <c r="O7" s="53"/>
    </row>
    <row r="8" spans="1:20" x14ac:dyDescent="0.25">
      <c r="A8" s="18" t="s">
        <v>31</v>
      </c>
      <c r="B8" s="11" t="s">
        <v>32</v>
      </c>
      <c r="C8" s="11" t="s">
        <v>29</v>
      </c>
      <c r="D8" s="12">
        <v>0.2</v>
      </c>
      <c r="E8" s="13">
        <f t="shared" si="3"/>
        <v>0.04</v>
      </c>
      <c r="F8" s="13">
        <f t="shared" si="4"/>
        <v>0.24</v>
      </c>
      <c r="G8" s="15">
        <f t="shared" si="0"/>
        <v>0.34148899999999999</v>
      </c>
      <c r="H8" s="49">
        <f t="shared" si="1"/>
        <v>0.28000000000000003</v>
      </c>
      <c r="I8" s="37"/>
      <c r="J8" s="26">
        <f t="shared" si="5"/>
        <v>0.06</v>
      </c>
      <c r="K8" s="43"/>
      <c r="L8" s="26">
        <f t="shared" si="6"/>
        <v>0.34</v>
      </c>
      <c r="M8" s="51">
        <f t="shared" si="2"/>
        <v>-1.4889999999999626E-3</v>
      </c>
      <c r="N8" s="33"/>
      <c r="O8" s="34"/>
    </row>
    <row r="9" spans="1:20" x14ac:dyDescent="0.25">
      <c r="A9" s="18" t="s">
        <v>33</v>
      </c>
      <c r="B9" s="11" t="s">
        <v>34</v>
      </c>
      <c r="C9" s="11" t="s">
        <v>26</v>
      </c>
      <c r="D9" s="12">
        <v>0.5</v>
      </c>
      <c r="E9" s="13">
        <f t="shared" si="3"/>
        <v>0.11</v>
      </c>
      <c r="F9" s="13">
        <f t="shared" si="4"/>
        <v>0.61</v>
      </c>
      <c r="G9" s="15">
        <f t="shared" si="0"/>
        <v>0.86795199999999995</v>
      </c>
      <c r="H9" s="13">
        <f t="shared" si="1"/>
        <v>0.71</v>
      </c>
      <c r="I9" s="37"/>
      <c r="J9" s="26">
        <f t="shared" si="5"/>
        <v>0.15</v>
      </c>
      <c r="K9" s="43"/>
      <c r="L9" s="26">
        <f t="shared" si="6"/>
        <v>0.86</v>
      </c>
      <c r="M9" s="51">
        <f t="shared" si="2"/>
        <v>-7.9519999999999591E-3</v>
      </c>
      <c r="N9" s="34"/>
      <c r="O9" s="34"/>
    </row>
    <row r="10" spans="1:20" x14ac:dyDescent="0.25">
      <c r="A10" s="18" t="s">
        <v>35</v>
      </c>
      <c r="B10" s="11" t="s">
        <v>36</v>
      </c>
      <c r="C10" s="11" t="s">
        <v>26</v>
      </c>
      <c r="D10" s="12">
        <v>0.99</v>
      </c>
      <c r="E10" s="13">
        <f t="shared" si="3"/>
        <v>0.21</v>
      </c>
      <c r="F10" s="13">
        <f t="shared" si="4"/>
        <v>1.2</v>
      </c>
      <c r="G10" s="15">
        <f t="shared" si="0"/>
        <v>1.707446</v>
      </c>
      <c r="H10" s="13">
        <f t="shared" si="1"/>
        <v>1.41</v>
      </c>
      <c r="I10" s="37"/>
      <c r="J10" s="26">
        <f t="shared" si="5"/>
        <v>0.3</v>
      </c>
      <c r="K10" s="43"/>
      <c r="L10" s="26">
        <f t="shared" si="6"/>
        <v>1.71</v>
      </c>
      <c r="M10" s="51">
        <f t="shared" si="2"/>
        <v>2.5539999999999452E-3</v>
      </c>
      <c r="N10" s="34"/>
      <c r="O10" s="34"/>
    </row>
    <row r="11" spans="1:20" x14ac:dyDescent="0.25">
      <c r="A11" s="18" t="s">
        <v>37</v>
      </c>
      <c r="B11" s="11" t="s">
        <v>28</v>
      </c>
      <c r="C11" s="11" t="s">
        <v>29</v>
      </c>
      <c r="D11" s="12">
        <v>0.12</v>
      </c>
      <c r="E11" s="13">
        <f t="shared" si="3"/>
        <v>0.03</v>
      </c>
      <c r="F11" s="13">
        <f t="shared" si="4"/>
        <v>0.15</v>
      </c>
      <c r="G11" s="15">
        <f t="shared" si="0"/>
        <v>0.21343100000000001</v>
      </c>
      <c r="H11" s="13">
        <f t="shared" si="1"/>
        <v>0.17</v>
      </c>
      <c r="I11" s="37"/>
      <c r="J11" s="26">
        <f t="shared" si="5"/>
        <v>0.04</v>
      </c>
      <c r="K11" s="43"/>
      <c r="L11" s="26">
        <f t="shared" si="6"/>
        <v>0.21</v>
      </c>
      <c r="M11" s="51">
        <f t="shared" si="2"/>
        <v>-3.4310000000000174E-3</v>
      </c>
      <c r="N11" s="34"/>
      <c r="O11" s="34"/>
    </row>
    <row r="12" spans="1:20" ht="24" x14ac:dyDescent="0.25">
      <c r="A12" s="18" t="s">
        <v>38</v>
      </c>
      <c r="B12" s="11" t="s">
        <v>39</v>
      </c>
      <c r="C12" s="11" t="s">
        <v>26</v>
      </c>
      <c r="D12" s="12">
        <v>0.99</v>
      </c>
      <c r="E12" s="13">
        <f t="shared" si="3"/>
        <v>0.21</v>
      </c>
      <c r="F12" s="13">
        <f t="shared" si="4"/>
        <v>1.2</v>
      </c>
      <c r="G12" s="15">
        <f t="shared" si="0"/>
        <v>1.707446</v>
      </c>
      <c r="H12" s="13">
        <f t="shared" si="1"/>
        <v>1.41</v>
      </c>
      <c r="I12" s="37"/>
      <c r="J12" s="26">
        <f t="shared" si="5"/>
        <v>0.3</v>
      </c>
      <c r="K12" s="43"/>
      <c r="L12" s="26">
        <f t="shared" si="6"/>
        <v>1.71</v>
      </c>
      <c r="M12" s="51">
        <f t="shared" si="2"/>
        <v>2.5539999999999452E-3</v>
      </c>
      <c r="N12" s="34"/>
      <c r="O12" s="34"/>
    </row>
    <row r="13" spans="1:20" x14ac:dyDescent="0.25">
      <c r="A13" s="18" t="s">
        <v>40</v>
      </c>
      <c r="B13" s="11" t="s">
        <v>41</v>
      </c>
      <c r="C13" s="11" t="s">
        <v>29</v>
      </c>
      <c r="D13" s="12">
        <v>0.12</v>
      </c>
      <c r="E13" s="13">
        <f t="shared" si="3"/>
        <v>0.03</v>
      </c>
      <c r="F13" s="13">
        <f t="shared" si="4"/>
        <v>0.15</v>
      </c>
      <c r="G13" s="15">
        <f t="shared" si="0"/>
        <v>0.21343100000000001</v>
      </c>
      <c r="H13" s="13">
        <f t="shared" si="1"/>
        <v>0.17</v>
      </c>
      <c r="I13" s="37"/>
      <c r="J13" s="26">
        <f t="shared" si="5"/>
        <v>0.04</v>
      </c>
      <c r="K13" s="43"/>
      <c r="L13" s="26">
        <f t="shared" si="6"/>
        <v>0.21</v>
      </c>
      <c r="M13" s="51">
        <f t="shared" si="2"/>
        <v>-3.4310000000000174E-3</v>
      </c>
      <c r="N13" s="34"/>
      <c r="O13" s="34"/>
    </row>
    <row r="14" spans="1:20" x14ac:dyDescent="0.25">
      <c r="A14" s="18" t="s">
        <v>42</v>
      </c>
      <c r="B14" s="11" t="s">
        <v>43</v>
      </c>
      <c r="C14" s="11" t="s">
        <v>26</v>
      </c>
      <c r="D14" s="12">
        <v>0.99</v>
      </c>
      <c r="E14" s="13">
        <f t="shared" si="3"/>
        <v>0.21</v>
      </c>
      <c r="F14" s="13">
        <f t="shared" si="4"/>
        <v>1.2</v>
      </c>
      <c r="G14" s="15">
        <f t="shared" si="0"/>
        <v>1.707446</v>
      </c>
      <c r="H14" s="13">
        <f t="shared" si="1"/>
        <v>1.41</v>
      </c>
      <c r="I14" s="37"/>
      <c r="J14" s="26">
        <f t="shared" si="5"/>
        <v>0.3</v>
      </c>
      <c r="K14" s="43"/>
      <c r="L14" s="26">
        <f t="shared" si="6"/>
        <v>1.71</v>
      </c>
      <c r="M14" s="51">
        <f t="shared" si="2"/>
        <v>2.5539999999999452E-3</v>
      </c>
      <c r="N14" s="34"/>
      <c r="O14" s="34"/>
    </row>
    <row r="15" spans="1:20" ht="36" x14ac:dyDescent="0.25">
      <c r="A15" s="18" t="s">
        <v>44</v>
      </c>
      <c r="B15" s="11" t="s">
        <v>45</v>
      </c>
      <c r="C15" s="11" t="s">
        <v>26</v>
      </c>
      <c r="D15" s="12">
        <v>2.14</v>
      </c>
      <c r="E15" s="13">
        <f t="shared" si="3"/>
        <v>0.45</v>
      </c>
      <c r="F15" s="13">
        <f t="shared" si="4"/>
        <v>2.59</v>
      </c>
      <c r="G15" s="15">
        <f t="shared" si="0"/>
        <v>3.685238</v>
      </c>
      <c r="H15" s="13">
        <f t="shared" si="1"/>
        <v>3.04</v>
      </c>
      <c r="I15" s="37"/>
      <c r="J15" s="26">
        <f t="shared" si="5"/>
        <v>0.64</v>
      </c>
      <c r="K15" s="43"/>
      <c r="L15" s="26">
        <f t="shared" si="6"/>
        <v>3.68</v>
      </c>
      <c r="M15" s="51">
        <f t="shared" si="2"/>
        <v>-5.2379999999998539E-3</v>
      </c>
      <c r="N15" s="34"/>
      <c r="O15" s="34"/>
    </row>
    <row r="16" spans="1:20" x14ac:dyDescent="0.25">
      <c r="A16" s="18" t="s">
        <v>46</v>
      </c>
      <c r="B16" s="11" t="s">
        <v>47</v>
      </c>
      <c r="C16" s="11" t="s">
        <v>26</v>
      </c>
      <c r="D16" s="12">
        <v>2.14</v>
      </c>
      <c r="E16" s="13">
        <f t="shared" si="3"/>
        <v>0.45</v>
      </c>
      <c r="F16" s="13">
        <f t="shared" si="4"/>
        <v>2.59</v>
      </c>
      <c r="G16" s="15">
        <f t="shared" si="0"/>
        <v>3.685238</v>
      </c>
      <c r="H16" s="13">
        <f t="shared" si="1"/>
        <v>3.04</v>
      </c>
      <c r="I16" s="37"/>
      <c r="J16" s="26">
        <f t="shared" si="5"/>
        <v>0.64</v>
      </c>
      <c r="K16" s="43"/>
      <c r="L16" s="26">
        <f t="shared" si="6"/>
        <v>3.68</v>
      </c>
      <c r="M16" s="51">
        <f t="shared" si="2"/>
        <v>-5.2379999999998539E-3</v>
      </c>
      <c r="N16" s="34"/>
      <c r="O16" s="34"/>
    </row>
    <row r="17" spans="1:15" ht="24" x14ac:dyDescent="0.25">
      <c r="A17" s="9">
        <v>2</v>
      </c>
      <c r="B17" s="10" t="s">
        <v>48</v>
      </c>
      <c r="C17" s="10"/>
      <c r="D17" s="10"/>
      <c r="E17" s="13"/>
      <c r="F17" s="13"/>
      <c r="G17" s="15"/>
      <c r="H17" s="13"/>
      <c r="I17" s="37"/>
      <c r="J17" s="26"/>
      <c r="K17" s="43"/>
      <c r="L17" s="26">
        <f t="shared" si="6"/>
        <v>0</v>
      </c>
      <c r="M17" s="51"/>
      <c r="N17" s="34"/>
      <c r="O17" s="34"/>
    </row>
    <row r="18" spans="1:15" s="45" customFormat="1" ht="24" x14ac:dyDescent="0.25">
      <c r="A18" s="54" t="s">
        <v>49</v>
      </c>
      <c r="B18" s="55" t="s">
        <v>142</v>
      </c>
      <c r="C18" s="56" t="s">
        <v>50</v>
      </c>
      <c r="D18" s="57">
        <v>0.3</v>
      </c>
      <c r="E18" s="13">
        <f t="shared" si="3"/>
        <v>0.06</v>
      </c>
      <c r="F18" s="13">
        <f t="shared" si="4"/>
        <v>0.36</v>
      </c>
      <c r="G18" s="58">
        <f t="shared" ref="G18:G24" si="7">ROUND(F18/0.702804,6)</f>
        <v>0.51223399999999997</v>
      </c>
      <c r="H18" s="49">
        <v>0.42</v>
      </c>
      <c r="I18" s="13">
        <v>0.42</v>
      </c>
      <c r="J18" s="51">
        <f t="shared" ref="J18:J24" si="8">ROUND((H18*0.21),2)</f>
        <v>0.09</v>
      </c>
      <c r="K18" s="26">
        <v>0.09</v>
      </c>
      <c r="L18" s="26">
        <f t="shared" si="6"/>
        <v>0.51</v>
      </c>
      <c r="M18" s="26">
        <f t="shared" ref="M18:M24" si="9">L18-G18</f>
        <v>-2.2339999999999582E-3</v>
      </c>
      <c r="N18" s="59"/>
      <c r="O18" s="59"/>
    </row>
    <row r="19" spans="1:15" ht="36" x14ac:dyDescent="0.25">
      <c r="A19" s="18" t="s">
        <v>51</v>
      </c>
      <c r="B19" s="19" t="s">
        <v>52</v>
      </c>
      <c r="C19" s="11" t="s">
        <v>50</v>
      </c>
      <c r="D19" s="12">
        <v>0.9</v>
      </c>
      <c r="E19" s="13">
        <f t="shared" si="3"/>
        <v>0.19</v>
      </c>
      <c r="F19" s="13">
        <f t="shared" si="4"/>
        <v>1.0900000000000001</v>
      </c>
      <c r="G19" s="15">
        <f t="shared" si="7"/>
        <v>1.5509299999999999</v>
      </c>
      <c r="H19" s="49">
        <f t="shared" ref="H19:H21" si="10">ROUND((D19/0.702804),2)</f>
        <v>1.28</v>
      </c>
      <c r="I19" s="37"/>
      <c r="J19" s="26">
        <f t="shared" si="8"/>
        <v>0.27</v>
      </c>
      <c r="K19" s="43"/>
      <c r="L19" s="26">
        <f t="shared" si="6"/>
        <v>1.55</v>
      </c>
      <c r="M19" s="51">
        <f t="shared" si="9"/>
        <v>-9.2999999999987537E-4</v>
      </c>
      <c r="N19" s="34"/>
      <c r="O19" s="34"/>
    </row>
    <row r="20" spans="1:15" s="45" customFormat="1" ht="24" x14ac:dyDescent="0.25">
      <c r="A20" s="54" t="s">
        <v>53</v>
      </c>
      <c r="B20" s="55" t="s">
        <v>143</v>
      </c>
      <c r="C20" s="56" t="s">
        <v>54</v>
      </c>
      <c r="D20" s="57">
        <v>0.35</v>
      </c>
      <c r="E20" s="13">
        <f t="shared" si="3"/>
        <v>7.0000000000000007E-2</v>
      </c>
      <c r="F20" s="13">
        <f t="shared" si="4"/>
        <v>0.42</v>
      </c>
      <c r="G20" s="58">
        <f t="shared" si="7"/>
        <v>0.59760599999999997</v>
      </c>
      <c r="H20" s="49">
        <v>0.49</v>
      </c>
      <c r="I20" s="13">
        <v>0.49</v>
      </c>
      <c r="J20" s="26">
        <f t="shared" si="8"/>
        <v>0.1</v>
      </c>
      <c r="K20" s="26">
        <v>0.1</v>
      </c>
      <c r="L20" s="26">
        <f t="shared" si="6"/>
        <v>0.59</v>
      </c>
      <c r="M20" s="26">
        <f t="shared" si="9"/>
        <v>-7.6060000000000016E-3</v>
      </c>
      <c r="N20" s="59"/>
      <c r="O20" s="59"/>
    </row>
    <row r="21" spans="1:15" ht="36" x14ac:dyDescent="0.25">
      <c r="A21" s="18" t="s">
        <v>55</v>
      </c>
      <c r="B21" s="19" t="s">
        <v>56</v>
      </c>
      <c r="C21" s="11" t="s">
        <v>57</v>
      </c>
      <c r="D21" s="12">
        <v>1.8</v>
      </c>
      <c r="E21" s="13">
        <f t="shared" si="3"/>
        <v>0.38</v>
      </c>
      <c r="F21" s="13">
        <f t="shared" si="4"/>
        <v>2.1800000000000002</v>
      </c>
      <c r="G21" s="15">
        <f t="shared" si="7"/>
        <v>3.101861</v>
      </c>
      <c r="H21" s="49">
        <f t="shared" si="10"/>
        <v>2.56</v>
      </c>
      <c r="I21" s="37"/>
      <c r="J21" s="26">
        <f t="shared" si="8"/>
        <v>0.54</v>
      </c>
      <c r="K21" s="43"/>
      <c r="L21" s="26">
        <f t="shared" si="6"/>
        <v>3.1</v>
      </c>
      <c r="M21" s="51">
        <f t="shared" si="9"/>
        <v>-1.8609999999998905E-3</v>
      </c>
      <c r="N21" s="34"/>
      <c r="O21" s="34"/>
    </row>
    <row r="22" spans="1:15" s="45" customFormat="1" ht="24" x14ac:dyDescent="0.25">
      <c r="A22" s="54" t="s">
        <v>58</v>
      </c>
      <c r="B22" s="55" t="s">
        <v>144</v>
      </c>
      <c r="C22" s="56" t="s">
        <v>50</v>
      </c>
      <c r="D22" s="57">
        <v>0.3</v>
      </c>
      <c r="E22" s="13">
        <f t="shared" si="3"/>
        <v>0.06</v>
      </c>
      <c r="F22" s="13">
        <f t="shared" si="4"/>
        <v>0.36</v>
      </c>
      <c r="G22" s="58">
        <f t="shared" si="7"/>
        <v>0.51223399999999997</v>
      </c>
      <c r="H22" s="49">
        <v>0.42</v>
      </c>
      <c r="I22" s="13">
        <v>0.42</v>
      </c>
      <c r="J22" s="26">
        <f t="shared" si="8"/>
        <v>0.09</v>
      </c>
      <c r="K22" s="26">
        <v>0.09</v>
      </c>
      <c r="L22" s="26">
        <f t="shared" si="6"/>
        <v>0.51</v>
      </c>
      <c r="M22" s="26">
        <f t="shared" si="9"/>
        <v>-2.2339999999999582E-3</v>
      </c>
      <c r="N22" s="59"/>
      <c r="O22" s="59"/>
    </row>
    <row r="23" spans="1:15" s="45" customFormat="1" ht="24" x14ac:dyDescent="0.25">
      <c r="A23" s="54" t="s">
        <v>59</v>
      </c>
      <c r="B23" s="55" t="s">
        <v>145</v>
      </c>
      <c r="C23" s="56" t="s">
        <v>54</v>
      </c>
      <c r="D23" s="57">
        <v>0.35</v>
      </c>
      <c r="E23" s="13">
        <f t="shared" si="3"/>
        <v>7.0000000000000007E-2</v>
      </c>
      <c r="F23" s="13">
        <f t="shared" si="4"/>
        <v>0.42</v>
      </c>
      <c r="G23" s="58">
        <f t="shared" si="7"/>
        <v>0.59760599999999997</v>
      </c>
      <c r="H23" s="49">
        <v>0.49</v>
      </c>
      <c r="I23" s="13">
        <v>0.49</v>
      </c>
      <c r="J23" s="26">
        <f t="shared" si="8"/>
        <v>0.1</v>
      </c>
      <c r="K23" s="26">
        <v>0.1</v>
      </c>
      <c r="L23" s="26">
        <f t="shared" si="6"/>
        <v>0.59</v>
      </c>
      <c r="M23" s="26">
        <f t="shared" si="9"/>
        <v>-7.6060000000000016E-3</v>
      </c>
      <c r="N23" s="59"/>
      <c r="O23" s="59"/>
    </row>
    <row r="24" spans="1:15" s="45" customFormat="1" ht="48" x14ac:dyDescent="0.25">
      <c r="A24" s="54" t="s">
        <v>60</v>
      </c>
      <c r="B24" s="55" t="s">
        <v>146</v>
      </c>
      <c r="C24" s="56" t="s">
        <v>54</v>
      </c>
      <c r="D24" s="57">
        <v>0.35</v>
      </c>
      <c r="E24" s="13">
        <f t="shared" si="3"/>
        <v>7.0000000000000007E-2</v>
      </c>
      <c r="F24" s="13">
        <f t="shared" si="4"/>
        <v>0.42</v>
      </c>
      <c r="G24" s="58">
        <f t="shared" si="7"/>
        <v>0.59760599999999997</v>
      </c>
      <c r="H24" s="49">
        <v>0.49</v>
      </c>
      <c r="I24" s="13">
        <v>0.49</v>
      </c>
      <c r="J24" s="26">
        <f t="shared" si="8"/>
        <v>0.1</v>
      </c>
      <c r="K24" s="26">
        <v>0.1</v>
      </c>
      <c r="L24" s="26">
        <f t="shared" si="6"/>
        <v>0.59</v>
      </c>
      <c r="M24" s="26">
        <f t="shared" si="9"/>
        <v>-7.6060000000000016E-3</v>
      </c>
      <c r="N24" s="59"/>
      <c r="O24" s="59"/>
    </row>
    <row r="25" spans="1:15" ht="24" x14ac:dyDescent="0.25">
      <c r="A25" s="9">
        <v>3</v>
      </c>
      <c r="B25" s="10" t="s">
        <v>61</v>
      </c>
      <c r="C25" s="10"/>
      <c r="D25" s="10"/>
      <c r="E25" s="13"/>
      <c r="F25" s="13"/>
      <c r="G25" s="15"/>
      <c r="H25" s="13"/>
      <c r="I25" s="37"/>
      <c r="J25" s="26"/>
      <c r="K25" s="43"/>
      <c r="L25" s="16"/>
      <c r="M25" s="51"/>
      <c r="N25" s="34"/>
      <c r="O25" s="34"/>
    </row>
    <row r="26" spans="1:15" ht="24" x14ac:dyDescent="0.25">
      <c r="A26" s="18" t="s">
        <v>62</v>
      </c>
      <c r="B26" s="11" t="s">
        <v>63</v>
      </c>
      <c r="C26" s="11" t="s">
        <v>15</v>
      </c>
      <c r="D26" s="12">
        <v>5</v>
      </c>
      <c r="E26" s="13">
        <f t="shared" si="3"/>
        <v>1.05</v>
      </c>
      <c r="F26" s="13">
        <f t="shared" si="4"/>
        <v>6.05</v>
      </c>
      <c r="G26" s="15">
        <f>ROUND(F26/0.702804,6)</f>
        <v>8.6083739999999995</v>
      </c>
      <c r="H26" s="13">
        <f>ROUND((D26/0.702804),2)</f>
        <v>7.11</v>
      </c>
      <c r="I26" s="37"/>
      <c r="J26" s="26">
        <f>ROUND((H26*0.21),2)</f>
        <v>1.49</v>
      </c>
      <c r="K26" s="43"/>
      <c r="L26" s="26">
        <f t="shared" si="6"/>
        <v>8.6</v>
      </c>
      <c r="M26" s="51">
        <f>L26-G26</f>
        <v>-8.3739999999998815E-3</v>
      </c>
      <c r="N26" s="34"/>
      <c r="O26" s="34"/>
    </row>
    <row r="27" spans="1:15" ht="24" x14ac:dyDescent="0.25">
      <c r="A27" s="9">
        <v>4</v>
      </c>
      <c r="B27" s="10" t="s">
        <v>64</v>
      </c>
      <c r="C27" s="10"/>
      <c r="D27" s="10"/>
      <c r="E27" s="13"/>
      <c r="F27" s="13"/>
      <c r="G27" s="15"/>
      <c r="H27" s="13"/>
      <c r="I27" s="37"/>
      <c r="J27" s="26"/>
      <c r="K27" s="43"/>
      <c r="L27" s="16"/>
      <c r="M27" s="51"/>
      <c r="N27" s="34"/>
      <c r="O27" s="34"/>
    </row>
    <row r="28" spans="1:15" x14ac:dyDescent="0.25">
      <c r="A28" s="18" t="s">
        <v>5</v>
      </c>
      <c r="B28" s="11" t="s">
        <v>65</v>
      </c>
      <c r="C28" s="11" t="s">
        <v>66</v>
      </c>
      <c r="D28" s="12">
        <v>1</v>
      </c>
      <c r="E28" s="13">
        <f t="shared" si="3"/>
        <v>0.21</v>
      </c>
      <c r="F28" s="13">
        <f t="shared" si="4"/>
        <v>1.21</v>
      </c>
      <c r="G28" s="15">
        <f>ROUND(F28/0.702804,6)</f>
        <v>1.7216750000000001</v>
      </c>
      <c r="H28" s="13">
        <f>ROUND((D28/0.702804),2)</f>
        <v>1.42</v>
      </c>
      <c r="I28" s="37"/>
      <c r="J28" s="26">
        <f>ROUND((H28*0.21),2)</f>
        <v>0.3</v>
      </c>
      <c r="K28" s="43"/>
      <c r="L28" s="26">
        <f t="shared" si="6"/>
        <v>1.72</v>
      </c>
      <c r="M28" s="51">
        <f>L28-G28</f>
        <v>-1.6750000000000931E-3</v>
      </c>
      <c r="N28" s="34"/>
      <c r="O28" s="34"/>
    </row>
    <row r="29" spans="1:15" ht="36" x14ac:dyDescent="0.25">
      <c r="A29" s="18" t="s">
        <v>6</v>
      </c>
      <c r="B29" s="19" t="s">
        <v>67</v>
      </c>
      <c r="C29" s="11"/>
      <c r="D29" s="12"/>
      <c r="E29" s="13"/>
      <c r="F29" s="13"/>
      <c r="G29" s="15"/>
      <c r="H29" s="13"/>
      <c r="I29" s="37"/>
      <c r="J29" s="26"/>
      <c r="K29" s="43"/>
      <c r="L29" s="16"/>
      <c r="M29" s="51"/>
      <c r="N29" s="34"/>
      <c r="O29" s="34"/>
    </row>
    <row r="30" spans="1:15" ht="24" x14ac:dyDescent="0.25">
      <c r="A30" s="18" t="s">
        <v>68</v>
      </c>
      <c r="B30" s="11" t="s">
        <v>69</v>
      </c>
      <c r="C30" s="11" t="s">
        <v>70</v>
      </c>
      <c r="D30" s="12">
        <v>0.45</v>
      </c>
      <c r="E30" s="20">
        <f t="shared" ref="E30:E61" si="11">ROUND(0.21*D30,4)</f>
        <v>9.4500000000000001E-2</v>
      </c>
      <c r="F30" s="20">
        <f t="shared" ref="F30" si="12">ROUND(D30+E30,4)</f>
        <v>0.54449999999999998</v>
      </c>
      <c r="G30" s="15">
        <f>ROUND(F30/0.702804,6)</f>
        <v>0.77475400000000005</v>
      </c>
      <c r="H30" s="20">
        <f>ROUND((D30/0.702804),4)</f>
        <v>0.64029999999999998</v>
      </c>
      <c r="I30" s="38"/>
      <c r="J30" s="32">
        <f>ROUND((H30*0.21),4)</f>
        <v>0.13450000000000001</v>
      </c>
      <c r="K30" s="44"/>
      <c r="L30" s="32">
        <f>ROUND((H30*1.21),4)</f>
        <v>0.77480000000000004</v>
      </c>
      <c r="M30" s="51">
        <f>L30-G30</f>
        <v>4.5999999999990493E-5</v>
      </c>
      <c r="N30" s="34"/>
      <c r="O30" s="34"/>
    </row>
    <row r="31" spans="1:15" ht="24" x14ac:dyDescent="0.25">
      <c r="A31" s="18" t="s">
        <v>71</v>
      </c>
      <c r="B31" s="11" t="s">
        <v>72</v>
      </c>
      <c r="C31" s="11" t="s">
        <v>70</v>
      </c>
      <c r="D31" s="12">
        <v>0.4</v>
      </c>
      <c r="E31" s="20">
        <f t="shared" si="11"/>
        <v>8.4000000000000005E-2</v>
      </c>
      <c r="F31" s="20">
        <f t="shared" ref="F31:F61" si="13">ROUND(D31+E31,4)</f>
        <v>0.48399999999999999</v>
      </c>
      <c r="G31" s="15">
        <f>ROUND(F31/0.702804,6)</f>
        <v>0.68867</v>
      </c>
      <c r="H31" s="20">
        <f>ROUND((D31/0.702804),4)</f>
        <v>0.56910000000000005</v>
      </c>
      <c r="I31" s="38"/>
      <c r="J31" s="32">
        <f>ROUND((H31*0.21),4)</f>
        <v>0.1195</v>
      </c>
      <c r="K31" s="44"/>
      <c r="L31" s="32">
        <f>ROUND((H31*1.21),4)</f>
        <v>0.68859999999999999</v>
      </c>
      <c r="M31" s="51">
        <f>L31-G31</f>
        <v>-7.0000000000014495E-5</v>
      </c>
      <c r="N31" s="34"/>
      <c r="O31" s="34"/>
    </row>
    <row r="32" spans="1:15" ht="24" x14ac:dyDescent="0.25">
      <c r="A32" s="18" t="s">
        <v>73</v>
      </c>
      <c r="B32" s="11" t="s">
        <v>74</v>
      </c>
      <c r="C32" s="11" t="s">
        <v>70</v>
      </c>
      <c r="D32" s="12">
        <v>0.35</v>
      </c>
      <c r="E32" s="20">
        <f t="shared" si="11"/>
        <v>7.3499999999999996E-2</v>
      </c>
      <c r="F32" s="20">
        <f t="shared" si="13"/>
        <v>0.42349999999999999</v>
      </c>
      <c r="G32" s="15">
        <f>ROUND(F32/0.702804,6)</f>
        <v>0.60258599999999996</v>
      </c>
      <c r="H32" s="20">
        <f>ROUND((D32/0.702804),4)</f>
        <v>0.498</v>
      </c>
      <c r="I32" s="38"/>
      <c r="J32" s="32">
        <f>ROUND((H32*0.21),4)</f>
        <v>0.1046</v>
      </c>
      <c r="K32" s="44"/>
      <c r="L32" s="32">
        <f>ROUND((H32*1.21),4)</f>
        <v>0.60260000000000002</v>
      </c>
      <c r="M32" s="51">
        <f>L32-G32</f>
        <v>1.4000000000069512E-5</v>
      </c>
      <c r="N32" s="34"/>
      <c r="O32" s="34"/>
    </row>
    <row r="33" spans="1:15" ht="36" x14ac:dyDescent="0.25">
      <c r="A33" s="18" t="s">
        <v>7</v>
      </c>
      <c r="B33" s="19" t="s">
        <v>75</v>
      </c>
      <c r="C33" s="11"/>
      <c r="D33" s="12"/>
      <c r="E33" s="20"/>
      <c r="F33" s="20"/>
      <c r="G33" s="15"/>
      <c r="H33" s="20"/>
      <c r="I33" s="38"/>
      <c r="J33" s="20"/>
      <c r="K33" s="38"/>
      <c r="L33" s="21"/>
      <c r="M33" s="51"/>
      <c r="N33" s="34"/>
      <c r="O33" s="34"/>
    </row>
    <row r="34" spans="1:15" ht="24" x14ac:dyDescent="0.25">
      <c r="A34" s="18" t="s">
        <v>76</v>
      </c>
      <c r="B34" s="11" t="s">
        <v>69</v>
      </c>
      <c r="C34" s="11" t="s">
        <v>70</v>
      </c>
      <c r="D34" s="12">
        <v>0.6</v>
      </c>
      <c r="E34" s="20">
        <f t="shared" si="11"/>
        <v>0.126</v>
      </c>
      <c r="F34" s="20">
        <f t="shared" si="13"/>
        <v>0.72599999999999998</v>
      </c>
      <c r="G34" s="15">
        <f t="shared" ref="G34:G40" si="14">ROUND(F34/0.702804,6)</f>
        <v>1.033005</v>
      </c>
      <c r="H34" s="20">
        <f t="shared" ref="H34:H40" si="15">ROUND((D34/0.702804),4)</f>
        <v>0.85370000000000001</v>
      </c>
      <c r="I34" s="38"/>
      <c r="J34" s="32">
        <f t="shared" ref="J34:J40" si="16">ROUND((H34*0.21),4)</f>
        <v>0.17929999999999999</v>
      </c>
      <c r="K34" s="44"/>
      <c r="L34" s="32">
        <f t="shared" ref="L34:L40" si="17">ROUND((H34*1.21),4)</f>
        <v>1.0329999999999999</v>
      </c>
      <c r="M34" s="51">
        <f t="shared" ref="M34:M40" si="18">L34-G34</f>
        <v>-5.000000000032756E-6</v>
      </c>
      <c r="N34" s="34"/>
      <c r="O34" s="34"/>
    </row>
    <row r="35" spans="1:15" ht="24" x14ac:dyDescent="0.25">
      <c r="A35" s="18" t="s">
        <v>77</v>
      </c>
      <c r="B35" s="11" t="s">
        <v>72</v>
      </c>
      <c r="C35" s="11" t="s">
        <v>70</v>
      </c>
      <c r="D35" s="12">
        <v>0.55000000000000004</v>
      </c>
      <c r="E35" s="20">
        <f t="shared" si="11"/>
        <v>0.11550000000000001</v>
      </c>
      <c r="F35" s="20">
        <f t="shared" si="13"/>
        <v>0.66549999999999998</v>
      </c>
      <c r="G35" s="15">
        <f t="shared" si="14"/>
        <v>0.94692100000000001</v>
      </c>
      <c r="H35" s="20">
        <f t="shared" si="15"/>
        <v>0.78259999999999996</v>
      </c>
      <c r="I35" s="38"/>
      <c r="J35" s="32">
        <f t="shared" si="16"/>
        <v>0.1643</v>
      </c>
      <c r="K35" s="44"/>
      <c r="L35" s="32">
        <f t="shared" si="17"/>
        <v>0.94689999999999996</v>
      </c>
      <c r="M35" s="51">
        <f t="shared" si="18"/>
        <v>-2.1000000000048757E-5</v>
      </c>
      <c r="N35" s="34"/>
      <c r="O35" s="34"/>
    </row>
    <row r="36" spans="1:15" ht="24" x14ac:dyDescent="0.25">
      <c r="A36" s="18" t="s">
        <v>78</v>
      </c>
      <c r="B36" s="11" t="s">
        <v>74</v>
      </c>
      <c r="C36" s="11" t="s">
        <v>70</v>
      </c>
      <c r="D36" s="12">
        <v>0.5</v>
      </c>
      <c r="E36" s="20">
        <f t="shared" si="11"/>
        <v>0.105</v>
      </c>
      <c r="F36" s="20">
        <f t="shared" si="13"/>
        <v>0.60499999999999998</v>
      </c>
      <c r="G36" s="15">
        <f t="shared" si="14"/>
        <v>0.86083699999999996</v>
      </c>
      <c r="H36" s="20">
        <f t="shared" si="15"/>
        <v>0.71140000000000003</v>
      </c>
      <c r="I36" s="38"/>
      <c r="J36" s="32">
        <f t="shared" si="16"/>
        <v>0.14940000000000001</v>
      </c>
      <c r="K36" s="44"/>
      <c r="L36" s="32">
        <f t="shared" si="17"/>
        <v>0.86080000000000001</v>
      </c>
      <c r="M36" s="51">
        <f t="shared" si="18"/>
        <v>-3.6999999999953737E-5</v>
      </c>
      <c r="N36" s="34"/>
      <c r="O36" s="34"/>
    </row>
    <row r="37" spans="1:15" x14ac:dyDescent="0.25">
      <c r="A37" s="18" t="s">
        <v>8</v>
      </c>
      <c r="B37" s="11" t="s">
        <v>79</v>
      </c>
      <c r="C37" s="11" t="s">
        <v>80</v>
      </c>
      <c r="D37" s="12">
        <v>2.5000000000000001E-3</v>
      </c>
      <c r="E37" s="20">
        <f t="shared" si="11"/>
        <v>5.0000000000000001E-4</v>
      </c>
      <c r="F37" s="20">
        <f t="shared" si="13"/>
        <v>3.0000000000000001E-3</v>
      </c>
      <c r="G37" s="15">
        <f t="shared" si="14"/>
        <v>4.2690000000000002E-3</v>
      </c>
      <c r="H37" s="20">
        <f t="shared" si="15"/>
        <v>3.5999999999999999E-3</v>
      </c>
      <c r="I37" s="38"/>
      <c r="J37" s="32">
        <f t="shared" si="16"/>
        <v>8.0000000000000004E-4</v>
      </c>
      <c r="K37" s="44"/>
      <c r="L37" s="32">
        <f t="shared" si="17"/>
        <v>4.4000000000000003E-3</v>
      </c>
      <c r="M37" s="51">
        <f t="shared" si="18"/>
        <v>1.3100000000000004E-4</v>
      </c>
      <c r="N37" s="34"/>
      <c r="O37" s="34"/>
    </row>
    <row r="38" spans="1:15" x14ac:dyDescent="0.25">
      <c r="A38" s="18" t="s">
        <v>9</v>
      </c>
      <c r="B38" s="11" t="s">
        <v>81</v>
      </c>
      <c r="C38" s="11" t="s">
        <v>66</v>
      </c>
      <c r="D38" s="12">
        <v>5.0000000000000001E-3</v>
      </c>
      <c r="E38" s="20">
        <f t="shared" si="11"/>
        <v>1.1000000000000001E-3</v>
      </c>
      <c r="F38" s="20">
        <f t="shared" si="13"/>
        <v>6.1000000000000004E-3</v>
      </c>
      <c r="G38" s="15">
        <f t="shared" si="14"/>
        <v>8.6800000000000002E-3</v>
      </c>
      <c r="H38" s="20">
        <f t="shared" si="15"/>
        <v>7.1000000000000004E-3</v>
      </c>
      <c r="I38" s="38"/>
      <c r="J38" s="32">
        <f t="shared" si="16"/>
        <v>1.5E-3</v>
      </c>
      <c r="K38" s="44"/>
      <c r="L38" s="32">
        <f t="shared" si="17"/>
        <v>8.6E-3</v>
      </c>
      <c r="M38" s="51">
        <f t="shared" si="18"/>
        <v>-8.000000000000021E-5</v>
      </c>
      <c r="N38" s="34"/>
      <c r="O38" s="34"/>
    </row>
    <row r="39" spans="1:15" x14ac:dyDescent="0.25">
      <c r="A39" s="18" t="s">
        <v>10</v>
      </c>
      <c r="B39" s="11" t="s">
        <v>82</v>
      </c>
      <c r="C39" s="11" t="s">
        <v>66</v>
      </c>
      <c r="D39" s="12">
        <v>5.0000000000000001E-3</v>
      </c>
      <c r="E39" s="20">
        <f t="shared" si="11"/>
        <v>1.1000000000000001E-3</v>
      </c>
      <c r="F39" s="20">
        <f t="shared" si="13"/>
        <v>6.1000000000000004E-3</v>
      </c>
      <c r="G39" s="15">
        <f t="shared" si="14"/>
        <v>8.6800000000000002E-3</v>
      </c>
      <c r="H39" s="20">
        <f t="shared" si="15"/>
        <v>7.1000000000000004E-3</v>
      </c>
      <c r="I39" s="38"/>
      <c r="J39" s="32">
        <f t="shared" si="16"/>
        <v>1.5E-3</v>
      </c>
      <c r="K39" s="44"/>
      <c r="L39" s="32">
        <f t="shared" si="17"/>
        <v>8.6E-3</v>
      </c>
      <c r="M39" s="51">
        <f t="shared" si="18"/>
        <v>-8.000000000000021E-5</v>
      </c>
      <c r="N39" s="34"/>
      <c r="O39" s="34"/>
    </row>
    <row r="40" spans="1:15" x14ac:dyDescent="0.25">
      <c r="A40" s="18" t="s">
        <v>11</v>
      </c>
      <c r="B40" s="11" t="s">
        <v>83</v>
      </c>
      <c r="C40" s="11" t="s">
        <v>66</v>
      </c>
      <c r="D40" s="12">
        <v>5.0000000000000001E-3</v>
      </c>
      <c r="E40" s="20">
        <f t="shared" si="11"/>
        <v>1.1000000000000001E-3</v>
      </c>
      <c r="F40" s="20">
        <f t="shared" si="13"/>
        <v>6.1000000000000004E-3</v>
      </c>
      <c r="G40" s="15">
        <f t="shared" si="14"/>
        <v>8.6800000000000002E-3</v>
      </c>
      <c r="H40" s="20">
        <f t="shared" si="15"/>
        <v>7.1000000000000004E-3</v>
      </c>
      <c r="I40" s="38"/>
      <c r="J40" s="32">
        <f t="shared" si="16"/>
        <v>1.5E-3</v>
      </c>
      <c r="K40" s="44"/>
      <c r="L40" s="32">
        <f t="shared" si="17"/>
        <v>8.6E-3</v>
      </c>
      <c r="M40" s="51">
        <f t="shared" si="18"/>
        <v>-8.000000000000021E-5</v>
      </c>
      <c r="N40" s="34"/>
      <c r="O40" s="34"/>
    </row>
    <row r="41" spans="1:15" x14ac:dyDescent="0.25">
      <c r="A41" s="18" t="s">
        <v>12</v>
      </c>
      <c r="B41" s="11" t="s">
        <v>84</v>
      </c>
      <c r="C41" s="11"/>
      <c r="D41" s="12"/>
      <c r="E41" s="20"/>
      <c r="F41" s="20"/>
      <c r="G41" s="15"/>
      <c r="H41" s="20"/>
      <c r="I41" s="38"/>
      <c r="J41" s="20"/>
      <c r="K41" s="38"/>
      <c r="L41" s="21"/>
      <c r="M41" s="51"/>
      <c r="N41" s="34"/>
      <c r="O41" s="34"/>
    </row>
    <row r="42" spans="1:15" x14ac:dyDescent="0.25">
      <c r="A42" s="18" t="s">
        <v>85</v>
      </c>
      <c r="B42" s="11" t="s">
        <v>86</v>
      </c>
      <c r="C42" s="11" t="s">
        <v>66</v>
      </c>
      <c r="D42" s="12">
        <v>0.08</v>
      </c>
      <c r="E42" s="20">
        <f t="shared" si="11"/>
        <v>1.6799999999999999E-2</v>
      </c>
      <c r="F42" s="20">
        <f t="shared" si="13"/>
        <v>9.6799999999999997E-2</v>
      </c>
      <c r="G42" s="15">
        <f>ROUND(F42/0.702804,6)</f>
        <v>0.137734</v>
      </c>
      <c r="H42" s="20">
        <f>ROUND((D42/0.702804),4)</f>
        <v>0.1138</v>
      </c>
      <c r="I42" s="38"/>
      <c r="J42" s="32">
        <f t="shared" ref="J42:J46" si="19">ROUND((H42*0.21),4)</f>
        <v>2.3900000000000001E-2</v>
      </c>
      <c r="K42" s="44"/>
      <c r="L42" s="32">
        <f t="shared" ref="L42:L46" si="20">ROUND((H42*1.21),4)</f>
        <v>0.13769999999999999</v>
      </c>
      <c r="M42" s="51">
        <f>L42-G42</f>
        <v>-3.4000000000006247E-5</v>
      </c>
      <c r="N42" s="34"/>
      <c r="O42" s="34"/>
    </row>
    <row r="43" spans="1:15" x14ac:dyDescent="0.25">
      <c r="A43" s="18" t="s">
        <v>87</v>
      </c>
      <c r="B43" s="11" t="s">
        <v>88</v>
      </c>
      <c r="C43" s="11" t="s">
        <v>66</v>
      </c>
      <c r="D43" s="12">
        <v>0.12</v>
      </c>
      <c r="E43" s="20">
        <f t="shared" si="11"/>
        <v>2.52E-2</v>
      </c>
      <c r="F43" s="20">
        <f t="shared" si="13"/>
        <v>0.1452</v>
      </c>
      <c r="G43" s="15">
        <f>ROUND(F43/0.702804,6)</f>
        <v>0.20660100000000001</v>
      </c>
      <c r="H43" s="20">
        <f>ROUND((D43/0.702804),4)</f>
        <v>0.17069999999999999</v>
      </c>
      <c r="I43" s="38"/>
      <c r="J43" s="32">
        <f t="shared" si="19"/>
        <v>3.5799999999999998E-2</v>
      </c>
      <c r="K43" s="44"/>
      <c r="L43" s="32">
        <f t="shared" si="20"/>
        <v>0.20649999999999999</v>
      </c>
      <c r="M43" s="51">
        <f>L43-G43</f>
        <v>-1.0100000000001774E-4</v>
      </c>
      <c r="N43" s="34"/>
      <c r="O43" s="34"/>
    </row>
    <row r="44" spans="1:15" x14ac:dyDescent="0.25">
      <c r="A44" s="18" t="s">
        <v>89</v>
      </c>
      <c r="B44" s="11" t="s">
        <v>90</v>
      </c>
      <c r="C44" s="11" t="s">
        <v>66</v>
      </c>
      <c r="D44" s="12">
        <v>0.15</v>
      </c>
      <c r="E44" s="20">
        <f t="shared" si="11"/>
        <v>3.15E-2</v>
      </c>
      <c r="F44" s="20">
        <f t="shared" si="13"/>
        <v>0.18149999999999999</v>
      </c>
      <c r="G44" s="15">
        <f>ROUND(F44/0.702804,6)</f>
        <v>0.25825100000000001</v>
      </c>
      <c r="H44" s="20">
        <f>ROUND((D44/0.702804),4)</f>
        <v>0.21340000000000001</v>
      </c>
      <c r="I44" s="38"/>
      <c r="J44" s="32">
        <f t="shared" si="19"/>
        <v>4.48E-2</v>
      </c>
      <c r="K44" s="44"/>
      <c r="L44" s="32">
        <f t="shared" si="20"/>
        <v>0.25819999999999999</v>
      </c>
      <c r="M44" s="51">
        <f>L44-G44</f>
        <v>-5.1000000000023249E-5</v>
      </c>
      <c r="N44" s="34"/>
      <c r="O44" s="34"/>
    </row>
    <row r="45" spans="1:15" x14ac:dyDescent="0.25">
      <c r="A45" s="18" t="s">
        <v>13</v>
      </c>
      <c r="B45" s="11" t="s">
        <v>91</v>
      </c>
      <c r="C45" s="11" t="s">
        <v>15</v>
      </c>
      <c r="D45" s="12">
        <v>5</v>
      </c>
      <c r="E45" s="20">
        <f t="shared" si="11"/>
        <v>1.05</v>
      </c>
      <c r="F45" s="20">
        <f t="shared" si="13"/>
        <v>6.05</v>
      </c>
      <c r="G45" s="15">
        <f>ROUND(F45/0.702804,6)</f>
        <v>8.6083739999999995</v>
      </c>
      <c r="H45" s="20">
        <f>ROUND((D45/0.702804),4)</f>
        <v>7.1143999999999998</v>
      </c>
      <c r="I45" s="38"/>
      <c r="J45" s="32">
        <f t="shared" si="19"/>
        <v>1.494</v>
      </c>
      <c r="K45" s="44"/>
      <c r="L45" s="32">
        <f t="shared" si="20"/>
        <v>8.6083999999999996</v>
      </c>
      <c r="M45" s="51">
        <f>L45-G45</f>
        <v>2.6000000000081513E-5</v>
      </c>
      <c r="N45" s="34"/>
      <c r="O45" s="34"/>
    </row>
    <row r="46" spans="1:15" x14ac:dyDescent="0.25">
      <c r="A46" s="18" t="s">
        <v>92</v>
      </c>
      <c r="B46" s="11" t="s">
        <v>93</v>
      </c>
      <c r="C46" s="11" t="s">
        <v>94</v>
      </c>
      <c r="D46" s="12">
        <v>3.5</v>
      </c>
      <c r="E46" s="20">
        <f t="shared" si="11"/>
        <v>0.73499999999999999</v>
      </c>
      <c r="F46" s="20">
        <f t="shared" si="13"/>
        <v>4.2350000000000003</v>
      </c>
      <c r="G46" s="15">
        <f>ROUND(F46/0.702804,6)</f>
        <v>6.0258620000000001</v>
      </c>
      <c r="H46" s="20">
        <f>ROUND((D46/0.702804),4)</f>
        <v>4.9801000000000002</v>
      </c>
      <c r="I46" s="38"/>
      <c r="J46" s="32">
        <f t="shared" si="19"/>
        <v>1.0458000000000001</v>
      </c>
      <c r="K46" s="44"/>
      <c r="L46" s="32">
        <f t="shared" si="20"/>
        <v>6.0259</v>
      </c>
      <c r="M46" s="51">
        <f>L46-G46</f>
        <v>3.7999999999982492E-5</v>
      </c>
      <c r="N46" s="34"/>
      <c r="O46" s="34"/>
    </row>
    <row r="47" spans="1:15" ht="24" x14ac:dyDescent="0.25">
      <c r="A47" s="9">
        <v>5</v>
      </c>
      <c r="B47" s="10" t="s">
        <v>95</v>
      </c>
      <c r="C47" s="10"/>
      <c r="D47" s="10"/>
      <c r="E47" s="20"/>
      <c r="F47" s="20"/>
      <c r="G47" s="15"/>
      <c r="H47" s="20"/>
      <c r="I47" s="38"/>
      <c r="J47" s="20"/>
      <c r="K47" s="38"/>
      <c r="L47" s="21"/>
      <c r="M47" s="51"/>
      <c r="N47" s="34"/>
      <c r="O47" s="34"/>
    </row>
    <row r="48" spans="1:15" x14ac:dyDescent="0.25">
      <c r="A48" s="18" t="s">
        <v>96</v>
      </c>
      <c r="B48" s="11" t="s">
        <v>97</v>
      </c>
      <c r="C48" s="11" t="s">
        <v>98</v>
      </c>
      <c r="D48" s="12">
        <v>0.04</v>
      </c>
      <c r="E48" s="13">
        <f>ROUND(0.21*D48,2)</f>
        <v>0.01</v>
      </c>
      <c r="F48" s="13">
        <f>ROUND(D48+E48,2)</f>
        <v>0.05</v>
      </c>
      <c r="G48" s="15">
        <f>ROUND(F48/0.702804,6)</f>
        <v>7.1143999999999999E-2</v>
      </c>
      <c r="H48" s="49">
        <f>ROUND((D48/0.702804),2)</f>
        <v>0.06</v>
      </c>
      <c r="I48" s="37"/>
      <c r="J48" s="32">
        <f t="shared" ref="J48:J61" si="21">ROUND((H48*0.21),4)</f>
        <v>1.26E-2</v>
      </c>
      <c r="K48" s="44"/>
      <c r="L48" s="26">
        <f>ROUND((H48*1.21),2)</f>
        <v>7.0000000000000007E-2</v>
      </c>
      <c r="M48" s="51">
        <f>L48-G48</f>
        <v>-1.1439999999999922E-3</v>
      </c>
      <c r="N48" s="34"/>
      <c r="O48" s="34"/>
    </row>
    <row r="49" spans="1:15" s="45" customFormat="1" x14ac:dyDescent="0.25">
      <c r="A49" s="54" t="s">
        <v>99</v>
      </c>
      <c r="B49" s="56" t="s">
        <v>147</v>
      </c>
      <c r="C49" s="56" t="s">
        <v>98</v>
      </c>
      <c r="D49" s="57">
        <v>7.0000000000000007E-2</v>
      </c>
      <c r="E49" s="13">
        <f t="shared" ref="E49:E51" si="22">ROUND(0.21*D49,2)</f>
        <v>0.01</v>
      </c>
      <c r="F49" s="13">
        <f t="shared" ref="F49:F51" si="23">ROUND(D49+E49,2)</f>
        <v>0.08</v>
      </c>
      <c r="G49" s="58">
        <f>ROUND(F49/0.702804,6)</f>
        <v>0.11383</v>
      </c>
      <c r="H49" s="49">
        <v>0.09</v>
      </c>
      <c r="I49" s="13">
        <v>0.09</v>
      </c>
      <c r="J49" s="32">
        <f t="shared" si="21"/>
        <v>1.89E-2</v>
      </c>
      <c r="K49" s="32">
        <v>0.02</v>
      </c>
      <c r="L49" s="26">
        <f t="shared" ref="L49:L51" si="24">ROUND((H49*1.21),2)</f>
        <v>0.11</v>
      </c>
      <c r="M49" s="26">
        <f>L49-G49</f>
        <v>-3.8300000000000001E-3</v>
      </c>
      <c r="N49" s="59"/>
      <c r="O49" s="59"/>
    </row>
    <row r="50" spans="1:15" s="45" customFormat="1" x14ac:dyDescent="0.25">
      <c r="A50" s="54" t="s">
        <v>101</v>
      </c>
      <c r="B50" s="56" t="s">
        <v>148</v>
      </c>
      <c r="C50" s="56" t="s">
        <v>98</v>
      </c>
      <c r="D50" s="57">
        <v>7.0000000000000007E-2</v>
      </c>
      <c r="E50" s="13">
        <f t="shared" si="22"/>
        <v>0.01</v>
      </c>
      <c r="F50" s="13">
        <f t="shared" si="23"/>
        <v>0.08</v>
      </c>
      <c r="G50" s="58">
        <f>ROUND(F50/0.702804,6)</f>
        <v>0.11383</v>
      </c>
      <c r="H50" s="49">
        <v>0.09</v>
      </c>
      <c r="I50" s="13">
        <v>0.09</v>
      </c>
      <c r="J50" s="32">
        <f t="shared" si="21"/>
        <v>1.89E-2</v>
      </c>
      <c r="K50" s="32">
        <v>0.02</v>
      </c>
      <c r="L50" s="26">
        <f t="shared" si="24"/>
        <v>0.11</v>
      </c>
      <c r="M50" s="26">
        <f>L50-G50</f>
        <v>-3.8300000000000001E-3</v>
      </c>
      <c r="N50" s="59"/>
      <c r="O50" s="59"/>
    </row>
    <row r="51" spans="1:15" x14ac:dyDescent="0.25">
      <c r="A51" s="18" t="s">
        <v>103</v>
      </c>
      <c r="B51" s="11" t="s">
        <v>104</v>
      </c>
      <c r="C51" s="11" t="s">
        <v>98</v>
      </c>
      <c r="D51" s="12">
        <v>0.12</v>
      </c>
      <c r="E51" s="13">
        <f t="shared" si="22"/>
        <v>0.03</v>
      </c>
      <c r="F51" s="13">
        <f t="shared" si="23"/>
        <v>0.15</v>
      </c>
      <c r="G51" s="15">
        <f>ROUND(F51/0.702804,6)</f>
        <v>0.21343100000000001</v>
      </c>
      <c r="H51" s="13">
        <f>ROUND((D51/0.702804),2)</f>
        <v>0.17</v>
      </c>
      <c r="I51" s="37"/>
      <c r="J51" s="32">
        <f t="shared" si="21"/>
        <v>3.5700000000000003E-2</v>
      </c>
      <c r="K51" s="44"/>
      <c r="L51" s="26">
        <f t="shared" si="24"/>
        <v>0.21</v>
      </c>
      <c r="M51" s="51">
        <f>L51-G51</f>
        <v>-3.4310000000000174E-3</v>
      </c>
      <c r="N51" s="34"/>
      <c r="O51" s="34"/>
    </row>
    <row r="52" spans="1:15" ht="36" x14ac:dyDescent="0.25">
      <c r="A52" s="18" t="s">
        <v>105</v>
      </c>
      <c r="B52" s="11" t="s">
        <v>106</v>
      </c>
      <c r="C52" s="11"/>
      <c r="D52" s="12"/>
      <c r="E52" s="20"/>
      <c r="F52" s="20"/>
      <c r="G52" s="15"/>
      <c r="H52" s="20"/>
      <c r="I52" s="38"/>
      <c r="J52" s="20"/>
      <c r="K52" s="38"/>
      <c r="L52" s="16"/>
      <c r="M52" s="51"/>
      <c r="N52" s="34"/>
      <c r="O52" s="34"/>
    </row>
    <row r="53" spans="1:15" x14ac:dyDescent="0.25">
      <c r="A53" s="18" t="s">
        <v>107</v>
      </c>
      <c r="B53" s="11" t="s">
        <v>97</v>
      </c>
      <c r="C53" s="11" t="s">
        <v>98</v>
      </c>
      <c r="D53" s="12">
        <v>1.7000000000000001E-2</v>
      </c>
      <c r="E53" s="20">
        <f t="shared" si="11"/>
        <v>3.5999999999999999E-3</v>
      </c>
      <c r="F53" s="20">
        <f t="shared" si="13"/>
        <v>2.06E-2</v>
      </c>
      <c r="G53" s="15">
        <f>ROUND(F53/0.702804,6)</f>
        <v>2.9311E-2</v>
      </c>
      <c r="H53" s="20">
        <f>ROUND((D53/0.702804),4)</f>
        <v>2.4199999999999999E-2</v>
      </c>
      <c r="I53" s="38"/>
      <c r="J53" s="32">
        <f t="shared" si="21"/>
        <v>5.1000000000000004E-3</v>
      </c>
      <c r="K53" s="44"/>
      <c r="L53" s="32">
        <f t="shared" ref="L53:L61" si="25">ROUND((H53*1.21),4)</f>
        <v>2.93E-2</v>
      </c>
      <c r="M53" s="51">
        <f>L53-G53</f>
        <v>-1.1000000000000593E-5</v>
      </c>
      <c r="N53" s="34"/>
      <c r="O53" s="34"/>
    </row>
    <row r="54" spans="1:15" x14ac:dyDescent="0.25">
      <c r="A54" s="18" t="s">
        <v>108</v>
      </c>
      <c r="B54" s="11" t="s">
        <v>152</v>
      </c>
      <c r="C54" s="11" t="s">
        <v>98</v>
      </c>
      <c r="D54" s="12">
        <v>3.3000000000000002E-2</v>
      </c>
      <c r="E54" s="20">
        <f t="shared" si="11"/>
        <v>6.8999999999999999E-3</v>
      </c>
      <c r="F54" s="20">
        <f t="shared" si="13"/>
        <v>3.9899999999999998E-2</v>
      </c>
      <c r="G54" s="15">
        <f>ROUND(F54/0.702804,6)</f>
        <v>5.6772999999999997E-2</v>
      </c>
      <c r="H54" s="20">
        <f>ROUND((D54/0.702804),4)</f>
        <v>4.7E-2</v>
      </c>
      <c r="I54" s="38"/>
      <c r="J54" s="32">
        <f t="shared" si="21"/>
        <v>9.9000000000000008E-3</v>
      </c>
      <c r="K54" s="44"/>
      <c r="L54" s="32">
        <f t="shared" si="25"/>
        <v>5.6899999999999999E-2</v>
      </c>
      <c r="M54" s="51">
        <f>L54-G54</f>
        <v>1.2700000000000211E-4</v>
      </c>
      <c r="N54" s="34"/>
      <c r="O54" s="34"/>
    </row>
    <row r="55" spans="1:15" x14ac:dyDescent="0.25">
      <c r="A55" s="18" t="s">
        <v>109</v>
      </c>
      <c r="B55" s="11" t="s">
        <v>102</v>
      </c>
      <c r="C55" s="11" t="s">
        <v>98</v>
      </c>
      <c r="D55" s="12">
        <v>4.2000000000000003E-2</v>
      </c>
      <c r="E55" s="20">
        <f t="shared" si="11"/>
        <v>8.8000000000000005E-3</v>
      </c>
      <c r="F55" s="20">
        <f t="shared" si="13"/>
        <v>5.0799999999999998E-2</v>
      </c>
      <c r="G55" s="15">
        <f>ROUND(F55/0.702804,6)</f>
        <v>7.2281999999999999E-2</v>
      </c>
      <c r="H55" s="20">
        <f>ROUND((D55/0.702804),4)</f>
        <v>5.9799999999999999E-2</v>
      </c>
      <c r="I55" s="38"/>
      <c r="J55" s="32">
        <f t="shared" si="21"/>
        <v>1.26E-2</v>
      </c>
      <c r="K55" s="44"/>
      <c r="L55" s="32">
        <f t="shared" si="25"/>
        <v>7.2400000000000006E-2</v>
      </c>
      <c r="M55" s="51">
        <f>L55-G55</f>
        <v>1.1800000000000699E-4</v>
      </c>
      <c r="N55" s="34"/>
      <c r="O55" s="34"/>
    </row>
    <row r="56" spans="1:15" x14ac:dyDescent="0.25">
      <c r="A56" s="18" t="s">
        <v>110</v>
      </c>
      <c r="B56" s="11" t="s">
        <v>111</v>
      </c>
      <c r="C56" s="11" t="s">
        <v>98</v>
      </c>
      <c r="D56" s="12">
        <v>6.8000000000000005E-2</v>
      </c>
      <c r="E56" s="20">
        <f t="shared" si="11"/>
        <v>1.43E-2</v>
      </c>
      <c r="F56" s="20">
        <f t="shared" si="13"/>
        <v>8.2299999999999998E-2</v>
      </c>
      <c r="G56" s="15">
        <f>ROUND(F56/0.702804,6)</f>
        <v>0.117102</v>
      </c>
      <c r="H56" s="20">
        <f>ROUND((D56/0.702804),4)</f>
        <v>9.6799999999999997E-2</v>
      </c>
      <c r="I56" s="38"/>
      <c r="J56" s="32">
        <f t="shared" si="21"/>
        <v>2.0299999999999999E-2</v>
      </c>
      <c r="K56" s="44"/>
      <c r="L56" s="32">
        <f t="shared" si="25"/>
        <v>0.1171</v>
      </c>
      <c r="M56" s="51">
        <f>L56-G56</f>
        <v>-2.0000000000020002E-6</v>
      </c>
      <c r="N56" s="34"/>
      <c r="O56" s="34"/>
    </row>
    <row r="57" spans="1:15" x14ac:dyDescent="0.25">
      <c r="A57" s="18" t="s">
        <v>112</v>
      </c>
      <c r="B57" s="11" t="s">
        <v>113</v>
      </c>
      <c r="C57" s="11"/>
      <c r="D57" s="12"/>
      <c r="E57" s="20"/>
      <c r="F57" s="20"/>
      <c r="G57" s="15"/>
      <c r="H57" s="20"/>
      <c r="I57" s="38"/>
      <c r="J57" s="20"/>
      <c r="K57" s="38"/>
      <c r="L57" s="16"/>
      <c r="M57" s="51"/>
      <c r="N57" s="34"/>
      <c r="O57" s="34"/>
    </row>
    <row r="58" spans="1:15" x14ac:dyDescent="0.25">
      <c r="A58" s="18" t="s">
        <v>114</v>
      </c>
      <c r="B58" s="11" t="s">
        <v>115</v>
      </c>
      <c r="C58" s="11" t="s">
        <v>98</v>
      </c>
      <c r="D58" s="12">
        <v>0.33900000000000002</v>
      </c>
      <c r="E58" s="20">
        <f t="shared" si="11"/>
        <v>7.1199999999999999E-2</v>
      </c>
      <c r="F58" s="20">
        <f t="shared" si="13"/>
        <v>0.41020000000000001</v>
      </c>
      <c r="G58" s="15">
        <f>ROUND(F58/0.702804,6)</f>
        <v>0.58366200000000001</v>
      </c>
      <c r="H58" s="20">
        <f>ROUND((D58/0.702804),4)</f>
        <v>0.4824</v>
      </c>
      <c r="I58" s="38"/>
      <c r="J58" s="32">
        <f t="shared" si="21"/>
        <v>0.1013</v>
      </c>
      <c r="K58" s="44"/>
      <c r="L58" s="32">
        <f t="shared" si="25"/>
        <v>0.5837</v>
      </c>
      <c r="M58" s="51">
        <f>L58-G58</f>
        <v>3.7999999999982492E-5</v>
      </c>
      <c r="N58" s="34"/>
      <c r="O58" s="34"/>
    </row>
    <row r="59" spans="1:15" x14ac:dyDescent="0.25">
      <c r="A59" s="18" t="s">
        <v>116</v>
      </c>
      <c r="B59" s="11" t="s">
        <v>100</v>
      </c>
      <c r="C59" s="11" t="s">
        <v>98</v>
      </c>
      <c r="D59" s="12">
        <v>0.67800000000000005</v>
      </c>
      <c r="E59" s="20">
        <f t="shared" si="11"/>
        <v>0.1424</v>
      </c>
      <c r="F59" s="20">
        <f t="shared" si="13"/>
        <v>0.82040000000000002</v>
      </c>
      <c r="G59" s="15">
        <f>ROUND(F59/0.702804,6)</f>
        <v>1.167324</v>
      </c>
      <c r="H59" s="20">
        <f>ROUND((D59/0.702804),4)</f>
        <v>0.9647</v>
      </c>
      <c r="I59" s="38"/>
      <c r="J59" s="32">
        <f t="shared" si="21"/>
        <v>0.2026</v>
      </c>
      <c r="K59" s="44"/>
      <c r="L59" s="32">
        <f t="shared" si="25"/>
        <v>1.1673</v>
      </c>
      <c r="M59" s="51">
        <f>L59-G59</f>
        <v>-2.4000000000024002E-5</v>
      </c>
      <c r="N59" s="34"/>
      <c r="O59" s="34"/>
    </row>
    <row r="60" spans="1:15" x14ac:dyDescent="0.25">
      <c r="A60" s="18" t="s">
        <v>117</v>
      </c>
      <c r="B60" s="11" t="s">
        <v>118</v>
      </c>
      <c r="C60" s="11" t="s">
        <v>98</v>
      </c>
      <c r="D60" s="12">
        <v>0.67800000000000005</v>
      </c>
      <c r="E60" s="20">
        <f t="shared" si="11"/>
        <v>0.1424</v>
      </c>
      <c r="F60" s="20">
        <f t="shared" si="13"/>
        <v>0.82040000000000002</v>
      </c>
      <c r="G60" s="15">
        <f>ROUND(F60/0.702804,6)</f>
        <v>1.167324</v>
      </c>
      <c r="H60" s="20">
        <f>ROUND((D60/0.702804),4)</f>
        <v>0.9647</v>
      </c>
      <c r="I60" s="38"/>
      <c r="J60" s="32">
        <f t="shared" si="21"/>
        <v>0.2026</v>
      </c>
      <c r="K60" s="44"/>
      <c r="L60" s="32">
        <f t="shared" si="25"/>
        <v>1.1673</v>
      </c>
      <c r="M60" s="51">
        <f>L60-G60</f>
        <v>-2.4000000000024002E-5</v>
      </c>
      <c r="N60" s="34"/>
      <c r="O60" s="34"/>
    </row>
    <row r="61" spans="1:15" x14ac:dyDescent="0.25">
      <c r="A61" s="18" t="s">
        <v>119</v>
      </c>
      <c r="B61" s="11" t="s">
        <v>111</v>
      </c>
      <c r="C61" s="11" t="s">
        <v>98</v>
      </c>
      <c r="D61" s="12">
        <v>1.3560000000000001</v>
      </c>
      <c r="E61" s="20">
        <f t="shared" si="11"/>
        <v>0.2848</v>
      </c>
      <c r="F61" s="20">
        <f t="shared" si="13"/>
        <v>1.6408</v>
      </c>
      <c r="G61" s="15">
        <f>ROUND(F61/0.702804,6)</f>
        <v>2.3346480000000001</v>
      </c>
      <c r="H61" s="20">
        <f>ROUND((D61/0.702804),4)</f>
        <v>1.9294</v>
      </c>
      <c r="I61" s="38"/>
      <c r="J61" s="32">
        <f t="shared" si="21"/>
        <v>0.4052</v>
      </c>
      <c r="K61" s="44"/>
      <c r="L61" s="32">
        <f t="shared" si="25"/>
        <v>2.3346</v>
      </c>
      <c r="M61" s="51">
        <f>L61-G61</f>
        <v>-4.8000000000048004E-5</v>
      </c>
      <c r="N61" s="34"/>
      <c r="O61" s="34"/>
    </row>
    <row r="62" spans="1:15" x14ac:dyDescent="0.25">
      <c r="A62" s="22">
        <v>6</v>
      </c>
      <c r="B62" s="30" t="s">
        <v>121</v>
      </c>
      <c r="C62" s="30"/>
      <c r="D62" s="31"/>
      <c r="E62" s="31"/>
      <c r="F62" s="31"/>
      <c r="G62" s="31"/>
      <c r="H62" s="27"/>
      <c r="I62" s="39"/>
      <c r="J62" s="27"/>
      <c r="K62" s="39"/>
      <c r="L62" s="31"/>
      <c r="M62" s="65"/>
      <c r="N62" s="34"/>
      <c r="O62" s="34"/>
    </row>
    <row r="63" spans="1:15" x14ac:dyDescent="0.25">
      <c r="A63" s="22" t="s">
        <v>122</v>
      </c>
      <c r="B63" s="31" t="s">
        <v>123</v>
      </c>
      <c r="C63" s="23" t="s">
        <v>124</v>
      </c>
      <c r="D63" s="22">
        <v>170.9</v>
      </c>
      <c r="E63" s="24">
        <v>35.89</v>
      </c>
      <c r="F63" s="24">
        <v>206.79</v>
      </c>
      <c r="G63" s="25">
        <f>ROUND(F63/0.702804,6)</f>
        <v>294.23566199999999</v>
      </c>
      <c r="H63" s="68">
        <f>ROUND((D63/0.702804),2)</f>
        <v>243.17</v>
      </c>
      <c r="I63" s="40"/>
      <c r="J63" s="26">
        <f t="shared" ref="J63:J66" si="26">ROUND((H63*0.21),2)</f>
        <v>51.07</v>
      </c>
      <c r="K63" s="43"/>
      <c r="L63" s="26">
        <f t="shared" ref="L63:L66" si="27">ROUND((H63*1.21),2)</f>
        <v>294.24</v>
      </c>
      <c r="M63" s="66">
        <f>L63-G63</f>
        <v>4.3380000000183827E-3</v>
      </c>
      <c r="N63" s="34"/>
      <c r="O63" s="34"/>
    </row>
    <row r="64" spans="1:15" x14ac:dyDescent="0.25">
      <c r="A64" s="22" t="s">
        <v>125</v>
      </c>
      <c r="B64" s="31" t="s">
        <v>126</v>
      </c>
      <c r="C64" s="23" t="s">
        <v>124</v>
      </c>
      <c r="D64" s="22">
        <v>114.9</v>
      </c>
      <c r="E64" s="24">
        <v>24.13</v>
      </c>
      <c r="F64" s="24">
        <v>139.03</v>
      </c>
      <c r="G64" s="25">
        <f>ROUND(F64/0.702804,6)</f>
        <v>197.82186799999999</v>
      </c>
      <c r="H64" s="68">
        <f>ROUND((D64/0.702804),2)</f>
        <v>163.49</v>
      </c>
      <c r="I64" s="40"/>
      <c r="J64" s="26">
        <f t="shared" si="26"/>
        <v>34.33</v>
      </c>
      <c r="K64" s="43"/>
      <c r="L64" s="26">
        <f t="shared" si="27"/>
        <v>197.82</v>
      </c>
      <c r="M64" s="66">
        <f>L64-G64</f>
        <v>-1.8680000000017571E-3</v>
      </c>
      <c r="N64" s="34"/>
      <c r="O64" s="34"/>
    </row>
    <row r="65" spans="1:15" s="45" customFormat="1" x14ac:dyDescent="0.25">
      <c r="A65" s="60" t="s">
        <v>127</v>
      </c>
      <c r="B65" s="61" t="s">
        <v>149</v>
      </c>
      <c r="C65" s="62" t="s">
        <v>128</v>
      </c>
      <c r="D65" s="60">
        <v>55.02</v>
      </c>
      <c r="E65" s="63">
        <v>11.55</v>
      </c>
      <c r="F65" s="63">
        <v>66.569999999999993</v>
      </c>
      <c r="G65" s="64">
        <f>ROUND(F65/0.702804,6)</f>
        <v>94.720575999999994</v>
      </c>
      <c r="H65" s="68">
        <v>78.28</v>
      </c>
      <c r="I65" s="28">
        <v>78.28</v>
      </c>
      <c r="J65" s="26">
        <f t="shared" si="26"/>
        <v>16.440000000000001</v>
      </c>
      <c r="K65" s="26">
        <v>16.440000000000001</v>
      </c>
      <c r="L65" s="26">
        <f t="shared" si="27"/>
        <v>94.72</v>
      </c>
      <c r="M65" s="67">
        <f>L65-G65</f>
        <v>-5.7599999999524698E-4</v>
      </c>
      <c r="N65" s="59"/>
      <c r="O65" s="59"/>
    </row>
    <row r="66" spans="1:15" x14ac:dyDescent="0.25">
      <c r="A66" s="22" t="s">
        <v>129</v>
      </c>
      <c r="B66" s="31" t="s">
        <v>130</v>
      </c>
      <c r="C66" s="23" t="s">
        <v>15</v>
      </c>
      <c r="D66" s="22">
        <v>6.56</v>
      </c>
      <c r="E66" s="24">
        <v>1.38</v>
      </c>
      <c r="F66" s="24">
        <v>7.94</v>
      </c>
      <c r="G66" s="25">
        <f>ROUND(F66/0.702804,6)</f>
        <v>11.297601999999999</v>
      </c>
      <c r="H66" s="28">
        <f>ROUND((D66/0.702804),2)</f>
        <v>9.33</v>
      </c>
      <c r="I66" s="40"/>
      <c r="J66" s="26">
        <f t="shared" si="26"/>
        <v>1.96</v>
      </c>
      <c r="K66" s="43"/>
      <c r="L66" s="26">
        <f t="shared" si="27"/>
        <v>11.29</v>
      </c>
      <c r="M66" s="66">
        <f>L66-G66</f>
        <v>-7.6020000000003307E-3</v>
      </c>
      <c r="N66" s="34"/>
      <c r="O66" s="34"/>
    </row>
    <row r="67" spans="1:15" x14ac:dyDescent="0.25">
      <c r="A67" s="69"/>
      <c r="B67" s="70"/>
      <c r="C67" s="71"/>
      <c r="D67" s="69"/>
      <c r="E67" s="72"/>
      <c r="F67" s="72"/>
      <c r="G67" s="73"/>
      <c r="H67" s="74"/>
      <c r="I67" s="75"/>
      <c r="J67" s="76"/>
      <c r="K67" s="77"/>
      <c r="L67" s="76"/>
      <c r="M67" s="78"/>
      <c r="N67" s="34"/>
      <c r="O67" s="34"/>
    </row>
    <row r="68" spans="1:15" x14ac:dyDescent="0.25">
      <c r="B68" s="82" t="s">
        <v>153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34"/>
    </row>
    <row r="69" spans="1:15" ht="15" customHeight="1" x14ac:dyDescent="0.25">
      <c r="A69" s="29"/>
    </row>
    <row r="70" spans="1:15" ht="71.25" customHeight="1" x14ac:dyDescent="0.25">
      <c r="A70" s="83" t="s">
        <v>150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5" x14ac:dyDescent="0.25">
      <c r="A71" s="84" t="s">
        <v>151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5" x14ac:dyDescent="0.25">
      <c r="H72" s="45"/>
      <c r="I72" s="45"/>
      <c r="J72" s="45"/>
      <c r="K72" s="45"/>
      <c r="L72" s="45"/>
      <c r="M72" s="45"/>
    </row>
    <row r="73" spans="1:15" ht="118.5" customHeight="1" x14ac:dyDescent="0.25">
      <c r="A73" s="85" t="s">
        <v>154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5" x14ac:dyDescent="0.25">
      <c r="H74" s="45"/>
      <c r="I74" s="45"/>
      <c r="J74" s="45"/>
      <c r="K74" s="45"/>
      <c r="L74" s="45"/>
      <c r="M74" s="45"/>
    </row>
    <row r="75" spans="1:15" x14ac:dyDescent="0.25">
      <c r="H75" s="45"/>
      <c r="I75" s="45"/>
      <c r="J75" s="45"/>
      <c r="K75" s="45"/>
      <c r="L75" s="45"/>
      <c r="M75" s="45"/>
    </row>
    <row r="76" spans="1:15" x14ac:dyDescent="0.25">
      <c r="H76" s="45"/>
      <c r="I76" s="45"/>
      <c r="J76" s="45"/>
      <c r="K76" s="45"/>
      <c r="L76" s="45"/>
      <c r="M76" s="45"/>
    </row>
    <row r="77" spans="1:15" x14ac:dyDescent="0.25">
      <c r="H77" s="45"/>
      <c r="I77" s="45"/>
      <c r="J77" s="45"/>
      <c r="K77" s="45"/>
      <c r="L77" s="45"/>
      <c r="M77" s="45"/>
    </row>
    <row r="78" spans="1:15" x14ac:dyDescent="0.25">
      <c r="H78" s="45"/>
      <c r="I78" s="45"/>
      <c r="J78" s="45"/>
      <c r="K78" s="45"/>
      <c r="L78" s="45"/>
      <c r="M78" s="45"/>
    </row>
    <row r="79" spans="1:15" x14ac:dyDescent="0.25">
      <c r="H79" s="45"/>
      <c r="I79" s="45"/>
      <c r="J79" s="45"/>
      <c r="K79" s="45"/>
      <c r="L79" s="45"/>
      <c r="M79" s="45"/>
    </row>
    <row r="80" spans="1:15" x14ac:dyDescent="0.25">
      <c r="H80" s="45"/>
      <c r="I80" s="45"/>
      <c r="J80" s="45"/>
      <c r="K80" s="45"/>
      <c r="L80" s="45"/>
      <c r="M80" s="45"/>
    </row>
    <row r="81" spans="8:13" x14ac:dyDescent="0.25">
      <c r="H81" s="45"/>
      <c r="I81" s="45"/>
      <c r="J81" s="45"/>
      <c r="K81" s="45"/>
      <c r="L81" s="45"/>
      <c r="M81" s="45"/>
    </row>
    <row r="82" spans="8:13" x14ac:dyDescent="0.25">
      <c r="H82" s="45"/>
      <c r="I82" s="45"/>
      <c r="J82" s="45"/>
      <c r="K82" s="45"/>
      <c r="L82" s="45"/>
      <c r="M82" s="45"/>
    </row>
    <row r="83" spans="8:13" x14ac:dyDescent="0.25">
      <c r="H83" s="45"/>
      <c r="I83" s="45"/>
      <c r="J83" s="45"/>
      <c r="K83" s="45"/>
      <c r="L83" s="45"/>
      <c r="M83" s="45"/>
    </row>
    <row r="84" spans="8:13" x14ac:dyDescent="0.25">
      <c r="H84" s="45"/>
      <c r="I84" s="45"/>
      <c r="J84" s="45"/>
      <c r="K84" s="45"/>
      <c r="L84" s="45"/>
      <c r="M84" s="45"/>
    </row>
    <row r="85" spans="8:13" x14ac:dyDescent="0.25">
      <c r="H85" s="45"/>
      <c r="I85" s="45"/>
      <c r="J85" s="45"/>
      <c r="K85" s="45"/>
      <c r="L85" s="45"/>
      <c r="M85" s="45"/>
    </row>
    <row r="86" spans="8:13" x14ac:dyDescent="0.25">
      <c r="H86" s="45"/>
      <c r="I86" s="45"/>
      <c r="J86" s="45"/>
      <c r="K86" s="45"/>
      <c r="L86" s="45"/>
      <c r="M86" s="45"/>
    </row>
    <row r="87" spans="8:13" x14ac:dyDescent="0.25">
      <c r="H87" s="45"/>
      <c r="I87" s="45"/>
      <c r="J87" s="45"/>
      <c r="K87" s="45"/>
      <c r="L87" s="45"/>
      <c r="M87" s="45"/>
    </row>
    <row r="88" spans="8:13" x14ac:dyDescent="0.25">
      <c r="H88" s="45"/>
      <c r="I88" s="45"/>
      <c r="J88" s="45"/>
      <c r="K88" s="45"/>
      <c r="L88" s="45"/>
      <c r="M88" s="45"/>
    </row>
    <row r="89" spans="8:13" x14ac:dyDescent="0.25">
      <c r="H89" s="45"/>
      <c r="I89" s="45"/>
      <c r="J89" s="45"/>
      <c r="K89" s="45"/>
      <c r="L89" s="45"/>
      <c r="M89" s="45"/>
    </row>
    <row r="90" spans="8:13" x14ac:dyDescent="0.25">
      <c r="H90" s="45"/>
      <c r="I90" s="45"/>
      <c r="J90" s="45"/>
      <c r="K90" s="45"/>
      <c r="L90" s="45"/>
      <c r="M90" s="45"/>
    </row>
    <row r="91" spans="8:13" x14ac:dyDescent="0.25">
      <c r="H91" s="45"/>
      <c r="I91" s="45"/>
      <c r="J91" s="45"/>
      <c r="K91" s="45"/>
      <c r="L91" s="45"/>
      <c r="M91" s="45"/>
    </row>
    <row r="92" spans="8:13" x14ac:dyDescent="0.25">
      <c r="H92" s="45"/>
      <c r="I92" s="45"/>
      <c r="J92" s="45"/>
      <c r="K92" s="45"/>
      <c r="L92" s="45"/>
      <c r="M92" s="45"/>
    </row>
    <row r="93" spans="8:13" x14ac:dyDescent="0.25">
      <c r="H93" s="45"/>
      <c r="I93" s="45"/>
      <c r="J93" s="45"/>
      <c r="K93" s="45"/>
      <c r="L93" s="45"/>
      <c r="M93" s="45"/>
    </row>
    <row r="94" spans="8:13" x14ac:dyDescent="0.25">
      <c r="H94" s="45"/>
      <c r="I94" s="45"/>
      <c r="J94" s="45"/>
      <c r="K94" s="45"/>
      <c r="L94" s="45"/>
      <c r="M94" s="45"/>
    </row>
    <row r="95" spans="8:13" x14ac:dyDescent="0.25">
      <c r="H95" s="45"/>
      <c r="I95" s="45"/>
      <c r="J95" s="45"/>
      <c r="K95" s="45"/>
      <c r="L95" s="45"/>
      <c r="M95" s="45"/>
    </row>
    <row r="96" spans="8:13" x14ac:dyDescent="0.25">
      <c r="H96" s="45"/>
      <c r="I96" s="45"/>
      <c r="J96" s="45"/>
      <c r="K96" s="45"/>
      <c r="L96" s="45"/>
      <c r="M96" s="45"/>
    </row>
    <row r="97" spans="8:13" x14ac:dyDescent="0.25">
      <c r="H97" s="45"/>
      <c r="I97" s="45"/>
      <c r="J97" s="45"/>
      <c r="K97" s="45"/>
      <c r="L97" s="45"/>
      <c r="M97" s="45"/>
    </row>
  </sheetData>
  <mergeCells count="5">
    <mergeCell ref="A1:M1"/>
    <mergeCell ref="B68:M68"/>
    <mergeCell ref="A70:M70"/>
    <mergeCell ref="A71:M71"/>
    <mergeCell ref="A73:M73"/>
  </mergeCells>
  <pageMargins left="0.70866141732283472" right="0.70866141732283472" top="1.0236220472440944" bottom="0.74803149606299213" header="0.31496062992125984" footer="0.31496062992125984"/>
  <pageSetup paperSize="9" scale="95" orientation="landscape" r:id="rId1"/>
  <headerFooter>
    <oddHeader>&amp;C&amp;P&amp;R2.pielikums Ministru kabineta noteikumu projekta
 „Grozījumi Ministru kabineta 2005.gada 23.augusta noteikumos Nr.618 „Centrālās statistikas pārvaldes maksas pakalpojumu cenrādis”  
sākotnējās ietekmes novērtējuma ziņojumam (anotācijai)</oddHeader>
    <oddFooter xml:space="preserve">&amp;L&amp;"Times New Roman,Regular"EMAnotp2_100913_statistika; &amp;C
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 ietvertais pārrēķins</vt:lpstr>
      <vt:lpstr>'NA ietvertais pārrēķins'!OLE_LINK30</vt:lpstr>
      <vt:lpstr>'NA ietvertais pārrēķins'!OLE_LINK32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 Ministru kabineta noteikumu projektam "Grozījumi Ministru kabineta 2005.gada 23.augusta noteikumos Nr.618 „Centrālās statistikas pārvaldes maksas pakalpojumu cenrādis"</dc:title>
  <dc:subject>Anotācijas 2. pielikums</dc:subject>
  <dc:creator/>
  <dc:description>Centrālā statistikas pārvalde_x000d_
67366897_x000d_
ieva.zaceste@csb.gov.lv</dc:description>
  <cp:lastModifiedBy/>
  <dcterms:created xsi:type="dcterms:W3CDTF">2006-09-16T00:00:00Z</dcterms:created>
  <dcterms:modified xsi:type="dcterms:W3CDTF">2013-09-10T13:25:09Z</dcterms:modified>
</cp:coreProperties>
</file>