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VNI\VNI koncepcija\2013._STARPNOVERTEJUMS\pieteikts VSS_25.07.2013. (VSS-1432)_precizēts\uz VSS - saskanosana\"/>
    </mc:Choice>
  </mc:AlternateContent>
  <bookViews>
    <workbookView xWindow="105" yWindow="150" windowWidth="9675" windowHeight="11490"/>
  </bookViews>
  <sheets>
    <sheet name="kopsavilkums" sheetId="3" r:id="rId1"/>
  </sheets>
  <definedNames>
    <definedName name="_xlnm._FilterDatabase" localSheetId="0" hidden="1">kopsavilkums!$10:$57</definedName>
    <definedName name="_xlnm.Print_Area" localSheetId="0">kopsavilkums!$A$1:$Y$226</definedName>
    <definedName name="_xlnm.Print_Titles" localSheetId="0">kopsavilkums!$5:$7</definedName>
  </definedNames>
  <calcPr calcId="152511"/>
</workbook>
</file>

<file path=xl/calcChain.xml><?xml version="1.0" encoding="utf-8"?>
<calcChain xmlns="http://schemas.openxmlformats.org/spreadsheetml/2006/main">
  <c r="Q218" i="3" l="1"/>
  <c r="Q217" i="3" s="1"/>
  <c r="P218" i="3"/>
  <c r="P217" i="3" s="1"/>
  <c r="O218" i="3"/>
  <c r="O217" i="3" s="1"/>
  <c r="N218" i="3"/>
  <c r="N217" i="3" s="1"/>
  <c r="M218" i="3"/>
  <c r="M217" i="3" s="1"/>
  <c r="L218" i="3"/>
  <c r="L217" i="3" s="1"/>
  <c r="K218" i="3"/>
  <c r="K217" i="3" s="1"/>
  <c r="G218" i="3"/>
  <c r="G217" i="3" s="1"/>
  <c r="R212" i="3"/>
  <c r="Q212" i="3"/>
  <c r="P212" i="3"/>
  <c r="O212" i="3"/>
  <c r="N212" i="3"/>
  <c r="M212" i="3"/>
  <c r="L212" i="3"/>
  <c r="K212" i="3"/>
  <c r="G212" i="3"/>
  <c r="M193" i="3"/>
  <c r="P194" i="3"/>
  <c r="P193" i="3" s="1"/>
  <c r="O194" i="3"/>
  <c r="O193" i="3" s="1"/>
  <c r="N194" i="3"/>
  <c r="N193" i="3" s="1"/>
  <c r="M194" i="3"/>
  <c r="L194" i="3"/>
  <c r="L193" i="3" s="1"/>
  <c r="K194" i="3"/>
  <c r="K193" i="3" s="1"/>
  <c r="G194" i="3"/>
  <c r="G193" i="3" s="1"/>
  <c r="N174" i="3"/>
  <c r="O174" i="3"/>
  <c r="K174" i="3"/>
  <c r="Q175" i="3"/>
  <c r="Q174" i="3" s="1"/>
  <c r="P175" i="3"/>
  <c r="P174" i="3" s="1"/>
  <c r="O175" i="3"/>
  <c r="N175" i="3"/>
  <c r="M175" i="3"/>
  <c r="M174" i="3" s="1"/>
  <c r="L175" i="3"/>
  <c r="L174" i="3" s="1"/>
  <c r="K175" i="3"/>
  <c r="G175" i="3"/>
  <c r="G174" i="3" s="1"/>
  <c r="G169" i="3"/>
  <c r="G166" i="3"/>
  <c r="P168" i="3" l="1"/>
  <c r="L168" i="3"/>
  <c r="G168" i="3"/>
  <c r="Q169" i="3"/>
  <c r="Q168" i="3" s="1"/>
  <c r="P169" i="3"/>
  <c r="O169" i="3"/>
  <c r="O168" i="3" s="1"/>
  <c r="N169" i="3"/>
  <c r="N168" i="3" s="1"/>
  <c r="L169" i="3"/>
  <c r="K169" i="3"/>
  <c r="K168" i="3" s="1"/>
  <c r="R166" i="3"/>
  <c r="Q166" i="3"/>
  <c r="P166" i="3"/>
  <c r="O166" i="3"/>
  <c r="N166" i="3"/>
  <c r="M166" i="3"/>
  <c r="L166" i="3"/>
  <c r="K166" i="3"/>
  <c r="Q95" i="3"/>
  <c r="N95" i="3"/>
  <c r="K96" i="3"/>
  <c r="K95" i="3" s="1"/>
  <c r="Q96" i="3"/>
  <c r="P96" i="3"/>
  <c r="P95" i="3" s="1"/>
  <c r="O96" i="3"/>
  <c r="O95" i="3" s="1"/>
  <c r="N96" i="3"/>
  <c r="L96" i="3"/>
  <c r="G96" i="3"/>
  <c r="G95" i="3"/>
  <c r="Q90" i="3"/>
  <c r="P90" i="3"/>
  <c r="O90" i="3"/>
  <c r="N90" i="3"/>
  <c r="M90" i="3"/>
  <c r="L90" i="3"/>
  <c r="K90" i="3"/>
  <c r="G90" i="3"/>
  <c r="Q85" i="3"/>
  <c r="P85" i="3"/>
  <c r="O85" i="3"/>
  <c r="N85" i="3"/>
  <c r="M85" i="3"/>
  <c r="L85" i="3"/>
  <c r="K85" i="3"/>
  <c r="Q86" i="3"/>
  <c r="P86" i="3"/>
  <c r="O86" i="3"/>
  <c r="N86" i="3"/>
  <c r="M86" i="3"/>
  <c r="L86" i="3"/>
  <c r="K86" i="3"/>
  <c r="G86" i="3"/>
  <c r="Q83" i="3"/>
  <c r="P83" i="3"/>
  <c r="P82" i="3" s="1"/>
  <c r="O83" i="3"/>
  <c r="N83" i="3"/>
  <c r="N82" i="3" s="1"/>
  <c r="M83" i="3"/>
  <c r="M82" i="3" s="1"/>
  <c r="L83" i="3"/>
  <c r="K83" i="3"/>
  <c r="Q82" i="3"/>
  <c r="O82" i="3"/>
  <c r="L82" i="3"/>
  <c r="K82" i="3"/>
  <c r="G83" i="3"/>
  <c r="G82" i="3" s="1"/>
  <c r="L77" i="3"/>
  <c r="M77" i="3"/>
  <c r="N77" i="3"/>
  <c r="O77" i="3"/>
  <c r="P77" i="3"/>
  <c r="Q77" i="3"/>
  <c r="K77" i="3"/>
  <c r="G77" i="3"/>
  <c r="Q63" i="3"/>
  <c r="P63" i="3"/>
  <c r="P62" i="3" s="1"/>
  <c r="O63" i="3"/>
  <c r="O62" i="3" s="1"/>
  <c r="N63" i="3"/>
  <c r="N62" i="3" s="1"/>
  <c r="M63" i="3"/>
  <c r="L63" i="3"/>
  <c r="K63" i="3"/>
  <c r="K62" i="3" s="1"/>
  <c r="Q62" i="3"/>
  <c r="M62" i="3"/>
  <c r="L62" i="3"/>
  <c r="G63" i="3"/>
  <c r="G62" i="3" s="1"/>
  <c r="L58" i="3"/>
  <c r="M58" i="3"/>
  <c r="N58" i="3"/>
  <c r="O58" i="3"/>
  <c r="P58" i="3"/>
  <c r="Q58" i="3"/>
  <c r="R58" i="3"/>
  <c r="K58" i="3"/>
  <c r="G58" i="3"/>
  <c r="R56" i="3"/>
  <c r="Q56" i="3"/>
  <c r="P56" i="3"/>
  <c r="O56" i="3"/>
  <c r="N56" i="3"/>
  <c r="M56" i="3"/>
  <c r="L56" i="3"/>
  <c r="K56" i="3"/>
  <c r="G56" i="3"/>
  <c r="Q54" i="3"/>
  <c r="P54" i="3"/>
  <c r="O54" i="3"/>
  <c r="O53" i="3" s="1"/>
  <c r="N54" i="3"/>
  <c r="N53" i="3" s="1"/>
  <c r="M54" i="3"/>
  <c r="M53" i="3" s="1"/>
  <c r="L54" i="3"/>
  <c r="K54" i="3"/>
  <c r="Q53" i="3"/>
  <c r="P53" i="3"/>
  <c r="L53" i="3"/>
  <c r="K53" i="3"/>
  <c r="G54" i="3"/>
  <c r="G53" i="3"/>
  <c r="N9" i="3"/>
  <c r="K9" i="3"/>
  <c r="K8" i="3" s="1"/>
  <c r="Q9" i="3"/>
  <c r="Q8" i="3" s="1"/>
  <c r="O9" i="3"/>
  <c r="M9" i="3"/>
  <c r="M8" i="3" s="1"/>
  <c r="O8" i="3"/>
  <c r="N8" i="3"/>
  <c r="G9" i="3"/>
  <c r="G8" i="3" s="1"/>
  <c r="R192" i="3"/>
  <c r="R211" i="3" l="1"/>
  <c r="R210" i="3"/>
  <c r="R52" i="3" l="1"/>
  <c r="M148" i="3"/>
  <c r="M101" i="3"/>
  <c r="M170" i="3"/>
  <c r="M169" i="3" s="1"/>
  <c r="M168" i="3" s="1"/>
  <c r="P48" i="3"/>
  <c r="R209" i="3"/>
  <c r="R206" i="3"/>
  <c r="R207" i="3"/>
  <c r="R208" i="3"/>
  <c r="R205" i="3"/>
  <c r="R204" i="3"/>
  <c r="R203" i="3"/>
  <c r="R202" i="3"/>
  <c r="R201" i="3"/>
  <c r="R197" i="3"/>
  <c r="R198" i="3"/>
  <c r="R199" i="3"/>
  <c r="R200" i="3"/>
  <c r="R196" i="3"/>
  <c r="R195" i="3"/>
  <c r="R190" i="3"/>
  <c r="R189" i="3"/>
  <c r="R191" i="3"/>
  <c r="R188" i="3"/>
  <c r="R187" i="3"/>
  <c r="R186" i="3"/>
  <c r="R185" i="3"/>
  <c r="R178" i="3"/>
  <c r="R179" i="3"/>
  <c r="R180" i="3"/>
  <c r="R181" i="3"/>
  <c r="R182" i="3"/>
  <c r="R183" i="3"/>
  <c r="R184" i="3"/>
  <c r="R177" i="3"/>
  <c r="R176" i="3"/>
  <c r="R175" i="3" s="1"/>
  <c r="R174" i="3" s="1"/>
  <c r="R219" i="3"/>
  <c r="R218" i="3" s="1"/>
  <c r="R217" i="3" s="1"/>
  <c r="R173" i="3"/>
  <c r="R172" i="3"/>
  <c r="R171" i="3"/>
  <c r="R170" i="3"/>
  <c r="R165" i="3"/>
  <c r="R164" i="3"/>
  <c r="R163" i="3"/>
  <c r="R162" i="3"/>
  <c r="R161" i="3"/>
  <c r="R160" i="3"/>
  <c r="R159" i="3"/>
  <c r="R158" i="3"/>
  <c r="R157" i="3"/>
  <c r="R156" i="3"/>
  <c r="R155" i="3"/>
  <c r="R154" i="3"/>
  <c r="R153" i="3"/>
  <c r="R152" i="3"/>
  <c r="R151" i="3"/>
  <c r="R150" i="3"/>
  <c r="R149" i="3"/>
  <c r="R148" i="3"/>
  <c r="R147" i="3"/>
  <c r="R146" i="3"/>
  <c r="R145" i="3"/>
  <c r="R144" i="3"/>
  <c r="R143" i="3"/>
  <c r="R142" i="3"/>
  <c r="R141" i="3"/>
  <c r="R140" i="3"/>
  <c r="R139" i="3"/>
  <c r="R138" i="3"/>
  <c r="R137" i="3"/>
  <c r="R136" i="3"/>
  <c r="R135" i="3"/>
  <c r="R134" i="3"/>
  <c r="R133" i="3"/>
  <c r="R132" i="3"/>
  <c r="R131" i="3"/>
  <c r="R130" i="3"/>
  <c r="R129" i="3"/>
  <c r="R128" i="3"/>
  <c r="R127" i="3"/>
  <c r="R126" i="3"/>
  <c r="R125" i="3"/>
  <c r="R121" i="3"/>
  <c r="R120" i="3"/>
  <c r="R119" i="3"/>
  <c r="R118" i="3"/>
  <c r="R117" i="3"/>
  <c r="R116" i="3"/>
  <c r="R115" i="3"/>
  <c r="R114" i="3"/>
  <c r="R113" i="3"/>
  <c r="R112" i="3"/>
  <c r="R111" i="3"/>
  <c r="R110" i="3"/>
  <c r="R109" i="3"/>
  <c r="R108" i="3"/>
  <c r="R107" i="3"/>
  <c r="R106" i="3"/>
  <c r="R105" i="3"/>
  <c r="R104" i="3"/>
  <c r="R103" i="3"/>
  <c r="R102" i="3"/>
  <c r="R101" i="3"/>
  <c r="R100" i="3"/>
  <c r="R99" i="3"/>
  <c r="R98" i="3"/>
  <c r="R97" i="3"/>
  <c r="R124" i="3"/>
  <c r="R123" i="3"/>
  <c r="R122" i="3"/>
  <c r="R94" i="3"/>
  <c r="R93" i="3"/>
  <c r="R92" i="3"/>
  <c r="R91" i="3"/>
  <c r="R89" i="3"/>
  <c r="R88" i="3"/>
  <c r="R87" i="3"/>
  <c r="R84" i="3"/>
  <c r="R83" i="3" s="1"/>
  <c r="R82" i="3" s="1"/>
  <c r="R81" i="3"/>
  <c r="R80" i="3"/>
  <c r="R79" i="3"/>
  <c r="R78" i="3"/>
  <c r="R66" i="3"/>
  <c r="R67" i="3"/>
  <c r="R68" i="3"/>
  <c r="R69" i="3"/>
  <c r="R70" i="3"/>
  <c r="R71" i="3"/>
  <c r="R72" i="3"/>
  <c r="R73" i="3"/>
  <c r="R74" i="3"/>
  <c r="R75" i="3"/>
  <c r="R76" i="3"/>
  <c r="R65" i="3"/>
  <c r="R64" i="3"/>
  <c r="R55" i="3"/>
  <c r="R54" i="3" s="1"/>
  <c r="R53" i="3" s="1"/>
  <c r="R51" i="3"/>
  <c r="R50"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3" i="3"/>
  <c r="R14" i="3"/>
  <c r="R15" i="3"/>
  <c r="R16" i="3"/>
  <c r="R17" i="3"/>
  <c r="R18" i="3"/>
  <c r="R12" i="3"/>
  <c r="R11" i="3"/>
  <c r="R10" i="3"/>
  <c r="G85" i="3"/>
  <c r="L32" i="3"/>
  <c r="L9" i="3" s="1"/>
  <c r="L8" i="3" s="1"/>
  <c r="Q194" i="3" l="1"/>
  <c r="Q193" i="3" s="1"/>
  <c r="R194" i="3"/>
  <c r="R193" i="3" s="1"/>
  <c r="R77" i="3"/>
  <c r="R90" i="3"/>
  <c r="R63" i="3"/>
  <c r="R62" i="3" s="1"/>
  <c r="R96" i="3"/>
  <c r="R95" i="3" s="1"/>
  <c r="M96" i="3"/>
  <c r="M95" i="3" s="1"/>
  <c r="L95" i="3"/>
  <c r="R85" i="3"/>
  <c r="R86" i="3"/>
  <c r="R169" i="3"/>
  <c r="R168" i="3" s="1"/>
  <c r="P49" i="3"/>
  <c r="R49" i="3" s="1"/>
  <c r="M220" i="3"/>
  <c r="Q220" i="3"/>
  <c r="R48" i="3"/>
  <c r="R9" i="3" s="1"/>
  <c r="R8" i="3" s="1"/>
  <c r="N220" i="3"/>
  <c r="O220" i="3"/>
  <c r="P9" i="3" l="1"/>
  <c r="P8" i="3" s="1"/>
  <c r="P220" i="3" s="1"/>
  <c r="R220" i="3"/>
</calcChain>
</file>

<file path=xl/sharedStrings.xml><?xml version="1.0" encoding="utf-8"?>
<sst xmlns="http://schemas.openxmlformats.org/spreadsheetml/2006/main" count="917" uniqueCount="484">
  <si>
    <t>Adrese</t>
  </si>
  <si>
    <t>NĪ-ma kadastra Nr</t>
  </si>
  <si>
    <t>Zemes kadastra Nr</t>
  </si>
  <si>
    <t>Valsts daļa zemei</t>
  </si>
  <si>
    <t>Zemes platība /kv.m/ /valsts daļa/</t>
  </si>
  <si>
    <t>Valsts daļa ēkai</t>
  </si>
  <si>
    <t>Ēkas platība /kv.m/ /valsts daļa/</t>
  </si>
  <si>
    <t>Tiesību akta Nr /MK rīk., tiesas spr./</t>
  </si>
  <si>
    <t>Tiesību akta datums</t>
  </si>
  <si>
    <t>Pārņem-šanas datums</t>
  </si>
  <si>
    <t>Piezīmes</t>
  </si>
  <si>
    <t>No kā pārņemts</t>
  </si>
  <si>
    <t>Reģistr.   ZG-ā</t>
  </si>
  <si>
    <t>Kā pers. reģ.   ZG-ā</t>
  </si>
  <si>
    <t>visa</t>
  </si>
  <si>
    <t>Pavisam kopā</t>
  </si>
  <si>
    <t>t.sk.nolie-tojums</t>
  </si>
  <si>
    <t>I</t>
  </si>
  <si>
    <t>Valsts ieņēmumu ienests</t>
  </si>
  <si>
    <t xml:space="preserve">1. </t>
  </si>
  <si>
    <t>Pārņemts FM valdījumā</t>
  </si>
  <si>
    <t>Rīga Citadeles, 1</t>
  </si>
  <si>
    <t>01000100141</t>
  </si>
  <si>
    <t>429</t>
  </si>
  <si>
    <t xml:space="preserve">VID </t>
  </si>
  <si>
    <t>FM</t>
  </si>
  <si>
    <t>Rīga Eduarda Smiļģa, 46</t>
  </si>
  <si>
    <t>01005570052</t>
  </si>
  <si>
    <t/>
  </si>
  <si>
    <t>Rīga Mazā Nometņu, 39</t>
  </si>
  <si>
    <t>01000572013</t>
  </si>
  <si>
    <t>Daugavpils Rīgas, 4</t>
  </si>
  <si>
    <t>05000012902</t>
  </si>
  <si>
    <t>319</t>
  </si>
  <si>
    <t>Daugavpils Rīgas, 6</t>
  </si>
  <si>
    <t>05000012903</t>
  </si>
  <si>
    <t>Jelgava Mātera, 57</t>
  </si>
  <si>
    <t>09000010014</t>
  </si>
  <si>
    <t>34</t>
  </si>
  <si>
    <t>Jelgava Pasta, 43</t>
  </si>
  <si>
    <t>09000060021</t>
  </si>
  <si>
    <t>Jēkabpils Draudzības aleja, 2</t>
  </si>
  <si>
    <t>56010022492</t>
  </si>
  <si>
    <t>486</t>
  </si>
  <si>
    <t>Jēkabpils Draudzības aleja, 2B</t>
  </si>
  <si>
    <t>56015020001</t>
  </si>
  <si>
    <t>Liepāja Oskara Kalpaka, 111</t>
  </si>
  <si>
    <t>17005100010</t>
  </si>
  <si>
    <t>17000100320</t>
  </si>
  <si>
    <t>Rēzekne Atbrīvošanas aleja, 97/12</t>
  </si>
  <si>
    <t>21005080604</t>
  </si>
  <si>
    <t>Rēzekne Atbrīvošanas aleja, 97/2</t>
  </si>
  <si>
    <t>21005080605</t>
  </si>
  <si>
    <t>Rēzekne Atbrīvošanas aleja, 97/5</t>
  </si>
  <si>
    <t>21005080608</t>
  </si>
  <si>
    <t>Rēzekne Atbrīvošanas aleja, 97/6</t>
  </si>
  <si>
    <t>21005080607</t>
  </si>
  <si>
    <t>Rēzekne Atbrīvošanas aleja, 97/8</t>
  </si>
  <si>
    <t>21005080606</t>
  </si>
  <si>
    <t>Rēzekne Maskavas, 30</t>
  </si>
  <si>
    <t>21000030101</t>
  </si>
  <si>
    <t>Rēzekne V. Seiles, 36B</t>
  </si>
  <si>
    <t>21005080305</t>
  </si>
  <si>
    <t>21000080317</t>
  </si>
  <si>
    <t>Ventspils Sarkanmuižas dambis, 25A</t>
  </si>
  <si>
    <t>27005040059</t>
  </si>
  <si>
    <t>Ventspils Sarkanmuižas dambis, 25B</t>
  </si>
  <si>
    <t>27005040060</t>
  </si>
  <si>
    <t>Balvu n.  Balvi, Brīvības, 81</t>
  </si>
  <si>
    <t>38015020012</t>
  </si>
  <si>
    <t>38010020079</t>
  </si>
  <si>
    <t>40015040001</t>
  </si>
  <si>
    <t>Cēsu n.  Cēsis, Krišjāņa Valdemāra, 2</t>
  </si>
  <si>
    <t>42010052316</t>
  </si>
  <si>
    <t>Daugavpils n.  Skrudalienas p.,  SILENES RKP</t>
  </si>
  <si>
    <t>44860060072</t>
  </si>
  <si>
    <t>68090030107</t>
  </si>
  <si>
    <t>Kārsavas n.  Malnavas p.,  GREBŅOVAS ROBEŽKONTROLES PUNKTS</t>
  </si>
  <si>
    <t>68680020101</t>
  </si>
  <si>
    <t>Krāslavas n.  Piedrujas p.,  RKP PATARNIEKI</t>
  </si>
  <si>
    <t>60840050062</t>
  </si>
  <si>
    <t>60840050063</t>
  </si>
  <si>
    <t>Limbažu n.  Limbaži, Cēsu, 28</t>
  </si>
  <si>
    <t>66010140058</t>
  </si>
  <si>
    <t>Limbažu n.  Limbaži, Cēsu, 28B</t>
  </si>
  <si>
    <t>66010140057</t>
  </si>
  <si>
    <t>Madonas n.  Madona, Raiņa, 3</t>
  </si>
  <si>
    <t>70015010177</t>
  </si>
  <si>
    <t>Saldus n.  Saldus, Striķu, 6</t>
  </si>
  <si>
    <t>84015080047</t>
  </si>
  <si>
    <t>Valkas n.  Valka, Rūjienas, 3B</t>
  </si>
  <si>
    <t>94010080550</t>
  </si>
  <si>
    <t>Viļakas n.  Vecumu p.,  VIENTUĻU ROBEŽKONTROLES PUNKTS</t>
  </si>
  <si>
    <t>38920080035</t>
  </si>
  <si>
    <t>Zilupes n.  Zaļesjes p.,  TEREHOVAS ROBEŽKONTROLES PUNKTS</t>
  </si>
  <si>
    <t>68960060025</t>
  </si>
  <si>
    <t>68960060026</t>
  </si>
  <si>
    <t xml:space="preserve">2. </t>
  </si>
  <si>
    <t>Plānots pārņemt FM valdījumā</t>
  </si>
  <si>
    <t>1.</t>
  </si>
  <si>
    <t>Daugavpils Piekrastes, 22</t>
  </si>
  <si>
    <t>2.</t>
  </si>
  <si>
    <t>3.</t>
  </si>
  <si>
    <t>II</t>
  </si>
  <si>
    <t>NAMS-FM, VSIA</t>
  </si>
  <si>
    <t xml:space="preserve">Rīga Smilšu, 1 </t>
  </si>
  <si>
    <t>01000060025</t>
  </si>
  <si>
    <t>III</t>
  </si>
  <si>
    <t>Satiksmes ministrija</t>
  </si>
  <si>
    <t>IV</t>
  </si>
  <si>
    <t>Latvijas Republikas Prokuratūra</t>
  </si>
  <si>
    <t>Rīga Dzirnavu, 113</t>
  </si>
  <si>
    <t>01005310068</t>
  </si>
  <si>
    <t>795</t>
  </si>
  <si>
    <t>Rīga Kalpaka bulvāris, 6</t>
  </si>
  <si>
    <t>01000090003</t>
  </si>
  <si>
    <t>Valmiera Leona Paegles, 11</t>
  </si>
  <si>
    <t>96010012530</t>
  </si>
  <si>
    <t>LR Prokuratūra</t>
  </si>
  <si>
    <t>Ventspils Jūras, 34</t>
  </si>
  <si>
    <t>27000030102</t>
  </si>
  <si>
    <t>Alūksnes n.  Alūksne, Dārza, 13</t>
  </si>
  <si>
    <t>36015264108</t>
  </si>
  <si>
    <t>Cēsu n.  Cēsis, Pils, 7</t>
  </si>
  <si>
    <t>42010052001</t>
  </si>
  <si>
    <t>Dobeles n.  Dobele, Viestura, 10</t>
  </si>
  <si>
    <t>46015072906</t>
  </si>
  <si>
    <t>Krāslavas n.  Krāslava, Smilšu, 17</t>
  </si>
  <si>
    <t>60010010183</t>
  </si>
  <si>
    <t>Limbažu n.  Limbaži, Dzirnavu, 11</t>
  </si>
  <si>
    <t>66010050025</t>
  </si>
  <si>
    <t>Ogres n.  Ogre, Krasta, 11</t>
  </si>
  <si>
    <t>74010030129</t>
  </si>
  <si>
    <t>346</t>
  </si>
  <si>
    <t>Ģenerālprokuratūra</t>
  </si>
  <si>
    <t>Tukuma n.  Tukums, Putniņu, 3B</t>
  </si>
  <si>
    <t>90010010902</t>
  </si>
  <si>
    <t>794</t>
  </si>
  <si>
    <t>Valkas n.  Valka, Raiņa, 3A</t>
  </si>
  <si>
    <t>94010010320</t>
  </si>
  <si>
    <t>Daugavpils, Balvu 1C, garāža Nr.661</t>
  </si>
  <si>
    <t>Valsts īpašuma tiesības uz konkrētiem garāžu boksiem tiks sakārtotas vienlaicīgi ar garāžu kooperatīvu īpašuma tiesībām</t>
  </si>
  <si>
    <t>Daugavpils, Balvu 1C, garāža Nr.662</t>
  </si>
  <si>
    <t>Daugavpils, Balvu 1C, garāža Nr.663, 664</t>
  </si>
  <si>
    <t>Kuldīga, Lapegļu 3, garāža Nr.81</t>
  </si>
  <si>
    <t>V</t>
  </si>
  <si>
    <t>Valsts administrācijas skola</t>
  </si>
  <si>
    <t>Rīga Raiņa bulvāris, 4</t>
  </si>
  <si>
    <t>01000090012</t>
  </si>
  <si>
    <t>108</t>
  </si>
  <si>
    <t>VI</t>
  </si>
  <si>
    <t>Ekonomikas ministrija</t>
  </si>
  <si>
    <t>Rīga Brīvības, 55</t>
  </si>
  <si>
    <t>01000200035</t>
  </si>
  <si>
    <t>799</t>
  </si>
  <si>
    <t>Rīga Krišjāņa Valdemāra, 24-3</t>
  </si>
  <si>
    <t>01009259421</t>
  </si>
  <si>
    <t>01000200119</t>
  </si>
  <si>
    <t>97</t>
  </si>
  <si>
    <t>Rīga Mucenieku, 3</t>
  </si>
  <si>
    <t>01000020028</t>
  </si>
  <si>
    <t>Rīga Lāčplēša 1</t>
  </si>
  <si>
    <t>Nav rasts risinājums valdītāja maiņas rezultātā neiegūto līdzekļu kompensēšanai</t>
  </si>
  <si>
    <t>Rīga Lāčplēša 3</t>
  </si>
  <si>
    <t>Preli A.Paulāna 3a</t>
  </si>
  <si>
    <t xml:space="preserve">4. </t>
  </si>
  <si>
    <t>Rīga Pērses 2</t>
  </si>
  <si>
    <t>VII</t>
  </si>
  <si>
    <t>Kultūras ministrija</t>
  </si>
  <si>
    <t>Rīga Amatu, 6</t>
  </si>
  <si>
    <t>01000060038</t>
  </si>
  <si>
    <t>216</t>
  </si>
  <si>
    <t xml:space="preserve">  KM</t>
  </si>
  <si>
    <t>Rīga Anglikāņu, 5</t>
  </si>
  <si>
    <t>01000080012</t>
  </si>
  <si>
    <t>635</t>
  </si>
  <si>
    <t>Rīga Ata, 1</t>
  </si>
  <si>
    <t>01000360127</t>
  </si>
  <si>
    <t>183</t>
  </si>
  <si>
    <t>Rīga Brīvības, 75</t>
  </si>
  <si>
    <t>01000230108</t>
  </si>
  <si>
    <t>Rīga Brīvības, 96</t>
  </si>
  <si>
    <t>01000280049</t>
  </si>
  <si>
    <t>35</t>
  </si>
  <si>
    <t>Rīga Brīvības gatve, 440</t>
  </si>
  <si>
    <t>01001270528</t>
  </si>
  <si>
    <t>Rīga Bruņinieku, 57</t>
  </si>
  <si>
    <t>01000330085</t>
  </si>
  <si>
    <t>472</t>
  </si>
  <si>
    <t>Rīga Eduarda Smiļģa, 37/39</t>
  </si>
  <si>
    <t>01005570047</t>
  </si>
  <si>
    <t>331</t>
  </si>
  <si>
    <t>Rīga Ēveles, 2</t>
  </si>
  <si>
    <t>01005240084</t>
  </si>
  <si>
    <t>612</t>
  </si>
  <si>
    <t>Rīga Grēcinieku, 18</t>
  </si>
  <si>
    <t>01000010140</t>
  </si>
  <si>
    <t>Rīga Herdera laukums, 4</t>
  </si>
  <si>
    <t>01000070048</t>
  </si>
  <si>
    <t>893</t>
  </si>
  <si>
    <t>Rīga Kaļķu, 11a</t>
  </si>
  <si>
    <t>01000060117</t>
  </si>
  <si>
    <t>683</t>
  </si>
  <si>
    <t>Rīga Kalnciema, 10/12</t>
  </si>
  <si>
    <t>01005610062</t>
  </si>
  <si>
    <t>345</t>
  </si>
  <si>
    <t>Rīga Krišjāņa Barona, 16/18</t>
  </si>
  <si>
    <t>01000302017</t>
  </si>
  <si>
    <t>Rīga Lāčplēša, 55</t>
  </si>
  <si>
    <t>01000300134</t>
  </si>
  <si>
    <t>Rīga Palasta, 2</t>
  </si>
  <si>
    <t>01000070047</t>
  </si>
  <si>
    <t>Rīga Palasta, 4</t>
  </si>
  <si>
    <t>01000070046</t>
  </si>
  <si>
    <t>Rīga Pils laukums, 2</t>
  </si>
  <si>
    <t>01000080054</t>
  </si>
  <si>
    <t>676</t>
  </si>
  <si>
    <t>Rīga Riharda Vāgnera, 4</t>
  </si>
  <si>
    <t>01000020014</t>
  </si>
  <si>
    <t>Rīga Šmerļa, 5</t>
  </si>
  <si>
    <t>01005920030</t>
  </si>
  <si>
    <t>578</t>
  </si>
  <si>
    <t>Rīga Tērbatas, 75</t>
  </si>
  <si>
    <t>01000280138</t>
  </si>
  <si>
    <t>493</t>
  </si>
  <si>
    <t>Rīga Torņa, 1</t>
  </si>
  <si>
    <t>01000080055</t>
  </si>
  <si>
    <t>Daugavpils Kandavas, 2A</t>
  </si>
  <si>
    <t>05000011308</t>
  </si>
  <si>
    <t>Jelgava Pulkveža Brieža, 24</t>
  </si>
  <si>
    <t>09000050051</t>
  </si>
  <si>
    <t>Jūrmala Jāņa Pliekšāna, 5/7</t>
  </si>
  <si>
    <t>13000093204</t>
  </si>
  <si>
    <t>764</t>
  </si>
  <si>
    <t>Liepāja Ausekļa, 11/15</t>
  </si>
  <si>
    <t>17000320161</t>
  </si>
  <si>
    <t>Liepāja Republikas, 11</t>
  </si>
  <si>
    <t>17000320071</t>
  </si>
  <si>
    <t>873</t>
  </si>
  <si>
    <t>Liepāja Toma, 23/25</t>
  </si>
  <si>
    <t>17000320218</t>
  </si>
  <si>
    <t>797</t>
  </si>
  <si>
    <t>Liepāja Zivju, 4/6</t>
  </si>
  <si>
    <t>17000330038</t>
  </si>
  <si>
    <t>552</t>
  </si>
  <si>
    <t>Rēzekne 18. Novembra, 26</t>
  </si>
  <si>
    <t>21000061501</t>
  </si>
  <si>
    <t>Rēzekne Baznīcas, 34A</t>
  </si>
  <si>
    <t>21000090814</t>
  </si>
  <si>
    <t xml:space="preserve">  -   -</t>
  </si>
  <si>
    <t>Rēzekne Raiņa, 9B</t>
  </si>
  <si>
    <t>21005090211</t>
  </si>
  <si>
    <t>730</t>
  </si>
  <si>
    <t>Valmiera Lāčplēša, 4</t>
  </si>
  <si>
    <t>96010012110</t>
  </si>
  <si>
    <t>668</t>
  </si>
  <si>
    <t>Ventspils Pils, 38</t>
  </si>
  <si>
    <t>27000021003</t>
  </si>
  <si>
    <t>547</t>
  </si>
  <si>
    <t>Amatas n.  Drabešu p.,  ĀRAIŠU EZERPILS</t>
  </si>
  <si>
    <t>42460050119</t>
  </si>
  <si>
    <t>Cēsu n.  Cēsis, Lielā Kalēju, 4</t>
  </si>
  <si>
    <t>42010053102</t>
  </si>
  <si>
    <t>Cēsu n.  Cēsis, Ziemeļu, 16</t>
  </si>
  <si>
    <t>42010061607</t>
  </si>
  <si>
    <t>Jēkabpils n.  Dunavas p.,  RAIŅA MUZEJS "TADENAVA"</t>
  </si>
  <si>
    <t>56540060097</t>
  </si>
  <si>
    <t>334</t>
  </si>
  <si>
    <t>Krimuldas n.  Krimuldas p.,  ROŽKALNI</t>
  </si>
  <si>
    <t>80680090044</t>
  </si>
  <si>
    <t>733</t>
  </si>
  <si>
    <t>Krimuldas n.  Krimuldas p.,  TURAIDAS MUZEJREZERVĀTS</t>
  </si>
  <si>
    <t>80680090175</t>
  </si>
  <si>
    <t>Preiļu n.  Aizkalnes p.,  JASMUIŽA</t>
  </si>
  <si>
    <t>76440030207</t>
  </si>
  <si>
    <t>318</t>
  </si>
  <si>
    <t>Rundāles n.  Rundāles p.,  RUNDĀLES PILS MUZEJS</t>
  </si>
  <si>
    <t>40760030354</t>
  </si>
  <si>
    <t>Siguldas n.  Sigulda, Turaidas, 10</t>
  </si>
  <si>
    <t>80150010201</t>
  </si>
  <si>
    <t>Skrīveru n. Daugavas, 58</t>
  </si>
  <si>
    <t>32820080594</t>
  </si>
  <si>
    <t>Tukuma n.  Tukums, Kandavas, 18a</t>
  </si>
  <si>
    <t>90010030106</t>
  </si>
  <si>
    <t>Vecpiebalgas n.  Vecpiebalgas p.,  GAILĪŠKROGS</t>
  </si>
  <si>
    <t>42920040028</t>
  </si>
  <si>
    <t>Vecpiebalgas n.  Vecpiebalgas p.,  VĒVERI</t>
  </si>
  <si>
    <t>42920050063</t>
  </si>
  <si>
    <t>335</t>
  </si>
  <si>
    <t>Rīga K.Valdemāra 139</t>
  </si>
  <si>
    <t>Jelgava Lapskalna 2</t>
  </si>
  <si>
    <t>27000040107</t>
  </si>
  <si>
    <t>Rucavas nov., Rucavas pag. "Vītolnieki"</t>
  </si>
  <si>
    <t>64840110001</t>
  </si>
  <si>
    <t>VIII</t>
  </si>
  <si>
    <t>Veselības ministrija</t>
  </si>
  <si>
    <t>Rīga Baznīcas, 25</t>
  </si>
  <si>
    <t>01000200074</t>
  </si>
  <si>
    <t>777</t>
  </si>
  <si>
    <t xml:space="preserve">  VM</t>
  </si>
  <si>
    <t>Rīga Nikolaja Rēriha, 3</t>
  </si>
  <si>
    <t>01000100016</t>
  </si>
  <si>
    <t>644</t>
  </si>
  <si>
    <t>Rīga Riharda Vāgnera, 13</t>
  </si>
  <si>
    <t>01000020056</t>
  </si>
  <si>
    <t>Madonas n.  Sarkaņu p.,  JAUNDILMAŅI</t>
  </si>
  <si>
    <t>70900040301</t>
  </si>
  <si>
    <t>IX</t>
  </si>
  <si>
    <t>Rīga Abrenes, 2</t>
  </si>
  <si>
    <t>01000400121</t>
  </si>
  <si>
    <t>480</t>
  </si>
  <si>
    <t xml:space="preserve">  IZM</t>
  </si>
  <si>
    <t>Rīga Aristida Briāna, 13</t>
  </si>
  <si>
    <t>01000240098</t>
  </si>
  <si>
    <t>910</t>
  </si>
  <si>
    <t>Rīga Brīvības, 68</t>
  </si>
  <si>
    <t>01000220022</t>
  </si>
  <si>
    <t>25</t>
  </si>
  <si>
    <t>Rīga Ezermalas, 24/26</t>
  </si>
  <si>
    <t>01000840011</t>
  </si>
  <si>
    <t>398</t>
  </si>
  <si>
    <t>01000840040</t>
  </si>
  <si>
    <t>01000842043</t>
  </si>
  <si>
    <t>399</t>
  </si>
  <si>
    <t>01000842091</t>
  </si>
  <si>
    <t>Rīga Ganību dambis, 26</t>
  </si>
  <si>
    <t>01000140064</t>
  </si>
  <si>
    <t>363</t>
  </si>
  <si>
    <t>01005140163</t>
  </si>
  <si>
    <t>Rīga Kāpu prospekts, 6</t>
  </si>
  <si>
    <t>01001200030</t>
  </si>
  <si>
    <t>133</t>
  </si>
  <si>
    <t>Rīga Merķeļa, 11</t>
  </si>
  <si>
    <t>01000050028</t>
  </si>
  <si>
    <t>Rīga Sporta, 13/15</t>
  </si>
  <si>
    <t>01000240318</t>
  </si>
  <si>
    <t>Amatas n.  Zaubes p.,  MĀCĪBU UN TRENIŅU BĀZE - LĪČUPE</t>
  </si>
  <si>
    <t>42960070039</t>
  </si>
  <si>
    <t>X</t>
  </si>
  <si>
    <t>XI</t>
  </si>
  <si>
    <t>Rīga Čiekurkalna 7. šķērslīnija, 7A</t>
  </si>
  <si>
    <t>454</t>
  </si>
  <si>
    <t>Rīga Čiekurkalna 7. šķērslīnija, 7</t>
  </si>
  <si>
    <t>Rīga Čiekurkalna 7. šķērslīnija, 17</t>
  </si>
  <si>
    <t>Rīga Čiekurkalna 7. šķērslīnija, 19</t>
  </si>
  <si>
    <t>Bauskas n.  Bauska, Rīgas, 20</t>
  </si>
  <si>
    <t>40010040140</t>
  </si>
  <si>
    <t>6</t>
  </si>
  <si>
    <t>623</t>
  </si>
  <si>
    <t>Daugavpils Dzelzceļu, 18</t>
  </si>
  <si>
    <t>05000020605</t>
  </si>
  <si>
    <t>KOPĀ:</t>
  </si>
  <si>
    <t>01000300056</t>
  </si>
  <si>
    <t>01000200061</t>
  </si>
  <si>
    <t>01000200060</t>
  </si>
  <si>
    <t>05000100113</t>
  </si>
  <si>
    <t>05000100114</t>
  </si>
  <si>
    <t>05000100116</t>
  </si>
  <si>
    <t>01000130140</t>
  </si>
  <si>
    <t>Rīga Krustpils, 38B</t>
  </si>
  <si>
    <t>01005780099</t>
  </si>
  <si>
    <t>05005080035</t>
  </si>
  <si>
    <t>Rēzekne Atbrīvošanas aleja, 160C</t>
  </si>
  <si>
    <t>21005210023</t>
  </si>
  <si>
    <t>Ventspils Dzintaru, 18</t>
  </si>
  <si>
    <t>27000280135</t>
  </si>
  <si>
    <t>Kārsavas n.  Malnavas p.,  Valsts meži</t>
  </si>
  <si>
    <t>68680020149</t>
  </si>
  <si>
    <t>Krāslavas n.  Indras p., Blaževiča, 3 , INDRA</t>
  </si>
  <si>
    <t>60620040853</t>
  </si>
  <si>
    <t>Naukšēnu n.  Ķoņu p.,  Autogarāžas</t>
  </si>
  <si>
    <t>96660050217</t>
  </si>
  <si>
    <t>120</t>
  </si>
  <si>
    <t>14 44.&amp;</t>
  </si>
  <si>
    <t>14.44&amp;</t>
  </si>
  <si>
    <t>628</t>
  </si>
  <si>
    <t>Bauskas n. Bauska, Dārza, 14A</t>
  </si>
  <si>
    <t>Valmiera Limbažu, 6A-k3-19</t>
  </si>
  <si>
    <t>96019000297</t>
  </si>
  <si>
    <t>339</t>
  </si>
  <si>
    <t>538</t>
  </si>
  <si>
    <t>Rīga Krišjāņa Barona, 14-604</t>
  </si>
  <si>
    <t>01009052098</t>
  </si>
  <si>
    <t>Rīga Lāčplēša, 25</t>
  </si>
  <si>
    <t>01000220070</t>
  </si>
  <si>
    <t>305</t>
  </si>
  <si>
    <t>731</t>
  </si>
  <si>
    <t>311</t>
  </si>
  <si>
    <t>27000021002</t>
  </si>
  <si>
    <t>Rīga Selgas, 9</t>
  </si>
  <si>
    <t>01001200029</t>
  </si>
  <si>
    <t>Rīga Čiekurkalna 7. šķērslīnija,</t>
  </si>
  <si>
    <t>01000880110</t>
  </si>
  <si>
    <t>01005880041</t>
  </si>
  <si>
    <t>01005880042</t>
  </si>
  <si>
    <t>01005880040</t>
  </si>
  <si>
    <t>Rīga Ķīšezera, 27</t>
  </si>
  <si>
    <t>01000850231</t>
  </si>
  <si>
    <t>Daugavpils Vienības, 20</t>
  </si>
  <si>
    <t>05000015114</t>
  </si>
  <si>
    <t>Jēkabpils Kazarmu, 9</t>
  </si>
  <si>
    <t>56010013088</t>
  </si>
  <si>
    <t>Balvu n.  Balvi, Bērzpils, 5</t>
  </si>
  <si>
    <t>38010040280</t>
  </si>
  <si>
    <t>Bauskas n.  Bauska, Rīgas, 3</t>
  </si>
  <si>
    <t>40010030030</t>
  </si>
  <si>
    <t>Grobiņas n.  Grobiņa, Priežu, 13</t>
  </si>
  <si>
    <t>64090030223</t>
  </si>
  <si>
    <t>Gulbenes n.  Beļavas p.,  Lokatori</t>
  </si>
  <si>
    <t>50440130113</t>
  </si>
  <si>
    <t>Saldus n.  Saldus, Jelgavas, 14</t>
  </si>
  <si>
    <t>84010080049</t>
  </si>
  <si>
    <t>453</t>
  </si>
  <si>
    <t>469</t>
  </si>
  <si>
    <t>598-s</t>
  </si>
  <si>
    <t>598 - s</t>
  </si>
  <si>
    <t>Jēkabpils Brīvības, 2A</t>
  </si>
  <si>
    <t>56015020201</t>
  </si>
  <si>
    <t>Valmiera Cempu, 13A</t>
  </si>
  <si>
    <t>96015150105</t>
  </si>
  <si>
    <t>Ventspils Pils, 86/88</t>
  </si>
  <si>
    <t>Alūksnes n.  Alūksne, Rūpniecības, 1</t>
  </si>
  <si>
    <t>36010030606</t>
  </si>
  <si>
    <t>Cēsu n.  Cēsis, Pils, 6</t>
  </si>
  <si>
    <t>42010051801</t>
  </si>
  <si>
    <t>Limbažu n.  Limbaži, Mehanizācijas, 4A</t>
  </si>
  <si>
    <t>66010120022</t>
  </si>
  <si>
    <t>Madonas n.  Madona, Rīgas, 4</t>
  </si>
  <si>
    <t>70010010001</t>
  </si>
  <si>
    <t>Ogres n.  Ogre, Mālkalnes prospekts, 10</t>
  </si>
  <si>
    <t>74015020023</t>
  </si>
  <si>
    <t xml:space="preserve"> </t>
  </si>
  <si>
    <t>09000050036</t>
  </si>
  <si>
    <t>09005050308</t>
  </si>
  <si>
    <t>Rīga Zasulauka, 31</t>
  </si>
  <si>
    <t>01000760824</t>
  </si>
  <si>
    <t>01005760131</t>
  </si>
  <si>
    <t>Rīga Rencēnu, 36</t>
  </si>
  <si>
    <t>01001212377</t>
  </si>
  <si>
    <t>335-s</t>
  </si>
  <si>
    <t>Nekustamo īpašumu rentabilitāte 2012.gadā</t>
  </si>
  <si>
    <t>Debitori uz 31.12.2012.  LVL</t>
  </si>
  <si>
    <t>Ieņēmumi, LVL</t>
  </si>
  <si>
    <t>Izdevumi, LVL</t>
  </si>
  <si>
    <t>Peļņa (+), zaudējumi (-), ņemot vērā visus ieņ./izd., LVL</t>
  </si>
  <si>
    <t>Kapitāl-ieguldījumi 2006.-2012.gadā, LVL</t>
  </si>
  <si>
    <t>0</t>
  </si>
  <si>
    <t xml:space="preserve">Rīga, Uriekstes 16 </t>
  </si>
  <si>
    <t>Ventspils Kuģinieku 2</t>
  </si>
  <si>
    <t>Ventspils Zvana 3</t>
  </si>
  <si>
    <t>Rīga, Gogoļa 3</t>
  </si>
  <si>
    <t>Rīga, Vaļņu 30</t>
  </si>
  <si>
    <t>Rīga, Brīvības 58</t>
  </si>
  <si>
    <t>Pārņemti un saglabāti FM valdījumā</t>
  </si>
  <si>
    <t xml:space="preserve">Nav rasts risinājums valdītāja maiņas rezultātā neiegūto līdzekļu kompensēšanai </t>
  </si>
  <si>
    <t>Rīga Juglas iela 14</t>
  </si>
  <si>
    <t>Vantspils Staldzenes, 61</t>
  </si>
  <si>
    <t>Ventspils n. Tārgales p. Ovīši, "Virsseržanti</t>
  </si>
  <si>
    <t>Rīga Parādes, 38</t>
  </si>
  <si>
    <t>Rucavas n. Rucavas p. Pape "Papes novērošanas tornis"</t>
  </si>
  <si>
    <t>Nīcas n. Nīcas p. Jūrmalciems "Jūrmalciema krasta novērošanas punkts"</t>
  </si>
  <si>
    <t>Rojas n. Rojas p. "Lokatori"</t>
  </si>
  <si>
    <t>Tiek risināti pārņemšanas jautājumi</t>
  </si>
  <si>
    <t>Informācija par Finanšu ministrijas valdījumā un valsts akciju sabiedrības „Valsts nekustamie īpašumi” pārvaldīšanā pārņemtajiem un pārņemšanai plānotiem valsts nekustamiem īpašumiem</t>
  </si>
  <si>
    <t xml:space="preserve">Pielikums Nr.2
Informatīvajam ziņojumam „Par priekšlikumiem turpmākai Valsts nekustamā īpašuma vienotas pārvaldīšanas un apsaimniekošanas koncepcijas īstenošanai”
</t>
  </si>
  <si>
    <t>Pieņemts MK 2013.gada 25.jūnija rīkojums Nr.273 "Par nekustamā īpašuma Juglas ielā 14, Rīgā, saglabāšanu valsts īpašumā"</t>
  </si>
  <si>
    <t>09000050318</t>
  </si>
  <si>
    <t>80680090176</t>
  </si>
  <si>
    <t>42920040029</t>
  </si>
  <si>
    <t>42920050064</t>
  </si>
  <si>
    <t>2013.11.04.</t>
  </si>
  <si>
    <t>2013.31.07.</t>
  </si>
  <si>
    <t xml:space="preserve">Finanšu ministrs </t>
  </si>
  <si>
    <t>______________</t>
  </si>
  <si>
    <t>A.Vilks</t>
  </si>
  <si>
    <t>(paraksts)</t>
  </si>
  <si>
    <t>Rīga Lāčplēša, 106/108 (t.sk. zemes vienība Rīgā, Firsa Sadovņikova, 11)</t>
  </si>
  <si>
    <t>1000400021
1000400119</t>
  </si>
  <si>
    <t xml:space="preserve">* </t>
  </si>
  <si>
    <t>Nr.
p.k.</t>
  </si>
  <si>
    <t>Izglītības un Zinātnes ministrija*</t>
  </si>
  <si>
    <t>Aizsardzības ministrija*</t>
  </si>
  <si>
    <t>Iekšlietu ministrija*</t>
  </si>
  <si>
    <t>Nekustamo īpašumu saraksts, kam ir nosakāms statuss „pārņemšanas procesā”, ir provizorisks un mainīgs, jo arī šobrīd Izglītības un zinātnes ministrija, Labklājības ministrija, Zemkopības ministrija u.c. valsts pārvaldes iestādes turpina izvērtēt to valdījumā esošos nekustamos īpašumus, īpaši koncentrējoties uz tiem, kas nav nepieciešami valsts iestāžu funkciju veikšanai un ir nododami Finanšu ministrijas valdījumā un valsts akciju sabiedrības „Valsts nekustamie īpašumi” pārvaldīšanā.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</si>
</sst>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3" x14ac:knownFonts="1">
    <font>
      <sz val="10"/>
      <name val="Arial"/>
      <family val="2"/>
      <charset val="186"/>
    </font>
    <font>
      <sz val="10"/>
      <name val="Arial"/>
      <family val="2"/>
      <charset val="186"/>
    </font>
    <font>
      <sz val="10"/>
      <name val="Arial"/>
      <family val="2"/>
      <charset val="186"/>
    </font>
    <font>
      <sz val="8"/>
      <name val="Arial"/>
      <family val="2"/>
      <charset val="186"/>
    </font>
    <font>
      <sz val="10"/>
      <name val="Times New Roman"/>
      <family val="1"/>
      <charset val="186"/>
    </font>
    <font>
      <sz val="11"/>
      <color theme="1"/>
      <name val="Calibri"/>
      <family val="2"/>
      <charset val="186"/>
      <scheme val="minor"/>
    </font>
    <font>
      <b/>
      <u/>
      <sz val="12"/>
      <name val="Times New Roman"/>
      <family val="1"/>
      <charset val="186"/>
    </font>
    <font>
      <b/>
      <sz val="12"/>
      <name val="Times New Roman"/>
      <family val="1"/>
      <charset val="186"/>
    </font>
    <font>
      <b/>
      <sz val="9"/>
      <name val="Times New Roman"/>
      <family val="1"/>
      <charset val="186"/>
    </font>
    <font>
      <b/>
      <sz val="10"/>
      <name val="Times New Roman"/>
      <family val="1"/>
      <charset val="186"/>
    </font>
    <font>
      <b/>
      <u/>
      <sz val="10"/>
      <name val="Times New Roman"/>
      <family val="1"/>
      <charset val="186"/>
    </font>
    <font>
      <sz val="11"/>
      <name val="Times New Roman"/>
      <family val="1"/>
      <charset val="186"/>
    </font>
    <font>
      <sz val="8"/>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4">
    <xf numFmtId="0" fontId="0" fillId="0" borderId="0"/>
    <xf numFmtId="0" fontId="1" fillId="0" borderId="0"/>
    <xf numFmtId="0" fontId="2" fillId="0" borderId="0"/>
    <xf numFmtId="0" fontId="5" fillId="0" borderId="0"/>
  </cellStyleXfs>
  <cellXfs count="151">
    <xf numFmtId="0" fontId="0" fillId="0" borderId="0" xfId="0"/>
    <xf numFmtId="0" fontId="8" fillId="2" borderId="0" xfId="2" applyFont="1" applyFill="1" applyAlignment="1">
      <alignment horizontal="center" vertical="center" wrapText="1"/>
    </xf>
    <xf numFmtId="3" fontId="8" fillId="2" borderId="32" xfId="1" applyNumberFormat="1" applyFont="1" applyFill="1" applyBorder="1" applyAlignment="1">
      <alignment horizontal="center" vertical="center" wrapText="1"/>
    </xf>
    <xf numFmtId="0" fontId="4" fillId="2" borderId="13" xfId="2" applyFont="1" applyFill="1" applyBorder="1" applyAlignment="1">
      <alignment horizontal="center"/>
    </xf>
    <xf numFmtId="14" fontId="4" fillId="2" borderId="2" xfId="2" applyNumberFormat="1" applyFont="1" applyFill="1" applyBorder="1" applyAlignment="1">
      <alignment horizontal="center"/>
    </xf>
    <xf numFmtId="0" fontId="4" fillId="2" borderId="30" xfId="2" applyFont="1" applyFill="1" applyBorder="1" applyAlignment="1">
      <alignment horizontal="center"/>
    </xf>
    <xf numFmtId="0" fontId="4" fillId="2" borderId="23" xfId="2" applyFont="1" applyFill="1" applyBorder="1" applyAlignment="1">
      <alignment horizontal="center"/>
    </xf>
    <xf numFmtId="14" fontId="4" fillId="2" borderId="4" xfId="2" applyNumberFormat="1" applyFont="1" applyFill="1" applyBorder="1" applyAlignment="1">
      <alignment horizontal="center"/>
    </xf>
    <xf numFmtId="0" fontId="4" fillId="2" borderId="31" xfId="2" applyFont="1" applyFill="1" applyBorder="1" applyAlignment="1">
      <alignment horizontal="center"/>
    </xf>
    <xf numFmtId="0" fontId="4" fillId="2" borderId="0" xfId="2" applyFont="1" applyFill="1" applyBorder="1" applyAlignment="1">
      <alignment horizontal="center"/>
    </xf>
    <xf numFmtId="14" fontId="4" fillId="2" borderId="0" xfId="2" applyNumberFormat="1" applyFont="1" applyFill="1" applyBorder="1" applyAlignment="1">
      <alignment horizontal="center"/>
    </xf>
    <xf numFmtId="0" fontId="4" fillId="2" borderId="6" xfId="2" applyFont="1" applyFill="1" applyBorder="1" applyAlignment="1">
      <alignment horizontal="center"/>
    </xf>
    <xf numFmtId="0" fontId="4" fillId="2" borderId="5" xfId="2" applyFont="1" applyFill="1" applyBorder="1" applyAlignment="1">
      <alignment horizontal="center"/>
    </xf>
    <xf numFmtId="0" fontId="4" fillId="2" borderId="7" xfId="2" applyFont="1" applyFill="1" applyBorder="1" applyAlignment="1">
      <alignment horizontal="center"/>
    </xf>
    <xf numFmtId="14" fontId="4" fillId="2" borderId="5" xfId="2" applyNumberFormat="1" applyFont="1" applyFill="1" applyBorder="1" applyAlignment="1">
      <alignment horizontal="center"/>
    </xf>
    <xf numFmtId="0" fontId="4" fillId="2" borderId="0" xfId="2" applyFont="1" applyFill="1" applyAlignment="1">
      <alignment horizontal="center"/>
    </xf>
    <xf numFmtId="0" fontId="9" fillId="2" borderId="0" xfId="2" applyFont="1" applyFill="1" applyBorder="1" applyAlignment="1">
      <alignment horizontal="center"/>
    </xf>
    <xf numFmtId="0" fontId="9" fillId="2" borderId="17" xfId="2" applyFont="1" applyFill="1" applyBorder="1" applyAlignment="1">
      <alignment horizontal="center"/>
    </xf>
    <xf numFmtId="0" fontId="9" fillId="2" borderId="25" xfId="2" applyFont="1" applyFill="1" applyBorder="1" applyAlignment="1">
      <alignment horizontal="center"/>
    </xf>
    <xf numFmtId="0" fontId="4" fillId="2" borderId="11" xfId="2" applyFont="1" applyFill="1" applyBorder="1" applyAlignment="1">
      <alignment horizontal="center"/>
    </xf>
    <xf numFmtId="14" fontId="4" fillId="2" borderId="1" xfId="2" applyNumberFormat="1" applyFont="1" applyFill="1" applyBorder="1" applyAlignment="1">
      <alignment horizontal="center"/>
    </xf>
    <xf numFmtId="0" fontId="4" fillId="2" borderId="29" xfId="2" applyFont="1" applyFill="1" applyBorder="1" applyAlignment="1">
      <alignment horizontal="center"/>
    </xf>
    <xf numFmtId="0" fontId="4" fillId="2" borderId="19" xfId="2" applyFont="1" applyFill="1" applyBorder="1" applyAlignment="1">
      <alignment horizontal="center"/>
    </xf>
    <xf numFmtId="0" fontId="4" fillId="2" borderId="18" xfId="2" applyFont="1" applyFill="1" applyBorder="1" applyAlignment="1">
      <alignment horizontal="center"/>
    </xf>
    <xf numFmtId="0" fontId="4" fillId="2" borderId="21" xfId="2" applyFont="1" applyFill="1" applyBorder="1" applyAlignment="1">
      <alignment horizontal="center"/>
    </xf>
    <xf numFmtId="14" fontId="4" fillId="2" borderId="3" xfId="2" applyNumberFormat="1" applyFont="1" applyFill="1" applyBorder="1" applyAlignment="1">
      <alignment horizontal="center"/>
    </xf>
    <xf numFmtId="0" fontId="4" fillId="2" borderId="20" xfId="2" applyFont="1" applyFill="1" applyBorder="1" applyAlignment="1">
      <alignment horizontal="center"/>
    </xf>
    <xf numFmtId="0" fontId="4" fillId="2" borderId="10" xfId="2" applyFont="1" applyFill="1" applyBorder="1" applyAlignment="1">
      <alignment horizontal="center"/>
    </xf>
    <xf numFmtId="0" fontId="4" fillId="2" borderId="12" xfId="2" applyFont="1" applyFill="1" applyBorder="1" applyAlignment="1">
      <alignment horizontal="center"/>
    </xf>
    <xf numFmtId="0" fontId="4" fillId="2" borderId="16" xfId="2" applyFont="1" applyFill="1" applyBorder="1" applyAlignment="1">
      <alignment horizontal="center"/>
    </xf>
    <xf numFmtId="14" fontId="4" fillId="2" borderId="14" xfId="2" applyNumberFormat="1" applyFont="1" applyFill="1" applyBorder="1" applyAlignment="1">
      <alignment horizontal="center"/>
    </xf>
    <xf numFmtId="0" fontId="4" fillId="2" borderId="15" xfId="2" applyFont="1" applyFill="1" applyBorder="1" applyAlignment="1">
      <alignment horizontal="center"/>
    </xf>
    <xf numFmtId="0" fontId="4" fillId="2" borderId="8" xfId="2" applyFont="1" applyFill="1" applyBorder="1" applyAlignment="1">
      <alignment horizontal="center"/>
    </xf>
    <xf numFmtId="0" fontId="4" fillId="2" borderId="2" xfId="2" applyFont="1" applyFill="1" applyBorder="1" applyAlignment="1">
      <alignment horizontal="center"/>
    </xf>
    <xf numFmtId="0" fontId="4" fillId="2" borderId="27" xfId="2" applyFont="1" applyFill="1" applyBorder="1" applyAlignment="1">
      <alignment horizontal="center"/>
    </xf>
    <xf numFmtId="0" fontId="4" fillId="2" borderId="22" xfId="2" applyFont="1" applyFill="1" applyBorder="1" applyAlignment="1">
      <alignment horizontal="center"/>
    </xf>
    <xf numFmtId="0" fontId="4" fillId="2" borderId="1" xfId="2" applyFont="1" applyFill="1" applyBorder="1" applyAlignment="1">
      <alignment horizontal="center"/>
    </xf>
    <xf numFmtId="0" fontId="4" fillId="2" borderId="28" xfId="2" applyFont="1" applyFill="1" applyBorder="1" applyAlignment="1">
      <alignment horizontal="center"/>
    </xf>
    <xf numFmtId="0" fontId="4" fillId="2" borderId="24" xfId="2" applyFont="1" applyFill="1" applyBorder="1" applyAlignment="1">
      <alignment horizontal="center"/>
    </xf>
    <xf numFmtId="0" fontId="8" fillId="2" borderId="32" xfId="2" applyFont="1" applyFill="1" applyBorder="1" applyAlignment="1">
      <alignment horizontal="center" vertical="center" wrapText="1"/>
    </xf>
    <xf numFmtId="0" fontId="6" fillId="2" borderId="0" xfId="2" applyFont="1" applyFill="1" applyAlignment="1">
      <alignment horizontal="center"/>
    </xf>
    <xf numFmtId="3" fontId="8" fillId="2" borderId="32" xfId="2" applyNumberFormat="1" applyFont="1" applyFill="1" applyBorder="1" applyAlignment="1">
      <alignment horizontal="center" vertical="center" wrapText="1"/>
    </xf>
    <xf numFmtId="0" fontId="4" fillId="2" borderId="32" xfId="2" applyFont="1" applyFill="1" applyBorder="1" applyAlignment="1">
      <alignment horizontal="center" vertical="center"/>
    </xf>
    <xf numFmtId="0" fontId="11" fillId="2" borderId="0" xfId="0" applyFont="1" applyFill="1" applyAlignment="1">
      <alignment horizontal="center"/>
    </xf>
    <xf numFmtId="0" fontId="4" fillId="2" borderId="32" xfId="0" applyFont="1" applyFill="1" applyBorder="1" applyAlignment="1">
      <alignment horizontal="center" vertical="center"/>
    </xf>
    <xf numFmtId="49" fontId="4" fillId="2" borderId="32" xfId="0" applyNumberFormat="1" applyFont="1" applyFill="1" applyBorder="1" applyAlignment="1">
      <alignment horizontal="center" vertical="center"/>
    </xf>
    <xf numFmtId="0" fontId="4" fillId="3" borderId="32" xfId="2" applyFont="1" applyFill="1" applyBorder="1" applyAlignment="1">
      <alignment horizontal="center" vertical="center"/>
    </xf>
    <xf numFmtId="0" fontId="9" fillId="2" borderId="32" xfId="2" applyFont="1" applyFill="1" applyBorder="1" applyAlignment="1">
      <alignment horizontal="center" vertical="center"/>
    </xf>
    <xf numFmtId="49" fontId="4" fillId="2" borderId="32" xfId="2" applyNumberFormat="1" applyFont="1" applyFill="1" applyBorder="1" applyAlignment="1">
      <alignment horizontal="center" vertical="center"/>
    </xf>
    <xf numFmtId="49" fontId="4" fillId="3" borderId="32" xfId="2" applyNumberFormat="1" applyFont="1" applyFill="1" applyBorder="1" applyAlignment="1">
      <alignment horizontal="center" vertical="center"/>
    </xf>
    <xf numFmtId="0" fontId="9" fillId="4" borderId="32" xfId="2" applyFont="1" applyFill="1" applyBorder="1" applyAlignment="1">
      <alignment horizontal="center" vertical="center" wrapText="1"/>
    </xf>
    <xf numFmtId="0" fontId="9" fillId="4" borderId="32" xfId="2" applyFont="1" applyFill="1" applyBorder="1" applyAlignment="1">
      <alignment horizontal="center" vertical="center"/>
    </xf>
    <xf numFmtId="3" fontId="9" fillId="4" borderId="32" xfId="2" applyNumberFormat="1" applyFont="1" applyFill="1" applyBorder="1" applyAlignment="1">
      <alignment horizontal="center" vertical="center"/>
    </xf>
    <xf numFmtId="3" fontId="9" fillId="3" borderId="32" xfId="2" applyNumberFormat="1" applyFont="1" applyFill="1" applyBorder="1" applyAlignment="1">
      <alignment horizontal="center" vertical="center"/>
    </xf>
    <xf numFmtId="3" fontId="4" fillId="2" borderId="32" xfId="0" applyNumberFormat="1" applyFont="1" applyFill="1" applyBorder="1" applyAlignment="1">
      <alignment horizontal="center" vertical="center"/>
    </xf>
    <xf numFmtId="3" fontId="4" fillId="2" borderId="32" xfId="2" applyNumberFormat="1" applyFont="1" applyFill="1" applyBorder="1" applyAlignment="1">
      <alignment horizontal="center" vertical="center"/>
    </xf>
    <xf numFmtId="3" fontId="4" fillId="2" borderId="32" xfId="1" applyNumberFormat="1" applyFont="1" applyFill="1" applyBorder="1" applyAlignment="1">
      <alignment horizontal="center" vertical="center"/>
    </xf>
    <xf numFmtId="3" fontId="4" fillId="3" borderId="32" xfId="2" applyNumberFormat="1" applyFont="1" applyFill="1" applyBorder="1" applyAlignment="1">
      <alignment horizontal="center" vertical="center"/>
    </xf>
    <xf numFmtId="3" fontId="9" fillId="2" borderId="32" xfId="2" applyNumberFormat="1" applyFont="1" applyFill="1" applyBorder="1" applyAlignment="1">
      <alignment horizontal="center" vertical="center"/>
    </xf>
    <xf numFmtId="3" fontId="4" fillId="2" borderId="32" xfId="2" applyNumberFormat="1" applyFont="1" applyFill="1" applyBorder="1" applyAlignment="1">
      <alignment horizontal="center" vertical="center" wrapText="1"/>
    </xf>
    <xf numFmtId="0" fontId="9" fillId="4" borderId="32" xfId="2" applyFont="1" applyFill="1" applyBorder="1" applyAlignment="1">
      <alignment horizontal="right" vertical="center" wrapText="1"/>
    </xf>
    <xf numFmtId="0" fontId="9" fillId="3" borderId="32" xfId="2" applyFont="1" applyFill="1" applyBorder="1" applyAlignment="1">
      <alignment horizontal="right" vertical="center" wrapText="1"/>
    </xf>
    <xf numFmtId="0" fontId="4" fillId="2" borderId="32" xfId="2" applyFont="1" applyFill="1" applyBorder="1" applyAlignment="1">
      <alignment horizontal="right" vertical="center" wrapText="1"/>
    </xf>
    <xf numFmtId="0" fontId="4" fillId="2" borderId="32" xfId="0" applyFont="1" applyFill="1" applyBorder="1" applyAlignment="1">
      <alignment horizontal="right" vertical="center"/>
    </xf>
    <xf numFmtId="3" fontId="4" fillId="2" borderId="0" xfId="2" applyNumberFormat="1" applyFont="1" applyFill="1" applyAlignment="1">
      <alignment horizontal="center"/>
    </xf>
    <xf numFmtId="3" fontId="4" fillId="2" borderId="0" xfId="1" applyNumberFormat="1" applyFont="1" applyFill="1" applyAlignment="1">
      <alignment horizontal="center"/>
    </xf>
    <xf numFmtId="0" fontId="8" fillId="2" borderId="32" xfId="2" applyFont="1" applyFill="1" applyBorder="1" applyAlignment="1">
      <alignment horizontal="center"/>
    </xf>
    <xf numFmtId="0" fontId="8" fillId="2" borderId="6" xfId="2" applyFont="1" applyFill="1" applyBorder="1" applyAlignment="1">
      <alignment horizontal="center"/>
    </xf>
    <xf numFmtId="0" fontId="8" fillId="2" borderId="5" xfId="2" applyFont="1" applyFill="1" applyBorder="1" applyAlignment="1">
      <alignment horizontal="center"/>
    </xf>
    <xf numFmtId="0" fontId="8" fillId="2" borderId="28" xfId="2" applyFont="1" applyFill="1" applyBorder="1" applyAlignment="1">
      <alignment horizontal="center"/>
    </xf>
    <xf numFmtId="0" fontId="8" fillId="2" borderId="0" xfId="2" applyFont="1" applyFill="1" applyAlignment="1">
      <alignment horizontal="center"/>
    </xf>
    <xf numFmtId="0" fontId="9" fillId="2" borderId="6" xfId="2" applyFont="1" applyFill="1" applyBorder="1" applyAlignment="1">
      <alignment horizontal="center"/>
    </xf>
    <xf numFmtId="0" fontId="9" fillId="2" borderId="7" xfId="2" applyFont="1" applyFill="1" applyBorder="1" applyAlignment="1">
      <alignment horizontal="center"/>
    </xf>
    <xf numFmtId="0" fontId="9" fillId="2" borderId="28" xfId="2" applyFont="1" applyFill="1" applyBorder="1" applyAlignment="1">
      <alignment horizontal="center"/>
    </xf>
    <xf numFmtId="0" fontId="9" fillId="2" borderId="0" xfId="2" applyFont="1" applyFill="1" applyAlignment="1">
      <alignment horizontal="center"/>
    </xf>
    <xf numFmtId="0" fontId="9" fillId="2" borderId="19" xfId="2" applyFont="1" applyFill="1" applyBorder="1" applyAlignment="1">
      <alignment horizontal="center"/>
    </xf>
    <xf numFmtId="0" fontId="9" fillId="2" borderId="8" xfId="2" applyFont="1" applyFill="1" applyBorder="1" applyAlignment="1">
      <alignment horizontal="center"/>
    </xf>
    <xf numFmtId="0" fontId="9" fillId="2" borderId="24" xfId="2" applyFont="1" applyFill="1" applyBorder="1" applyAlignment="1">
      <alignment horizontal="center"/>
    </xf>
    <xf numFmtId="14" fontId="4" fillId="2" borderId="32" xfId="0" applyNumberFormat="1" applyFont="1" applyFill="1" applyBorder="1" applyAlignment="1">
      <alignment horizontal="center" vertical="center"/>
    </xf>
    <xf numFmtId="14" fontId="4" fillId="2" borderId="32" xfId="2" applyNumberFormat="1" applyFont="1" applyFill="1" applyBorder="1" applyAlignment="1">
      <alignment horizontal="center" vertical="center"/>
    </xf>
    <xf numFmtId="0" fontId="4" fillId="2" borderId="0" xfId="0" applyFont="1" applyFill="1" applyBorder="1" applyAlignment="1">
      <alignment horizontal="center"/>
    </xf>
    <xf numFmtId="14" fontId="4" fillId="2" borderId="0" xfId="0" applyNumberFormat="1" applyFont="1" applyFill="1" applyBorder="1" applyAlignment="1">
      <alignment horizontal="center"/>
    </xf>
    <xf numFmtId="3" fontId="4" fillId="2" borderId="0" xfId="2" applyNumberFormat="1" applyFont="1" applyFill="1" applyBorder="1" applyAlignment="1">
      <alignment horizontal="center"/>
    </xf>
    <xf numFmtId="0" fontId="4" fillId="2" borderId="32" xfId="2" applyFont="1" applyFill="1" applyBorder="1" applyAlignment="1">
      <alignment horizontal="center" vertical="center" wrapText="1"/>
    </xf>
    <xf numFmtId="0" fontId="4" fillId="2" borderId="32" xfId="0" applyFont="1" applyFill="1" applyBorder="1" applyAlignment="1">
      <alignment horizontal="center" vertical="center" wrapText="1"/>
    </xf>
    <xf numFmtId="14" fontId="9" fillId="3" borderId="32" xfId="2" applyNumberFormat="1" applyFont="1" applyFill="1" applyBorder="1" applyAlignment="1">
      <alignment horizontal="center" vertical="center"/>
    </xf>
    <xf numFmtId="14" fontId="4" fillId="3" borderId="32" xfId="2" applyNumberFormat="1" applyFont="1" applyFill="1" applyBorder="1" applyAlignment="1">
      <alignment horizontal="center" vertical="center"/>
    </xf>
    <xf numFmtId="14" fontId="4" fillId="2" borderId="0" xfId="0" applyNumberFormat="1" applyFont="1" applyFill="1" applyAlignment="1">
      <alignment horizontal="center"/>
    </xf>
    <xf numFmtId="0" fontId="4" fillId="2" borderId="0" xfId="0" applyFont="1" applyFill="1" applyAlignment="1">
      <alignment horizontal="center"/>
    </xf>
    <xf numFmtId="0" fontId="4" fillId="2" borderId="13" xfId="2" applyFont="1" applyFill="1" applyBorder="1" applyAlignment="1">
      <alignment horizontal="center" wrapText="1"/>
    </xf>
    <xf numFmtId="0" fontId="4" fillId="2" borderId="2" xfId="2" applyFont="1" applyFill="1" applyBorder="1" applyAlignment="1">
      <alignment horizontal="center" wrapText="1"/>
    </xf>
    <xf numFmtId="0" fontId="4" fillId="2" borderId="30" xfId="2" applyFont="1" applyFill="1" applyBorder="1" applyAlignment="1">
      <alignment horizontal="center" wrapText="1"/>
    </xf>
    <xf numFmtId="0" fontId="4" fillId="2" borderId="1" xfId="2" applyFont="1" applyFill="1" applyBorder="1" applyAlignment="1">
      <alignment horizontal="center" wrapText="1"/>
    </xf>
    <xf numFmtId="0" fontId="4" fillId="2" borderId="29" xfId="2" applyFont="1" applyFill="1" applyBorder="1" applyAlignment="1">
      <alignment horizontal="center" wrapText="1"/>
    </xf>
    <xf numFmtId="0" fontId="4" fillId="2" borderId="0" xfId="2" applyFont="1" applyFill="1" applyBorder="1" applyAlignment="1">
      <alignment horizontal="center" wrapText="1"/>
    </xf>
    <xf numFmtId="0" fontId="4" fillId="2" borderId="11" xfId="2" applyFont="1" applyFill="1" applyBorder="1" applyAlignment="1">
      <alignment horizontal="center" wrapText="1"/>
    </xf>
    <xf numFmtId="14" fontId="4" fillId="2" borderId="32" xfId="2" applyNumberFormat="1" applyFont="1" applyFill="1" applyBorder="1" applyAlignment="1">
      <alignment horizontal="center" vertical="center" wrapText="1"/>
    </xf>
    <xf numFmtId="14" fontId="4" fillId="2" borderId="0" xfId="2" applyNumberFormat="1" applyFont="1" applyFill="1" applyAlignment="1">
      <alignment horizontal="center"/>
    </xf>
    <xf numFmtId="0" fontId="4" fillId="2" borderId="26" xfId="2" applyFont="1" applyFill="1" applyBorder="1" applyAlignment="1">
      <alignment horizontal="center"/>
    </xf>
    <xf numFmtId="0" fontId="4" fillId="2" borderId="9" xfId="2" applyFont="1" applyFill="1" applyBorder="1" applyAlignment="1">
      <alignment horizontal="center"/>
    </xf>
    <xf numFmtId="0" fontId="4" fillId="2" borderId="14" xfId="2" applyFont="1" applyFill="1" applyBorder="1" applyAlignment="1">
      <alignment horizontal="center"/>
    </xf>
    <xf numFmtId="49" fontId="4" fillId="2" borderId="13" xfId="0" applyNumberFormat="1" applyFont="1" applyFill="1" applyBorder="1" applyAlignment="1">
      <alignment horizontal="center"/>
    </xf>
    <xf numFmtId="49" fontId="4" fillId="2" borderId="2" xfId="0" applyNumberFormat="1" applyFont="1" applyFill="1" applyBorder="1" applyAlignment="1">
      <alignment horizontal="center"/>
    </xf>
    <xf numFmtId="49" fontId="4" fillId="2" borderId="30" xfId="0" applyNumberFormat="1" applyFont="1" applyFill="1" applyBorder="1" applyAlignment="1">
      <alignment horizontal="center"/>
    </xf>
    <xf numFmtId="49" fontId="4" fillId="2" borderId="0" xfId="0" applyNumberFormat="1" applyFont="1" applyFill="1" applyBorder="1" applyAlignment="1">
      <alignment horizontal="center"/>
    </xf>
    <xf numFmtId="0" fontId="4" fillId="2" borderId="13" xfId="0" applyFont="1" applyFill="1" applyBorder="1" applyAlignment="1">
      <alignment horizontal="center"/>
    </xf>
    <xf numFmtId="0" fontId="4" fillId="2" borderId="2" xfId="0" applyFont="1" applyFill="1" applyBorder="1" applyAlignment="1">
      <alignment horizontal="center"/>
    </xf>
    <xf numFmtId="0" fontId="9" fillId="3" borderId="32" xfId="2" applyFont="1" applyFill="1" applyBorder="1" applyAlignment="1">
      <alignment horizontal="center" vertical="center"/>
    </xf>
    <xf numFmtId="0" fontId="11" fillId="2" borderId="0" xfId="0" applyFont="1" applyFill="1" applyBorder="1" applyAlignment="1">
      <alignment horizontal="center" vertical="center"/>
    </xf>
    <xf numFmtId="0" fontId="11" fillId="2" borderId="0" xfId="0" applyFont="1" applyFill="1" applyBorder="1" applyAlignment="1">
      <alignment horizontal="center" vertical="center" wrapText="1"/>
    </xf>
    <xf numFmtId="0" fontId="4" fillId="2" borderId="0" xfId="2" applyFont="1" applyFill="1" applyAlignment="1">
      <alignment horizontal="left"/>
    </xf>
    <xf numFmtId="0" fontId="6" fillId="2" borderId="0" xfId="2" applyFont="1" applyFill="1" applyAlignment="1">
      <alignment horizontal="left"/>
    </xf>
    <xf numFmtId="0" fontId="10" fillId="4" borderId="32" xfId="2" applyFont="1" applyFill="1" applyBorder="1" applyAlignment="1">
      <alignment horizontal="left" vertical="center" wrapText="1"/>
    </xf>
    <xf numFmtId="0" fontId="10" fillId="3" borderId="32" xfId="2" applyFont="1" applyFill="1" applyBorder="1" applyAlignment="1">
      <alignment horizontal="left" vertical="center" wrapText="1"/>
    </xf>
    <xf numFmtId="0" fontId="4" fillId="2" borderId="32" xfId="0" applyFont="1" applyFill="1" applyBorder="1" applyAlignment="1">
      <alignment horizontal="left" vertical="center" wrapText="1"/>
    </xf>
    <xf numFmtId="49" fontId="4" fillId="2" borderId="32" xfId="0" applyNumberFormat="1" applyFont="1" applyFill="1" applyBorder="1" applyAlignment="1">
      <alignment horizontal="left" vertical="center" wrapText="1"/>
    </xf>
    <xf numFmtId="0" fontId="4" fillId="2" borderId="32" xfId="2" applyFont="1" applyFill="1" applyBorder="1" applyAlignment="1">
      <alignment horizontal="left" vertical="center" wrapText="1"/>
    </xf>
    <xf numFmtId="0" fontId="4" fillId="2" borderId="32" xfId="0" applyFont="1" applyFill="1" applyBorder="1" applyAlignment="1">
      <alignment horizontal="left" vertical="center"/>
    </xf>
    <xf numFmtId="49" fontId="4" fillId="2" borderId="32" xfId="0" applyNumberFormat="1" applyFont="1" applyFill="1" applyBorder="1" applyAlignment="1">
      <alignment horizontal="left" vertical="center"/>
    </xf>
    <xf numFmtId="0" fontId="11" fillId="2" borderId="0" xfId="0" applyFont="1" applyFill="1" applyBorder="1" applyAlignment="1">
      <alignment horizontal="left" vertical="center"/>
    </xf>
    <xf numFmtId="0" fontId="11" fillId="2" borderId="0" xfId="0" applyFont="1" applyFill="1" applyBorder="1" applyAlignment="1">
      <alignment horizontal="left" vertical="center" wrapText="1"/>
    </xf>
    <xf numFmtId="4" fontId="9" fillId="4" borderId="32" xfId="2" applyNumberFormat="1" applyFont="1" applyFill="1" applyBorder="1" applyAlignment="1">
      <alignment horizontal="center" vertical="center"/>
    </xf>
    <xf numFmtId="4" fontId="9" fillId="3" borderId="32" xfId="2" applyNumberFormat="1" applyFont="1" applyFill="1" applyBorder="1" applyAlignment="1">
      <alignment horizontal="center" vertical="center"/>
    </xf>
    <xf numFmtId="4" fontId="4" fillId="2" borderId="32" xfId="0" applyNumberFormat="1" applyFont="1" applyFill="1" applyBorder="1" applyAlignment="1">
      <alignment horizontal="center" vertical="center"/>
    </xf>
    <xf numFmtId="4" fontId="4" fillId="2" borderId="32" xfId="2" applyNumberFormat="1" applyFont="1" applyFill="1" applyBorder="1" applyAlignment="1">
      <alignment horizontal="center" vertical="center"/>
    </xf>
    <xf numFmtId="4" fontId="9" fillId="2" borderId="32" xfId="2" applyNumberFormat="1" applyFont="1" applyFill="1" applyBorder="1" applyAlignment="1">
      <alignment horizontal="center" vertical="center"/>
    </xf>
    <xf numFmtId="164" fontId="4" fillId="2" borderId="32" xfId="0" applyNumberFormat="1" applyFont="1" applyFill="1" applyBorder="1" applyAlignment="1">
      <alignment horizontal="center" vertical="center"/>
    </xf>
    <xf numFmtId="0" fontId="12" fillId="2" borderId="0" xfId="2" applyFont="1" applyFill="1" applyAlignment="1">
      <alignment horizontal="right" vertical="top"/>
    </xf>
    <xf numFmtId="0" fontId="12" fillId="2" borderId="0" xfId="2" applyFont="1" applyFill="1" applyBorder="1" applyAlignment="1">
      <alignment horizontal="left" vertical="top" wrapText="1"/>
    </xf>
    <xf numFmtId="0" fontId="12" fillId="2" borderId="0" xfId="2" applyFont="1" applyFill="1" applyBorder="1" applyAlignment="1">
      <alignment horizontal="left" vertical="top" wrapText="1"/>
    </xf>
    <xf numFmtId="0" fontId="6" fillId="2" borderId="0" xfId="2" applyFont="1" applyFill="1" applyAlignment="1">
      <alignment horizontal="center"/>
    </xf>
    <xf numFmtId="0" fontId="8" fillId="2" borderId="32" xfId="2" applyFont="1" applyFill="1" applyBorder="1" applyAlignment="1">
      <alignment horizontal="center" vertical="center" wrapText="1"/>
    </xf>
    <xf numFmtId="0" fontId="8" fillId="2" borderId="6" xfId="2" applyFont="1" applyFill="1" applyBorder="1" applyAlignment="1">
      <alignment horizontal="center" vertical="center" wrapText="1"/>
    </xf>
    <xf numFmtId="3" fontId="8" fillId="2" borderId="32" xfId="2" applyNumberFormat="1" applyFont="1" applyFill="1" applyBorder="1" applyAlignment="1">
      <alignment horizontal="center"/>
    </xf>
    <xf numFmtId="0" fontId="8" fillId="2" borderId="28"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7" fillId="2" borderId="0" xfId="2" applyFont="1" applyFill="1" applyAlignment="1">
      <alignment horizontal="center" wrapText="1"/>
    </xf>
    <xf numFmtId="0" fontId="8" fillId="2" borderId="0" xfId="2" applyFont="1" applyFill="1" applyBorder="1" applyAlignment="1">
      <alignment horizontal="center" vertical="center" wrapText="1"/>
    </xf>
    <xf numFmtId="0" fontId="8" fillId="2" borderId="34" xfId="2" applyFont="1" applyFill="1" applyBorder="1" applyAlignment="1">
      <alignment horizontal="center" vertical="center" wrapText="1"/>
    </xf>
    <xf numFmtId="0" fontId="8" fillId="2" borderId="35" xfId="2" applyFont="1" applyFill="1" applyBorder="1" applyAlignment="1">
      <alignment horizontal="center" vertical="center" wrapText="1"/>
    </xf>
    <xf numFmtId="0" fontId="8" fillId="2" borderId="36" xfId="2" applyFont="1" applyFill="1" applyBorder="1" applyAlignment="1">
      <alignment horizontal="center" vertical="center" wrapText="1"/>
    </xf>
    <xf numFmtId="0" fontId="4" fillId="2" borderId="32" xfId="2" applyFont="1" applyFill="1" applyBorder="1" applyAlignment="1">
      <alignment horizontal="center" vertical="center" wrapText="1"/>
    </xf>
    <xf numFmtId="0" fontId="4" fillId="2" borderId="32" xfId="0" applyFont="1" applyFill="1" applyBorder="1" applyAlignment="1">
      <alignment horizontal="center" vertical="center" wrapText="1"/>
    </xf>
    <xf numFmtId="49" fontId="8" fillId="2" borderId="32" xfId="2" applyNumberFormat="1" applyFont="1" applyFill="1" applyBorder="1" applyAlignment="1">
      <alignment horizontal="center" vertical="center" wrapText="1"/>
    </xf>
    <xf numFmtId="3" fontId="8" fillId="2" borderId="32" xfId="2" applyNumberFormat="1" applyFont="1" applyFill="1" applyBorder="1" applyAlignment="1">
      <alignment horizontal="center" vertical="center" wrapText="1"/>
    </xf>
    <xf numFmtId="0" fontId="8" fillId="2" borderId="32" xfId="2" applyFont="1" applyFill="1" applyBorder="1" applyAlignment="1">
      <alignment horizontal="center" vertical="center"/>
    </xf>
    <xf numFmtId="0" fontId="4" fillId="2" borderId="32" xfId="2" applyFont="1" applyFill="1" applyBorder="1" applyAlignment="1">
      <alignment horizontal="center" vertical="center"/>
    </xf>
    <xf numFmtId="0" fontId="12" fillId="2" borderId="33" xfId="2" applyFont="1" applyFill="1" applyBorder="1" applyAlignment="1">
      <alignment horizontal="left" vertical="top" wrapText="1"/>
    </xf>
    <xf numFmtId="0" fontId="9" fillId="3" borderId="32" xfId="2" applyFont="1" applyFill="1" applyBorder="1" applyAlignment="1">
      <alignment horizontal="center" vertical="center"/>
    </xf>
    <xf numFmtId="14" fontId="4" fillId="2" borderId="32" xfId="2" applyNumberFormat="1" applyFont="1" applyFill="1" applyBorder="1" applyAlignment="1">
      <alignment horizontal="center" vertical="center" wrapText="1"/>
    </xf>
    <xf numFmtId="0" fontId="4" fillId="2" borderId="0" xfId="2" applyFont="1" applyFill="1" applyAlignment="1">
      <alignment horizontal="right" wrapText="1"/>
    </xf>
  </cellXfs>
  <cellStyles count="4">
    <cellStyle name="Normal" xfId="0" builtinId="0"/>
    <cellStyle name="Normal 2" xfId="1"/>
    <cellStyle name="Normal 3" xfId="2"/>
    <cellStyle name="Parastais 2" xf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N226"/>
  <sheetViews>
    <sheetView tabSelected="1" topLeftCell="E1" zoomScale="85" zoomScaleNormal="85" zoomScaleSheetLayoutView="100" workbookViewId="0">
      <pane xSplit="24165" topLeftCell="AG1"/>
      <selection activeCell="R1" sqref="R1:V1"/>
      <selection pane="topRight" activeCell="AG94" sqref="AG94"/>
    </sheetView>
  </sheetViews>
  <sheetFormatPr defaultRowHeight="12.75" x14ac:dyDescent="0.2"/>
  <cols>
    <col min="1" max="1" width="4.85546875" style="15" customWidth="1"/>
    <col min="2" max="2" width="37.5703125" style="110" customWidth="1"/>
    <col min="3" max="3" width="15.140625" style="15" bestFit="1" customWidth="1"/>
    <col min="4" max="4" width="15.28515625" style="15" bestFit="1" customWidth="1"/>
    <col min="5" max="5" width="6.140625" style="15" customWidth="1"/>
    <col min="6" max="6" width="7.140625" style="15" bestFit="1" customWidth="1"/>
    <col min="7" max="7" width="9" style="15" customWidth="1"/>
    <col min="8" max="8" width="0.140625" style="15" customWidth="1"/>
    <col min="9" max="9" width="6.7109375" style="15" bestFit="1" customWidth="1"/>
    <col min="10" max="10" width="7.7109375" style="15" bestFit="1" customWidth="1"/>
    <col min="11" max="11" width="10.5703125" style="15" customWidth="1"/>
    <col min="12" max="12" width="0.140625" style="15" customWidth="1"/>
    <col min="13" max="13" width="9.5703125" style="15" customWidth="1"/>
    <col min="14" max="14" width="8.7109375" style="15" customWidth="1"/>
    <col min="15" max="15" width="9.28515625" style="64" customWidth="1"/>
    <col min="16" max="16" width="10.85546875" style="64" bestFit="1" customWidth="1"/>
    <col min="17" max="17" width="10.85546875" style="65" bestFit="1" customWidth="1"/>
    <col min="18" max="18" width="10.28515625" style="64" customWidth="1"/>
    <col min="19" max="19" width="8.5703125" style="15" customWidth="1"/>
    <col min="20" max="20" width="13.5703125" style="15" customWidth="1"/>
    <col min="21" max="21" width="14.140625" style="15" customWidth="1"/>
    <col min="22" max="22" width="17.85546875" style="15" customWidth="1"/>
    <col min="23" max="23" width="10.85546875" style="15" hidden="1" customWidth="1"/>
    <col min="24" max="24" width="8.85546875" style="15" hidden="1" customWidth="1"/>
    <col min="25" max="25" width="8.42578125" style="15" hidden="1" customWidth="1"/>
    <col min="26" max="26" width="8.7109375" style="15" customWidth="1"/>
    <col min="27" max="27" width="25" style="15" customWidth="1"/>
    <col min="28" max="28" width="9.140625" style="15" customWidth="1"/>
    <col min="29" max="29" width="9.140625" style="15"/>
    <col min="30" max="31" width="0" style="15" hidden="1" customWidth="1"/>
    <col min="32" max="16384" width="9.140625" style="15"/>
  </cols>
  <sheetData>
    <row r="1" spans="1:27" ht="63" customHeight="1" x14ac:dyDescent="0.2">
      <c r="R1" s="150" t="s">
        <v>464</v>
      </c>
      <c r="S1" s="150"/>
      <c r="T1" s="150"/>
      <c r="U1" s="150"/>
      <c r="V1" s="150"/>
    </row>
    <row r="2" spans="1:27" ht="12.75" customHeight="1" x14ac:dyDescent="0.25">
      <c r="A2" s="130"/>
      <c r="B2" s="130"/>
      <c r="C2" s="130"/>
      <c r="D2" s="130"/>
      <c r="E2" s="130"/>
      <c r="F2" s="130"/>
      <c r="G2" s="130"/>
      <c r="H2" s="130"/>
      <c r="I2" s="130"/>
      <c r="J2" s="130"/>
      <c r="K2" s="130"/>
      <c r="L2" s="130"/>
      <c r="M2" s="130"/>
      <c r="N2" s="130"/>
      <c r="O2" s="130"/>
      <c r="P2" s="130"/>
      <c r="Q2" s="130"/>
      <c r="R2" s="130"/>
      <c r="S2" s="130"/>
      <c r="T2" s="130"/>
      <c r="U2" s="130"/>
      <c r="V2" s="130"/>
      <c r="W2" s="130"/>
      <c r="X2" s="130"/>
      <c r="Y2" s="130"/>
    </row>
    <row r="3" spans="1:27" ht="38.25" customHeight="1" x14ac:dyDescent="0.25">
      <c r="A3" s="40"/>
      <c r="B3" s="111"/>
      <c r="C3" s="136" t="s">
        <v>463</v>
      </c>
      <c r="D3" s="136"/>
      <c r="E3" s="136"/>
      <c r="F3" s="136"/>
      <c r="G3" s="136"/>
      <c r="H3" s="136"/>
      <c r="I3" s="136"/>
      <c r="J3" s="136"/>
      <c r="K3" s="136"/>
      <c r="L3" s="136"/>
      <c r="M3" s="136"/>
      <c r="N3" s="136"/>
      <c r="O3" s="136"/>
      <c r="P3" s="136"/>
      <c r="Q3" s="136"/>
      <c r="R3" s="136"/>
      <c r="S3" s="136"/>
      <c r="T3" s="40"/>
      <c r="U3" s="40"/>
      <c r="V3" s="40"/>
      <c r="W3" s="40"/>
      <c r="X3" s="40"/>
      <c r="Y3" s="40"/>
    </row>
    <row r="4" spans="1:27" ht="16.5" thickBot="1" x14ac:dyDescent="0.3">
      <c r="A4" s="40"/>
      <c r="B4" s="111"/>
      <c r="C4" s="40"/>
      <c r="D4" s="40"/>
      <c r="E4" s="40"/>
      <c r="F4" s="40"/>
      <c r="G4" s="40"/>
      <c r="H4" s="40"/>
      <c r="I4" s="40"/>
      <c r="J4" s="40"/>
      <c r="K4" s="40"/>
      <c r="L4" s="40"/>
      <c r="M4" s="40"/>
      <c r="N4" s="40"/>
      <c r="O4" s="40"/>
      <c r="P4" s="40"/>
      <c r="Q4" s="40"/>
      <c r="R4" s="40"/>
      <c r="S4" s="40"/>
      <c r="T4" s="40"/>
      <c r="U4" s="40"/>
      <c r="V4" s="40"/>
      <c r="W4" s="40"/>
      <c r="X4" s="40"/>
      <c r="Y4" s="40"/>
    </row>
    <row r="5" spans="1:27" s="70" customFormat="1" ht="14.25" customHeight="1" thickBot="1" x14ac:dyDescent="0.25">
      <c r="A5" s="131" t="s">
        <v>479</v>
      </c>
      <c r="B5" s="138" t="s">
        <v>0</v>
      </c>
      <c r="C5" s="143" t="s">
        <v>1</v>
      </c>
      <c r="D5" s="143" t="s">
        <v>2</v>
      </c>
      <c r="E5" s="131" t="s">
        <v>3</v>
      </c>
      <c r="F5" s="131"/>
      <c r="G5" s="131" t="s">
        <v>4</v>
      </c>
      <c r="H5" s="39"/>
      <c r="I5" s="131" t="s">
        <v>5</v>
      </c>
      <c r="J5" s="131"/>
      <c r="K5" s="131" t="s">
        <v>6</v>
      </c>
      <c r="L5" s="39"/>
      <c r="M5" s="131" t="s">
        <v>445</v>
      </c>
      <c r="N5" s="131" t="s">
        <v>441</v>
      </c>
      <c r="O5" s="133" t="s">
        <v>440</v>
      </c>
      <c r="P5" s="133"/>
      <c r="Q5" s="133"/>
      <c r="R5" s="133"/>
      <c r="S5" s="131" t="s">
        <v>7</v>
      </c>
      <c r="T5" s="131" t="s">
        <v>8</v>
      </c>
      <c r="U5" s="131" t="s">
        <v>9</v>
      </c>
      <c r="V5" s="66"/>
      <c r="W5" s="67"/>
      <c r="X5" s="68"/>
      <c r="Y5" s="69"/>
      <c r="Z5" s="137"/>
      <c r="AA5" s="137"/>
    </row>
    <row r="6" spans="1:27" s="1" customFormat="1" ht="25.5" customHeight="1" thickBot="1" x14ac:dyDescent="0.25">
      <c r="A6" s="131"/>
      <c r="B6" s="139"/>
      <c r="C6" s="143"/>
      <c r="D6" s="143"/>
      <c r="E6" s="131"/>
      <c r="F6" s="131"/>
      <c r="G6" s="131"/>
      <c r="H6" s="39"/>
      <c r="I6" s="131"/>
      <c r="J6" s="131"/>
      <c r="K6" s="131"/>
      <c r="L6" s="39"/>
      <c r="M6" s="131"/>
      <c r="N6" s="131"/>
      <c r="O6" s="41" t="s">
        <v>442</v>
      </c>
      <c r="P6" s="144" t="s">
        <v>443</v>
      </c>
      <c r="Q6" s="144"/>
      <c r="R6" s="144" t="s">
        <v>444</v>
      </c>
      <c r="S6" s="131"/>
      <c r="T6" s="131"/>
      <c r="U6" s="131"/>
      <c r="V6" s="145" t="s">
        <v>10</v>
      </c>
      <c r="W6" s="132" t="s">
        <v>11</v>
      </c>
      <c r="X6" s="135" t="s">
        <v>12</v>
      </c>
      <c r="Y6" s="134" t="s">
        <v>13</v>
      </c>
      <c r="Z6" s="137"/>
      <c r="AA6" s="137"/>
    </row>
    <row r="7" spans="1:27" s="1" customFormat="1" ht="49.5" customHeight="1" thickBot="1" x14ac:dyDescent="0.25">
      <c r="A7" s="131"/>
      <c r="B7" s="140"/>
      <c r="C7" s="143"/>
      <c r="D7" s="143"/>
      <c r="E7" s="131"/>
      <c r="F7" s="131"/>
      <c r="G7" s="131"/>
      <c r="H7" s="39" t="s">
        <v>14</v>
      </c>
      <c r="I7" s="131"/>
      <c r="J7" s="131"/>
      <c r="K7" s="131"/>
      <c r="L7" s="39" t="s">
        <v>14</v>
      </c>
      <c r="M7" s="131"/>
      <c r="N7" s="131"/>
      <c r="O7" s="41" t="s">
        <v>15</v>
      </c>
      <c r="P7" s="41" t="s">
        <v>15</v>
      </c>
      <c r="Q7" s="2" t="s">
        <v>16</v>
      </c>
      <c r="R7" s="144"/>
      <c r="S7" s="131"/>
      <c r="T7" s="131"/>
      <c r="U7" s="131"/>
      <c r="V7" s="146"/>
      <c r="W7" s="132"/>
      <c r="X7" s="135"/>
      <c r="Y7" s="134"/>
      <c r="Z7" s="137"/>
      <c r="AA7" s="137"/>
    </row>
    <row r="8" spans="1:27" s="74" customFormat="1" ht="13.5" thickBot="1" x14ac:dyDescent="0.25">
      <c r="A8" s="50" t="s">
        <v>17</v>
      </c>
      <c r="B8" s="112" t="s">
        <v>18</v>
      </c>
      <c r="C8" s="51"/>
      <c r="D8" s="51"/>
      <c r="E8" s="51"/>
      <c r="F8" s="51"/>
      <c r="G8" s="52">
        <f>G9</f>
        <v>516299</v>
      </c>
      <c r="H8" s="52"/>
      <c r="I8" s="52"/>
      <c r="J8" s="52"/>
      <c r="K8" s="121">
        <f>K9</f>
        <v>55708.779999999984</v>
      </c>
      <c r="L8" s="52">
        <f t="shared" ref="L8:R8" si="0">L9</f>
        <v>49260.139999999992</v>
      </c>
      <c r="M8" s="52">
        <f t="shared" si="0"/>
        <v>17530</v>
      </c>
      <c r="N8" s="52">
        <f t="shared" si="0"/>
        <v>1411.53</v>
      </c>
      <c r="O8" s="52">
        <f t="shared" si="0"/>
        <v>460582.20999999996</v>
      </c>
      <c r="P8" s="52">
        <f t="shared" si="0"/>
        <v>1821622.1300000004</v>
      </c>
      <c r="Q8" s="52">
        <f t="shared" si="0"/>
        <v>841506.32999999984</v>
      </c>
      <c r="R8" s="52">
        <f t="shared" si="0"/>
        <v>-1361039.9200000004</v>
      </c>
      <c r="S8" s="51"/>
      <c r="T8" s="51"/>
      <c r="U8" s="51"/>
      <c r="V8" s="51"/>
      <c r="W8" s="71"/>
      <c r="X8" s="72"/>
      <c r="Y8" s="73"/>
      <c r="Z8" s="16"/>
      <c r="AA8" s="16"/>
    </row>
    <row r="9" spans="1:27" s="74" customFormat="1" x14ac:dyDescent="0.2">
      <c r="A9" s="61" t="s">
        <v>19</v>
      </c>
      <c r="B9" s="113" t="s">
        <v>453</v>
      </c>
      <c r="C9" s="107"/>
      <c r="D9" s="107"/>
      <c r="E9" s="107"/>
      <c r="F9" s="107"/>
      <c r="G9" s="53">
        <f>SUM(G10:G52)</f>
        <v>516299</v>
      </c>
      <c r="H9" s="53"/>
      <c r="I9" s="53"/>
      <c r="J9" s="53"/>
      <c r="K9" s="122">
        <f>SUM(K10:K52)</f>
        <v>55708.779999999984</v>
      </c>
      <c r="L9" s="53">
        <f t="shared" ref="L9:R9" si="1">SUM(L10:L52)</f>
        <v>49260.139999999992</v>
      </c>
      <c r="M9" s="53">
        <f t="shared" si="1"/>
        <v>17530</v>
      </c>
      <c r="N9" s="53">
        <f>SUM(N10:N52)</f>
        <v>1411.53</v>
      </c>
      <c r="O9" s="53">
        <f t="shared" si="1"/>
        <v>460582.20999999996</v>
      </c>
      <c r="P9" s="53">
        <f t="shared" si="1"/>
        <v>1821622.1300000004</v>
      </c>
      <c r="Q9" s="53">
        <f t="shared" si="1"/>
        <v>841506.32999999984</v>
      </c>
      <c r="R9" s="53">
        <f t="shared" si="1"/>
        <v>-1361039.9200000004</v>
      </c>
      <c r="S9" s="107"/>
      <c r="T9" s="107"/>
      <c r="U9" s="107"/>
      <c r="V9" s="107"/>
      <c r="W9" s="75"/>
      <c r="X9" s="76"/>
      <c r="Y9" s="77"/>
      <c r="Z9" s="16"/>
      <c r="AA9" s="16"/>
    </row>
    <row r="10" spans="1:27" x14ac:dyDescent="0.2">
      <c r="A10" s="62">
        <v>1</v>
      </c>
      <c r="B10" s="114" t="s">
        <v>21</v>
      </c>
      <c r="C10" s="44" t="s">
        <v>22</v>
      </c>
      <c r="D10" s="42" t="s">
        <v>32</v>
      </c>
      <c r="E10" s="42">
        <v>1</v>
      </c>
      <c r="F10" s="42">
        <v>1</v>
      </c>
      <c r="G10" s="54">
        <v>2276</v>
      </c>
      <c r="H10" s="55">
        <v>679</v>
      </c>
      <c r="I10" s="55">
        <v>1</v>
      </c>
      <c r="J10" s="55">
        <v>1</v>
      </c>
      <c r="K10" s="123">
        <v>3792.3</v>
      </c>
      <c r="L10" s="54">
        <v>3792.3</v>
      </c>
      <c r="M10" s="55"/>
      <c r="N10" s="55">
        <v>0</v>
      </c>
      <c r="O10" s="55">
        <v>5511.74</v>
      </c>
      <c r="P10" s="55">
        <v>14882.51</v>
      </c>
      <c r="Q10" s="56">
        <v>0</v>
      </c>
      <c r="R10" s="55">
        <f>+O10-P10</f>
        <v>-9370.77</v>
      </c>
      <c r="S10" s="44" t="s">
        <v>23</v>
      </c>
      <c r="T10" s="78">
        <v>33962</v>
      </c>
      <c r="U10" s="78">
        <v>39419</v>
      </c>
      <c r="V10" s="79"/>
      <c r="W10" s="3" t="s">
        <v>24</v>
      </c>
      <c r="X10" s="4">
        <v>39343</v>
      </c>
      <c r="Y10" s="5" t="s">
        <v>25</v>
      </c>
      <c r="Z10" s="80"/>
      <c r="AA10" s="80"/>
    </row>
    <row r="11" spans="1:27" x14ac:dyDescent="0.2">
      <c r="A11" s="62">
        <v>2</v>
      </c>
      <c r="B11" s="114" t="s">
        <v>26</v>
      </c>
      <c r="C11" s="44" t="s">
        <v>27</v>
      </c>
      <c r="D11" s="42" t="s">
        <v>35</v>
      </c>
      <c r="E11" s="42"/>
      <c r="F11" s="42"/>
      <c r="G11" s="54"/>
      <c r="H11" s="55">
        <v>1487</v>
      </c>
      <c r="I11" s="55">
        <v>1</v>
      </c>
      <c r="J11" s="55">
        <v>1</v>
      </c>
      <c r="K11" s="123">
        <v>34.700000000000003</v>
      </c>
      <c r="L11" s="54">
        <v>34.700000000000003</v>
      </c>
      <c r="M11" s="55"/>
      <c r="N11" s="55">
        <v>0</v>
      </c>
      <c r="O11" s="55">
        <v>0</v>
      </c>
      <c r="P11" s="55">
        <v>277.86</v>
      </c>
      <c r="Q11" s="56">
        <v>163.80000000000001</v>
      </c>
      <c r="R11" s="55">
        <f>+O11-P11</f>
        <v>-277.86</v>
      </c>
      <c r="S11" s="44" t="s">
        <v>28</v>
      </c>
      <c r="T11" s="44"/>
      <c r="U11" s="78">
        <v>38873</v>
      </c>
      <c r="V11" s="79"/>
      <c r="W11" s="3" t="s">
        <v>24</v>
      </c>
      <c r="X11" s="4">
        <v>39343</v>
      </c>
      <c r="Y11" s="5" t="s">
        <v>25</v>
      </c>
      <c r="Z11" s="80"/>
      <c r="AA11" s="80"/>
    </row>
    <row r="12" spans="1:27" x14ac:dyDescent="0.2">
      <c r="A12" s="62">
        <v>3</v>
      </c>
      <c r="B12" s="114" t="s">
        <v>359</v>
      </c>
      <c r="C12" s="44" t="s">
        <v>360</v>
      </c>
      <c r="D12" s="42" t="s">
        <v>40</v>
      </c>
      <c r="E12" s="42"/>
      <c r="F12" s="42"/>
      <c r="G12" s="54"/>
      <c r="H12" s="55">
        <v>2411</v>
      </c>
      <c r="I12" s="55">
        <v>1</v>
      </c>
      <c r="J12" s="55">
        <v>1</v>
      </c>
      <c r="K12" s="123">
        <v>1114.8999999999999</v>
      </c>
      <c r="L12" s="54">
        <v>1114.8999999999999</v>
      </c>
      <c r="M12" s="55"/>
      <c r="N12" s="55">
        <v>0</v>
      </c>
      <c r="O12" s="55">
        <v>23.6</v>
      </c>
      <c r="P12" s="55">
        <v>100773.19</v>
      </c>
      <c r="Q12" s="56">
        <v>83482.2</v>
      </c>
      <c r="R12" s="55">
        <f>+O12-P12</f>
        <v>-100749.59</v>
      </c>
      <c r="S12" s="44" t="s">
        <v>33</v>
      </c>
      <c r="T12" s="78">
        <v>38846</v>
      </c>
      <c r="U12" s="78">
        <v>40970</v>
      </c>
      <c r="V12" s="79"/>
      <c r="W12" s="3" t="s">
        <v>24</v>
      </c>
      <c r="X12" s="4">
        <v>35474</v>
      </c>
      <c r="Y12" s="5" t="s">
        <v>25</v>
      </c>
      <c r="Z12" s="80"/>
      <c r="AA12" s="80"/>
    </row>
    <row r="13" spans="1:27" x14ac:dyDescent="0.2">
      <c r="A13" s="62">
        <v>4</v>
      </c>
      <c r="B13" s="114" t="s">
        <v>29</v>
      </c>
      <c r="C13" s="44" t="s">
        <v>30</v>
      </c>
      <c r="D13" s="44" t="s">
        <v>30</v>
      </c>
      <c r="E13" s="42">
        <v>1</v>
      </c>
      <c r="F13" s="42">
        <v>1</v>
      </c>
      <c r="G13" s="54">
        <v>3185</v>
      </c>
      <c r="H13" s="55"/>
      <c r="I13" s="55">
        <v>1</v>
      </c>
      <c r="J13" s="55">
        <v>1</v>
      </c>
      <c r="K13" s="123">
        <v>2215.1</v>
      </c>
      <c r="L13" s="54">
        <v>2215.1</v>
      </c>
      <c r="M13" s="55"/>
      <c r="N13" s="55">
        <v>0</v>
      </c>
      <c r="O13" s="55">
        <v>498.79</v>
      </c>
      <c r="P13" s="55">
        <v>10547.42</v>
      </c>
      <c r="Q13" s="56">
        <v>4575.12</v>
      </c>
      <c r="R13" s="55">
        <f t="shared" ref="R13:R50" si="2">+O13-P13</f>
        <v>-10048.629999999999</v>
      </c>
      <c r="S13" s="44" t="s">
        <v>28</v>
      </c>
      <c r="T13" s="44"/>
      <c r="U13" s="78">
        <v>39433</v>
      </c>
      <c r="V13" s="79"/>
      <c r="W13" s="3" t="s">
        <v>24</v>
      </c>
      <c r="X13" s="4">
        <v>37237</v>
      </c>
      <c r="Y13" s="5" t="s">
        <v>25</v>
      </c>
      <c r="Z13" s="81"/>
      <c r="AA13" s="80"/>
    </row>
    <row r="14" spans="1:27" x14ac:dyDescent="0.2">
      <c r="A14" s="62">
        <v>5</v>
      </c>
      <c r="B14" s="114" t="s">
        <v>100</v>
      </c>
      <c r="C14" s="44" t="s">
        <v>361</v>
      </c>
      <c r="D14" s="42" t="s">
        <v>42</v>
      </c>
      <c r="E14" s="42"/>
      <c r="F14" s="42"/>
      <c r="G14" s="54"/>
      <c r="H14" s="55"/>
      <c r="I14" s="55">
        <v>1</v>
      </c>
      <c r="J14" s="55">
        <v>1</v>
      </c>
      <c r="K14" s="123">
        <v>2130.9</v>
      </c>
      <c r="L14" s="54">
        <v>2130.9</v>
      </c>
      <c r="M14" s="55"/>
      <c r="N14" s="55">
        <v>0</v>
      </c>
      <c r="O14" s="55">
        <v>0</v>
      </c>
      <c r="P14" s="55">
        <v>36992.25</v>
      </c>
      <c r="Q14" s="56">
        <v>32314.7</v>
      </c>
      <c r="R14" s="55">
        <f t="shared" si="2"/>
        <v>-36992.25</v>
      </c>
      <c r="S14" s="44" t="s">
        <v>33</v>
      </c>
      <c r="T14" s="78">
        <v>38846</v>
      </c>
      <c r="U14" s="78">
        <v>40969</v>
      </c>
      <c r="V14" s="79"/>
      <c r="W14" s="3" t="s">
        <v>24</v>
      </c>
      <c r="X14" s="4">
        <v>40214</v>
      </c>
      <c r="Y14" s="5" t="s">
        <v>25</v>
      </c>
      <c r="Z14" s="80"/>
      <c r="AA14" s="80"/>
    </row>
    <row r="15" spans="1:27" x14ac:dyDescent="0.2">
      <c r="A15" s="62">
        <v>6</v>
      </c>
      <c r="B15" s="114" t="s">
        <v>31</v>
      </c>
      <c r="C15" s="44" t="s">
        <v>32</v>
      </c>
      <c r="D15" s="44" t="s">
        <v>32</v>
      </c>
      <c r="E15" s="42">
        <v>1</v>
      </c>
      <c r="F15" s="42">
        <v>1</v>
      </c>
      <c r="G15" s="54">
        <v>679</v>
      </c>
      <c r="H15" s="55"/>
      <c r="I15" s="55">
        <v>1</v>
      </c>
      <c r="J15" s="55">
        <v>1</v>
      </c>
      <c r="K15" s="123">
        <v>1391</v>
      </c>
      <c r="L15" s="54">
        <v>1391</v>
      </c>
      <c r="M15" s="55"/>
      <c r="N15" s="55">
        <v>0</v>
      </c>
      <c r="O15" s="55">
        <v>148.21</v>
      </c>
      <c r="P15" s="55">
        <v>4440.8</v>
      </c>
      <c r="Q15" s="56">
        <v>792.24</v>
      </c>
      <c r="R15" s="55">
        <f t="shared" si="2"/>
        <v>-4292.59</v>
      </c>
      <c r="S15" s="44" t="s">
        <v>33</v>
      </c>
      <c r="T15" s="78">
        <v>38846</v>
      </c>
      <c r="U15" s="78">
        <v>39450</v>
      </c>
      <c r="V15" s="79"/>
      <c r="W15" s="3" t="s">
        <v>24</v>
      </c>
      <c r="X15" s="4">
        <v>40129</v>
      </c>
      <c r="Y15" s="5" t="s">
        <v>25</v>
      </c>
      <c r="Z15" s="80"/>
      <c r="AA15" s="80"/>
    </row>
    <row r="16" spans="1:27" x14ac:dyDescent="0.2">
      <c r="A16" s="62">
        <v>7</v>
      </c>
      <c r="B16" s="114" t="s">
        <v>34</v>
      </c>
      <c r="C16" s="44" t="s">
        <v>35</v>
      </c>
      <c r="D16" s="42" t="s">
        <v>48</v>
      </c>
      <c r="E16" s="42">
        <v>1</v>
      </c>
      <c r="F16" s="42">
        <v>1</v>
      </c>
      <c r="G16" s="54">
        <v>1487</v>
      </c>
      <c r="H16" s="55"/>
      <c r="I16" s="55">
        <v>1</v>
      </c>
      <c r="J16" s="55">
        <v>1</v>
      </c>
      <c r="K16" s="123">
        <v>1426</v>
      </c>
      <c r="L16" s="54">
        <v>1426</v>
      </c>
      <c r="M16" s="55"/>
      <c r="N16" s="55">
        <v>0</v>
      </c>
      <c r="O16" s="55">
        <v>267.76</v>
      </c>
      <c r="P16" s="55">
        <v>4002.2</v>
      </c>
      <c r="Q16" s="56">
        <v>43.56</v>
      </c>
      <c r="R16" s="55">
        <f t="shared" si="2"/>
        <v>-3734.4399999999996</v>
      </c>
      <c r="S16" s="44" t="s">
        <v>33</v>
      </c>
      <c r="T16" s="78">
        <v>38846</v>
      </c>
      <c r="U16" s="78">
        <v>39450</v>
      </c>
      <c r="V16" s="79"/>
      <c r="W16" s="3" t="s">
        <v>24</v>
      </c>
      <c r="X16" s="4">
        <v>40137</v>
      </c>
      <c r="Y16" s="5" t="s">
        <v>25</v>
      </c>
      <c r="Z16" s="80"/>
      <c r="AA16" s="80"/>
    </row>
    <row r="17" spans="1:27" x14ac:dyDescent="0.2">
      <c r="A17" s="62">
        <v>8</v>
      </c>
      <c r="B17" s="114" t="s">
        <v>36</v>
      </c>
      <c r="C17" s="44" t="s">
        <v>37</v>
      </c>
      <c r="D17" s="44" t="s">
        <v>37</v>
      </c>
      <c r="E17" s="42">
        <v>1</v>
      </c>
      <c r="F17" s="42">
        <v>1</v>
      </c>
      <c r="G17" s="54">
        <v>1728</v>
      </c>
      <c r="H17" s="55"/>
      <c r="I17" s="55">
        <v>1</v>
      </c>
      <c r="J17" s="55">
        <v>1</v>
      </c>
      <c r="K17" s="123">
        <v>2638.2</v>
      </c>
      <c r="L17" s="55">
        <v>23.6</v>
      </c>
      <c r="M17" s="55"/>
      <c r="N17" s="55">
        <v>0</v>
      </c>
      <c r="O17" s="55">
        <v>154.19999999999999</v>
      </c>
      <c r="P17" s="55">
        <v>13280.15</v>
      </c>
      <c r="Q17" s="56">
        <v>6606.96</v>
      </c>
      <c r="R17" s="55">
        <f t="shared" si="2"/>
        <v>-13125.949999999999</v>
      </c>
      <c r="S17" s="44" t="s">
        <v>38</v>
      </c>
      <c r="T17" s="78">
        <v>35095</v>
      </c>
      <c r="U17" s="78">
        <v>39386</v>
      </c>
      <c r="V17" s="79"/>
      <c r="W17" s="3" t="s">
        <v>24</v>
      </c>
      <c r="X17" s="4">
        <v>39342</v>
      </c>
      <c r="Y17" s="5" t="s">
        <v>25</v>
      </c>
      <c r="Z17" s="80"/>
      <c r="AA17" s="80"/>
    </row>
    <row r="18" spans="1:27" x14ac:dyDescent="0.2">
      <c r="A18" s="62">
        <v>9</v>
      </c>
      <c r="B18" s="114" t="s">
        <v>39</v>
      </c>
      <c r="C18" s="45" t="s">
        <v>40</v>
      </c>
      <c r="D18" s="45" t="s">
        <v>40</v>
      </c>
      <c r="E18" s="42">
        <v>1</v>
      </c>
      <c r="F18" s="42">
        <v>1</v>
      </c>
      <c r="G18" s="54">
        <v>2411</v>
      </c>
      <c r="H18" s="55"/>
      <c r="I18" s="55">
        <v>1</v>
      </c>
      <c r="J18" s="55">
        <v>1</v>
      </c>
      <c r="K18" s="123">
        <v>2141.1999999999998</v>
      </c>
      <c r="L18" s="54">
        <v>2141.1999999999998</v>
      </c>
      <c r="M18" s="55">
        <v>512</v>
      </c>
      <c r="N18" s="55">
        <v>830.87</v>
      </c>
      <c r="O18" s="55">
        <v>45521.14</v>
      </c>
      <c r="P18" s="55">
        <v>22582.66</v>
      </c>
      <c r="Q18" s="56">
        <v>2401.92</v>
      </c>
      <c r="R18" s="55">
        <f t="shared" si="2"/>
        <v>22938.48</v>
      </c>
      <c r="S18" s="44"/>
      <c r="T18" s="78"/>
      <c r="U18" s="78">
        <v>35551</v>
      </c>
      <c r="V18" s="79"/>
      <c r="W18" s="3"/>
      <c r="X18" s="4"/>
      <c r="Y18" s="5"/>
      <c r="Z18" s="80"/>
      <c r="AA18" s="80"/>
    </row>
    <row r="19" spans="1:27" x14ac:dyDescent="0.2">
      <c r="A19" s="62">
        <v>10</v>
      </c>
      <c r="B19" s="114" t="s">
        <v>41</v>
      </c>
      <c r="C19" s="44">
        <v>56015020002</v>
      </c>
      <c r="D19" s="42" t="s">
        <v>28</v>
      </c>
      <c r="E19" s="42"/>
      <c r="F19" s="42"/>
      <c r="G19" s="54"/>
      <c r="H19" s="55"/>
      <c r="I19" s="55">
        <v>1</v>
      </c>
      <c r="J19" s="55">
        <v>1</v>
      </c>
      <c r="K19" s="123">
        <v>1709</v>
      </c>
      <c r="L19" s="55">
        <v>18</v>
      </c>
      <c r="M19" s="55"/>
      <c r="N19" s="55">
        <v>0</v>
      </c>
      <c r="O19" s="55">
        <v>5415.58</v>
      </c>
      <c r="P19" s="55">
        <v>6532.11</v>
      </c>
      <c r="Q19" s="56">
        <v>2026.56</v>
      </c>
      <c r="R19" s="55">
        <f t="shared" si="2"/>
        <v>-1116.5299999999997</v>
      </c>
      <c r="S19" s="44" t="s">
        <v>43</v>
      </c>
      <c r="T19" s="78">
        <v>35403</v>
      </c>
      <c r="U19" s="78">
        <v>40305</v>
      </c>
      <c r="V19" s="79"/>
      <c r="W19" s="3" t="s">
        <v>24</v>
      </c>
      <c r="X19" s="4">
        <v>39342</v>
      </c>
      <c r="Y19" s="5" t="s">
        <v>25</v>
      </c>
      <c r="Z19" s="81"/>
      <c r="AA19" s="80"/>
    </row>
    <row r="20" spans="1:27" x14ac:dyDescent="0.2">
      <c r="A20" s="62">
        <v>11</v>
      </c>
      <c r="B20" s="114" t="s">
        <v>44</v>
      </c>
      <c r="C20" s="44" t="s">
        <v>45</v>
      </c>
      <c r="D20" s="42" t="s">
        <v>28</v>
      </c>
      <c r="E20" s="42"/>
      <c r="F20" s="42"/>
      <c r="G20" s="54"/>
      <c r="H20" s="55"/>
      <c r="I20" s="55">
        <v>1</v>
      </c>
      <c r="J20" s="55">
        <v>1</v>
      </c>
      <c r="K20" s="123">
        <v>104.8</v>
      </c>
      <c r="L20" s="55">
        <v>17.899999999999999</v>
      </c>
      <c r="M20" s="55"/>
      <c r="N20" s="55">
        <v>0</v>
      </c>
      <c r="O20" s="55">
        <v>55.92</v>
      </c>
      <c r="P20" s="55">
        <v>337.72</v>
      </c>
      <c r="Q20" s="56">
        <v>77.16</v>
      </c>
      <c r="R20" s="55">
        <f t="shared" si="2"/>
        <v>-281.8</v>
      </c>
      <c r="S20" s="44" t="s">
        <v>28</v>
      </c>
      <c r="T20" s="44"/>
      <c r="U20" s="78">
        <v>40318</v>
      </c>
      <c r="V20" s="79"/>
      <c r="W20" s="3" t="s">
        <v>24</v>
      </c>
      <c r="X20" s="4">
        <v>39342</v>
      </c>
      <c r="Y20" s="5" t="s">
        <v>25</v>
      </c>
      <c r="Z20" s="80"/>
      <c r="AA20" s="80"/>
    </row>
    <row r="21" spans="1:27" x14ac:dyDescent="0.2">
      <c r="A21" s="62">
        <v>12</v>
      </c>
      <c r="B21" s="114" t="s">
        <v>46</v>
      </c>
      <c r="C21" s="44" t="s">
        <v>47</v>
      </c>
      <c r="D21" s="42" t="s">
        <v>28</v>
      </c>
      <c r="E21" s="42"/>
      <c r="F21" s="42"/>
      <c r="G21" s="54"/>
      <c r="H21" s="55"/>
      <c r="I21" s="55">
        <v>1</v>
      </c>
      <c r="J21" s="55">
        <v>1</v>
      </c>
      <c r="K21" s="123">
        <v>494.2</v>
      </c>
      <c r="L21" s="55">
        <v>15.6</v>
      </c>
      <c r="M21" s="55"/>
      <c r="N21" s="55">
        <v>0</v>
      </c>
      <c r="O21" s="55">
        <v>12.5</v>
      </c>
      <c r="P21" s="55">
        <v>3825.03</v>
      </c>
      <c r="Q21" s="56">
        <v>2591.4</v>
      </c>
      <c r="R21" s="55">
        <f t="shared" si="2"/>
        <v>-3812.53</v>
      </c>
      <c r="S21" s="44" t="s">
        <v>28</v>
      </c>
      <c r="T21" s="44"/>
      <c r="U21" s="78">
        <v>40238</v>
      </c>
      <c r="V21" s="79"/>
      <c r="W21" s="3" t="s">
        <v>24</v>
      </c>
      <c r="X21" s="4">
        <v>39342</v>
      </c>
      <c r="Y21" s="5" t="s">
        <v>25</v>
      </c>
      <c r="Z21" s="80"/>
      <c r="AA21" s="80"/>
    </row>
    <row r="22" spans="1:27" x14ac:dyDescent="0.2">
      <c r="A22" s="62">
        <v>13</v>
      </c>
      <c r="B22" s="114" t="s">
        <v>49</v>
      </c>
      <c r="C22" s="44" t="s">
        <v>50</v>
      </c>
      <c r="D22" s="42" t="s">
        <v>60</v>
      </c>
      <c r="E22" s="42"/>
      <c r="F22" s="42"/>
      <c r="G22" s="54"/>
      <c r="H22" s="55"/>
      <c r="I22" s="55">
        <v>1</v>
      </c>
      <c r="J22" s="55">
        <v>1</v>
      </c>
      <c r="K22" s="123">
        <v>23.6</v>
      </c>
      <c r="L22" s="55">
        <v>501.6</v>
      </c>
      <c r="M22" s="55"/>
      <c r="N22" s="55">
        <v>0</v>
      </c>
      <c r="O22" s="55">
        <v>37.68</v>
      </c>
      <c r="P22" s="55">
        <v>88.07</v>
      </c>
      <c r="Q22" s="56">
        <v>28.68</v>
      </c>
      <c r="R22" s="55">
        <f t="shared" si="2"/>
        <v>-50.389999999999993</v>
      </c>
      <c r="S22" s="44" t="s">
        <v>33</v>
      </c>
      <c r="T22" s="78">
        <v>38846</v>
      </c>
      <c r="U22" s="78">
        <v>39431</v>
      </c>
      <c r="V22" s="79"/>
      <c r="W22" s="3" t="s">
        <v>24</v>
      </c>
      <c r="X22" s="4">
        <v>39342</v>
      </c>
      <c r="Y22" s="5" t="s">
        <v>25</v>
      </c>
      <c r="Z22" s="80"/>
      <c r="AA22" s="80"/>
    </row>
    <row r="23" spans="1:27" x14ac:dyDescent="0.2">
      <c r="A23" s="62">
        <v>14</v>
      </c>
      <c r="B23" s="114" t="s">
        <v>51</v>
      </c>
      <c r="C23" s="44" t="s">
        <v>52</v>
      </c>
      <c r="D23" s="42" t="s">
        <v>63</v>
      </c>
      <c r="E23" s="42"/>
      <c r="F23" s="42"/>
      <c r="G23" s="54"/>
      <c r="H23" s="55"/>
      <c r="I23" s="55">
        <v>1</v>
      </c>
      <c r="J23" s="55">
        <v>1</v>
      </c>
      <c r="K23" s="123">
        <v>29.3</v>
      </c>
      <c r="L23" s="55">
        <v>357</v>
      </c>
      <c r="M23" s="55"/>
      <c r="N23" s="55">
        <v>0</v>
      </c>
      <c r="O23" s="55">
        <v>46.08</v>
      </c>
      <c r="P23" s="55">
        <v>76.62</v>
      </c>
      <c r="Q23" s="56">
        <v>0</v>
      </c>
      <c r="R23" s="55">
        <f t="shared" si="2"/>
        <v>-30.540000000000006</v>
      </c>
      <c r="S23" s="44" t="s">
        <v>33</v>
      </c>
      <c r="T23" s="78">
        <v>38846</v>
      </c>
      <c r="U23" s="78">
        <v>39431</v>
      </c>
      <c r="V23" s="79"/>
      <c r="W23" s="3" t="s">
        <v>24</v>
      </c>
      <c r="X23" s="4">
        <v>39342</v>
      </c>
      <c r="Y23" s="5" t="s">
        <v>25</v>
      </c>
      <c r="Z23" s="80"/>
      <c r="AA23" s="80"/>
    </row>
    <row r="24" spans="1:27" x14ac:dyDescent="0.2">
      <c r="A24" s="62">
        <v>15</v>
      </c>
      <c r="B24" s="114" t="s">
        <v>53</v>
      </c>
      <c r="C24" s="44" t="s">
        <v>54</v>
      </c>
      <c r="D24" s="42" t="s">
        <v>28</v>
      </c>
      <c r="E24" s="42"/>
      <c r="F24" s="42"/>
      <c r="G24" s="54"/>
      <c r="H24" s="55"/>
      <c r="I24" s="55">
        <v>1</v>
      </c>
      <c r="J24" s="55">
        <v>1</v>
      </c>
      <c r="K24" s="123">
        <v>18</v>
      </c>
      <c r="L24" s="55">
        <v>1440.8</v>
      </c>
      <c r="M24" s="55"/>
      <c r="N24" s="55">
        <v>0</v>
      </c>
      <c r="O24" s="55">
        <v>28.32</v>
      </c>
      <c r="P24" s="55">
        <v>93.41</v>
      </c>
      <c r="Q24" s="56">
        <v>0</v>
      </c>
      <c r="R24" s="55">
        <f t="shared" si="2"/>
        <v>-65.09</v>
      </c>
      <c r="S24" s="44" t="s">
        <v>33</v>
      </c>
      <c r="T24" s="78">
        <v>38846</v>
      </c>
      <c r="U24" s="78">
        <v>39431</v>
      </c>
      <c r="V24" s="79"/>
      <c r="W24" s="3" t="s">
        <v>24</v>
      </c>
      <c r="X24" s="4">
        <v>39909</v>
      </c>
      <c r="Y24" s="5" t="s">
        <v>25</v>
      </c>
      <c r="Z24" s="80"/>
      <c r="AA24" s="80"/>
    </row>
    <row r="25" spans="1:27" x14ac:dyDescent="0.2">
      <c r="A25" s="62">
        <v>16</v>
      </c>
      <c r="B25" s="114" t="s">
        <v>55</v>
      </c>
      <c r="C25" s="44" t="s">
        <v>56</v>
      </c>
      <c r="D25" s="42" t="s">
        <v>28</v>
      </c>
      <c r="E25" s="42"/>
      <c r="F25" s="42"/>
      <c r="G25" s="54"/>
      <c r="H25" s="55"/>
      <c r="I25" s="55">
        <v>1</v>
      </c>
      <c r="J25" s="55">
        <v>1</v>
      </c>
      <c r="K25" s="123">
        <v>17.899999999999999</v>
      </c>
      <c r="L25" s="55">
        <v>834.8</v>
      </c>
      <c r="M25" s="55"/>
      <c r="N25" s="55">
        <v>0</v>
      </c>
      <c r="O25" s="55">
        <v>0</v>
      </c>
      <c r="P25" s="55">
        <v>49.42</v>
      </c>
      <c r="Q25" s="56">
        <v>0</v>
      </c>
      <c r="R25" s="55">
        <f t="shared" si="2"/>
        <v>-49.42</v>
      </c>
      <c r="S25" s="44" t="s">
        <v>33</v>
      </c>
      <c r="T25" s="78">
        <v>38846</v>
      </c>
      <c r="U25" s="78">
        <v>39450</v>
      </c>
      <c r="V25" s="79"/>
      <c r="W25" s="3" t="s">
        <v>24</v>
      </c>
      <c r="X25" s="4">
        <v>39911</v>
      </c>
      <c r="Y25" s="5" t="s">
        <v>25</v>
      </c>
      <c r="Z25" s="80"/>
      <c r="AA25" s="80"/>
    </row>
    <row r="26" spans="1:27" x14ac:dyDescent="0.2">
      <c r="A26" s="62">
        <v>17</v>
      </c>
      <c r="B26" s="114" t="s">
        <v>57</v>
      </c>
      <c r="C26" s="44" t="s">
        <v>58</v>
      </c>
      <c r="D26" s="42" t="s">
        <v>70</v>
      </c>
      <c r="E26" s="42"/>
      <c r="F26" s="42"/>
      <c r="G26" s="54"/>
      <c r="H26" s="55"/>
      <c r="I26" s="55">
        <v>1</v>
      </c>
      <c r="J26" s="55">
        <v>1</v>
      </c>
      <c r="K26" s="123">
        <v>15.6</v>
      </c>
      <c r="L26" s="55">
        <v>1208.5</v>
      </c>
      <c r="M26" s="55"/>
      <c r="N26" s="55">
        <v>0</v>
      </c>
      <c r="O26" s="55">
        <v>24.84</v>
      </c>
      <c r="P26" s="55">
        <v>59.78</v>
      </c>
      <c r="Q26" s="56">
        <v>20.52</v>
      </c>
      <c r="R26" s="55">
        <f t="shared" si="2"/>
        <v>-34.94</v>
      </c>
      <c r="S26" s="44" t="s">
        <v>33</v>
      </c>
      <c r="T26" s="78">
        <v>38846</v>
      </c>
      <c r="U26" s="78">
        <v>39450</v>
      </c>
      <c r="V26" s="79"/>
      <c r="W26" s="3" t="s">
        <v>24</v>
      </c>
      <c r="X26" s="4">
        <v>37558</v>
      </c>
      <c r="Y26" s="5" t="s">
        <v>25</v>
      </c>
      <c r="Z26" s="80"/>
      <c r="AA26" s="80"/>
    </row>
    <row r="27" spans="1:27" x14ac:dyDescent="0.2">
      <c r="A27" s="62">
        <v>18</v>
      </c>
      <c r="B27" s="114" t="s">
        <v>362</v>
      </c>
      <c r="C27" s="44" t="s">
        <v>363</v>
      </c>
      <c r="D27" s="42" t="s">
        <v>28</v>
      </c>
      <c r="E27" s="42"/>
      <c r="F27" s="42"/>
      <c r="G27" s="54"/>
      <c r="H27" s="55"/>
      <c r="I27" s="55">
        <v>1</v>
      </c>
      <c r="J27" s="55">
        <v>1</v>
      </c>
      <c r="K27" s="123">
        <v>2137.4</v>
      </c>
      <c r="L27" s="55">
        <v>2153.3000000000002</v>
      </c>
      <c r="M27" s="55"/>
      <c r="N27" s="55">
        <v>0</v>
      </c>
      <c r="O27" s="55">
        <v>0</v>
      </c>
      <c r="P27" s="55">
        <v>37371.980000000003</v>
      </c>
      <c r="Q27" s="56">
        <v>33122.339999999997</v>
      </c>
      <c r="R27" s="55">
        <f t="shared" si="2"/>
        <v>-37371.980000000003</v>
      </c>
      <c r="S27" s="44" t="s">
        <v>33</v>
      </c>
      <c r="T27" s="78">
        <v>39942</v>
      </c>
      <c r="U27" s="78">
        <v>40997</v>
      </c>
      <c r="V27" s="79"/>
      <c r="W27" s="3" t="s">
        <v>24</v>
      </c>
      <c r="X27" s="4">
        <v>39658</v>
      </c>
      <c r="Y27" s="5" t="s">
        <v>25</v>
      </c>
      <c r="Z27" s="80"/>
      <c r="AA27" s="80"/>
    </row>
    <row r="28" spans="1:27" x14ac:dyDescent="0.2">
      <c r="A28" s="62">
        <v>19</v>
      </c>
      <c r="B28" s="114" t="s">
        <v>59</v>
      </c>
      <c r="C28" s="44">
        <v>21000030472</v>
      </c>
      <c r="D28" s="42" t="s">
        <v>73</v>
      </c>
      <c r="E28" s="42">
        <v>1</v>
      </c>
      <c r="F28" s="42">
        <v>1</v>
      </c>
      <c r="G28" s="54">
        <v>14172</v>
      </c>
      <c r="H28" s="55">
        <v>1291</v>
      </c>
      <c r="I28" s="55">
        <v>1</v>
      </c>
      <c r="J28" s="55">
        <v>1</v>
      </c>
      <c r="K28" s="123">
        <v>501.6</v>
      </c>
      <c r="L28" s="55">
        <v>1180.5</v>
      </c>
      <c r="M28" s="55"/>
      <c r="N28" s="55">
        <v>0</v>
      </c>
      <c r="O28" s="55">
        <v>8.93</v>
      </c>
      <c r="P28" s="55">
        <v>18354.72</v>
      </c>
      <c r="Q28" s="56">
        <v>4733.6400000000003</v>
      </c>
      <c r="R28" s="55">
        <f t="shared" si="2"/>
        <v>-18345.79</v>
      </c>
      <c r="S28" s="44" t="s">
        <v>33</v>
      </c>
      <c r="T28" s="78">
        <v>38846</v>
      </c>
      <c r="U28" s="78">
        <v>39450</v>
      </c>
      <c r="V28" s="79"/>
      <c r="W28" s="3"/>
      <c r="X28" s="4"/>
      <c r="Y28" s="5"/>
      <c r="Z28" s="80"/>
      <c r="AA28" s="80"/>
    </row>
    <row r="29" spans="1:27" x14ac:dyDescent="0.2">
      <c r="A29" s="62">
        <v>20</v>
      </c>
      <c r="B29" s="114" t="s">
        <v>61</v>
      </c>
      <c r="C29" s="44" t="s">
        <v>62</v>
      </c>
      <c r="D29" s="42" t="s">
        <v>75</v>
      </c>
      <c r="E29" s="42"/>
      <c r="F29" s="42"/>
      <c r="G29" s="54"/>
      <c r="H29" s="55">
        <v>115600</v>
      </c>
      <c r="I29" s="55">
        <v>241</v>
      </c>
      <c r="J29" s="55">
        <v>3570</v>
      </c>
      <c r="K29" s="123">
        <v>24.1</v>
      </c>
      <c r="L29" s="55">
        <v>4374</v>
      </c>
      <c r="M29" s="55"/>
      <c r="N29" s="55">
        <v>0</v>
      </c>
      <c r="O29" s="55">
        <v>0</v>
      </c>
      <c r="P29" s="55">
        <v>103.06</v>
      </c>
      <c r="Q29" s="56">
        <v>19.8</v>
      </c>
      <c r="R29" s="55">
        <f t="shared" si="2"/>
        <v>-103.06</v>
      </c>
      <c r="S29" s="44" t="s">
        <v>33</v>
      </c>
      <c r="T29" s="78">
        <v>38846</v>
      </c>
      <c r="U29" s="78">
        <v>39450</v>
      </c>
      <c r="V29" s="79"/>
      <c r="W29" s="3" t="s">
        <v>24</v>
      </c>
      <c r="X29" s="4">
        <v>37389</v>
      </c>
      <c r="Y29" s="5" t="s">
        <v>25</v>
      </c>
      <c r="Z29" s="80"/>
      <c r="AA29" s="80"/>
    </row>
    <row r="30" spans="1:27" x14ac:dyDescent="0.2">
      <c r="A30" s="62">
        <v>21</v>
      </c>
      <c r="B30" s="114" t="s">
        <v>364</v>
      </c>
      <c r="C30" s="44" t="s">
        <v>365</v>
      </c>
      <c r="D30" s="42" t="s">
        <v>76</v>
      </c>
      <c r="E30" s="42">
        <v>1</v>
      </c>
      <c r="F30" s="42">
        <v>1</v>
      </c>
      <c r="G30" s="54">
        <v>2588</v>
      </c>
      <c r="H30" s="55">
        <v>495</v>
      </c>
      <c r="I30" s="55">
        <v>1</v>
      </c>
      <c r="J30" s="55">
        <v>1</v>
      </c>
      <c r="K30" s="123">
        <v>1056.0999999999999</v>
      </c>
      <c r="L30" s="55">
        <v>115.8</v>
      </c>
      <c r="M30" s="55"/>
      <c r="N30" s="55">
        <v>0</v>
      </c>
      <c r="O30" s="55">
        <v>272.60000000000002</v>
      </c>
      <c r="P30" s="55">
        <v>4554.2299999999996</v>
      </c>
      <c r="Q30" s="56">
        <v>1672.32</v>
      </c>
      <c r="R30" s="55">
        <f t="shared" si="2"/>
        <v>-4281.6299999999992</v>
      </c>
      <c r="S30" s="44" t="s">
        <v>372</v>
      </c>
      <c r="T30" s="78">
        <v>35165</v>
      </c>
      <c r="U30" s="78">
        <v>39413</v>
      </c>
      <c r="V30" s="79"/>
      <c r="W30" s="3" t="s">
        <v>24</v>
      </c>
      <c r="X30" s="4">
        <v>39959</v>
      </c>
      <c r="Y30" s="5" t="s">
        <v>25</v>
      </c>
      <c r="Z30" s="80"/>
      <c r="AA30" s="80"/>
    </row>
    <row r="31" spans="1:27" x14ac:dyDescent="0.2">
      <c r="A31" s="62">
        <v>22</v>
      </c>
      <c r="B31" s="114" t="s">
        <v>64</v>
      </c>
      <c r="C31" s="44" t="s">
        <v>65</v>
      </c>
      <c r="D31" s="42" t="s">
        <v>78</v>
      </c>
      <c r="E31" s="42"/>
      <c r="F31" s="42"/>
      <c r="G31" s="54"/>
      <c r="H31" s="55">
        <v>83500</v>
      </c>
      <c r="I31" s="55">
        <v>1</v>
      </c>
      <c r="J31" s="55">
        <v>1</v>
      </c>
      <c r="K31" s="123">
        <v>1440.8</v>
      </c>
      <c r="L31" s="55">
        <v>5195.3</v>
      </c>
      <c r="M31" s="55"/>
      <c r="N31" s="55">
        <v>0</v>
      </c>
      <c r="O31" s="55">
        <v>73.8</v>
      </c>
      <c r="P31" s="55">
        <v>9645.7900000000009</v>
      </c>
      <c r="Q31" s="56">
        <v>6012</v>
      </c>
      <c r="R31" s="55">
        <f t="shared" si="2"/>
        <v>-9571.9900000000016</v>
      </c>
      <c r="S31" s="44" t="s">
        <v>28</v>
      </c>
      <c r="T31" s="44"/>
      <c r="U31" s="78">
        <v>40088</v>
      </c>
      <c r="V31" s="79"/>
      <c r="W31" s="3" t="s">
        <v>24</v>
      </c>
      <c r="X31" s="4">
        <v>37284</v>
      </c>
      <c r="Y31" s="5" t="s">
        <v>25</v>
      </c>
      <c r="Z31" s="80"/>
      <c r="AA31" s="80"/>
    </row>
    <row r="32" spans="1:27" x14ac:dyDescent="0.2">
      <c r="A32" s="62">
        <v>23</v>
      </c>
      <c r="B32" s="114" t="s">
        <v>66</v>
      </c>
      <c r="C32" s="44" t="s">
        <v>67</v>
      </c>
      <c r="D32" s="42" t="s">
        <v>80</v>
      </c>
      <c r="E32" s="42"/>
      <c r="F32" s="42"/>
      <c r="G32" s="54"/>
      <c r="H32" s="55">
        <v>87000</v>
      </c>
      <c r="I32" s="55">
        <v>1</v>
      </c>
      <c r="J32" s="55">
        <v>1</v>
      </c>
      <c r="K32" s="123">
        <v>834.8</v>
      </c>
      <c r="L32" s="55">
        <f>5206.4-163</f>
        <v>5043.3999999999996</v>
      </c>
      <c r="M32" s="55"/>
      <c r="N32" s="55">
        <v>0</v>
      </c>
      <c r="O32" s="55">
        <v>9300</v>
      </c>
      <c r="P32" s="55">
        <v>14638.27</v>
      </c>
      <c r="Q32" s="56">
        <v>3574.8</v>
      </c>
      <c r="R32" s="55">
        <f t="shared" si="2"/>
        <v>-5338.27</v>
      </c>
      <c r="S32" s="44" t="s">
        <v>28</v>
      </c>
      <c r="T32" s="44"/>
      <c r="U32" s="78">
        <v>40088</v>
      </c>
      <c r="V32" s="79"/>
      <c r="W32" s="3" t="s">
        <v>24</v>
      </c>
      <c r="X32" s="4">
        <v>37385</v>
      </c>
      <c r="Y32" s="5" t="s">
        <v>25</v>
      </c>
      <c r="Z32" s="80"/>
      <c r="AA32" s="80"/>
    </row>
    <row r="33" spans="1:27" x14ac:dyDescent="0.2">
      <c r="A33" s="62">
        <v>24</v>
      </c>
      <c r="B33" s="114" t="s">
        <v>68</v>
      </c>
      <c r="C33" s="44" t="s">
        <v>69</v>
      </c>
      <c r="D33" s="42" t="s">
        <v>81</v>
      </c>
      <c r="E33" s="42"/>
      <c r="F33" s="42"/>
      <c r="G33" s="54"/>
      <c r="H33" s="55">
        <v>45000</v>
      </c>
      <c r="I33" s="55">
        <v>1</v>
      </c>
      <c r="J33" s="55">
        <v>1</v>
      </c>
      <c r="K33" s="123">
        <v>1208.5</v>
      </c>
      <c r="L33" s="55">
        <v>163</v>
      </c>
      <c r="M33" s="55"/>
      <c r="N33" s="55">
        <v>0</v>
      </c>
      <c r="O33" s="55">
        <v>353.57</v>
      </c>
      <c r="P33" s="55">
        <v>5241.5</v>
      </c>
      <c r="Q33" s="56">
        <v>2152.44</v>
      </c>
      <c r="R33" s="55">
        <f t="shared" si="2"/>
        <v>-4887.93</v>
      </c>
      <c r="S33" s="44" t="s">
        <v>28</v>
      </c>
      <c r="T33" s="44"/>
      <c r="U33" s="78">
        <v>39392</v>
      </c>
      <c r="V33" s="79"/>
      <c r="W33" s="3" t="s">
        <v>24</v>
      </c>
      <c r="X33" s="4">
        <v>37385</v>
      </c>
      <c r="Y33" s="5" t="s">
        <v>25</v>
      </c>
      <c r="Z33" s="80"/>
      <c r="AA33" s="80"/>
    </row>
    <row r="34" spans="1:27" x14ac:dyDescent="0.2">
      <c r="A34" s="62">
        <v>25</v>
      </c>
      <c r="B34" s="115" t="s">
        <v>376</v>
      </c>
      <c r="C34" s="45" t="s">
        <v>71</v>
      </c>
      <c r="D34" s="42"/>
      <c r="E34" s="42"/>
      <c r="F34" s="42"/>
      <c r="G34" s="54"/>
      <c r="H34" s="55"/>
      <c r="I34" s="55">
        <v>58024</v>
      </c>
      <c r="J34" s="55">
        <v>215330</v>
      </c>
      <c r="K34" s="123">
        <v>580.24</v>
      </c>
      <c r="L34" s="55"/>
      <c r="M34" s="55"/>
      <c r="N34" s="55">
        <v>101.15</v>
      </c>
      <c r="O34" s="55">
        <v>1028.72</v>
      </c>
      <c r="P34" s="55">
        <v>2934.89</v>
      </c>
      <c r="Q34" s="56">
        <v>1467.24</v>
      </c>
      <c r="R34" s="55">
        <f t="shared" si="2"/>
        <v>-1906.1699999999998</v>
      </c>
      <c r="S34" s="44"/>
      <c r="T34" s="44"/>
      <c r="U34" s="78">
        <v>39753</v>
      </c>
      <c r="V34" s="79"/>
      <c r="W34" s="3"/>
      <c r="X34" s="4"/>
      <c r="Y34" s="5"/>
      <c r="Z34" s="80"/>
      <c r="AA34" s="80"/>
    </row>
    <row r="35" spans="1:27" ht="30.75" customHeight="1" x14ac:dyDescent="0.2">
      <c r="A35" s="62">
        <v>26</v>
      </c>
      <c r="B35" s="114" t="s">
        <v>72</v>
      </c>
      <c r="C35" s="44" t="s">
        <v>73</v>
      </c>
      <c r="D35" s="42" t="s">
        <v>83</v>
      </c>
      <c r="E35" s="42">
        <v>1</v>
      </c>
      <c r="F35" s="42">
        <v>1</v>
      </c>
      <c r="G35" s="54">
        <v>1291</v>
      </c>
      <c r="H35" s="55">
        <v>10380</v>
      </c>
      <c r="I35" s="55">
        <v>1</v>
      </c>
      <c r="J35" s="55">
        <v>1</v>
      </c>
      <c r="K35" s="123">
        <v>1180.5</v>
      </c>
      <c r="L35" s="55">
        <v>2065.3000000000002</v>
      </c>
      <c r="M35" s="55"/>
      <c r="N35" s="55">
        <v>0</v>
      </c>
      <c r="O35" s="55">
        <v>100.47</v>
      </c>
      <c r="P35" s="55">
        <v>3983.01</v>
      </c>
      <c r="Q35" s="56">
        <v>965.52</v>
      </c>
      <c r="R35" s="55">
        <f t="shared" si="2"/>
        <v>-3882.5400000000004</v>
      </c>
      <c r="S35" s="44" t="s">
        <v>28</v>
      </c>
      <c r="T35" s="44"/>
      <c r="U35" s="78">
        <v>39386</v>
      </c>
      <c r="V35" s="79"/>
      <c r="W35" s="3" t="s">
        <v>24</v>
      </c>
      <c r="X35" s="4">
        <v>40025</v>
      </c>
      <c r="Y35" s="5" t="s">
        <v>25</v>
      </c>
      <c r="Z35" s="80"/>
      <c r="AA35" s="80"/>
    </row>
    <row r="36" spans="1:27" x14ac:dyDescent="0.2">
      <c r="A36" s="62">
        <v>27</v>
      </c>
      <c r="B36" s="114" t="s">
        <v>74</v>
      </c>
      <c r="C36" s="44" t="s">
        <v>75</v>
      </c>
      <c r="D36" s="42">
        <v>44860060072</v>
      </c>
      <c r="E36" s="42">
        <v>1</v>
      </c>
      <c r="F36" s="42">
        <v>1</v>
      </c>
      <c r="G36" s="54">
        <v>115600</v>
      </c>
      <c r="H36" s="55">
        <v>1086</v>
      </c>
      <c r="I36" s="55">
        <v>1</v>
      </c>
      <c r="J36" s="55">
        <v>1</v>
      </c>
      <c r="K36" s="123">
        <v>4374</v>
      </c>
      <c r="L36" s="55">
        <v>213.5</v>
      </c>
      <c r="M36" s="55">
        <v>8840</v>
      </c>
      <c r="N36" s="55">
        <v>0</v>
      </c>
      <c r="O36" s="55">
        <v>88956.17</v>
      </c>
      <c r="P36" s="55">
        <v>208415.77</v>
      </c>
      <c r="Q36" s="56">
        <v>80059.08</v>
      </c>
      <c r="R36" s="55">
        <f t="shared" si="2"/>
        <v>-119459.59999999999</v>
      </c>
      <c r="S36" s="44" t="s">
        <v>28</v>
      </c>
      <c r="T36" s="44"/>
      <c r="U36" s="78">
        <v>39416</v>
      </c>
      <c r="V36" s="79"/>
      <c r="W36" s="3" t="s">
        <v>24</v>
      </c>
      <c r="X36" s="4">
        <v>40023</v>
      </c>
      <c r="Y36" s="5" t="s">
        <v>25</v>
      </c>
      <c r="Z36" s="80"/>
      <c r="AA36" s="80"/>
    </row>
    <row r="37" spans="1:27" ht="25.5" x14ac:dyDescent="0.2">
      <c r="A37" s="62">
        <v>28</v>
      </c>
      <c r="B37" s="114" t="s">
        <v>77</v>
      </c>
      <c r="C37" s="44" t="s">
        <v>78</v>
      </c>
      <c r="D37" s="42">
        <v>68680020101</v>
      </c>
      <c r="E37" s="42">
        <v>1</v>
      </c>
      <c r="F37" s="42">
        <v>1</v>
      </c>
      <c r="G37" s="54">
        <v>83500</v>
      </c>
      <c r="H37" s="55"/>
      <c r="I37" s="55">
        <v>1</v>
      </c>
      <c r="J37" s="55">
        <v>1</v>
      </c>
      <c r="K37" s="123">
        <v>6448</v>
      </c>
      <c r="L37" s="55">
        <v>1111.6400000000001</v>
      </c>
      <c r="M37" s="55"/>
      <c r="N37" s="55">
        <v>128.72</v>
      </c>
      <c r="O37" s="55">
        <v>93987.83</v>
      </c>
      <c r="P37" s="55">
        <v>419801.21</v>
      </c>
      <c r="Q37" s="56">
        <v>304821.64</v>
      </c>
      <c r="R37" s="55">
        <f t="shared" si="2"/>
        <v>-325813.38</v>
      </c>
      <c r="S37" s="44" t="s">
        <v>373</v>
      </c>
      <c r="T37" s="78">
        <v>39133</v>
      </c>
      <c r="U37" s="78">
        <v>39430</v>
      </c>
      <c r="V37" s="79"/>
      <c r="W37" s="3" t="s">
        <v>24</v>
      </c>
      <c r="X37" s="4">
        <v>37312</v>
      </c>
      <c r="Y37" s="5" t="s">
        <v>25</v>
      </c>
      <c r="Z37" s="80"/>
      <c r="AA37" s="80"/>
    </row>
    <row r="38" spans="1:27" x14ac:dyDescent="0.2">
      <c r="A38" s="62">
        <v>29</v>
      </c>
      <c r="B38" s="114" t="s">
        <v>366</v>
      </c>
      <c r="C38" s="44" t="s">
        <v>367</v>
      </c>
      <c r="D38" s="42">
        <v>68680020149</v>
      </c>
      <c r="E38" s="42">
        <v>1</v>
      </c>
      <c r="F38" s="42">
        <v>1</v>
      </c>
      <c r="G38" s="54">
        <v>18000</v>
      </c>
      <c r="H38" s="55"/>
      <c r="I38" s="55"/>
      <c r="J38" s="55"/>
      <c r="K38" s="123"/>
      <c r="L38" s="55">
        <v>1254.0999999999999</v>
      </c>
      <c r="M38" s="55"/>
      <c r="N38" s="55">
        <v>0</v>
      </c>
      <c r="O38" s="55">
        <v>0</v>
      </c>
      <c r="P38" s="55">
        <v>218.27</v>
      </c>
      <c r="Q38" s="56">
        <v>0</v>
      </c>
      <c r="R38" s="55">
        <f t="shared" si="2"/>
        <v>-218.27</v>
      </c>
      <c r="S38" s="44" t="s">
        <v>374</v>
      </c>
      <c r="T38" s="78">
        <v>39133</v>
      </c>
      <c r="U38" s="78">
        <v>40809</v>
      </c>
      <c r="V38" s="79"/>
      <c r="W38" s="3" t="s">
        <v>24</v>
      </c>
      <c r="X38" s="4">
        <v>37365</v>
      </c>
      <c r="Y38" s="5" t="s">
        <v>25</v>
      </c>
      <c r="Z38" s="81"/>
      <c r="AA38" s="80"/>
    </row>
    <row r="39" spans="1:27" x14ac:dyDescent="0.2">
      <c r="A39" s="62">
        <v>30</v>
      </c>
      <c r="B39" s="114" t="s">
        <v>368</v>
      </c>
      <c r="C39" s="44" t="s">
        <v>369</v>
      </c>
      <c r="D39" s="42" t="s">
        <v>91</v>
      </c>
      <c r="E39" s="42">
        <v>1</v>
      </c>
      <c r="F39" s="42">
        <v>1</v>
      </c>
      <c r="G39" s="54">
        <v>3200</v>
      </c>
      <c r="H39" s="55">
        <v>2906</v>
      </c>
      <c r="I39" s="55">
        <v>1</v>
      </c>
      <c r="J39" s="55">
        <v>1</v>
      </c>
      <c r="K39" s="123">
        <v>454.2</v>
      </c>
      <c r="L39" s="55">
        <v>524.29999999999995</v>
      </c>
      <c r="M39" s="55"/>
      <c r="N39" s="55">
        <v>0</v>
      </c>
      <c r="O39" s="55">
        <v>5967.12</v>
      </c>
      <c r="P39" s="55">
        <v>6975.7</v>
      </c>
      <c r="Q39" s="56">
        <v>42.24</v>
      </c>
      <c r="R39" s="55">
        <f t="shared" si="2"/>
        <v>-1008.5799999999999</v>
      </c>
      <c r="S39" s="44" t="s">
        <v>28</v>
      </c>
      <c r="T39" s="44"/>
      <c r="U39" s="78">
        <v>39416</v>
      </c>
      <c r="V39" s="79"/>
      <c r="W39" s="3" t="s">
        <v>24</v>
      </c>
      <c r="X39" s="4">
        <v>36685</v>
      </c>
      <c r="Y39" s="5" t="s">
        <v>25</v>
      </c>
      <c r="Z39" s="80"/>
      <c r="AA39" s="80"/>
    </row>
    <row r="40" spans="1:27" x14ac:dyDescent="0.2">
      <c r="A40" s="62">
        <v>31</v>
      </c>
      <c r="B40" s="114" t="s">
        <v>79</v>
      </c>
      <c r="C40" s="44" t="s">
        <v>80</v>
      </c>
      <c r="D40" s="42">
        <v>60840050062</v>
      </c>
      <c r="E40" s="42">
        <v>1</v>
      </c>
      <c r="F40" s="42">
        <v>1</v>
      </c>
      <c r="G40" s="54">
        <v>87000</v>
      </c>
      <c r="H40" s="55"/>
      <c r="I40" s="55">
        <v>1</v>
      </c>
      <c r="J40" s="55">
        <v>1</v>
      </c>
      <c r="K40" s="123">
        <v>5043.4000000000005</v>
      </c>
      <c r="L40" s="55">
        <v>415.6</v>
      </c>
      <c r="M40" s="55">
        <v>8178</v>
      </c>
      <c r="N40" s="55">
        <v>0</v>
      </c>
      <c r="O40" s="55">
        <v>77204.039999999994</v>
      </c>
      <c r="P40" s="55">
        <v>577664.28</v>
      </c>
      <c r="Q40" s="56">
        <v>150558</v>
      </c>
      <c r="R40" s="55">
        <f t="shared" si="2"/>
        <v>-500460.24000000005</v>
      </c>
      <c r="S40" s="44" t="s">
        <v>28</v>
      </c>
      <c r="T40" s="44"/>
      <c r="U40" s="78">
        <v>39430</v>
      </c>
      <c r="V40" s="79"/>
      <c r="W40" s="3" t="s">
        <v>24</v>
      </c>
      <c r="X40" s="4">
        <v>40569</v>
      </c>
      <c r="Y40" s="5" t="s">
        <v>25</v>
      </c>
      <c r="Z40" s="80"/>
      <c r="AA40" s="80"/>
    </row>
    <row r="41" spans="1:27" x14ac:dyDescent="0.2">
      <c r="A41" s="62">
        <v>32</v>
      </c>
      <c r="B41" s="114" t="s">
        <v>79</v>
      </c>
      <c r="C41" s="44" t="s">
        <v>80</v>
      </c>
      <c r="D41" s="42">
        <v>60840050063</v>
      </c>
      <c r="E41" s="42">
        <v>1</v>
      </c>
      <c r="F41" s="42">
        <v>1</v>
      </c>
      <c r="G41" s="54">
        <v>45000</v>
      </c>
      <c r="H41" s="55">
        <v>4700</v>
      </c>
      <c r="I41" s="55">
        <v>1</v>
      </c>
      <c r="J41" s="55">
        <v>1</v>
      </c>
      <c r="K41" s="123">
        <v>163</v>
      </c>
      <c r="L41" s="55">
        <v>42.6</v>
      </c>
      <c r="M41" s="55"/>
      <c r="N41" s="55">
        <v>0</v>
      </c>
      <c r="O41" s="55">
        <v>2495.19</v>
      </c>
      <c r="P41" s="55">
        <v>18669.8</v>
      </c>
      <c r="Q41" s="56">
        <v>4865.95</v>
      </c>
      <c r="R41" s="55">
        <f t="shared" si="2"/>
        <v>-16174.609999999999</v>
      </c>
      <c r="S41" s="44" t="s">
        <v>28</v>
      </c>
      <c r="T41" s="44"/>
      <c r="U41" s="78">
        <v>39430</v>
      </c>
      <c r="V41" s="79"/>
      <c r="W41" s="3" t="s">
        <v>24</v>
      </c>
      <c r="X41" s="4">
        <v>37603</v>
      </c>
      <c r="Y41" s="5" t="s">
        <v>25</v>
      </c>
      <c r="Z41" s="80"/>
      <c r="AA41" s="80"/>
    </row>
    <row r="42" spans="1:27" x14ac:dyDescent="0.2">
      <c r="A42" s="62">
        <v>33</v>
      </c>
      <c r="B42" s="114" t="s">
        <v>82</v>
      </c>
      <c r="C42" s="44" t="s">
        <v>83</v>
      </c>
      <c r="D42" s="42" t="s">
        <v>95</v>
      </c>
      <c r="E42" s="42">
        <v>1</v>
      </c>
      <c r="F42" s="42">
        <v>2</v>
      </c>
      <c r="G42" s="54">
        <v>5190</v>
      </c>
      <c r="H42" s="55">
        <v>16500</v>
      </c>
      <c r="I42" s="55">
        <v>1</v>
      </c>
      <c r="J42" s="55">
        <v>2</v>
      </c>
      <c r="K42" s="123">
        <v>1075.4000000000001</v>
      </c>
      <c r="L42" s="55">
        <v>1971.2</v>
      </c>
      <c r="M42" s="55"/>
      <c r="N42" s="55">
        <v>0</v>
      </c>
      <c r="O42" s="55">
        <v>80.099999999999994</v>
      </c>
      <c r="P42" s="55">
        <v>5071.08</v>
      </c>
      <c r="Q42" s="56">
        <v>2333.66</v>
      </c>
      <c r="R42" s="55">
        <f t="shared" si="2"/>
        <v>-4990.9799999999996</v>
      </c>
      <c r="S42" s="44" t="s">
        <v>28</v>
      </c>
      <c r="T42" s="44"/>
      <c r="U42" s="78">
        <v>40150</v>
      </c>
      <c r="V42" s="79"/>
      <c r="W42" s="3" t="s">
        <v>24</v>
      </c>
      <c r="X42" s="4">
        <v>38345</v>
      </c>
      <c r="Y42" s="5" t="s">
        <v>25</v>
      </c>
      <c r="Z42" s="80"/>
      <c r="AA42" s="80"/>
    </row>
    <row r="43" spans="1:27" x14ac:dyDescent="0.2">
      <c r="A43" s="62">
        <v>34</v>
      </c>
      <c r="B43" s="114" t="s">
        <v>84</v>
      </c>
      <c r="C43" s="44" t="s">
        <v>85</v>
      </c>
      <c r="D43" s="42" t="s">
        <v>96</v>
      </c>
      <c r="E43" s="42">
        <v>1</v>
      </c>
      <c r="F43" s="42">
        <v>1</v>
      </c>
      <c r="G43" s="54">
        <v>1086</v>
      </c>
      <c r="H43" s="55">
        <v>90500</v>
      </c>
      <c r="I43" s="55">
        <v>1</v>
      </c>
      <c r="J43" s="55">
        <v>1</v>
      </c>
      <c r="K43" s="123">
        <v>213.5</v>
      </c>
      <c r="L43" s="55">
        <v>4772.7</v>
      </c>
      <c r="M43" s="55"/>
      <c r="N43" s="55">
        <v>0</v>
      </c>
      <c r="O43" s="55">
        <v>20.11</v>
      </c>
      <c r="P43" s="55">
        <v>1623.95</v>
      </c>
      <c r="Q43" s="56">
        <v>1076.28</v>
      </c>
      <c r="R43" s="55">
        <f t="shared" si="2"/>
        <v>-1603.8400000000001</v>
      </c>
      <c r="S43" s="44" t="s">
        <v>28</v>
      </c>
      <c r="T43" s="44"/>
      <c r="U43" s="78">
        <v>40150</v>
      </c>
      <c r="V43" s="79"/>
      <c r="W43" s="3" t="s">
        <v>24</v>
      </c>
      <c r="X43" s="4">
        <v>38345</v>
      </c>
      <c r="Y43" s="5" t="s">
        <v>25</v>
      </c>
      <c r="Z43" s="80"/>
      <c r="AA43" s="80"/>
    </row>
    <row r="44" spans="1:27" x14ac:dyDescent="0.2">
      <c r="A44" s="62">
        <v>35</v>
      </c>
      <c r="B44" s="114" t="s">
        <v>86</v>
      </c>
      <c r="C44" s="44" t="s">
        <v>87</v>
      </c>
      <c r="D44" s="42"/>
      <c r="E44" s="42"/>
      <c r="F44" s="42"/>
      <c r="G44" s="54"/>
      <c r="H44" s="55"/>
      <c r="I44" s="55">
        <v>1</v>
      </c>
      <c r="J44" s="55">
        <v>1</v>
      </c>
      <c r="K44" s="123">
        <v>1111.6399999999999</v>
      </c>
      <c r="L44" s="55"/>
      <c r="M44" s="55"/>
      <c r="N44" s="55">
        <v>0</v>
      </c>
      <c r="O44" s="55">
        <v>1332.33</v>
      </c>
      <c r="P44" s="55">
        <v>3868.82</v>
      </c>
      <c r="Q44" s="56">
        <v>795.84</v>
      </c>
      <c r="R44" s="55">
        <f t="shared" si="2"/>
        <v>-2536.4900000000002</v>
      </c>
      <c r="S44" s="44" t="s">
        <v>33</v>
      </c>
      <c r="T44" s="78">
        <v>38846</v>
      </c>
      <c r="U44" s="78">
        <v>39430</v>
      </c>
      <c r="V44" s="79"/>
      <c r="W44" s="3"/>
      <c r="X44" s="4"/>
      <c r="Y44" s="5"/>
      <c r="Z44" s="80"/>
      <c r="AA44" s="80"/>
    </row>
    <row r="45" spans="1:27" x14ac:dyDescent="0.2">
      <c r="A45" s="62">
        <v>36</v>
      </c>
      <c r="B45" s="114" t="s">
        <v>370</v>
      </c>
      <c r="C45" s="44" t="s">
        <v>371</v>
      </c>
      <c r="D45" s="42">
        <v>96660050217</v>
      </c>
      <c r="E45" s="42">
        <v>1</v>
      </c>
      <c r="F45" s="42">
        <v>1</v>
      </c>
      <c r="G45" s="54">
        <v>10000</v>
      </c>
      <c r="H45" s="55"/>
      <c r="I45" s="55"/>
      <c r="J45" s="55"/>
      <c r="K45" s="123"/>
      <c r="L45" s="55"/>
      <c r="M45" s="55"/>
      <c r="N45" s="55">
        <v>5.78</v>
      </c>
      <c r="O45" s="55">
        <v>67.73</v>
      </c>
      <c r="P45" s="55">
        <v>218.27</v>
      </c>
      <c r="Q45" s="56">
        <v>0</v>
      </c>
      <c r="R45" s="55">
        <f t="shared" si="2"/>
        <v>-150.54000000000002</v>
      </c>
      <c r="S45" s="44" t="s">
        <v>375</v>
      </c>
      <c r="T45" s="78">
        <v>40072</v>
      </c>
      <c r="U45" s="78">
        <v>40239</v>
      </c>
      <c r="V45" s="79"/>
      <c r="W45" s="3"/>
      <c r="X45" s="4"/>
      <c r="Y45" s="5"/>
      <c r="Z45" s="80"/>
      <c r="AA45" s="80"/>
    </row>
    <row r="46" spans="1:27" x14ac:dyDescent="0.2">
      <c r="A46" s="62">
        <v>37</v>
      </c>
      <c r="B46" s="114" t="s">
        <v>88</v>
      </c>
      <c r="C46" s="44" t="s">
        <v>89</v>
      </c>
      <c r="D46" s="42"/>
      <c r="E46" s="42"/>
      <c r="F46" s="42"/>
      <c r="G46" s="54"/>
      <c r="H46" s="55"/>
      <c r="I46" s="55">
        <v>1</v>
      </c>
      <c r="J46" s="55">
        <v>1</v>
      </c>
      <c r="K46" s="123">
        <v>1254.0999999999999</v>
      </c>
      <c r="L46" s="55"/>
      <c r="M46" s="55"/>
      <c r="N46" s="55">
        <v>0</v>
      </c>
      <c r="O46" s="55">
        <v>99.94</v>
      </c>
      <c r="P46" s="55">
        <v>6483.27</v>
      </c>
      <c r="Q46" s="56">
        <v>3284.76</v>
      </c>
      <c r="R46" s="55">
        <f t="shared" si="2"/>
        <v>-6383.3300000000008</v>
      </c>
      <c r="S46" s="44" t="s">
        <v>33</v>
      </c>
      <c r="T46" s="78">
        <v>35284</v>
      </c>
      <c r="U46" s="78">
        <v>39417</v>
      </c>
      <c r="V46" s="79"/>
      <c r="W46" s="3"/>
      <c r="X46" s="4"/>
      <c r="Y46" s="5"/>
      <c r="Z46" s="81"/>
      <c r="AA46" s="80"/>
    </row>
    <row r="47" spans="1:27" x14ac:dyDescent="0.2">
      <c r="A47" s="62">
        <v>38</v>
      </c>
      <c r="B47" s="114" t="s">
        <v>90</v>
      </c>
      <c r="C47" s="44" t="s">
        <v>91</v>
      </c>
      <c r="D47" s="42">
        <v>94010080550</v>
      </c>
      <c r="E47" s="42">
        <v>1</v>
      </c>
      <c r="F47" s="42">
        <v>1</v>
      </c>
      <c r="G47" s="54">
        <v>2906</v>
      </c>
      <c r="H47" s="55"/>
      <c r="I47" s="55">
        <v>1</v>
      </c>
      <c r="J47" s="55">
        <v>1</v>
      </c>
      <c r="K47" s="123">
        <v>524.29999999999995</v>
      </c>
      <c r="L47" s="55"/>
      <c r="M47" s="55"/>
      <c r="N47" s="55">
        <v>0</v>
      </c>
      <c r="O47" s="55">
        <v>64.569999999999993</v>
      </c>
      <c r="P47" s="55">
        <v>2386.85</v>
      </c>
      <c r="Q47" s="56">
        <v>1026.72</v>
      </c>
      <c r="R47" s="55">
        <f t="shared" si="2"/>
        <v>-2322.2799999999997</v>
      </c>
      <c r="S47" s="44" t="s">
        <v>28</v>
      </c>
      <c r="T47" s="44"/>
      <c r="U47" s="78">
        <v>39386</v>
      </c>
      <c r="V47" s="79"/>
      <c r="W47" s="3"/>
      <c r="X47" s="4"/>
      <c r="Y47" s="5"/>
      <c r="Z47" s="80"/>
      <c r="AA47" s="80"/>
    </row>
    <row r="48" spans="1:27" ht="25.5" x14ac:dyDescent="0.2">
      <c r="A48" s="62">
        <v>39</v>
      </c>
      <c r="B48" s="114" t="s">
        <v>92</v>
      </c>
      <c r="C48" s="44">
        <v>38920080035</v>
      </c>
      <c r="D48" s="42">
        <v>38920080034</v>
      </c>
      <c r="E48" s="42">
        <v>1</v>
      </c>
      <c r="F48" s="42">
        <v>1</v>
      </c>
      <c r="G48" s="54">
        <v>3300</v>
      </c>
      <c r="H48" s="55"/>
      <c r="I48" s="55"/>
      <c r="J48" s="55"/>
      <c r="K48" s="123"/>
      <c r="L48" s="55"/>
      <c r="M48" s="55"/>
      <c r="N48" s="55">
        <v>0</v>
      </c>
      <c r="O48" s="55">
        <v>0</v>
      </c>
      <c r="P48" s="55">
        <f>77.5+3.57</f>
        <v>81.069999999999993</v>
      </c>
      <c r="Q48" s="56">
        <v>0</v>
      </c>
      <c r="R48" s="55">
        <f t="shared" si="2"/>
        <v>-81.069999999999993</v>
      </c>
      <c r="S48" s="44" t="s">
        <v>28</v>
      </c>
      <c r="T48" s="44"/>
      <c r="U48" s="78">
        <v>39392</v>
      </c>
      <c r="V48" s="79"/>
      <c r="W48" s="3"/>
      <c r="X48" s="4"/>
      <c r="Y48" s="5"/>
      <c r="Z48" s="80"/>
      <c r="AA48" s="80"/>
    </row>
    <row r="49" spans="1:27" ht="25.5" x14ac:dyDescent="0.2">
      <c r="A49" s="62">
        <v>40</v>
      </c>
      <c r="B49" s="114" t="s">
        <v>92</v>
      </c>
      <c r="C49" s="44" t="s">
        <v>93</v>
      </c>
      <c r="D49" s="42">
        <v>38920080035</v>
      </c>
      <c r="E49" s="42">
        <v>1</v>
      </c>
      <c r="F49" s="42">
        <v>1</v>
      </c>
      <c r="G49" s="54">
        <v>4700</v>
      </c>
      <c r="H49" s="55"/>
      <c r="I49" s="55">
        <v>1</v>
      </c>
      <c r="J49" s="55">
        <v>1</v>
      </c>
      <c r="K49" s="123">
        <v>42.6</v>
      </c>
      <c r="L49" s="55"/>
      <c r="M49" s="55"/>
      <c r="N49" s="55">
        <v>0</v>
      </c>
      <c r="O49" s="55">
        <v>6161</v>
      </c>
      <c r="P49" s="55">
        <f>7941-P48</f>
        <v>7859.93</v>
      </c>
      <c r="Q49" s="56">
        <v>537</v>
      </c>
      <c r="R49" s="55">
        <f t="shared" si="2"/>
        <v>-1698.9300000000003</v>
      </c>
      <c r="S49" s="44" t="s">
        <v>28</v>
      </c>
      <c r="T49" s="44"/>
      <c r="U49" s="78">
        <v>39392</v>
      </c>
      <c r="V49" s="79"/>
      <c r="W49" s="3"/>
      <c r="X49" s="4"/>
      <c r="Y49" s="5"/>
      <c r="Z49" s="80"/>
      <c r="AA49" s="80"/>
    </row>
    <row r="50" spans="1:27" ht="25.5" x14ac:dyDescent="0.2">
      <c r="A50" s="62">
        <v>41</v>
      </c>
      <c r="B50" s="114" t="s">
        <v>94</v>
      </c>
      <c r="C50" s="44" t="s">
        <v>95</v>
      </c>
      <c r="D50" s="42">
        <v>68960060025</v>
      </c>
      <c r="E50" s="42">
        <v>1</v>
      </c>
      <c r="F50" s="42">
        <v>1</v>
      </c>
      <c r="G50" s="54">
        <v>16500</v>
      </c>
      <c r="H50" s="55"/>
      <c r="I50" s="55">
        <v>1</v>
      </c>
      <c r="J50" s="55">
        <v>1</v>
      </c>
      <c r="K50" s="123">
        <v>1971.2</v>
      </c>
      <c r="L50" s="55"/>
      <c r="M50" s="55"/>
      <c r="N50" s="55">
        <v>345.01</v>
      </c>
      <c r="O50" s="55">
        <v>33690.26</v>
      </c>
      <c r="P50" s="55">
        <v>72084.09</v>
      </c>
      <c r="Q50" s="56">
        <v>30182.33</v>
      </c>
      <c r="R50" s="55">
        <f t="shared" si="2"/>
        <v>-38393.829999999994</v>
      </c>
      <c r="S50" s="44" t="s">
        <v>28</v>
      </c>
      <c r="T50" s="44"/>
      <c r="U50" s="78">
        <v>39416</v>
      </c>
      <c r="V50" s="79"/>
      <c r="W50" s="3"/>
      <c r="X50" s="4"/>
      <c r="Y50" s="5"/>
      <c r="Z50" s="80"/>
      <c r="AA50" s="80"/>
    </row>
    <row r="51" spans="1:27" ht="26.25" thickBot="1" x14ac:dyDescent="0.25">
      <c r="A51" s="62">
        <v>42</v>
      </c>
      <c r="B51" s="114" t="s">
        <v>94</v>
      </c>
      <c r="C51" s="44" t="s">
        <v>95</v>
      </c>
      <c r="D51" s="42">
        <v>68960060026</v>
      </c>
      <c r="E51" s="42">
        <v>1</v>
      </c>
      <c r="F51" s="42">
        <v>1</v>
      </c>
      <c r="G51" s="54">
        <v>90500</v>
      </c>
      <c r="H51" s="55"/>
      <c r="I51" s="55">
        <v>1</v>
      </c>
      <c r="J51" s="55">
        <v>1</v>
      </c>
      <c r="K51" s="123">
        <v>4772.7</v>
      </c>
      <c r="L51" s="55"/>
      <c r="M51" s="55"/>
      <c r="N51" s="55">
        <v>0</v>
      </c>
      <c r="O51" s="55">
        <v>81571.37</v>
      </c>
      <c r="P51" s="55">
        <v>174531.12</v>
      </c>
      <c r="Q51" s="56">
        <v>73077.91</v>
      </c>
      <c r="R51" s="55">
        <f>+O51-P51</f>
        <v>-92959.75</v>
      </c>
      <c r="S51" s="44" t="s">
        <v>28</v>
      </c>
      <c r="T51" s="44"/>
      <c r="U51" s="78">
        <v>39416</v>
      </c>
      <c r="V51" s="79"/>
      <c r="W51" s="6"/>
      <c r="X51" s="7"/>
      <c r="Y51" s="8"/>
      <c r="Z51" s="80"/>
      <c r="AA51" s="80"/>
    </row>
    <row r="52" spans="1:27" x14ac:dyDescent="0.2">
      <c r="A52" s="62">
        <v>43</v>
      </c>
      <c r="B52" s="114" t="s">
        <v>447</v>
      </c>
      <c r="C52" s="44" t="s">
        <v>358</v>
      </c>
      <c r="D52" s="42">
        <v>1000130140</v>
      </c>
      <c r="E52" s="42">
        <v>1</v>
      </c>
      <c r="F52" s="42">
        <v>1</v>
      </c>
      <c r="G52" s="54"/>
      <c r="H52" s="55"/>
      <c r="I52" s="55"/>
      <c r="J52" s="55"/>
      <c r="K52" s="123"/>
      <c r="L52" s="55"/>
      <c r="M52" s="55"/>
      <c r="N52" s="55">
        <v>0</v>
      </c>
      <c r="O52" s="55">
        <v>0</v>
      </c>
      <c r="P52" s="55">
        <v>0</v>
      </c>
      <c r="Q52" s="56">
        <v>0</v>
      </c>
      <c r="R52" s="55">
        <f>+O52-P52</f>
        <v>0</v>
      </c>
      <c r="S52" s="44"/>
      <c r="T52" s="44"/>
      <c r="U52" s="78"/>
      <c r="V52" s="79"/>
      <c r="W52" s="9"/>
      <c r="X52" s="10"/>
      <c r="Y52" s="9"/>
      <c r="Z52" s="80"/>
      <c r="AA52" s="80"/>
    </row>
    <row r="53" spans="1:27" s="9" customFormat="1" x14ac:dyDescent="0.2">
      <c r="A53" s="50" t="s">
        <v>103</v>
      </c>
      <c r="B53" s="112" t="s">
        <v>104</v>
      </c>
      <c r="C53" s="51"/>
      <c r="D53" s="51"/>
      <c r="E53" s="51"/>
      <c r="F53" s="51"/>
      <c r="G53" s="52">
        <f>G54</f>
        <v>5527</v>
      </c>
      <c r="H53" s="52"/>
      <c r="I53" s="52"/>
      <c r="J53" s="52"/>
      <c r="K53" s="121">
        <f t="shared" ref="K53:R54" si="3">K54</f>
        <v>22432</v>
      </c>
      <c r="L53" s="52">
        <f t="shared" si="3"/>
        <v>22415.45</v>
      </c>
      <c r="M53" s="52">
        <f t="shared" si="3"/>
        <v>31768</v>
      </c>
      <c r="N53" s="52">
        <f t="shared" si="3"/>
        <v>1432.49</v>
      </c>
      <c r="O53" s="52">
        <f t="shared" si="3"/>
        <v>677798.7</v>
      </c>
      <c r="P53" s="52">
        <f t="shared" si="3"/>
        <v>789905.19</v>
      </c>
      <c r="Q53" s="52">
        <f t="shared" si="3"/>
        <v>161409.73000000001</v>
      </c>
      <c r="R53" s="52">
        <f t="shared" si="3"/>
        <v>-112106.48999999999</v>
      </c>
      <c r="S53" s="51"/>
      <c r="T53" s="51"/>
      <c r="U53" s="51"/>
      <c r="V53" s="51"/>
      <c r="Z53" s="82"/>
      <c r="AA53" s="82"/>
    </row>
    <row r="54" spans="1:27" s="9" customFormat="1" ht="13.5" thickBot="1" x14ac:dyDescent="0.25">
      <c r="A54" s="61" t="s">
        <v>99</v>
      </c>
      <c r="B54" s="113" t="s">
        <v>453</v>
      </c>
      <c r="C54" s="46"/>
      <c r="D54" s="46"/>
      <c r="E54" s="46"/>
      <c r="F54" s="46"/>
      <c r="G54" s="53">
        <f>G55</f>
        <v>5527</v>
      </c>
      <c r="H54" s="57"/>
      <c r="I54" s="57"/>
      <c r="J54" s="57"/>
      <c r="K54" s="122">
        <f t="shared" si="3"/>
        <v>22432</v>
      </c>
      <c r="L54" s="53">
        <f t="shared" si="3"/>
        <v>22415.45</v>
      </c>
      <c r="M54" s="53">
        <f t="shared" si="3"/>
        <v>31768</v>
      </c>
      <c r="N54" s="53">
        <f t="shared" si="3"/>
        <v>1432.49</v>
      </c>
      <c r="O54" s="53">
        <f t="shared" si="3"/>
        <v>677798.7</v>
      </c>
      <c r="P54" s="53">
        <f t="shared" si="3"/>
        <v>789905.19</v>
      </c>
      <c r="Q54" s="53">
        <f t="shared" si="3"/>
        <v>161409.73000000001</v>
      </c>
      <c r="R54" s="53">
        <f t="shared" si="3"/>
        <v>-112106.48999999999</v>
      </c>
      <c r="S54" s="46"/>
      <c r="T54" s="46"/>
      <c r="U54" s="46"/>
      <c r="V54" s="46"/>
      <c r="Z54" s="64"/>
      <c r="AA54" s="64"/>
    </row>
    <row r="55" spans="1:27" ht="13.5" thickBot="1" x14ac:dyDescent="0.25">
      <c r="A55" s="62">
        <v>1</v>
      </c>
      <c r="B55" s="116" t="s">
        <v>105</v>
      </c>
      <c r="C55" s="42" t="s">
        <v>106</v>
      </c>
      <c r="D55" s="42" t="s">
        <v>106</v>
      </c>
      <c r="E55" s="42">
        <v>1</v>
      </c>
      <c r="F55" s="42">
        <v>1</v>
      </c>
      <c r="G55" s="55">
        <v>5527</v>
      </c>
      <c r="H55" s="55">
        <v>5527</v>
      </c>
      <c r="I55" s="55">
        <v>1</v>
      </c>
      <c r="J55" s="55">
        <v>1</v>
      </c>
      <c r="K55" s="124">
        <v>22432</v>
      </c>
      <c r="L55" s="55">
        <v>22415.45</v>
      </c>
      <c r="M55" s="55">
        <v>31768</v>
      </c>
      <c r="N55" s="55">
        <v>1432.49</v>
      </c>
      <c r="O55" s="55">
        <v>677798.7</v>
      </c>
      <c r="P55" s="55">
        <v>789905.19</v>
      </c>
      <c r="Q55" s="56">
        <v>161409.73000000001</v>
      </c>
      <c r="R55" s="55">
        <f>+O55-P55</f>
        <v>-112106.48999999999</v>
      </c>
      <c r="S55" s="42" t="s">
        <v>28</v>
      </c>
      <c r="T55" s="42"/>
      <c r="U55" s="79">
        <v>39814</v>
      </c>
      <c r="V55" s="79"/>
      <c r="W55" s="11"/>
      <c r="X55" s="12"/>
      <c r="Y55" s="12"/>
      <c r="Z55" s="64"/>
      <c r="AA55" s="64"/>
    </row>
    <row r="56" spans="1:27" ht="13.5" thickBot="1" x14ac:dyDescent="0.25">
      <c r="A56" s="50" t="s">
        <v>107</v>
      </c>
      <c r="B56" s="112" t="s">
        <v>108</v>
      </c>
      <c r="C56" s="51"/>
      <c r="D56" s="51"/>
      <c r="E56" s="51"/>
      <c r="F56" s="51"/>
      <c r="G56" s="52">
        <f>G57</f>
        <v>0</v>
      </c>
      <c r="H56" s="52"/>
      <c r="I56" s="52"/>
      <c r="J56" s="52"/>
      <c r="K56" s="52">
        <f t="shared" ref="K56:R56" si="4">K57</f>
        <v>0</v>
      </c>
      <c r="L56" s="52">
        <f t="shared" si="4"/>
        <v>0</v>
      </c>
      <c r="M56" s="52">
        <f t="shared" si="4"/>
        <v>0</v>
      </c>
      <c r="N56" s="52">
        <f t="shared" si="4"/>
        <v>0</v>
      </c>
      <c r="O56" s="52">
        <f t="shared" si="4"/>
        <v>0</v>
      </c>
      <c r="P56" s="52">
        <f t="shared" si="4"/>
        <v>0</v>
      </c>
      <c r="Q56" s="52">
        <f t="shared" si="4"/>
        <v>0</v>
      </c>
      <c r="R56" s="52">
        <f t="shared" si="4"/>
        <v>0</v>
      </c>
      <c r="S56" s="51"/>
      <c r="T56" s="51"/>
      <c r="U56" s="51"/>
      <c r="V56" s="51"/>
      <c r="W56" s="11"/>
      <c r="X56" s="12"/>
      <c r="Y56" s="12"/>
      <c r="Z56" s="64"/>
      <c r="AA56" s="64"/>
    </row>
    <row r="57" spans="1:27" ht="13.5" thickBot="1" x14ac:dyDescent="0.25">
      <c r="A57" s="61" t="s">
        <v>99</v>
      </c>
      <c r="B57" s="113" t="s">
        <v>453</v>
      </c>
      <c r="C57" s="107"/>
      <c r="D57" s="107"/>
      <c r="E57" s="107"/>
      <c r="F57" s="107"/>
      <c r="G57" s="53"/>
      <c r="H57" s="53"/>
      <c r="I57" s="53"/>
      <c r="J57" s="53"/>
      <c r="K57" s="122"/>
      <c r="L57" s="53"/>
      <c r="M57" s="53"/>
      <c r="N57" s="53"/>
      <c r="O57" s="53"/>
      <c r="P57" s="53"/>
      <c r="Q57" s="53"/>
      <c r="R57" s="53"/>
      <c r="S57" s="107"/>
      <c r="T57" s="107"/>
      <c r="U57" s="107"/>
      <c r="V57" s="107"/>
      <c r="W57" s="13" t="s">
        <v>104</v>
      </c>
      <c r="X57" s="14">
        <v>35293</v>
      </c>
      <c r="Y57" s="11" t="s">
        <v>25</v>
      </c>
      <c r="Z57" s="64"/>
      <c r="AA57" s="64"/>
    </row>
    <row r="58" spans="1:27" x14ac:dyDescent="0.2">
      <c r="A58" s="61" t="s">
        <v>101</v>
      </c>
      <c r="B58" s="113" t="s">
        <v>98</v>
      </c>
      <c r="C58" s="107"/>
      <c r="D58" s="107"/>
      <c r="E58" s="107"/>
      <c r="F58" s="107"/>
      <c r="G58" s="53">
        <f>SUM(G59:G61)</f>
        <v>2654</v>
      </c>
      <c r="H58" s="53"/>
      <c r="I58" s="53"/>
      <c r="J58" s="53"/>
      <c r="K58" s="122">
        <f>SUM(K59:K61)</f>
        <v>33877</v>
      </c>
      <c r="L58" s="53">
        <f t="shared" ref="L58:R58" si="5">SUM(L59:L61)</f>
        <v>0</v>
      </c>
      <c r="M58" s="53">
        <f t="shared" si="5"/>
        <v>0</v>
      </c>
      <c r="N58" s="53">
        <f t="shared" si="5"/>
        <v>0</v>
      </c>
      <c r="O58" s="53">
        <f t="shared" si="5"/>
        <v>0</v>
      </c>
      <c r="P58" s="53">
        <f t="shared" si="5"/>
        <v>0</v>
      </c>
      <c r="Q58" s="53">
        <f t="shared" si="5"/>
        <v>0</v>
      </c>
      <c r="R58" s="53">
        <f t="shared" si="5"/>
        <v>0</v>
      </c>
      <c r="S58" s="107"/>
      <c r="T58" s="107"/>
      <c r="U58" s="107"/>
      <c r="V58" s="107"/>
      <c r="Z58" s="64"/>
      <c r="AA58" s="64"/>
    </row>
    <row r="59" spans="1:27" x14ac:dyDescent="0.2">
      <c r="A59" s="62">
        <v>1</v>
      </c>
      <c r="B59" s="116" t="s">
        <v>450</v>
      </c>
      <c r="C59" s="42">
        <v>1000040144</v>
      </c>
      <c r="D59" s="42">
        <v>1000040144</v>
      </c>
      <c r="E59" s="47">
        <v>1</v>
      </c>
      <c r="F59" s="47">
        <v>1</v>
      </c>
      <c r="G59" s="58"/>
      <c r="H59" s="58"/>
      <c r="I59" s="58">
        <v>1</v>
      </c>
      <c r="J59" s="58">
        <v>1</v>
      </c>
      <c r="K59" s="125">
        <v>25058</v>
      </c>
      <c r="L59" s="58"/>
      <c r="M59" s="58"/>
      <c r="N59" s="58"/>
      <c r="O59" s="58"/>
      <c r="P59" s="58"/>
      <c r="Q59" s="58"/>
      <c r="R59" s="58"/>
      <c r="S59" s="47"/>
      <c r="T59" s="47"/>
      <c r="U59" s="47"/>
      <c r="V59" s="141" t="s">
        <v>454</v>
      </c>
      <c r="Z59" s="64"/>
      <c r="AA59" s="64"/>
    </row>
    <row r="60" spans="1:27" s="16" customFormat="1" x14ac:dyDescent="0.2">
      <c r="A60" s="62">
        <v>2</v>
      </c>
      <c r="B60" s="117" t="s">
        <v>451</v>
      </c>
      <c r="C60" s="44">
        <v>1000050075</v>
      </c>
      <c r="D60" s="42">
        <v>1000050075</v>
      </c>
      <c r="E60" s="42">
        <v>1</v>
      </c>
      <c r="F60" s="42">
        <v>1</v>
      </c>
      <c r="G60" s="54">
        <v>1732</v>
      </c>
      <c r="H60" s="55"/>
      <c r="I60" s="55">
        <v>1</v>
      </c>
      <c r="J60" s="55">
        <v>1</v>
      </c>
      <c r="K60" s="123">
        <v>5771</v>
      </c>
      <c r="L60" s="55"/>
      <c r="M60" s="55"/>
      <c r="N60" s="55"/>
      <c r="O60" s="55"/>
      <c r="P60" s="55"/>
      <c r="Q60" s="56"/>
      <c r="R60" s="55"/>
      <c r="S60" s="42"/>
      <c r="T60" s="42"/>
      <c r="U60" s="78"/>
      <c r="V60" s="142"/>
      <c r="Z60" s="64"/>
      <c r="AA60" s="64"/>
    </row>
    <row r="61" spans="1:27" s="16" customFormat="1" x14ac:dyDescent="0.2">
      <c r="A61" s="62">
        <v>3</v>
      </c>
      <c r="B61" s="117" t="s">
        <v>452</v>
      </c>
      <c r="C61" s="44">
        <v>1000220054</v>
      </c>
      <c r="D61" s="42">
        <v>1000220054</v>
      </c>
      <c r="E61" s="42">
        <v>1</v>
      </c>
      <c r="F61" s="42">
        <v>1</v>
      </c>
      <c r="G61" s="54">
        <v>922</v>
      </c>
      <c r="H61" s="55"/>
      <c r="I61" s="55">
        <v>1</v>
      </c>
      <c r="J61" s="55">
        <v>1</v>
      </c>
      <c r="K61" s="123">
        <v>3048</v>
      </c>
      <c r="L61" s="55"/>
      <c r="M61" s="55"/>
      <c r="N61" s="55"/>
      <c r="O61" s="55"/>
      <c r="P61" s="55"/>
      <c r="Q61" s="56"/>
      <c r="R61" s="55"/>
      <c r="S61" s="42"/>
      <c r="T61" s="42"/>
      <c r="U61" s="78"/>
      <c r="V61" s="142"/>
      <c r="Z61" s="64"/>
      <c r="AA61" s="64"/>
    </row>
    <row r="62" spans="1:27" s="16" customFormat="1" x14ac:dyDescent="0.2">
      <c r="A62" s="50" t="s">
        <v>109</v>
      </c>
      <c r="B62" s="112" t="s">
        <v>110</v>
      </c>
      <c r="C62" s="51"/>
      <c r="D62" s="51"/>
      <c r="E62" s="51"/>
      <c r="F62" s="51"/>
      <c r="G62" s="52">
        <f>G63</f>
        <v>21568</v>
      </c>
      <c r="H62" s="52"/>
      <c r="I62" s="52"/>
      <c r="J62" s="52"/>
      <c r="K62" s="121">
        <f t="shared" ref="K62:R62" si="6">K63</f>
        <v>14710.499999999998</v>
      </c>
      <c r="L62" s="52">
        <f t="shared" si="6"/>
        <v>14573.509999999998</v>
      </c>
      <c r="M62" s="52">
        <f t="shared" si="6"/>
        <v>784</v>
      </c>
      <c r="N62" s="52">
        <f t="shared" si="6"/>
        <v>0</v>
      </c>
      <c r="O62" s="52">
        <f t="shared" si="6"/>
        <v>7267.7199999999993</v>
      </c>
      <c r="P62" s="52">
        <f t="shared" si="6"/>
        <v>57097.279999999992</v>
      </c>
      <c r="Q62" s="52">
        <f t="shared" si="6"/>
        <v>13417.269999999999</v>
      </c>
      <c r="R62" s="52">
        <f t="shared" si="6"/>
        <v>-49829.56</v>
      </c>
      <c r="S62" s="51"/>
      <c r="T62" s="51"/>
      <c r="U62" s="51"/>
      <c r="V62" s="51"/>
      <c r="Z62" s="64"/>
      <c r="AA62" s="64"/>
    </row>
    <row r="63" spans="1:27" x14ac:dyDescent="0.2">
      <c r="A63" s="61" t="s">
        <v>99</v>
      </c>
      <c r="B63" s="113" t="s">
        <v>453</v>
      </c>
      <c r="C63" s="107"/>
      <c r="D63" s="107"/>
      <c r="E63" s="107"/>
      <c r="F63" s="107"/>
      <c r="G63" s="53">
        <f>SUM(G64:G76)</f>
        <v>21568</v>
      </c>
      <c r="H63" s="53"/>
      <c r="I63" s="53"/>
      <c r="J63" s="53"/>
      <c r="K63" s="122">
        <f t="shared" ref="K63:R63" si="7">SUM(K64:K76)</f>
        <v>14710.499999999998</v>
      </c>
      <c r="L63" s="53">
        <f t="shared" si="7"/>
        <v>14573.509999999998</v>
      </c>
      <c r="M63" s="53">
        <f t="shared" si="7"/>
        <v>784</v>
      </c>
      <c r="N63" s="53">
        <f t="shared" si="7"/>
        <v>0</v>
      </c>
      <c r="O63" s="53">
        <f t="shared" si="7"/>
        <v>7267.7199999999993</v>
      </c>
      <c r="P63" s="53">
        <f t="shared" si="7"/>
        <v>57097.279999999992</v>
      </c>
      <c r="Q63" s="53">
        <f t="shared" si="7"/>
        <v>13417.269999999999</v>
      </c>
      <c r="R63" s="53">
        <f t="shared" si="7"/>
        <v>-49829.56</v>
      </c>
      <c r="S63" s="107"/>
      <c r="T63" s="107"/>
      <c r="U63" s="107"/>
      <c r="V63" s="107"/>
      <c r="W63" s="9"/>
      <c r="X63" s="9"/>
      <c r="Y63" s="9"/>
      <c r="Z63" s="81"/>
      <c r="AA63" s="80"/>
    </row>
    <row r="64" spans="1:27" ht="15" customHeight="1" x14ac:dyDescent="0.2">
      <c r="A64" s="62">
        <v>1</v>
      </c>
      <c r="B64" s="117" t="s">
        <v>111</v>
      </c>
      <c r="C64" s="45" t="s">
        <v>112</v>
      </c>
      <c r="D64" s="42" t="s">
        <v>28</v>
      </c>
      <c r="E64" s="42"/>
      <c r="F64" s="42"/>
      <c r="G64" s="54"/>
      <c r="H64" s="55"/>
      <c r="I64" s="55">
        <v>1</v>
      </c>
      <c r="J64" s="55">
        <v>1</v>
      </c>
      <c r="K64" s="123">
        <v>3586.7</v>
      </c>
      <c r="L64" s="55">
        <v>3586.7</v>
      </c>
      <c r="M64" s="55"/>
      <c r="N64" s="55">
        <v>0</v>
      </c>
      <c r="O64" s="55">
        <v>284.92</v>
      </c>
      <c r="P64" s="55">
        <v>16525.03</v>
      </c>
      <c r="Q64" s="56">
        <v>7377.36</v>
      </c>
      <c r="R64" s="55">
        <f>+O64-P64</f>
        <v>-16240.109999999999</v>
      </c>
      <c r="S64" s="44" t="s">
        <v>113</v>
      </c>
      <c r="T64" s="78">
        <v>39793</v>
      </c>
      <c r="U64" s="78">
        <v>39845</v>
      </c>
      <c r="V64" s="79"/>
      <c r="W64" s="9"/>
      <c r="X64" s="9"/>
      <c r="Y64" s="9"/>
      <c r="Z64" s="81"/>
      <c r="AA64" s="80"/>
    </row>
    <row r="65" spans="1:27" s="74" customFormat="1" x14ac:dyDescent="0.2">
      <c r="A65" s="62">
        <v>2</v>
      </c>
      <c r="B65" s="117" t="s">
        <v>114</v>
      </c>
      <c r="C65" s="45" t="s">
        <v>115</v>
      </c>
      <c r="D65" s="42" t="s">
        <v>115</v>
      </c>
      <c r="E65" s="42">
        <v>1</v>
      </c>
      <c r="F65" s="42">
        <v>1</v>
      </c>
      <c r="G65" s="54">
        <v>2066</v>
      </c>
      <c r="H65" s="55">
        <v>2066</v>
      </c>
      <c r="I65" s="55">
        <v>1</v>
      </c>
      <c r="J65" s="55">
        <v>1</v>
      </c>
      <c r="K65" s="123">
        <v>5684.5</v>
      </c>
      <c r="L65" s="55">
        <v>5684.5</v>
      </c>
      <c r="M65" s="55"/>
      <c r="N65" s="55">
        <v>0</v>
      </c>
      <c r="O65" s="55">
        <v>1332.81</v>
      </c>
      <c r="P65" s="55">
        <v>15685.34</v>
      </c>
      <c r="Q65" s="56">
        <v>306.12</v>
      </c>
      <c r="R65" s="55">
        <f>+O65-P65</f>
        <v>-14352.53</v>
      </c>
      <c r="S65" s="44" t="s">
        <v>113</v>
      </c>
      <c r="T65" s="78">
        <v>39793</v>
      </c>
      <c r="U65" s="78">
        <v>39848</v>
      </c>
      <c r="V65" s="79"/>
      <c r="W65" s="17"/>
      <c r="X65" s="18"/>
      <c r="Y65" s="18"/>
      <c r="Z65" s="64"/>
      <c r="AA65" s="64"/>
    </row>
    <row r="66" spans="1:27" s="16" customFormat="1" ht="13.5" thickBot="1" x14ac:dyDescent="0.25">
      <c r="A66" s="62">
        <v>3</v>
      </c>
      <c r="B66" s="117" t="s">
        <v>116</v>
      </c>
      <c r="C66" s="45" t="s">
        <v>117</v>
      </c>
      <c r="D66" s="42" t="s">
        <v>117</v>
      </c>
      <c r="E66" s="42">
        <v>1</v>
      </c>
      <c r="F66" s="42">
        <v>1</v>
      </c>
      <c r="G66" s="54">
        <v>1952</v>
      </c>
      <c r="H66" s="55">
        <v>1952</v>
      </c>
      <c r="I66" s="55">
        <v>1</v>
      </c>
      <c r="J66" s="55">
        <v>1</v>
      </c>
      <c r="K66" s="123">
        <v>329.8</v>
      </c>
      <c r="L66" s="55">
        <v>329.8</v>
      </c>
      <c r="M66" s="55"/>
      <c r="N66" s="55">
        <v>0</v>
      </c>
      <c r="O66" s="55">
        <v>28.08</v>
      </c>
      <c r="P66" s="55">
        <v>1441.34</v>
      </c>
      <c r="Q66" s="56">
        <v>598.32000000000005</v>
      </c>
      <c r="R66" s="55">
        <f t="shared" ref="R66:R76" si="8">+O66-P66</f>
        <v>-1413.26</v>
      </c>
      <c r="S66" s="44" t="s">
        <v>113</v>
      </c>
      <c r="T66" s="78">
        <v>39793</v>
      </c>
      <c r="U66" s="78">
        <v>39845</v>
      </c>
      <c r="V66" s="79"/>
      <c r="Z66" s="64"/>
      <c r="AA66" s="64"/>
    </row>
    <row r="67" spans="1:27" x14ac:dyDescent="0.2">
      <c r="A67" s="62">
        <v>4</v>
      </c>
      <c r="B67" s="117" t="s">
        <v>377</v>
      </c>
      <c r="C67" s="45" t="s">
        <v>378</v>
      </c>
      <c r="D67" s="42" t="s">
        <v>120</v>
      </c>
      <c r="E67" s="42">
        <v>1</v>
      </c>
      <c r="F67" s="42">
        <v>1</v>
      </c>
      <c r="G67" s="54"/>
      <c r="H67" s="55">
        <v>8749</v>
      </c>
      <c r="I67" s="55">
        <v>1</v>
      </c>
      <c r="J67" s="55">
        <v>1</v>
      </c>
      <c r="K67" s="123">
        <v>19.899999999999999</v>
      </c>
      <c r="L67" s="55">
        <v>1618.7</v>
      </c>
      <c r="M67" s="55"/>
      <c r="N67" s="55">
        <v>0</v>
      </c>
      <c r="O67" s="55">
        <v>0</v>
      </c>
      <c r="P67" s="55">
        <v>67.48</v>
      </c>
      <c r="Q67" s="56">
        <v>17.88</v>
      </c>
      <c r="R67" s="55">
        <f t="shared" si="8"/>
        <v>-67.48</v>
      </c>
      <c r="S67" s="44" t="s">
        <v>379</v>
      </c>
      <c r="T67" s="78">
        <v>40750</v>
      </c>
      <c r="U67" s="78">
        <v>40877</v>
      </c>
      <c r="V67" s="79"/>
      <c r="W67" s="19" t="s">
        <v>110</v>
      </c>
      <c r="X67" s="20">
        <v>39871</v>
      </c>
      <c r="Y67" s="21" t="s">
        <v>25</v>
      </c>
      <c r="Z67" s="82"/>
      <c r="AA67" s="82"/>
    </row>
    <row r="68" spans="1:27" x14ac:dyDescent="0.2">
      <c r="A68" s="62">
        <v>5</v>
      </c>
      <c r="B68" s="117" t="s">
        <v>119</v>
      </c>
      <c r="C68" s="45" t="s">
        <v>120</v>
      </c>
      <c r="D68" s="45" t="s">
        <v>120</v>
      </c>
      <c r="E68" s="42">
        <v>1</v>
      </c>
      <c r="F68" s="42">
        <v>1</v>
      </c>
      <c r="G68" s="54">
        <v>8749</v>
      </c>
      <c r="H68" s="55"/>
      <c r="I68" s="55">
        <v>1</v>
      </c>
      <c r="J68" s="55">
        <v>1</v>
      </c>
      <c r="K68" s="123">
        <v>1618.7</v>
      </c>
      <c r="L68" s="55">
        <v>403</v>
      </c>
      <c r="M68" s="55"/>
      <c r="N68" s="55">
        <v>0</v>
      </c>
      <c r="O68" s="55">
        <v>165.49</v>
      </c>
      <c r="P68" s="55">
        <v>5724.34</v>
      </c>
      <c r="Q68" s="56">
        <v>1475.76</v>
      </c>
      <c r="R68" s="55">
        <f t="shared" si="8"/>
        <v>-5558.85</v>
      </c>
      <c r="S68" s="44" t="s">
        <v>113</v>
      </c>
      <c r="T68" s="78">
        <v>39793</v>
      </c>
      <c r="U68" s="78">
        <v>39848</v>
      </c>
      <c r="V68" s="79"/>
      <c r="W68" s="3" t="s">
        <v>110</v>
      </c>
      <c r="X68" s="4">
        <v>39876</v>
      </c>
      <c r="Y68" s="5" t="s">
        <v>25</v>
      </c>
      <c r="Z68" s="82"/>
      <c r="AA68" s="82"/>
    </row>
    <row r="69" spans="1:27" x14ac:dyDescent="0.2">
      <c r="A69" s="62">
        <v>6</v>
      </c>
      <c r="B69" s="117" t="s">
        <v>121</v>
      </c>
      <c r="C69" s="45" t="s">
        <v>122</v>
      </c>
      <c r="D69" s="42" t="s">
        <v>124</v>
      </c>
      <c r="E69" s="42" t="s">
        <v>431</v>
      </c>
      <c r="F69" s="42" t="s">
        <v>431</v>
      </c>
      <c r="G69" s="54"/>
      <c r="H69" s="55">
        <v>1579</v>
      </c>
      <c r="I69" s="55">
        <v>1</v>
      </c>
      <c r="J69" s="55">
        <v>1</v>
      </c>
      <c r="K69" s="123">
        <v>403</v>
      </c>
      <c r="L69" s="55">
        <v>1361.91</v>
      </c>
      <c r="M69" s="55"/>
      <c r="N69" s="55">
        <v>0</v>
      </c>
      <c r="O69" s="55">
        <v>0</v>
      </c>
      <c r="P69" s="55">
        <v>1189.0899999999999</v>
      </c>
      <c r="Q69" s="56">
        <v>165.84</v>
      </c>
      <c r="R69" s="55">
        <f t="shared" si="8"/>
        <v>-1189.0899999999999</v>
      </c>
      <c r="S69" s="44" t="s">
        <v>113</v>
      </c>
      <c r="T69" s="78">
        <v>39793</v>
      </c>
      <c r="U69" s="78">
        <v>39873</v>
      </c>
      <c r="V69" s="79"/>
      <c r="W69" s="3" t="s">
        <v>118</v>
      </c>
      <c r="X69" s="4">
        <v>39874</v>
      </c>
      <c r="Y69" s="5" t="s">
        <v>25</v>
      </c>
      <c r="Z69" s="82"/>
      <c r="AA69" s="82"/>
    </row>
    <row r="70" spans="1:27" x14ac:dyDescent="0.2">
      <c r="A70" s="62">
        <v>7</v>
      </c>
      <c r="B70" s="117" t="s">
        <v>123</v>
      </c>
      <c r="C70" s="45" t="s">
        <v>124</v>
      </c>
      <c r="D70" s="45" t="s">
        <v>124</v>
      </c>
      <c r="E70" s="42">
        <v>1</v>
      </c>
      <c r="F70" s="42">
        <v>1</v>
      </c>
      <c r="G70" s="54">
        <v>1579</v>
      </c>
      <c r="H70" s="55"/>
      <c r="I70" s="55">
        <v>1</v>
      </c>
      <c r="J70" s="55">
        <v>1</v>
      </c>
      <c r="K70" s="123">
        <v>1448</v>
      </c>
      <c r="L70" s="55">
        <v>248.9</v>
      </c>
      <c r="M70" s="55"/>
      <c r="N70" s="55">
        <v>0</v>
      </c>
      <c r="O70" s="55">
        <v>93.93</v>
      </c>
      <c r="P70" s="55">
        <v>5185.7299999999996</v>
      </c>
      <c r="Q70" s="56">
        <v>1504.92</v>
      </c>
      <c r="R70" s="55">
        <f t="shared" si="8"/>
        <v>-5091.7999999999993</v>
      </c>
      <c r="S70" s="44" t="s">
        <v>113</v>
      </c>
      <c r="T70" s="78">
        <v>39793</v>
      </c>
      <c r="U70" s="78">
        <v>39845</v>
      </c>
      <c r="V70" s="79"/>
      <c r="W70" s="3" t="s">
        <v>110</v>
      </c>
      <c r="X70" s="4">
        <v>39972</v>
      </c>
      <c r="Y70" s="5" t="s">
        <v>25</v>
      </c>
      <c r="Z70" s="82"/>
      <c r="AA70" s="82"/>
    </row>
    <row r="71" spans="1:27" x14ac:dyDescent="0.2">
      <c r="A71" s="62">
        <v>8</v>
      </c>
      <c r="B71" s="117" t="s">
        <v>125</v>
      </c>
      <c r="C71" s="45" t="s">
        <v>126</v>
      </c>
      <c r="D71" s="42" t="s">
        <v>128</v>
      </c>
      <c r="E71" s="42"/>
      <c r="F71" s="42"/>
      <c r="G71" s="54"/>
      <c r="H71" s="55">
        <v>574</v>
      </c>
      <c r="I71" s="55">
        <v>1</v>
      </c>
      <c r="J71" s="55">
        <v>1</v>
      </c>
      <c r="K71" s="123">
        <v>248.9</v>
      </c>
      <c r="L71" s="55">
        <v>139.4</v>
      </c>
      <c r="M71" s="55"/>
      <c r="N71" s="55">
        <v>0</v>
      </c>
      <c r="O71" s="55">
        <v>17.61</v>
      </c>
      <c r="P71" s="55">
        <v>916.43</v>
      </c>
      <c r="Q71" s="56">
        <v>283.8</v>
      </c>
      <c r="R71" s="55">
        <f t="shared" si="8"/>
        <v>-898.81999999999994</v>
      </c>
      <c r="S71" s="44" t="s">
        <v>113</v>
      </c>
      <c r="T71" s="78">
        <v>39793</v>
      </c>
      <c r="U71" s="78">
        <v>39873</v>
      </c>
      <c r="V71" s="79"/>
      <c r="W71" s="3" t="s">
        <v>118</v>
      </c>
      <c r="X71" s="4">
        <v>39911</v>
      </c>
      <c r="Y71" s="5" t="s">
        <v>25</v>
      </c>
      <c r="Z71" s="82"/>
      <c r="AA71" s="82"/>
    </row>
    <row r="72" spans="1:27" x14ac:dyDescent="0.2">
      <c r="A72" s="62">
        <v>9</v>
      </c>
      <c r="B72" s="117" t="s">
        <v>127</v>
      </c>
      <c r="C72" s="45" t="s">
        <v>128</v>
      </c>
      <c r="D72" s="42" t="s">
        <v>130</v>
      </c>
      <c r="E72" s="42">
        <v>1</v>
      </c>
      <c r="F72" s="42">
        <v>1</v>
      </c>
      <c r="G72" s="54">
        <v>574</v>
      </c>
      <c r="H72" s="55"/>
      <c r="I72" s="55">
        <v>1</v>
      </c>
      <c r="J72" s="55">
        <v>1</v>
      </c>
      <c r="K72" s="123">
        <v>139.4</v>
      </c>
      <c r="L72" s="55">
        <v>468.8</v>
      </c>
      <c r="M72" s="55">
        <v>784</v>
      </c>
      <c r="N72" s="55">
        <v>0</v>
      </c>
      <c r="O72" s="55">
        <v>0</v>
      </c>
      <c r="P72" s="55">
        <v>524.14</v>
      </c>
      <c r="Q72" s="56">
        <v>42.24</v>
      </c>
      <c r="R72" s="55">
        <f t="shared" si="8"/>
        <v>-524.14</v>
      </c>
      <c r="S72" s="44" t="s">
        <v>113</v>
      </c>
      <c r="T72" s="78">
        <v>39793</v>
      </c>
      <c r="U72" s="78">
        <v>39845</v>
      </c>
      <c r="V72" s="79"/>
      <c r="W72" s="3" t="s">
        <v>118</v>
      </c>
      <c r="X72" s="4">
        <v>39874</v>
      </c>
      <c r="Y72" s="5" t="s">
        <v>25</v>
      </c>
      <c r="Z72" s="82"/>
      <c r="AA72" s="82"/>
    </row>
    <row r="73" spans="1:27" x14ac:dyDescent="0.2">
      <c r="A73" s="62">
        <v>10</v>
      </c>
      <c r="B73" s="117" t="s">
        <v>129</v>
      </c>
      <c r="C73" s="45">
        <v>66010050025</v>
      </c>
      <c r="D73" s="42" t="s">
        <v>132</v>
      </c>
      <c r="E73" s="42"/>
      <c r="F73" s="42"/>
      <c r="G73" s="54"/>
      <c r="H73" s="55">
        <v>6581</v>
      </c>
      <c r="I73" s="55">
        <v>1</v>
      </c>
      <c r="J73" s="55">
        <v>1</v>
      </c>
      <c r="K73" s="123">
        <v>468.8</v>
      </c>
      <c r="L73" s="55">
        <v>412.2</v>
      </c>
      <c r="M73" s="55"/>
      <c r="N73" s="55">
        <v>0</v>
      </c>
      <c r="O73" s="55">
        <v>51.42</v>
      </c>
      <c r="P73" s="55">
        <v>1931.49</v>
      </c>
      <c r="Q73" s="56">
        <v>739.63</v>
      </c>
      <c r="R73" s="55">
        <f t="shared" si="8"/>
        <v>-1880.07</v>
      </c>
      <c r="S73" s="44" t="s">
        <v>113</v>
      </c>
      <c r="T73" s="78">
        <v>39793</v>
      </c>
      <c r="U73" s="78">
        <v>39845</v>
      </c>
      <c r="V73" s="79"/>
      <c r="W73" s="3" t="s">
        <v>118</v>
      </c>
      <c r="X73" s="4">
        <v>39898</v>
      </c>
      <c r="Y73" s="5" t="s">
        <v>25</v>
      </c>
      <c r="Z73" s="82"/>
      <c r="AA73" s="82"/>
    </row>
    <row r="74" spans="1:27" x14ac:dyDescent="0.2">
      <c r="A74" s="62">
        <v>11</v>
      </c>
      <c r="B74" s="117" t="s">
        <v>131</v>
      </c>
      <c r="C74" s="45" t="s">
        <v>132</v>
      </c>
      <c r="D74" s="42" t="s">
        <v>136</v>
      </c>
      <c r="E74" s="42">
        <v>1</v>
      </c>
      <c r="F74" s="42">
        <v>1</v>
      </c>
      <c r="G74" s="54">
        <v>6581</v>
      </c>
      <c r="H74" s="55">
        <v>67</v>
      </c>
      <c r="I74" s="55">
        <v>1</v>
      </c>
      <c r="J74" s="55">
        <v>1</v>
      </c>
      <c r="K74" s="123">
        <v>443.2</v>
      </c>
      <c r="L74" s="55">
        <v>32.799999999999997</v>
      </c>
      <c r="M74" s="55"/>
      <c r="N74" s="55">
        <v>0</v>
      </c>
      <c r="O74" s="55">
        <v>14.98</v>
      </c>
      <c r="P74" s="55">
        <v>1227.6600000000001</v>
      </c>
      <c r="Q74" s="56">
        <v>84.36</v>
      </c>
      <c r="R74" s="55">
        <f t="shared" si="8"/>
        <v>-1212.68</v>
      </c>
      <c r="S74" s="44" t="s">
        <v>133</v>
      </c>
      <c r="T74" s="78">
        <v>39961</v>
      </c>
      <c r="U74" s="78">
        <v>40057</v>
      </c>
      <c r="V74" s="79"/>
      <c r="W74" s="3" t="s">
        <v>110</v>
      </c>
      <c r="X74" s="4">
        <v>39892</v>
      </c>
      <c r="Y74" s="5" t="s">
        <v>25</v>
      </c>
      <c r="Z74" s="82"/>
      <c r="AA74" s="82"/>
    </row>
    <row r="75" spans="1:27" x14ac:dyDescent="0.2">
      <c r="A75" s="62">
        <v>12</v>
      </c>
      <c r="B75" s="117" t="s">
        <v>135</v>
      </c>
      <c r="C75" s="45" t="s">
        <v>136</v>
      </c>
      <c r="D75" s="42" t="s">
        <v>139</v>
      </c>
      <c r="E75" s="42">
        <v>1</v>
      </c>
      <c r="F75" s="42">
        <v>1</v>
      </c>
      <c r="G75" s="54">
        <v>67</v>
      </c>
      <c r="H75" s="55"/>
      <c r="I75" s="55">
        <v>1</v>
      </c>
      <c r="J75" s="55">
        <v>1</v>
      </c>
      <c r="K75" s="123">
        <v>32.799999999999997</v>
      </c>
      <c r="L75" s="55">
        <v>286.8</v>
      </c>
      <c r="M75" s="55"/>
      <c r="N75" s="55">
        <v>0</v>
      </c>
      <c r="O75" s="55">
        <v>210.62</v>
      </c>
      <c r="P75" s="55">
        <v>102.74</v>
      </c>
      <c r="Q75" s="56">
        <v>21.12</v>
      </c>
      <c r="R75" s="55">
        <f t="shared" si="8"/>
        <v>107.88000000000001</v>
      </c>
      <c r="S75" s="44" t="s">
        <v>137</v>
      </c>
      <c r="T75" s="78">
        <v>40136</v>
      </c>
      <c r="U75" s="78">
        <v>40179</v>
      </c>
      <c r="V75" s="79"/>
      <c r="W75" s="3" t="s">
        <v>118</v>
      </c>
      <c r="X75" s="4">
        <v>39959</v>
      </c>
      <c r="Y75" s="5" t="s">
        <v>25</v>
      </c>
      <c r="Z75" s="82"/>
      <c r="AA75" s="82"/>
    </row>
    <row r="76" spans="1:27" x14ac:dyDescent="0.2">
      <c r="A76" s="62">
        <v>13</v>
      </c>
      <c r="B76" s="117" t="s">
        <v>138</v>
      </c>
      <c r="C76" s="45" t="s">
        <v>139</v>
      </c>
      <c r="D76" s="45" t="s">
        <v>139</v>
      </c>
      <c r="E76" s="42"/>
      <c r="F76" s="42"/>
      <c r="G76" s="54"/>
      <c r="H76" s="55"/>
      <c r="I76" s="55"/>
      <c r="J76" s="55"/>
      <c r="K76" s="123">
        <v>286.8</v>
      </c>
      <c r="L76" s="55"/>
      <c r="M76" s="55"/>
      <c r="N76" s="55">
        <v>0</v>
      </c>
      <c r="O76" s="55">
        <v>5067.8599999999997</v>
      </c>
      <c r="P76" s="55">
        <v>6576.47</v>
      </c>
      <c r="Q76" s="56">
        <v>799.92</v>
      </c>
      <c r="R76" s="55">
        <f t="shared" si="8"/>
        <v>-1508.6100000000006</v>
      </c>
      <c r="S76" s="44" t="s">
        <v>380</v>
      </c>
      <c r="T76" s="78">
        <v>39793</v>
      </c>
      <c r="U76" s="78">
        <v>39845</v>
      </c>
      <c r="V76" s="79"/>
      <c r="W76" s="3" t="s">
        <v>134</v>
      </c>
      <c r="X76" s="4">
        <v>40406</v>
      </c>
      <c r="Y76" s="5" t="s">
        <v>25</v>
      </c>
      <c r="Z76" s="82"/>
      <c r="AA76" s="82"/>
    </row>
    <row r="77" spans="1:27" x14ac:dyDescent="0.2">
      <c r="A77" s="61" t="s">
        <v>101</v>
      </c>
      <c r="B77" s="113" t="s">
        <v>98</v>
      </c>
      <c r="C77" s="46"/>
      <c r="D77" s="46"/>
      <c r="E77" s="46"/>
      <c r="F77" s="46"/>
      <c r="G77" s="53">
        <f>SUM(G78:G81)</f>
        <v>0</v>
      </c>
      <c r="H77" s="57"/>
      <c r="I77" s="57"/>
      <c r="J77" s="57"/>
      <c r="K77" s="122">
        <f>SUM(K78:K81)</f>
        <v>207.5</v>
      </c>
      <c r="L77" s="53">
        <f t="shared" ref="L77:R77" si="9">SUM(L78:L81)</f>
        <v>207.5</v>
      </c>
      <c r="M77" s="53">
        <f t="shared" si="9"/>
        <v>0</v>
      </c>
      <c r="N77" s="53">
        <f t="shared" si="9"/>
        <v>0</v>
      </c>
      <c r="O77" s="53">
        <f t="shared" si="9"/>
        <v>958.48</v>
      </c>
      <c r="P77" s="53">
        <f t="shared" si="9"/>
        <v>1519.75</v>
      </c>
      <c r="Q77" s="53">
        <f t="shared" si="9"/>
        <v>0</v>
      </c>
      <c r="R77" s="53">
        <f t="shared" si="9"/>
        <v>-561.27</v>
      </c>
      <c r="S77" s="107"/>
      <c r="T77" s="85"/>
      <c r="U77" s="86"/>
      <c r="V77" s="86"/>
      <c r="W77" s="3" t="s">
        <v>118</v>
      </c>
      <c r="X77" s="4">
        <v>40246</v>
      </c>
      <c r="Y77" s="5" t="s">
        <v>25</v>
      </c>
      <c r="Z77" s="82"/>
      <c r="AA77" s="82"/>
    </row>
    <row r="78" spans="1:27" x14ac:dyDescent="0.2">
      <c r="A78" s="62">
        <v>1</v>
      </c>
      <c r="B78" s="116" t="s">
        <v>140</v>
      </c>
      <c r="C78" s="48" t="s">
        <v>355</v>
      </c>
      <c r="D78" s="42">
        <v>5000100113</v>
      </c>
      <c r="E78" s="42">
        <v>0</v>
      </c>
      <c r="F78" s="42">
        <v>0</v>
      </c>
      <c r="G78" s="55">
        <v>0</v>
      </c>
      <c r="H78" s="55">
        <v>0</v>
      </c>
      <c r="I78" s="55">
        <v>1</v>
      </c>
      <c r="J78" s="55">
        <v>1</v>
      </c>
      <c r="K78" s="124">
        <v>50.5</v>
      </c>
      <c r="L78" s="55">
        <v>50.5</v>
      </c>
      <c r="M78" s="55"/>
      <c r="N78" s="55">
        <v>0</v>
      </c>
      <c r="O78" s="55">
        <v>0</v>
      </c>
      <c r="P78" s="55">
        <v>274.08</v>
      </c>
      <c r="Q78" s="55">
        <v>0</v>
      </c>
      <c r="R78" s="55">
        <f>+O78-P78</f>
        <v>-274.08</v>
      </c>
      <c r="S78" s="42"/>
      <c r="T78" s="79"/>
      <c r="U78" s="79"/>
      <c r="V78" s="149" t="s">
        <v>141</v>
      </c>
      <c r="W78" s="3" t="s">
        <v>110</v>
      </c>
      <c r="X78" s="4">
        <v>39959</v>
      </c>
      <c r="Y78" s="5" t="s">
        <v>25</v>
      </c>
      <c r="Z78" s="82"/>
      <c r="AA78" s="82"/>
    </row>
    <row r="79" spans="1:27" ht="13.5" thickBot="1" x14ac:dyDescent="0.25">
      <c r="A79" s="62">
        <v>2</v>
      </c>
      <c r="B79" s="116" t="s">
        <v>142</v>
      </c>
      <c r="C79" s="48" t="s">
        <v>356</v>
      </c>
      <c r="D79" s="42">
        <v>5000100114</v>
      </c>
      <c r="E79" s="42">
        <v>0</v>
      </c>
      <c r="F79" s="42">
        <v>0</v>
      </c>
      <c r="G79" s="55">
        <v>0</v>
      </c>
      <c r="H79" s="55">
        <v>0</v>
      </c>
      <c r="I79" s="55">
        <v>1</v>
      </c>
      <c r="J79" s="55">
        <v>1</v>
      </c>
      <c r="K79" s="124">
        <v>52.1</v>
      </c>
      <c r="L79" s="55">
        <v>52.1</v>
      </c>
      <c r="M79" s="55"/>
      <c r="N79" s="55">
        <v>0</v>
      </c>
      <c r="O79" s="55">
        <v>0</v>
      </c>
      <c r="P79" s="55">
        <v>274.08</v>
      </c>
      <c r="Q79" s="55">
        <v>0</v>
      </c>
      <c r="R79" s="55">
        <f>+O79-P79</f>
        <v>-274.08</v>
      </c>
      <c r="S79" s="42"/>
      <c r="T79" s="79"/>
      <c r="U79" s="79"/>
      <c r="V79" s="142"/>
      <c r="W79" s="6"/>
      <c r="X79" s="7"/>
      <c r="Y79" s="8"/>
      <c r="Z79" s="82"/>
      <c r="AA79" s="82"/>
    </row>
    <row r="80" spans="1:27" s="9" customFormat="1" x14ac:dyDescent="0.2">
      <c r="A80" s="62">
        <v>3</v>
      </c>
      <c r="B80" s="116" t="s">
        <v>143</v>
      </c>
      <c r="C80" s="48" t="s">
        <v>357</v>
      </c>
      <c r="D80" s="42">
        <v>5000100116</v>
      </c>
      <c r="E80" s="42">
        <v>0</v>
      </c>
      <c r="F80" s="42">
        <v>0</v>
      </c>
      <c r="G80" s="55">
        <v>0</v>
      </c>
      <c r="H80" s="55">
        <v>0</v>
      </c>
      <c r="I80" s="55">
        <v>1</v>
      </c>
      <c r="J80" s="55">
        <v>1</v>
      </c>
      <c r="K80" s="124">
        <v>104.9</v>
      </c>
      <c r="L80" s="55">
        <v>104.9</v>
      </c>
      <c r="M80" s="55"/>
      <c r="N80" s="55">
        <v>0</v>
      </c>
      <c r="O80" s="55">
        <v>0</v>
      </c>
      <c r="P80" s="55">
        <v>274.08</v>
      </c>
      <c r="Q80" s="55">
        <v>0</v>
      </c>
      <c r="R80" s="55">
        <f>+O80-P80</f>
        <v>-274.08</v>
      </c>
      <c r="S80" s="42"/>
      <c r="T80" s="79"/>
      <c r="U80" s="79"/>
      <c r="V80" s="142"/>
      <c r="X80" s="10"/>
      <c r="Z80" s="82"/>
      <c r="AA80" s="82"/>
    </row>
    <row r="81" spans="1:28" s="9" customFormat="1" x14ac:dyDescent="0.2">
      <c r="A81" s="62">
        <v>4</v>
      </c>
      <c r="B81" s="116" t="s">
        <v>144</v>
      </c>
      <c r="C81" s="42">
        <v>62010070002</v>
      </c>
      <c r="D81" s="42">
        <v>62010070002</v>
      </c>
      <c r="E81" s="42">
        <v>0</v>
      </c>
      <c r="F81" s="42">
        <v>0</v>
      </c>
      <c r="G81" s="55">
        <v>0</v>
      </c>
      <c r="H81" s="55">
        <v>0</v>
      </c>
      <c r="I81" s="55">
        <v>1</v>
      </c>
      <c r="J81" s="55">
        <v>1</v>
      </c>
      <c r="K81" s="124"/>
      <c r="L81" s="55"/>
      <c r="M81" s="55"/>
      <c r="N81" s="55">
        <v>0</v>
      </c>
      <c r="O81" s="55">
        <v>958.48</v>
      </c>
      <c r="P81" s="55">
        <v>697.51</v>
      </c>
      <c r="Q81" s="55">
        <v>0</v>
      </c>
      <c r="R81" s="55">
        <f>+O81-P81</f>
        <v>260.97000000000003</v>
      </c>
      <c r="S81" s="42"/>
      <c r="T81" s="79"/>
      <c r="U81" s="79"/>
      <c r="V81" s="142"/>
      <c r="X81" s="10"/>
      <c r="Z81" s="64"/>
      <c r="AA81" s="64"/>
    </row>
    <row r="82" spans="1:28" s="9" customFormat="1" x14ac:dyDescent="0.2">
      <c r="A82" s="50" t="s">
        <v>145</v>
      </c>
      <c r="B82" s="112" t="s">
        <v>146</v>
      </c>
      <c r="C82" s="51"/>
      <c r="D82" s="51"/>
      <c r="E82" s="51"/>
      <c r="F82" s="51"/>
      <c r="G82" s="52">
        <f>G83</f>
        <v>1193</v>
      </c>
      <c r="H82" s="52"/>
      <c r="I82" s="52"/>
      <c r="J82" s="52"/>
      <c r="K82" s="121">
        <f t="shared" ref="K82:R83" si="10">K83</f>
        <v>3127.4</v>
      </c>
      <c r="L82" s="52">
        <f t="shared" si="10"/>
        <v>3127.4</v>
      </c>
      <c r="M82" s="52">
        <f t="shared" si="10"/>
        <v>0</v>
      </c>
      <c r="N82" s="52">
        <f t="shared" si="10"/>
        <v>0</v>
      </c>
      <c r="O82" s="52">
        <f t="shared" si="10"/>
        <v>3122.78</v>
      </c>
      <c r="P82" s="52">
        <f t="shared" si="10"/>
        <v>12188.77</v>
      </c>
      <c r="Q82" s="52">
        <f t="shared" si="10"/>
        <v>1338.16</v>
      </c>
      <c r="R82" s="52">
        <f t="shared" si="10"/>
        <v>-9065.99</v>
      </c>
      <c r="S82" s="51"/>
      <c r="T82" s="51"/>
      <c r="U82" s="51"/>
      <c r="V82" s="51"/>
      <c r="X82" s="10"/>
      <c r="Z82" s="64"/>
      <c r="AA82" s="64"/>
    </row>
    <row r="83" spans="1:28" s="9" customFormat="1" x14ac:dyDescent="0.2">
      <c r="A83" s="61" t="s">
        <v>99</v>
      </c>
      <c r="B83" s="113" t="s">
        <v>20</v>
      </c>
      <c r="C83" s="46"/>
      <c r="D83" s="46"/>
      <c r="E83" s="46"/>
      <c r="F83" s="46"/>
      <c r="G83" s="53">
        <f>G84</f>
        <v>1193</v>
      </c>
      <c r="H83" s="57"/>
      <c r="I83" s="57"/>
      <c r="J83" s="57"/>
      <c r="K83" s="122">
        <f t="shared" si="10"/>
        <v>3127.4</v>
      </c>
      <c r="L83" s="53">
        <f t="shared" si="10"/>
        <v>3127.4</v>
      </c>
      <c r="M83" s="53">
        <f t="shared" si="10"/>
        <v>0</v>
      </c>
      <c r="N83" s="53">
        <f t="shared" si="10"/>
        <v>0</v>
      </c>
      <c r="O83" s="53">
        <f t="shared" si="10"/>
        <v>3122.78</v>
      </c>
      <c r="P83" s="53">
        <f t="shared" si="10"/>
        <v>12188.77</v>
      </c>
      <c r="Q83" s="53">
        <f t="shared" si="10"/>
        <v>1338.16</v>
      </c>
      <c r="R83" s="53">
        <f t="shared" si="10"/>
        <v>-9065.99</v>
      </c>
      <c r="S83" s="46"/>
      <c r="T83" s="46"/>
      <c r="U83" s="46"/>
      <c r="V83" s="46"/>
      <c r="X83" s="10"/>
      <c r="Z83" s="64"/>
      <c r="AA83" s="64"/>
    </row>
    <row r="84" spans="1:28" s="9" customFormat="1" x14ac:dyDescent="0.2">
      <c r="A84" s="62">
        <v>1</v>
      </c>
      <c r="B84" s="116" t="s">
        <v>147</v>
      </c>
      <c r="C84" s="42" t="s">
        <v>148</v>
      </c>
      <c r="D84" s="42" t="s">
        <v>148</v>
      </c>
      <c r="E84" s="42">
        <v>1</v>
      </c>
      <c r="F84" s="42">
        <v>1</v>
      </c>
      <c r="G84" s="55">
        <v>1193</v>
      </c>
      <c r="H84" s="55">
        <v>1193</v>
      </c>
      <c r="I84" s="55">
        <v>1</v>
      </c>
      <c r="J84" s="55">
        <v>1</v>
      </c>
      <c r="K84" s="124">
        <v>3127.4</v>
      </c>
      <c r="L84" s="55">
        <v>3127.4</v>
      </c>
      <c r="M84" s="55"/>
      <c r="N84" s="55">
        <v>0</v>
      </c>
      <c r="O84" s="55">
        <v>3122.78</v>
      </c>
      <c r="P84" s="55">
        <v>12188.77</v>
      </c>
      <c r="Q84" s="56">
        <v>1338.16</v>
      </c>
      <c r="R84" s="55">
        <f>+O84-P84</f>
        <v>-9065.99</v>
      </c>
      <c r="S84" s="42" t="s">
        <v>149</v>
      </c>
      <c r="T84" s="79">
        <v>39856</v>
      </c>
      <c r="U84" s="79">
        <v>39934</v>
      </c>
      <c r="V84" s="79"/>
      <c r="X84" s="10"/>
      <c r="Z84" s="64"/>
      <c r="AA84" s="64"/>
      <c r="AB84" s="82"/>
    </row>
    <row r="85" spans="1:28" s="9" customFormat="1" ht="13.5" customHeight="1" thickBot="1" x14ac:dyDescent="0.25">
      <c r="A85" s="50" t="s">
        <v>150</v>
      </c>
      <c r="B85" s="112" t="s">
        <v>151</v>
      </c>
      <c r="C85" s="51"/>
      <c r="D85" s="51"/>
      <c r="E85" s="51"/>
      <c r="F85" s="51"/>
      <c r="G85" s="52">
        <f>SUM(G87:G89)</f>
        <v>2366</v>
      </c>
      <c r="H85" s="52"/>
      <c r="I85" s="52"/>
      <c r="J85" s="52"/>
      <c r="K85" s="121">
        <f t="shared" ref="K85:R85" si="11">SUM(K87:K89)</f>
        <v>8685.98</v>
      </c>
      <c r="L85" s="52">
        <f t="shared" si="11"/>
        <v>11195.720000000001</v>
      </c>
      <c r="M85" s="52">
        <f t="shared" si="11"/>
        <v>1803</v>
      </c>
      <c r="N85" s="52">
        <f t="shared" si="11"/>
        <v>850.46</v>
      </c>
      <c r="O85" s="52">
        <f t="shared" si="11"/>
        <v>12311.05</v>
      </c>
      <c r="P85" s="52">
        <f t="shared" si="11"/>
        <v>125152.56</v>
      </c>
      <c r="Q85" s="52">
        <f t="shared" si="11"/>
        <v>46103.759999999995</v>
      </c>
      <c r="R85" s="52">
        <f t="shared" si="11"/>
        <v>-112841.51</v>
      </c>
      <c r="S85" s="51"/>
      <c r="T85" s="51"/>
      <c r="U85" s="51"/>
      <c r="V85" s="51"/>
      <c r="X85" s="10"/>
      <c r="Z85" s="64"/>
      <c r="AA85" s="64"/>
      <c r="AB85" s="82"/>
    </row>
    <row r="86" spans="1:28" x14ac:dyDescent="0.2">
      <c r="A86" s="61" t="s">
        <v>99</v>
      </c>
      <c r="B86" s="113" t="s">
        <v>453</v>
      </c>
      <c r="C86" s="46"/>
      <c r="D86" s="46"/>
      <c r="E86" s="46"/>
      <c r="F86" s="46"/>
      <c r="G86" s="53">
        <f>SUM(G87:G89)</f>
        <v>2366</v>
      </c>
      <c r="H86" s="57"/>
      <c r="I86" s="57"/>
      <c r="J86" s="57"/>
      <c r="K86" s="122">
        <f t="shared" ref="K86:R86" si="12">SUM(K87:K89)</f>
        <v>8685.98</v>
      </c>
      <c r="L86" s="53">
        <f t="shared" si="12"/>
        <v>11195.720000000001</v>
      </c>
      <c r="M86" s="53">
        <f t="shared" si="12"/>
        <v>1803</v>
      </c>
      <c r="N86" s="53">
        <f t="shared" si="12"/>
        <v>850.46</v>
      </c>
      <c r="O86" s="53">
        <f t="shared" si="12"/>
        <v>12311.05</v>
      </c>
      <c r="P86" s="53">
        <f t="shared" si="12"/>
        <v>125152.56</v>
      </c>
      <c r="Q86" s="53">
        <f t="shared" si="12"/>
        <v>46103.759999999995</v>
      </c>
      <c r="R86" s="53">
        <f t="shared" si="12"/>
        <v>-112841.51</v>
      </c>
      <c r="S86" s="46"/>
      <c r="T86" s="46"/>
      <c r="U86" s="46"/>
      <c r="V86" s="46"/>
      <c r="W86" s="22"/>
      <c r="X86" s="23"/>
      <c r="Y86" s="22"/>
      <c r="Z86" s="64"/>
      <c r="AA86" s="64"/>
    </row>
    <row r="87" spans="1:28" s="9" customFormat="1" x14ac:dyDescent="0.2">
      <c r="A87" s="62">
        <v>1</v>
      </c>
      <c r="B87" s="116" t="s">
        <v>152</v>
      </c>
      <c r="C87" s="42" t="s">
        <v>153</v>
      </c>
      <c r="D87" s="42" t="s">
        <v>153</v>
      </c>
      <c r="E87" s="42">
        <v>1</v>
      </c>
      <c r="F87" s="42">
        <v>1</v>
      </c>
      <c r="G87" s="55">
        <v>2044</v>
      </c>
      <c r="H87" s="55">
        <v>2044</v>
      </c>
      <c r="I87" s="55">
        <v>1</v>
      </c>
      <c r="J87" s="55">
        <v>1</v>
      </c>
      <c r="K87" s="124">
        <v>7742.5</v>
      </c>
      <c r="L87" s="55">
        <v>7773.6</v>
      </c>
      <c r="M87" s="55"/>
      <c r="N87" s="55">
        <v>0</v>
      </c>
      <c r="O87" s="55">
        <v>9486.5</v>
      </c>
      <c r="P87" s="55">
        <v>71171.06</v>
      </c>
      <c r="Q87" s="56">
        <v>42552.84</v>
      </c>
      <c r="R87" s="55">
        <f>+O87+-P87</f>
        <v>-61684.56</v>
      </c>
      <c r="S87" s="42" t="s">
        <v>154</v>
      </c>
      <c r="T87" s="79">
        <v>39793</v>
      </c>
      <c r="U87" s="79">
        <v>40298</v>
      </c>
      <c r="V87" s="79"/>
      <c r="Z87" s="64"/>
      <c r="AA87" s="64"/>
    </row>
    <row r="88" spans="1:28" ht="13.5" thickBot="1" x14ac:dyDescent="0.25">
      <c r="A88" s="62">
        <v>2</v>
      </c>
      <c r="B88" s="116" t="s">
        <v>155</v>
      </c>
      <c r="C88" s="42" t="s">
        <v>156</v>
      </c>
      <c r="D88" s="42" t="s">
        <v>157</v>
      </c>
      <c r="E88" s="42">
        <v>19200</v>
      </c>
      <c r="F88" s="42">
        <v>268522</v>
      </c>
      <c r="G88" s="55">
        <v>84</v>
      </c>
      <c r="H88" s="55">
        <v>1178</v>
      </c>
      <c r="I88" s="55">
        <v>19200</v>
      </c>
      <c r="J88" s="55">
        <v>268522</v>
      </c>
      <c r="K88" s="124">
        <v>190.88</v>
      </c>
      <c r="L88" s="55">
        <v>2669.52</v>
      </c>
      <c r="M88" s="55"/>
      <c r="N88" s="55">
        <v>0</v>
      </c>
      <c r="O88" s="55">
        <v>0</v>
      </c>
      <c r="P88" s="55">
        <v>4235.67</v>
      </c>
      <c r="Q88" s="56">
        <v>0</v>
      </c>
      <c r="R88" s="55">
        <f>+O88-P88</f>
        <v>-4235.67</v>
      </c>
      <c r="S88" s="42" t="s">
        <v>158</v>
      </c>
      <c r="T88" s="79">
        <v>40233</v>
      </c>
      <c r="U88" s="79">
        <v>40268</v>
      </c>
      <c r="V88" s="79"/>
      <c r="W88" s="24" t="s">
        <v>146</v>
      </c>
      <c r="X88" s="25">
        <v>39972</v>
      </c>
      <c r="Y88" s="26" t="s">
        <v>25</v>
      </c>
      <c r="Z88" s="64"/>
      <c r="AA88" s="64"/>
    </row>
    <row r="89" spans="1:28" ht="13.5" thickBot="1" x14ac:dyDescent="0.25">
      <c r="A89" s="62">
        <v>3</v>
      </c>
      <c r="B89" s="116" t="s">
        <v>159</v>
      </c>
      <c r="C89" s="42" t="s">
        <v>160</v>
      </c>
      <c r="D89" s="42" t="s">
        <v>160</v>
      </c>
      <c r="E89" s="42">
        <v>1</v>
      </c>
      <c r="F89" s="42">
        <v>1</v>
      </c>
      <c r="G89" s="55">
        <v>238</v>
      </c>
      <c r="H89" s="55">
        <v>238</v>
      </c>
      <c r="I89" s="55">
        <v>1</v>
      </c>
      <c r="J89" s="55">
        <v>1</v>
      </c>
      <c r="K89" s="124">
        <v>752.6</v>
      </c>
      <c r="L89" s="55">
        <v>752.6</v>
      </c>
      <c r="M89" s="55">
        <v>1803</v>
      </c>
      <c r="N89" s="55">
        <v>850.46</v>
      </c>
      <c r="O89" s="55">
        <v>2824.55</v>
      </c>
      <c r="P89" s="55">
        <v>49745.83</v>
      </c>
      <c r="Q89" s="56">
        <v>3550.92</v>
      </c>
      <c r="R89" s="55">
        <f>+O89-P89</f>
        <v>-46921.279999999999</v>
      </c>
      <c r="S89" s="42" t="s">
        <v>158</v>
      </c>
      <c r="T89" s="79">
        <v>40233</v>
      </c>
      <c r="U89" s="79">
        <v>40268</v>
      </c>
      <c r="V89" s="79"/>
      <c r="W89" s="11"/>
      <c r="X89" s="12"/>
      <c r="Y89" s="12"/>
      <c r="Z89" s="64"/>
      <c r="AA89" s="64"/>
    </row>
    <row r="90" spans="1:28" ht="13.5" thickBot="1" x14ac:dyDescent="0.25">
      <c r="A90" s="61" t="s">
        <v>97</v>
      </c>
      <c r="B90" s="113" t="s">
        <v>98</v>
      </c>
      <c r="C90" s="46"/>
      <c r="D90" s="46"/>
      <c r="E90" s="46"/>
      <c r="F90" s="46"/>
      <c r="G90" s="53">
        <f>SUM(G91:G94)</f>
        <v>590</v>
      </c>
      <c r="H90" s="57"/>
      <c r="I90" s="57"/>
      <c r="J90" s="57"/>
      <c r="K90" s="122">
        <f t="shared" ref="K90:R90" si="13">SUM(K91:K94)</f>
        <v>18112.95</v>
      </c>
      <c r="L90" s="53">
        <f t="shared" si="13"/>
        <v>18112.95</v>
      </c>
      <c r="M90" s="53">
        <f t="shared" si="13"/>
        <v>0</v>
      </c>
      <c r="N90" s="53">
        <f t="shared" si="13"/>
        <v>0</v>
      </c>
      <c r="O90" s="53">
        <f t="shared" si="13"/>
        <v>0</v>
      </c>
      <c r="P90" s="53">
        <f t="shared" si="13"/>
        <v>0</v>
      </c>
      <c r="Q90" s="53">
        <f t="shared" si="13"/>
        <v>0</v>
      </c>
      <c r="R90" s="53">
        <f t="shared" si="13"/>
        <v>0</v>
      </c>
      <c r="S90" s="107"/>
      <c r="T90" s="86"/>
      <c r="U90" s="86"/>
      <c r="V90" s="86"/>
      <c r="W90" s="11"/>
      <c r="X90" s="12"/>
      <c r="Y90" s="12"/>
      <c r="Z90" s="64"/>
      <c r="AA90" s="64"/>
    </row>
    <row r="91" spans="1:28" x14ac:dyDescent="0.2">
      <c r="A91" s="62" t="s">
        <v>99</v>
      </c>
      <c r="B91" s="116" t="s">
        <v>161</v>
      </c>
      <c r="C91" s="48" t="s">
        <v>354</v>
      </c>
      <c r="D91" s="42">
        <v>1000200060</v>
      </c>
      <c r="E91" s="42">
        <v>1</v>
      </c>
      <c r="F91" s="42">
        <v>1</v>
      </c>
      <c r="G91" s="55">
        <v>590</v>
      </c>
      <c r="H91" s="55">
        <v>590</v>
      </c>
      <c r="I91" s="55">
        <v>1</v>
      </c>
      <c r="J91" s="55">
        <v>1</v>
      </c>
      <c r="K91" s="124">
        <v>8137.5</v>
      </c>
      <c r="L91" s="55">
        <v>8137.5</v>
      </c>
      <c r="M91" s="55"/>
      <c r="N91" s="55">
        <v>0</v>
      </c>
      <c r="O91" s="55">
        <v>0</v>
      </c>
      <c r="P91" s="55">
        <v>0</v>
      </c>
      <c r="Q91" s="55">
        <v>0</v>
      </c>
      <c r="R91" s="55">
        <f>+O91-P91</f>
        <v>0</v>
      </c>
      <c r="S91" s="42"/>
      <c r="T91" s="79"/>
      <c r="U91" s="79"/>
      <c r="V91" s="149" t="s">
        <v>162</v>
      </c>
      <c r="W91" s="19" t="s">
        <v>151</v>
      </c>
      <c r="X91" s="20">
        <v>40407</v>
      </c>
      <c r="Y91" s="27" t="s">
        <v>25</v>
      </c>
      <c r="Z91" s="64"/>
      <c r="AA91" s="64"/>
    </row>
    <row r="92" spans="1:28" x14ac:dyDescent="0.2">
      <c r="A92" s="62" t="s">
        <v>101</v>
      </c>
      <c r="B92" s="116" t="s">
        <v>163</v>
      </c>
      <c r="C92" s="48" t="s">
        <v>353</v>
      </c>
      <c r="D92" s="42">
        <v>1000200061</v>
      </c>
      <c r="E92" s="42">
        <v>1</v>
      </c>
      <c r="F92" s="42">
        <v>1</v>
      </c>
      <c r="G92" s="55">
        <v>0</v>
      </c>
      <c r="H92" s="55">
        <v>0</v>
      </c>
      <c r="I92" s="55">
        <v>1</v>
      </c>
      <c r="J92" s="55">
        <v>1</v>
      </c>
      <c r="K92" s="124">
        <v>764.95</v>
      </c>
      <c r="L92" s="55">
        <v>764.95</v>
      </c>
      <c r="M92" s="55"/>
      <c r="N92" s="55">
        <v>0</v>
      </c>
      <c r="O92" s="55">
        <v>0</v>
      </c>
      <c r="P92" s="55">
        <v>0</v>
      </c>
      <c r="Q92" s="55">
        <v>0</v>
      </c>
      <c r="R92" s="55">
        <f>+O92-P92</f>
        <v>0</v>
      </c>
      <c r="S92" s="42"/>
      <c r="T92" s="79"/>
      <c r="U92" s="79"/>
      <c r="V92" s="146"/>
      <c r="W92" s="3" t="s">
        <v>151</v>
      </c>
      <c r="X92" s="4">
        <v>40407</v>
      </c>
      <c r="Y92" s="28" t="s">
        <v>25</v>
      </c>
      <c r="Z92" s="64"/>
      <c r="AA92" s="64"/>
    </row>
    <row r="93" spans="1:28" x14ac:dyDescent="0.2">
      <c r="A93" s="62" t="s">
        <v>102</v>
      </c>
      <c r="B93" s="116" t="s">
        <v>164</v>
      </c>
      <c r="C93" s="42">
        <v>76010040508</v>
      </c>
      <c r="D93" s="42">
        <v>76010040508</v>
      </c>
      <c r="E93" s="42">
        <v>1</v>
      </c>
      <c r="F93" s="42">
        <v>1</v>
      </c>
      <c r="G93" s="55"/>
      <c r="H93" s="55"/>
      <c r="I93" s="55">
        <v>1</v>
      </c>
      <c r="J93" s="55">
        <v>1</v>
      </c>
      <c r="K93" s="124">
        <v>1242</v>
      </c>
      <c r="L93" s="55">
        <v>1242</v>
      </c>
      <c r="M93" s="55"/>
      <c r="N93" s="55">
        <v>0</v>
      </c>
      <c r="O93" s="55">
        <v>0</v>
      </c>
      <c r="P93" s="55">
        <v>0</v>
      </c>
      <c r="Q93" s="55">
        <v>0</v>
      </c>
      <c r="R93" s="55">
        <f>+O93-P93</f>
        <v>0</v>
      </c>
      <c r="S93" s="42"/>
      <c r="T93" s="79"/>
      <c r="U93" s="79"/>
      <c r="V93" s="146"/>
      <c r="W93" s="29" t="s">
        <v>151</v>
      </c>
      <c r="X93" s="30">
        <v>40406</v>
      </c>
      <c r="Y93" s="31" t="s">
        <v>25</v>
      </c>
      <c r="Z93" s="64"/>
      <c r="AA93" s="64"/>
    </row>
    <row r="94" spans="1:28" s="9" customFormat="1" x14ac:dyDescent="0.2">
      <c r="A94" s="62" t="s">
        <v>165</v>
      </c>
      <c r="B94" s="116" t="s">
        <v>166</v>
      </c>
      <c r="C94" s="48" t="s">
        <v>352</v>
      </c>
      <c r="D94" s="42">
        <v>1000300056</v>
      </c>
      <c r="E94" s="42">
        <v>1</v>
      </c>
      <c r="F94" s="42">
        <v>1</v>
      </c>
      <c r="G94" s="55"/>
      <c r="H94" s="55"/>
      <c r="I94" s="55">
        <v>1</v>
      </c>
      <c r="J94" s="55">
        <v>1</v>
      </c>
      <c r="K94" s="124">
        <v>7968.5</v>
      </c>
      <c r="L94" s="55">
        <v>7968.5</v>
      </c>
      <c r="M94" s="55"/>
      <c r="N94" s="55">
        <v>0</v>
      </c>
      <c r="O94" s="55">
        <v>0</v>
      </c>
      <c r="P94" s="55">
        <v>0</v>
      </c>
      <c r="Q94" s="55">
        <v>0</v>
      </c>
      <c r="R94" s="55">
        <f>+O94-P94</f>
        <v>0</v>
      </c>
      <c r="S94" s="42"/>
      <c r="T94" s="79"/>
      <c r="U94" s="79"/>
      <c r="V94" s="146"/>
      <c r="X94" s="10"/>
      <c r="Z94" s="64"/>
      <c r="AA94" s="64"/>
    </row>
    <row r="95" spans="1:28" s="9" customFormat="1" ht="13.5" customHeight="1" x14ac:dyDescent="0.2">
      <c r="A95" s="50" t="s">
        <v>167</v>
      </c>
      <c r="B95" s="112" t="s">
        <v>168</v>
      </c>
      <c r="C95" s="51"/>
      <c r="D95" s="51"/>
      <c r="E95" s="51"/>
      <c r="F95" s="51"/>
      <c r="G95" s="52">
        <f>SUM(G97:G165)</f>
        <v>2754891.27</v>
      </c>
      <c r="H95" s="52"/>
      <c r="I95" s="52"/>
      <c r="J95" s="52"/>
      <c r="K95" s="121">
        <f>SUM(K96)</f>
        <v>186821.18999999994</v>
      </c>
      <c r="L95" s="121">
        <f t="shared" ref="L95" si="14">SUM(L97:M165)</f>
        <v>2774910.24</v>
      </c>
      <c r="M95" s="52">
        <f t="shared" ref="M95:R95" si="15">SUM(M96)</f>
        <v>2695852</v>
      </c>
      <c r="N95" s="52">
        <f t="shared" si="15"/>
        <v>111150.85000000002</v>
      </c>
      <c r="O95" s="52">
        <f t="shared" si="15"/>
        <v>527045.41999999993</v>
      </c>
      <c r="P95" s="52">
        <f t="shared" si="15"/>
        <v>889964.31500000018</v>
      </c>
      <c r="Q95" s="52">
        <f t="shared" si="15"/>
        <v>219645.98</v>
      </c>
      <c r="R95" s="52">
        <f t="shared" si="15"/>
        <v>-362918.89499999984</v>
      </c>
      <c r="S95" s="51"/>
      <c r="T95" s="51"/>
      <c r="U95" s="51"/>
      <c r="V95" s="51"/>
      <c r="X95" s="10"/>
      <c r="Z95" s="64"/>
      <c r="AA95" s="64"/>
    </row>
    <row r="96" spans="1:28" s="9" customFormat="1" x14ac:dyDescent="0.2">
      <c r="A96" s="61" t="s">
        <v>99</v>
      </c>
      <c r="B96" s="113" t="s">
        <v>453</v>
      </c>
      <c r="C96" s="46"/>
      <c r="D96" s="46"/>
      <c r="E96" s="46"/>
      <c r="F96" s="46"/>
      <c r="G96" s="53">
        <f>SUM(G97:G165)</f>
        <v>2754891.27</v>
      </c>
      <c r="H96" s="57"/>
      <c r="I96" s="57"/>
      <c r="J96" s="57"/>
      <c r="K96" s="122">
        <f>SUM(K97:K165)</f>
        <v>186821.18999999994</v>
      </c>
      <c r="L96" s="53">
        <f t="shared" ref="L96:R96" si="16">SUM(L97:L165)</f>
        <v>79058.239999999991</v>
      </c>
      <c r="M96" s="53">
        <f>SUM(M97:M165)</f>
        <v>2695852</v>
      </c>
      <c r="N96" s="53">
        <f t="shared" si="16"/>
        <v>111150.85000000002</v>
      </c>
      <c r="O96" s="53">
        <f t="shared" si="16"/>
        <v>527045.41999999993</v>
      </c>
      <c r="P96" s="53">
        <f t="shared" si="16"/>
        <v>889964.31500000018</v>
      </c>
      <c r="Q96" s="53">
        <f t="shared" si="16"/>
        <v>219645.98</v>
      </c>
      <c r="R96" s="53">
        <f t="shared" si="16"/>
        <v>-362918.89499999984</v>
      </c>
      <c r="S96" s="46"/>
      <c r="T96" s="46"/>
      <c r="U96" s="46"/>
      <c r="V96" s="46"/>
      <c r="X96" s="10"/>
      <c r="Z96" s="64"/>
      <c r="AA96" s="64"/>
    </row>
    <row r="97" spans="1:112" s="9" customFormat="1" x14ac:dyDescent="0.2">
      <c r="A97" s="63">
        <v>1</v>
      </c>
      <c r="B97" s="117" t="s">
        <v>169</v>
      </c>
      <c r="C97" s="44" t="s">
        <v>170</v>
      </c>
      <c r="D97" s="48" t="s">
        <v>174</v>
      </c>
      <c r="E97" s="42">
        <v>1</v>
      </c>
      <c r="F97" s="42">
        <v>1</v>
      </c>
      <c r="G97" s="54">
        <v>1456</v>
      </c>
      <c r="H97" s="55">
        <v>1137</v>
      </c>
      <c r="I97" s="55">
        <v>1</v>
      </c>
      <c r="J97" s="55">
        <v>1</v>
      </c>
      <c r="K97" s="123">
        <v>3576.4</v>
      </c>
      <c r="L97" s="55">
        <v>2033.84</v>
      </c>
      <c r="M97" s="55">
        <v>756661</v>
      </c>
      <c r="N97" s="55">
        <v>0</v>
      </c>
      <c r="O97" s="55">
        <v>418.15</v>
      </c>
      <c r="P97" s="55">
        <v>24662</v>
      </c>
      <c r="Q97" s="56">
        <v>15406.56</v>
      </c>
      <c r="R97" s="55">
        <f t="shared" ref="R97:R113" si="17">+O97-P97</f>
        <v>-24243.85</v>
      </c>
      <c r="S97" s="44" t="s">
        <v>171</v>
      </c>
      <c r="T97" s="78">
        <v>38805</v>
      </c>
      <c r="U97" s="78">
        <v>38842</v>
      </c>
      <c r="V97" s="79"/>
      <c r="X97" s="10"/>
      <c r="Z97" s="64"/>
      <c r="AA97" s="64"/>
    </row>
    <row r="98" spans="1:112" s="9" customFormat="1" ht="13.5" thickBot="1" x14ac:dyDescent="0.25">
      <c r="A98" s="63">
        <v>2</v>
      </c>
      <c r="B98" s="117" t="s">
        <v>173</v>
      </c>
      <c r="C98" s="44" t="s">
        <v>174</v>
      </c>
      <c r="D98" s="48" t="s">
        <v>177</v>
      </c>
      <c r="E98" s="42">
        <v>1</v>
      </c>
      <c r="F98" s="42">
        <v>1</v>
      </c>
      <c r="G98" s="54">
        <v>1137</v>
      </c>
      <c r="H98" s="55">
        <v>4199</v>
      </c>
      <c r="I98" s="55">
        <v>1</v>
      </c>
      <c r="J98" s="55">
        <v>1</v>
      </c>
      <c r="K98" s="123">
        <v>1844.4</v>
      </c>
      <c r="L98" s="55">
        <v>2191.5</v>
      </c>
      <c r="M98" s="55"/>
      <c r="N98" s="55">
        <v>0</v>
      </c>
      <c r="O98" s="55">
        <v>620.04999999999995</v>
      </c>
      <c r="P98" s="55">
        <v>5177.57</v>
      </c>
      <c r="Q98" s="56">
        <v>0</v>
      </c>
      <c r="R98" s="55">
        <f t="shared" si="17"/>
        <v>-4557.5199999999995</v>
      </c>
      <c r="S98" s="44" t="s">
        <v>175</v>
      </c>
      <c r="T98" s="78">
        <v>39742</v>
      </c>
      <c r="U98" s="78">
        <v>38623</v>
      </c>
      <c r="V98" s="79"/>
      <c r="X98" s="10"/>
      <c r="Z98" s="64"/>
      <c r="AA98" s="64"/>
    </row>
    <row r="99" spans="1:112" ht="13.5" thickBot="1" x14ac:dyDescent="0.25">
      <c r="A99" s="63">
        <v>3</v>
      </c>
      <c r="B99" s="117" t="s">
        <v>176</v>
      </c>
      <c r="C99" s="44" t="s">
        <v>177</v>
      </c>
      <c r="D99" s="48" t="s">
        <v>180</v>
      </c>
      <c r="E99" s="42">
        <v>1</v>
      </c>
      <c r="F99" s="42">
        <v>1</v>
      </c>
      <c r="G99" s="54">
        <v>4199</v>
      </c>
      <c r="H99" s="55">
        <v>14635</v>
      </c>
      <c r="I99" s="55">
        <v>1</v>
      </c>
      <c r="J99" s="55">
        <v>1</v>
      </c>
      <c r="K99" s="123">
        <v>2191.5</v>
      </c>
      <c r="L99" s="55">
        <v>17904.400000000001</v>
      </c>
      <c r="M99" s="55"/>
      <c r="N99" s="55">
        <v>0</v>
      </c>
      <c r="O99" s="55">
        <v>1226.58</v>
      </c>
      <c r="P99" s="55">
        <v>8275.61</v>
      </c>
      <c r="Q99" s="56">
        <v>1386.96</v>
      </c>
      <c r="R99" s="55">
        <f t="shared" si="17"/>
        <v>-7049.0300000000007</v>
      </c>
      <c r="S99" s="44" t="s">
        <v>178</v>
      </c>
      <c r="T99" s="78">
        <v>39540</v>
      </c>
      <c r="U99" s="78">
        <v>38686</v>
      </c>
      <c r="V99" s="79"/>
      <c r="W99" s="11"/>
      <c r="X99" s="12"/>
      <c r="Y99" s="12"/>
      <c r="Z99" s="64"/>
      <c r="AA99" s="64"/>
    </row>
    <row r="100" spans="1:112" x14ac:dyDescent="0.2">
      <c r="A100" s="63">
        <v>4</v>
      </c>
      <c r="B100" s="117" t="s">
        <v>179</v>
      </c>
      <c r="C100" s="44" t="s">
        <v>180</v>
      </c>
      <c r="D100" s="48" t="s">
        <v>187</v>
      </c>
      <c r="E100" s="42">
        <v>1</v>
      </c>
      <c r="F100" s="42">
        <v>1</v>
      </c>
      <c r="G100" s="54">
        <v>14635</v>
      </c>
      <c r="H100" s="55">
        <v>1378</v>
      </c>
      <c r="I100" s="55">
        <v>1</v>
      </c>
      <c r="J100" s="55">
        <v>1</v>
      </c>
      <c r="K100" s="123">
        <v>17904.400000000001</v>
      </c>
      <c r="L100" s="55">
        <v>3084.9</v>
      </c>
      <c r="M100" s="55"/>
      <c r="N100" s="55">
        <v>377.24</v>
      </c>
      <c r="O100" s="55">
        <v>12761.79</v>
      </c>
      <c r="P100" s="55">
        <v>48928.25</v>
      </c>
      <c r="Q100" s="56">
        <v>0</v>
      </c>
      <c r="R100" s="55">
        <f t="shared" si="17"/>
        <v>-36166.46</v>
      </c>
      <c r="S100" s="44" t="s">
        <v>171</v>
      </c>
      <c r="T100" s="78">
        <v>38805</v>
      </c>
      <c r="U100" s="78">
        <v>39225</v>
      </c>
      <c r="V100" s="79"/>
      <c r="W100" s="32"/>
      <c r="X100" s="32"/>
      <c r="Y100" s="32"/>
      <c r="Z100" s="82"/>
      <c r="AA100" s="82"/>
    </row>
    <row r="101" spans="1:112" x14ac:dyDescent="0.2">
      <c r="A101" s="63">
        <v>5</v>
      </c>
      <c r="B101" s="117" t="s">
        <v>181</v>
      </c>
      <c r="C101" s="44" t="s">
        <v>182</v>
      </c>
      <c r="D101" s="48" t="s">
        <v>182</v>
      </c>
      <c r="E101" s="42">
        <v>1</v>
      </c>
      <c r="F101" s="42">
        <v>1</v>
      </c>
      <c r="G101" s="54">
        <v>3371</v>
      </c>
      <c r="H101" s="55"/>
      <c r="I101" s="55">
        <v>1</v>
      </c>
      <c r="J101" s="55">
        <v>1</v>
      </c>
      <c r="K101" s="123">
        <v>8883.7000000000007</v>
      </c>
      <c r="L101" s="55">
        <v>720.2</v>
      </c>
      <c r="M101" s="55">
        <f>1275+310</f>
        <v>1585</v>
      </c>
      <c r="N101" s="55">
        <v>12100.66</v>
      </c>
      <c r="O101" s="55">
        <v>130231.74</v>
      </c>
      <c r="P101" s="55">
        <v>69688.94</v>
      </c>
      <c r="Q101" s="56">
        <v>10923.52</v>
      </c>
      <c r="R101" s="55">
        <f t="shared" si="17"/>
        <v>60542.8</v>
      </c>
      <c r="S101" s="44" t="s">
        <v>183</v>
      </c>
      <c r="T101" s="78">
        <v>39099</v>
      </c>
      <c r="U101" s="78">
        <v>38601</v>
      </c>
      <c r="V101" s="79"/>
      <c r="W101" s="3" t="s">
        <v>172</v>
      </c>
      <c r="X101" s="4">
        <v>39112</v>
      </c>
      <c r="Y101" s="5" t="s">
        <v>25</v>
      </c>
      <c r="Z101" s="80"/>
      <c r="AA101" s="80"/>
      <c r="AB101" s="87"/>
      <c r="AC101" s="88"/>
    </row>
    <row r="102" spans="1:112" x14ac:dyDescent="0.2">
      <c r="A102" s="63">
        <v>6</v>
      </c>
      <c r="B102" s="117" t="s">
        <v>184</v>
      </c>
      <c r="C102" s="44" t="s">
        <v>185</v>
      </c>
      <c r="D102" s="48" t="s">
        <v>185</v>
      </c>
      <c r="E102" s="42">
        <v>1</v>
      </c>
      <c r="F102" s="42">
        <v>1</v>
      </c>
      <c r="G102" s="54">
        <v>875744</v>
      </c>
      <c r="H102" s="55"/>
      <c r="I102" s="55">
        <v>1</v>
      </c>
      <c r="J102" s="55">
        <v>1</v>
      </c>
      <c r="K102" s="123">
        <v>4833.0600000000004</v>
      </c>
      <c r="L102" s="55">
        <v>5262.5</v>
      </c>
      <c r="M102" s="55"/>
      <c r="N102" s="55">
        <v>0</v>
      </c>
      <c r="O102" s="55">
        <v>702.2</v>
      </c>
      <c r="P102" s="55">
        <v>14077.12</v>
      </c>
      <c r="Q102" s="56">
        <v>1202.76</v>
      </c>
      <c r="R102" s="55">
        <f t="shared" si="17"/>
        <v>-13374.92</v>
      </c>
      <c r="S102" s="44" t="s">
        <v>33</v>
      </c>
      <c r="T102" s="78">
        <v>38846</v>
      </c>
      <c r="U102" s="78">
        <v>39575</v>
      </c>
      <c r="V102" s="79"/>
      <c r="W102" s="3" t="s">
        <v>172</v>
      </c>
      <c r="X102" s="4">
        <v>38817</v>
      </c>
      <c r="Y102" s="5" t="s">
        <v>25</v>
      </c>
      <c r="Z102" s="80"/>
      <c r="AA102" s="80"/>
      <c r="AB102" s="87"/>
      <c r="AC102" s="88"/>
    </row>
    <row r="103" spans="1:112" x14ac:dyDescent="0.2">
      <c r="A103" s="63">
        <v>7</v>
      </c>
      <c r="B103" s="117" t="s">
        <v>186</v>
      </c>
      <c r="C103" s="44" t="s">
        <v>187</v>
      </c>
      <c r="D103" s="48" t="s">
        <v>196</v>
      </c>
      <c r="E103" s="42">
        <v>1</v>
      </c>
      <c r="F103" s="42">
        <v>1</v>
      </c>
      <c r="G103" s="54">
        <v>1378</v>
      </c>
      <c r="H103" s="55">
        <v>304</v>
      </c>
      <c r="I103" s="55">
        <v>1</v>
      </c>
      <c r="J103" s="55">
        <v>1</v>
      </c>
      <c r="K103" s="123">
        <v>3084.9</v>
      </c>
      <c r="L103" s="55">
        <v>926.95</v>
      </c>
      <c r="M103" s="55">
        <v>32735</v>
      </c>
      <c r="N103" s="55">
        <v>0</v>
      </c>
      <c r="O103" s="55">
        <v>1047.3499999999999</v>
      </c>
      <c r="P103" s="55">
        <v>11884.83</v>
      </c>
      <c r="Q103" s="56">
        <v>3214.68</v>
      </c>
      <c r="R103" s="55">
        <f t="shared" si="17"/>
        <v>-10837.48</v>
      </c>
      <c r="S103" s="44" t="s">
        <v>188</v>
      </c>
      <c r="T103" s="78">
        <v>39295</v>
      </c>
      <c r="U103" s="78">
        <v>39367</v>
      </c>
      <c r="V103" s="79"/>
      <c r="W103" s="3" t="s">
        <v>172</v>
      </c>
      <c r="X103" s="4">
        <v>39393</v>
      </c>
      <c r="Y103" s="5" t="s">
        <v>25</v>
      </c>
      <c r="Z103" s="80"/>
      <c r="AA103" s="80"/>
      <c r="AB103" s="87"/>
      <c r="AC103" s="88"/>
    </row>
    <row r="104" spans="1:112" x14ac:dyDescent="0.2">
      <c r="A104" s="63">
        <v>8</v>
      </c>
      <c r="B104" s="117" t="s">
        <v>189</v>
      </c>
      <c r="C104" s="44" t="s">
        <v>190</v>
      </c>
      <c r="D104" s="48" t="s">
        <v>198</v>
      </c>
      <c r="E104" s="42"/>
      <c r="F104" s="42"/>
      <c r="G104" s="54"/>
      <c r="H104" s="55">
        <v>344</v>
      </c>
      <c r="I104" s="55">
        <v>1</v>
      </c>
      <c r="J104" s="55">
        <v>1</v>
      </c>
      <c r="K104" s="123">
        <v>720.2</v>
      </c>
      <c r="L104" s="55">
        <v>631.79999999999995</v>
      </c>
      <c r="M104" s="55"/>
      <c r="N104" s="55">
        <v>0</v>
      </c>
      <c r="O104" s="55">
        <v>73.55</v>
      </c>
      <c r="P104" s="55">
        <v>1853.17</v>
      </c>
      <c r="Q104" s="56">
        <v>0</v>
      </c>
      <c r="R104" s="55">
        <f t="shared" si="17"/>
        <v>-1779.6200000000001</v>
      </c>
      <c r="S104" s="44" t="s">
        <v>191</v>
      </c>
      <c r="T104" s="78">
        <v>38846</v>
      </c>
      <c r="U104" s="78">
        <v>38901</v>
      </c>
      <c r="V104" s="79"/>
      <c r="W104" s="3" t="s">
        <v>172</v>
      </c>
      <c r="X104" s="4">
        <v>39416</v>
      </c>
      <c r="Y104" s="5" t="s">
        <v>25</v>
      </c>
      <c r="Z104" s="80"/>
      <c r="AA104" s="80"/>
      <c r="AB104" s="87"/>
      <c r="AC104" s="88"/>
    </row>
    <row r="105" spans="1:112" x14ac:dyDescent="0.2">
      <c r="A105" s="63">
        <v>9</v>
      </c>
      <c r="B105" s="117" t="s">
        <v>192</v>
      </c>
      <c r="C105" s="44" t="s">
        <v>193</v>
      </c>
      <c r="D105" s="48" t="s">
        <v>28</v>
      </c>
      <c r="E105" s="42"/>
      <c r="F105" s="42"/>
      <c r="G105" s="54"/>
      <c r="H105" s="55"/>
      <c r="I105" s="55">
        <v>1</v>
      </c>
      <c r="J105" s="55">
        <v>1</v>
      </c>
      <c r="K105" s="123">
        <v>5262.5</v>
      </c>
      <c r="L105" s="55">
        <v>608.6</v>
      </c>
      <c r="M105" s="55"/>
      <c r="N105" s="55">
        <v>0</v>
      </c>
      <c r="O105" s="55">
        <v>4752.1099999999997</v>
      </c>
      <c r="P105" s="55">
        <v>18616.518</v>
      </c>
      <c r="Q105" s="56">
        <v>860.76</v>
      </c>
      <c r="R105" s="55">
        <f t="shared" si="17"/>
        <v>-13864.407999999999</v>
      </c>
      <c r="S105" s="44" t="s">
        <v>194</v>
      </c>
      <c r="T105" s="78">
        <v>39730</v>
      </c>
      <c r="U105" s="78">
        <v>39360</v>
      </c>
      <c r="V105" s="79"/>
      <c r="W105" s="3" t="s">
        <v>172</v>
      </c>
      <c r="X105" s="4">
        <v>39755</v>
      </c>
      <c r="Y105" s="5" t="s">
        <v>25</v>
      </c>
      <c r="Z105" s="80"/>
      <c r="AA105" s="80"/>
      <c r="AB105" s="87"/>
      <c r="AC105" s="88"/>
    </row>
    <row r="106" spans="1:112" x14ac:dyDescent="0.2">
      <c r="A106" s="63">
        <v>10</v>
      </c>
      <c r="B106" s="117" t="s">
        <v>195</v>
      </c>
      <c r="C106" s="44" t="s">
        <v>196</v>
      </c>
      <c r="D106" s="48" t="s">
        <v>201</v>
      </c>
      <c r="E106" s="42">
        <v>1</v>
      </c>
      <c r="F106" s="42">
        <v>1</v>
      </c>
      <c r="G106" s="54">
        <v>304</v>
      </c>
      <c r="H106" s="55">
        <v>1267</v>
      </c>
      <c r="I106" s="55">
        <v>1</v>
      </c>
      <c r="J106" s="55">
        <v>1</v>
      </c>
      <c r="K106" s="123">
        <v>926.95</v>
      </c>
      <c r="L106" s="55">
        <v>3321.9</v>
      </c>
      <c r="M106" s="55">
        <v>11419</v>
      </c>
      <c r="N106" s="55">
        <v>0</v>
      </c>
      <c r="O106" s="55">
        <v>4820.95</v>
      </c>
      <c r="P106" s="55">
        <v>7667.03</v>
      </c>
      <c r="Q106" s="56">
        <v>555.48</v>
      </c>
      <c r="R106" s="55">
        <f t="shared" si="17"/>
        <v>-2846.08</v>
      </c>
      <c r="S106" s="44" t="s">
        <v>171</v>
      </c>
      <c r="T106" s="78">
        <v>38805</v>
      </c>
      <c r="U106" s="78">
        <v>38842</v>
      </c>
      <c r="V106" s="79"/>
      <c r="W106" s="3" t="s">
        <v>172</v>
      </c>
      <c r="X106" s="4">
        <v>39415</v>
      </c>
      <c r="Y106" s="5" t="s">
        <v>25</v>
      </c>
      <c r="Z106" s="80"/>
      <c r="AA106" s="80"/>
      <c r="AB106" s="87"/>
      <c r="AC106" s="88"/>
    </row>
    <row r="107" spans="1:112" x14ac:dyDescent="0.2">
      <c r="A107" s="63">
        <v>11</v>
      </c>
      <c r="B107" s="117" t="s">
        <v>197</v>
      </c>
      <c r="C107" s="44" t="s">
        <v>198</v>
      </c>
      <c r="D107" s="48" t="s">
        <v>198</v>
      </c>
      <c r="E107" s="42"/>
      <c r="F107" s="42"/>
      <c r="G107" s="54">
        <v>344</v>
      </c>
      <c r="H107" s="55"/>
      <c r="I107" s="55">
        <v>1</v>
      </c>
      <c r="J107" s="55">
        <v>1</v>
      </c>
      <c r="K107" s="123">
        <v>985.6</v>
      </c>
      <c r="L107" s="55">
        <v>14769.8</v>
      </c>
      <c r="M107" s="55"/>
      <c r="N107" s="55">
        <v>0</v>
      </c>
      <c r="O107" s="55">
        <v>57.35</v>
      </c>
      <c r="P107" s="55">
        <v>2492.7800000000002</v>
      </c>
      <c r="Q107" s="56">
        <v>0</v>
      </c>
      <c r="R107" s="55">
        <f t="shared" si="17"/>
        <v>-2435.4300000000003</v>
      </c>
      <c r="S107" s="44" t="s">
        <v>199</v>
      </c>
      <c r="T107" s="78">
        <v>39043</v>
      </c>
      <c r="U107" s="78">
        <v>39084</v>
      </c>
      <c r="V107" s="79"/>
      <c r="W107" s="3" t="s">
        <v>172</v>
      </c>
      <c r="X107" s="4">
        <v>38908</v>
      </c>
      <c r="Y107" s="5" t="s">
        <v>25</v>
      </c>
      <c r="Z107" s="80"/>
      <c r="AA107" s="80"/>
      <c r="AB107" s="87"/>
      <c r="AC107" s="88"/>
    </row>
    <row r="108" spans="1:112" x14ac:dyDescent="0.2">
      <c r="A108" s="63">
        <v>12</v>
      </c>
      <c r="B108" s="117" t="s">
        <v>200</v>
      </c>
      <c r="C108" s="44" t="s">
        <v>201</v>
      </c>
      <c r="D108" s="48" t="s">
        <v>207</v>
      </c>
      <c r="E108" s="42">
        <v>1</v>
      </c>
      <c r="F108" s="42">
        <v>1</v>
      </c>
      <c r="G108" s="54">
        <v>1754</v>
      </c>
      <c r="H108" s="55">
        <v>2347</v>
      </c>
      <c r="I108" s="55">
        <v>1</v>
      </c>
      <c r="J108" s="55">
        <v>1</v>
      </c>
      <c r="K108" s="123">
        <v>3310.8</v>
      </c>
      <c r="L108" s="55">
        <v>1825.37</v>
      </c>
      <c r="M108" s="55">
        <v>63688</v>
      </c>
      <c r="N108" s="55">
        <v>11500.06</v>
      </c>
      <c r="O108" s="55">
        <v>92129.29</v>
      </c>
      <c r="P108" s="55">
        <v>72448.09</v>
      </c>
      <c r="Q108" s="56">
        <v>6002.88</v>
      </c>
      <c r="R108" s="55">
        <f t="shared" si="17"/>
        <v>19681.199999999997</v>
      </c>
      <c r="S108" s="44" t="s">
        <v>202</v>
      </c>
      <c r="T108" s="78">
        <v>38644</v>
      </c>
      <c r="U108" s="78">
        <v>38688</v>
      </c>
      <c r="V108" s="79"/>
      <c r="W108" s="3" t="s">
        <v>172</v>
      </c>
      <c r="X108" s="4">
        <v>39148</v>
      </c>
      <c r="Y108" s="5" t="s">
        <v>25</v>
      </c>
      <c r="Z108" s="80"/>
      <c r="AA108" s="80"/>
      <c r="AB108" s="87"/>
      <c r="AC108" s="88"/>
    </row>
    <row r="109" spans="1:112" ht="15" customHeight="1" x14ac:dyDescent="0.2">
      <c r="A109" s="63">
        <v>13</v>
      </c>
      <c r="B109" s="117" t="s">
        <v>203</v>
      </c>
      <c r="C109" s="44" t="s">
        <v>204</v>
      </c>
      <c r="D109" s="83"/>
      <c r="E109" s="83"/>
      <c r="F109" s="83"/>
      <c r="G109" s="54"/>
      <c r="H109" s="59" t="s">
        <v>289</v>
      </c>
      <c r="I109" s="59">
        <v>1</v>
      </c>
      <c r="J109" s="59">
        <v>1</v>
      </c>
      <c r="K109" s="123">
        <v>14769.8</v>
      </c>
      <c r="L109" s="59" t="s">
        <v>289</v>
      </c>
      <c r="M109" s="59"/>
      <c r="N109" s="59">
        <v>0</v>
      </c>
      <c r="O109" s="59">
        <v>1169.5</v>
      </c>
      <c r="P109" s="59">
        <v>44399.4</v>
      </c>
      <c r="Q109" s="59">
        <v>6708.72</v>
      </c>
      <c r="R109" s="59">
        <f t="shared" si="17"/>
        <v>-43229.9</v>
      </c>
      <c r="S109" s="44" t="s">
        <v>205</v>
      </c>
      <c r="T109" s="78">
        <v>39961</v>
      </c>
      <c r="U109" s="78">
        <v>40060</v>
      </c>
      <c r="V109" s="83"/>
      <c r="W109" s="3" t="s">
        <v>172</v>
      </c>
      <c r="X109" s="4">
        <v>39540</v>
      </c>
      <c r="Y109" s="5" t="s">
        <v>25</v>
      </c>
      <c r="Z109" s="80"/>
      <c r="AA109" s="80"/>
      <c r="AB109" s="87"/>
      <c r="AC109" s="88"/>
    </row>
    <row r="110" spans="1:112" x14ac:dyDescent="0.2">
      <c r="A110" s="63">
        <v>14</v>
      </c>
      <c r="B110" s="117" t="s">
        <v>381</v>
      </c>
      <c r="C110" s="44" t="s">
        <v>382</v>
      </c>
      <c r="D110" s="48" t="s">
        <v>211</v>
      </c>
      <c r="E110" s="42">
        <v>1</v>
      </c>
      <c r="F110" s="42">
        <v>1</v>
      </c>
      <c r="G110" s="54">
        <v>1228.78</v>
      </c>
      <c r="H110" s="55">
        <v>338</v>
      </c>
      <c r="I110" s="55">
        <v>1</v>
      </c>
      <c r="J110" s="55">
        <v>1</v>
      </c>
      <c r="K110" s="123">
        <v>4983.3</v>
      </c>
      <c r="L110" s="55">
        <v>692.2</v>
      </c>
      <c r="M110" s="55"/>
      <c r="N110" s="55">
        <v>0</v>
      </c>
      <c r="O110" s="55">
        <v>4293.91</v>
      </c>
      <c r="P110" s="55">
        <v>48604.4</v>
      </c>
      <c r="Q110" s="56">
        <v>31836.38</v>
      </c>
      <c r="R110" s="55">
        <f t="shared" si="17"/>
        <v>-44310.490000000005</v>
      </c>
      <c r="S110" s="44" t="s">
        <v>191</v>
      </c>
      <c r="T110" s="78">
        <v>38846</v>
      </c>
      <c r="U110" s="78">
        <v>38905</v>
      </c>
      <c r="V110" s="79"/>
      <c r="W110" s="3" t="s">
        <v>172</v>
      </c>
      <c r="X110" s="4">
        <v>39540</v>
      </c>
      <c r="Y110" s="5" t="s">
        <v>25</v>
      </c>
      <c r="Z110" s="81"/>
      <c r="AA110" s="80"/>
      <c r="AB110" s="87"/>
      <c r="AC110" s="88"/>
    </row>
    <row r="111" spans="1:112" x14ac:dyDescent="0.2">
      <c r="A111" s="63">
        <v>15</v>
      </c>
      <c r="B111" s="117" t="s">
        <v>206</v>
      </c>
      <c r="C111" s="44" t="s">
        <v>207</v>
      </c>
      <c r="D111" s="48" t="s">
        <v>213</v>
      </c>
      <c r="E111" s="42">
        <v>1</v>
      </c>
      <c r="F111" s="42">
        <v>1</v>
      </c>
      <c r="G111" s="54">
        <v>2347</v>
      </c>
      <c r="H111" s="55">
        <v>1801</v>
      </c>
      <c r="I111" s="55">
        <v>1</v>
      </c>
      <c r="J111" s="55">
        <v>1</v>
      </c>
      <c r="K111" s="123">
        <v>1825.37</v>
      </c>
      <c r="L111" s="55">
        <v>4344.8999999999996</v>
      </c>
      <c r="M111" s="55"/>
      <c r="N111" s="55">
        <v>0</v>
      </c>
      <c r="O111" s="55">
        <v>5793.42</v>
      </c>
      <c r="P111" s="55">
        <v>13308.48</v>
      </c>
      <c r="Q111" s="56">
        <v>3004.56</v>
      </c>
      <c r="R111" s="55">
        <f t="shared" si="17"/>
        <v>-7515.0599999999995</v>
      </c>
      <c r="S111" s="44" t="s">
        <v>171</v>
      </c>
      <c r="T111" s="78">
        <v>38805</v>
      </c>
      <c r="U111" s="78">
        <v>38930</v>
      </c>
      <c r="V111" s="79"/>
      <c r="W111" s="3" t="s">
        <v>172</v>
      </c>
      <c r="X111" s="4">
        <v>40108</v>
      </c>
      <c r="Y111" s="5" t="s">
        <v>25</v>
      </c>
      <c r="Z111" s="80"/>
      <c r="AA111" s="80"/>
      <c r="AB111" s="87"/>
      <c r="AC111" s="88"/>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row>
    <row r="112" spans="1:112" ht="13.5" thickBot="1" x14ac:dyDescent="0.25">
      <c r="A112" s="63">
        <v>16</v>
      </c>
      <c r="B112" s="117" t="s">
        <v>383</v>
      </c>
      <c r="C112" s="44" t="s">
        <v>384</v>
      </c>
      <c r="D112" s="48" t="s">
        <v>384</v>
      </c>
      <c r="E112" s="42">
        <v>1</v>
      </c>
      <c r="F112" s="42">
        <v>1</v>
      </c>
      <c r="G112" s="54">
        <v>2837</v>
      </c>
      <c r="H112" s="55"/>
      <c r="I112" s="55">
        <v>1</v>
      </c>
      <c r="J112" s="55">
        <v>1</v>
      </c>
      <c r="K112" s="123">
        <v>5240.8</v>
      </c>
      <c r="L112" s="55">
        <v>62.8</v>
      </c>
      <c r="M112" s="55"/>
      <c r="N112" s="55">
        <v>0</v>
      </c>
      <c r="O112" s="55">
        <v>1243</v>
      </c>
      <c r="P112" s="55">
        <v>17044.206999999999</v>
      </c>
      <c r="Q112" s="56">
        <v>2336.16</v>
      </c>
      <c r="R112" s="55">
        <f t="shared" si="17"/>
        <v>-15801.206999999999</v>
      </c>
      <c r="S112" s="44" t="s">
        <v>28</v>
      </c>
      <c r="T112" s="44" t="s">
        <v>249</v>
      </c>
      <c r="U112" s="78">
        <v>38897</v>
      </c>
      <c r="V112" s="79"/>
      <c r="W112" s="3" t="s">
        <v>172</v>
      </c>
      <c r="X112" s="4">
        <v>39496</v>
      </c>
      <c r="Y112" s="5" t="s">
        <v>25</v>
      </c>
      <c r="Z112" s="80"/>
      <c r="AA112" s="80"/>
      <c r="AB112" s="87"/>
      <c r="AC112" s="88"/>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row>
    <row r="113" spans="1:248" s="36" customFormat="1" ht="12.75" customHeight="1" x14ac:dyDescent="0.2">
      <c r="A113" s="63">
        <v>17</v>
      </c>
      <c r="B113" s="117" t="s">
        <v>208</v>
      </c>
      <c r="C113" s="44" t="s">
        <v>209</v>
      </c>
      <c r="D113" s="48" t="s">
        <v>223</v>
      </c>
      <c r="E113" s="42">
        <v>1</v>
      </c>
      <c r="F113" s="42">
        <v>1</v>
      </c>
      <c r="G113" s="54">
        <v>2581</v>
      </c>
      <c r="H113" s="55">
        <v>2495</v>
      </c>
      <c r="I113" s="55">
        <v>1</v>
      </c>
      <c r="J113" s="55">
        <v>1</v>
      </c>
      <c r="K113" s="123">
        <v>1414.7</v>
      </c>
      <c r="L113" s="55">
        <v>5020.3999999999996</v>
      </c>
      <c r="M113" s="55"/>
      <c r="N113" s="55">
        <v>0</v>
      </c>
      <c r="O113" s="55">
        <v>692</v>
      </c>
      <c r="P113" s="55">
        <v>2803.59</v>
      </c>
      <c r="Q113" s="56">
        <v>0</v>
      </c>
      <c r="R113" s="55">
        <f t="shared" si="17"/>
        <v>-2111.59</v>
      </c>
      <c r="S113" s="44" t="s">
        <v>188</v>
      </c>
      <c r="T113" s="78">
        <v>39295</v>
      </c>
      <c r="U113" s="78">
        <v>39360</v>
      </c>
      <c r="V113" s="79"/>
      <c r="W113" s="89" t="s">
        <v>289</v>
      </c>
      <c r="X113" s="90" t="s">
        <v>289</v>
      </c>
      <c r="Y113" s="91" t="s">
        <v>289</v>
      </c>
      <c r="Z113" s="80"/>
      <c r="AA113" s="80"/>
      <c r="AB113" s="87"/>
      <c r="AC113" s="88"/>
      <c r="AD113" s="92"/>
      <c r="AE113" s="93"/>
      <c r="AF113" s="9"/>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4"/>
      <c r="CM113" s="94"/>
      <c r="CN113" s="94"/>
      <c r="CO113" s="94"/>
      <c r="CP113" s="94"/>
      <c r="CQ113" s="94"/>
      <c r="CR113" s="94"/>
      <c r="CS113" s="94"/>
      <c r="CT113" s="94"/>
      <c r="CU113" s="94"/>
      <c r="CV113" s="94"/>
      <c r="CW113" s="94"/>
      <c r="CX113" s="94"/>
      <c r="CY113" s="94"/>
      <c r="CZ113" s="94"/>
      <c r="DA113" s="94"/>
      <c r="DB113" s="94"/>
      <c r="DC113" s="94"/>
      <c r="DD113" s="94"/>
      <c r="DE113" s="94"/>
      <c r="DF113" s="94"/>
      <c r="DG113" s="94"/>
      <c r="DH113" s="94"/>
      <c r="DI113" s="95"/>
      <c r="DJ113" s="92"/>
      <c r="DK113" s="92"/>
      <c r="DL113" s="92"/>
      <c r="DM113" s="92"/>
      <c r="DN113" s="92"/>
      <c r="DO113" s="92"/>
      <c r="DP113" s="92"/>
      <c r="DQ113" s="92"/>
      <c r="DR113" s="92"/>
      <c r="DS113" s="92"/>
      <c r="DT113" s="92"/>
      <c r="DU113" s="92"/>
      <c r="DV113" s="92"/>
      <c r="DW113" s="92"/>
      <c r="DX113" s="92"/>
      <c r="DY113" s="92"/>
      <c r="DZ113" s="92"/>
      <c r="EA113" s="92"/>
      <c r="EB113" s="92"/>
      <c r="EC113" s="92"/>
      <c r="ED113" s="92"/>
      <c r="EE113" s="92"/>
      <c r="EF113" s="92"/>
      <c r="EG113" s="92"/>
      <c r="EH113" s="92"/>
      <c r="EI113" s="92"/>
      <c r="EJ113" s="92"/>
      <c r="EK113" s="92"/>
      <c r="EL113" s="92"/>
      <c r="EM113" s="92"/>
      <c r="EN113" s="92"/>
      <c r="EO113" s="92"/>
      <c r="EP113" s="92"/>
      <c r="EQ113" s="92"/>
      <c r="ER113" s="92"/>
      <c r="ES113" s="92"/>
      <c r="ET113" s="92"/>
      <c r="EU113" s="92"/>
      <c r="EV113" s="92"/>
      <c r="EW113" s="92"/>
      <c r="EX113" s="92"/>
      <c r="EY113" s="92"/>
      <c r="EZ113" s="92"/>
      <c r="FA113" s="92"/>
      <c r="FB113" s="92"/>
      <c r="FC113" s="92"/>
      <c r="FD113" s="92"/>
      <c r="FE113" s="92"/>
      <c r="FF113" s="92"/>
      <c r="FG113" s="92"/>
      <c r="FH113" s="92"/>
      <c r="FI113" s="92"/>
      <c r="FJ113" s="92"/>
      <c r="FK113" s="92"/>
      <c r="FL113" s="92"/>
      <c r="FM113" s="92"/>
      <c r="FN113" s="92"/>
      <c r="FO113" s="92"/>
      <c r="FP113" s="92"/>
      <c r="FQ113" s="92"/>
      <c r="FR113" s="92"/>
      <c r="FS113" s="92"/>
      <c r="FT113" s="92"/>
      <c r="FU113" s="92"/>
      <c r="FV113" s="92"/>
      <c r="FW113" s="92"/>
      <c r="FX113" s="92"/>
      <c r="FY113" s="92"/>
      <c r="FZ113" s="92"/>
      <c r="GA113" s="92"/>
      <c r="GB113" s="92"/>
      <c r="GC113" s="92"/>
      <c r="GD113" s="92"/>
      <c r="GE113" s="92"/>
      <c r="GF113" s="92"/>
      <c r="GG113" s="92"/>
      <c r="GH113" s="92"/>
      <c r="GI113" s="92"/>
      <c r="GJ113" s="92"/>
      <c r="GK113" s="92"/>
      <c r="GL113" s="92"/>
      <c r="GM113" s="92"/>
      <c r="GN113" s="92"/>
      <c r="GO113" s="92"/>
      <c r="GP113" s="92"/>
      <c r="GQ113" s="92"/>
      <c r="GR113" s="92"/>
      <c r="GS113" s="92"/>
      <c r="GT113" s="92"/>
      <c r="GU113" s="92"/>
      <c r="GV113" s="92"/>
      <c r="GW113" s="92"/>
      <c r="GX113" s="92"/>
      <c r="GY113" s="92"/>
      <c r="GZ113" s="92"/>
      <c r="HA113" s="92"/>
      <c r="HB113" s="92"/>
      <c r="HC113" s="92"/>
      <c r="HD113" s="92"/>
      <c r="HE113" s="92"/>
      <c r="HF113" s="92"/>
      <c r="HG113" s="92"/>
      <c r="HH113" s="92"/>
      <c r="HI113" s="92"/>
      <c r="HJ113" s="92"/>
      <c r="HK113" s="92"/>
      <c r="HL113" s="92"/>
      <c r="HM113" s="92"/>
      <c r="HN113" s="92"/>
      <c r="HO113" s="92"/>
      <c r="HP113" s="92"/>
      <c r="HQ113" s="92"/>
      <c r="HR113" s="92"/>
      <c r="HS113" s="92"/>
      <c r="HT113" s="92"/>
      <c r="HU113" s="92"/>
      <c r="HV113" s="92"/>
      <c r="HW113" s="92"/>
      <c r="HX113" s="92"/>
      <c r="HY113" s="92"/>
      <c r="HZ113" s="92"/>
      <c r="IA113" s="92"/>
      <c r="IB113" s="92"/>
      <c r="IC113" s="92"/>
      <c r="ID113" s="92"/>
      <c r="IE113" s="92"/>
      <c r="IF113" s="92"/>
      <c r="IG113" s="92"/>
      <c r="IH113" s="92"/>
      <c r="II113" s="92"/>
      <c r="IJ113" s="92"/>
      <c r="IK113" s="92"/>
      <c r="IL113" s="92"/>
      <c r="IM113" s="92"/>
      <c r="IN113" s="92"/>
    </row>
    <row r="114" spans="1:248" x14ac:dyDescent="0.2">
      <c r="A114" s="63">
        <v>18</v>
      </c>
      <c r="B114" s="117" t="s">
        <v>210</v>
      </c>
      <c r="C114" s="44" t="s">
        <v>211</v>
      </c>
      <c r="D114" s="48" t="s">
        <v>235</v>
      </c>
      <c r="E114" s="42">
        <v>1</v>
      </c>
      <c r="F114" s="42">
        <v>1</v>
      </c>
      <c r="G114" s="54">
        <v>338</v>
      </c>
      <c r="H114" s="55">
        <v>3581</v>
      </c>
      <c r="I114" s="55">
        <v>1</v>
      </c>
      <c r="J114" s="55">
        <v>1</v>
      </c>
      <c r="K114" s="123">
        <v>692.2</v>
      </c>
      <c r="L114" s="55">
        <v>2750.8</v>
      </c>
      <c r="M114" s="55"/>
      <c r="N114" s="55">
        <v>0</v>
      </c>
      <c r="O114" s="55">
        <v>58.9</v>
      </c>
      <c r="P114" s="55">
        <v>1769.34</v>
      </c>
      <c r="Q114" s="56">
        <v>0</v>
      </c>
      <c r="R114" s="55">
        <f t="shared" ref="R114:R121" si="18">+O114-P114</f>
        <v>-1710.4399999999998</v>
      </c>
      <c r="S114" s="44" t="s">
        <v>199</v>
      </c>
      <c r="T114" s="78">
        <v>39043</v>
      </c>
      <c r="U114" s="78">
        <v>39084</v>
      </c>
      <c r="V114" s="79"/>
      <c r="W114" s="3" t="s">
        <v>172</v>
      </c>
      <c r="X114" s="4">
        <v>39156</v>
      </c>
      <c r="Y114" s="5" t="s">
        <v>25</v>
      </c>
      <c r="Z114" s="80"/>
      <c r="AA114" s="80"/>
      <c r="AB114" s="87"/>
      <c r="AC114" s="88"/>
      <c r="AF114" s="9"/>
      <c r="AG114" s="9"/>
      <c r="AH114" s="9"/>
      <c r="AI114" s="9"/>
      <c r="AJ114" s="9"/>
      <c r="AK114" s="9"/>
      <c r="AL114" s="94"/>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row>
    <row r="115" spans="1:248" x14ac:dyDescent="0.2">
      <c r="A115" s="63">
        <v>19</v>
      </c>
      <c r="B115" s="117" t="s">
        <v>212</v>
      </c>
      <c r="C115" s="44" t="s">
        <v>213</v>
      </c>
      <c r="D115" s="48" t="s">
        <v>213</v>
      </c>
      <c r="E115" s="42">
        <v>9534</v>
      </c>
      <c r="F115" s="42">
        <v>10000</v>
      </c>
      <c r="G115" s="54">
        <v>1717.07</v>
      </c>
      <c r="H115" s="55"/>
      <c r="I115" s="55">
        <v>9534</v>
      </c>
      <c r="J115" s="55">
        <v>10000</v>
      </c>
      <c r="K115" s="123">
        <v>4142.43</v>
      </c>
      <c r="L115" s="55">
        <v>530.29999999999995</v>
      </c>
      <c r="M115" s="55">
        <v>98007</v>
      </c>
      <c r="N115" s="55">
        <v>0</v>
      </c>
      <c r="O115" s="55">
        <v>349.82</v>
      </c>
      <c r="P115" s="55">
        <v>10585.78</v>
      </c>
      <c r="Q115" s="56">
        <v>0</v>
      </c>
      <c r="R115" s="55">
        <f t="shared" si="18"/>
        <v>-10235.960000000001</v>
      </c>
      <c r="S115" s="44" t="s">
        <v>199</v>
      </c>
      <c r="T115" s="78">
        <v>39043</v>
      </c>
      <c r="U115" s="78">
        <v>39083</v>
      </c>
      <c r="V115" s="79"/>
      <c r="W115" s="3" t="s">
        <v>172</v>
      </c>
      <c r="X115" s="4">
        <v>39153</v>
      </c>
      <c r="Y115" s="5" t="s">
        <v>25</v>
      </c>
      <c r="Z115" s="80"/>
      <c r="AA115" s="80"/>
      <c r="AB115" s="87"/>
      <c r="AC115" s="88"/>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row>
    <row r="116" spans="1:248" x14ac:dyDescent="0.2">
      <c r="A116" s="63">
        <v>20</v>
      </c>
      <c r="B116" s="117" t="s">
        <v>214</v>
      </c>
      <c r="C116" s="44" t="s">
        <v>215</v>
      </c>
      <c r="D116" s="48" t="s">
        <v>248</v>
      </c>
      <c r="E116" s="42">
        <v>1</v>
      </c>
      <c r="F116" s="42">
        <v>1</v>
      </c>
      <c r="G116" s="54">
        <v>1234</v>
      </c>
      <c r="H116" s="55">
        <v>6525</v>
      </c>
      <c r="I116" s="55">
        <v>1</v>
      </c>
      <c r="J116" s="55">
        <v>1</v>
      </c>
      <c r="K116" s="123">
        <v>2582.1</v>
      </c>
      <c r="L116" s="55">
        <v>5687.9</v>
      </c>
      <c r="M116" s="55">
        <v>78353</v>
      </c>
      <c r="N116" s="55">
        <v>1244.73</v>
      </c>
      <c r="O116" s="55">
        <v>234.41</v>
      </c>
      <c r="P116" s="55">
        <v>6615.69</v>
      </c>
      <c r="Q116" s="56">
        <v>0</v>
      </c>
      <c r="R116" s="55">
        <f t="shared" si="18"/>
        <v>-6381.28</v>
      </c>
      <c r="S116" s="44" t="s">
        <v>216</v>
      </c>
      <c r="T116" s="78">
        <v>38644</v>
      </c>
      <c r="U116" s="78">
        <v>38664</v>
      </c>
      <c r="V116" s="79"/>
      <c r="W116" s="3" t="s">
        <v>172</v>
      </c>
      <c r="X116" s="33"/>
      <c r="Y116" s="5"/>
      <c r="Z116" s="80"/>
      <c r="AA116" s="80"/>
      <c r="AB116" s="87"/>
      <c r="AC116" s="88"/>
    </row>
    <row r="117" spans="1:248" x14ac:dyDescent="0.2">
      <c r="A117" s="63">
        <v>21</v>
      </c>
      <c r="B117" s="117" t="s">
        <v>217</v>
      </c>
      <c r="C117" s="44" t="s">
        <v>218</v>
      </c>
      <c r="D117" s="48" t="s">
        <v>218</v>
      </c>
      <c r="E117" s="42"/>
      <c r="F117" s="42"/>
      <c r="G117" s="54">
        <v>1564</v>
      </c>
      <c r="H117" s="55"/>
      <c r="I117" s="55">
        <v>1</v>
      </c>
      <c r="J117" s="55">
        <v>1</v>
      </c>
      <c r="K117" s="123">
        <v>4445.7</v>
      </c>
      <c r="L117" s="55">
        <v>1442.1</v>
      </c>
      <c r="M117" s="55">
        <v>10318</v>
      </c>
      <c r="N117" s="55">
        <v>83879.56</v>
      </c>
      <c r="O117" s="55">
        <v>1731.73</v>
      </c>
      <c r="P117" s="55">
        <v>18134.060000000001</v>
      </c>
      <c r="Q117" s="56">
        <v>880.32</v>
      </c>
      <c r="R117" s="55">
        <f t="shared" si="18"/>
        <v>-16402.330000000002</v>
      </c>
      <c r="S117" s="44" t="s">
        <v>202</v>
      </c>
      <c r="T117" s="78">
        <v>38644</v>
      </c>
      <c r="U117" s="78">
        <v>38754</v>
      </c>
      <c r="V117" s="79"/>
      <c r="W117" s="3" t="s">
        <v>172</v>
      </c>
      <c r="X117" s="4">
        <v>39108</v>
      </c>
      <c r="Y117" s="5" t="s">
        <v>25</v>
      </c>
      <c r="Z117" s="80"/>
      <c r="AA117" s="80"/>
      <c r="AB117" s="87"/>
      <c r="AC117" s="88"/>
    </row>
    <row r="118" spans="1:248" x14ac:dyDescent="0.2">
      <c r="A118" s="63">
        <v>22</v>
      </c>
      <c r="B118" s="117" t="s">
        <v>219</v>
      </c>
      <c r="C118" s="44" t="s">
        <v>220</v>
      </c>
      <c r="D118" s="48" t="s">
        <v>262</v>
      </c>
      <c r="E118" s="42"/>
      <c r="F118" s="42"/>
      <c r="G118" s="54"/>
      <c r="H118" s="55">
        <v>695</v>
      </c>
      <c r="I118" s="55">
        <v>1</v>
      </c>
      <c r="J118" s="55">
        <v>1</v>
      </c>
      <c r="K118" s="123">
        <v>6964.7</v>
      </c>
      <c r="L118" s="55">
        <v>676.4</v>
      </c>
      <c r="M118" s="55"/>
      <c r="N118" s="55">
        <v>0</v>
      </c>
      <c r="O118" s="55">
        <v>1075.04</v>
      </c>
      <c r="P118" s="55">
        <v>24393.279999999999</v>
      </c>
      <c r="Q118" s="56">
        <v>6108.47</v>
      </c>
      <c r="R118" s="55">
        <f t="shared" si="18"/>
        <v>-23318.239999999998</v>
      </c>
      <c r="S118" s="44" t="s">
        <v>221</v>
      </c>
      <c r="T118" s="78">
        <v>40450</v>
      </c>
      <c r="U118" s="78">
        <v>40486</v>
      </c>
      <c r="V118" s="79" t="s">
        <v>431</v>
      </c>
      <c r="W118" s="3" t="s">
        <v>172</v>
      </c>
      <c r="X118" s="4">
        <v>39503</v>
      </c>
      <c r="Y118" s="5" t="s">
        <v>25</v>
      </c>
      <c r="Z118" s="80"/>
      <c r="AA118" s="80"/>
      <c r="AB118" s="87"/>
      <c r="AC118" s="88"/>
    </row>
    <row r="119" spans="1:248" x14ac:dyDescent="0.2">
      <c r="A119" s="63">
        <v>23</v>
      </c>
      <c r="B119" s="117" t="s">
        <v>222</v>
      </c>
      <c r="C119" s="44" t="s">
        <v>223</v>
      </c>
      <c r="D119" s="48" t="s">
        <v>264</v>
      </c>
      <c r="E119" s="42">
        <v>1</v>
      </c>
      <c r="F119" s="42">
        <v>1</v>
      </c>
      <c r="G119" s="54">
        <v>2495</v>
      </c>
      <c r="H119" s="55">
        <v>9490</v>
      </c>
      <c r="I119" s="55">
        <v>1</v>
      </c>
      <c r="J119" s="55">
        <v>1</v>
      </c>
      <c r="K119" s="123">
        <v>5020.3999999999996</v>
      </c>
      <c r="L119" s="55">
        <v>770.8</v>
      </c>
      <c r="M119" s="55"/>
      <c r="N119" s="55">
        <v>0</v>
      </c>
      <c r="O119" s="55">
        <v>3291.1</v>
      </c>
      <c r="P119" s="55">
        <v>23308.49</v>
      </c>
      <c r="Q119" s="56">
        <v>6529.2</v>
      </c>
      <c r="R119" s="55">
        <f t="shared" si="18"/>
        <v>-20017.390000000003</v>
      </c>
      <c r="S119" s="44" t="s">
        <v>224</v>
      </c>
      <c r="T119" s="78">
        <v>38561</v>
      </c>
      <c r="U119" s="78">
        <v>38623</v>
      </c>
      <c r="V119" s="79"/>
      <c r="W119" s="3" t="s">
        <v>172</v>
      </c>
      <c r="X119" s="4">
        <v>39976</v>
      </c>
      <c r="Y119" s="5" t="s">
        <v>25</v>
      </c>
      <c r="Z119" s="80"/>
      <c r="AA119" s="80"/>
      <c r="AB119" s="87"/>
      <c r="AC119" s="88"/>
    </row>
    <row r="120" spans="1:248" x14ac:dyDescent="0.2">
      <c r="A120" s="63">
        <v>24</v>
      </c>
      <c r="B120" s="117" t="s">
        <v>225</v>
      </c>
      <c r="C120" s="44" t="s">
        <v>226</v>
      </c>
      <c r="D120" s="48" t="s">
        <v>266</v>
      </c>
      <c r="E120" s="42">
        <v>1</v>
      </c>
      <c r="F120" s="42">
        <v>1</v>
      </c>
      <c r="G120" s="54">
        <v>4015</v>
      </c>
      <c r="H120" s="55">
        <v>7465</v>
      </c>
      <c r="I120" s="55">
        <v>1</v>
      </c>
      <c r="J120" s="55">
        <v>1</v>
      </c>
      <c r="K120" s="123">
        <v>5996.5</v>
      </c>
      <c r="L120" s="55">
        <v>543.20000000000005</v>
      </c>
      <c r="M120" s="55">
        <v>129737</v>
      </c>
      <c r="N120" s="55">
        <v>0</v>
      </c>
      <c r="O120" s="55">
        <v>3289.53</v>
      </c>
      <c r="P120" s="55">
        <v>21069.83</v>
      </c>
      <c r="Q120" s="56">
        <v>0</v>
      </c>
      <c r="R120" s="55">
        <f t="shared" si="18"/>
        <v>-17780.300000000003</v>
      </c>
      <c r="S120" s="44" t="s">
        <v>171</v>
      </c>
      <c r="T120" s="78">
        <v>38805</v>
      </c>
      <c r="U120" s="78">
        <v>38842</v>
      </c>
      <c r="V120" s="79"/>
      <c r="W120" s="3" t="s">
        <v>172</v>
      </c>
      <c r="X120" s="4">
        <v>39864</v>
      </c>
      <c r="Y120" s="5" t="s">
        <v>25</v>
      </c>
      <c r="Z120" s="80"/>
      <c r="AA120" s="80"/>
      <c r="AB120" s="87"/>
      <c r="AC120" s="88"/>
    </row>
    <row r="121" spans="1:248" x14ac:dyDescent="0.2">
      <c r="A121" s="63">
        <v>25</v>
      </c>
      <c r="B121" s="117" t="s">
        <v>227</v>
      </c>
      <c r="C121" s="44" t="s">
        <v>228</v>
      </c>
      <c r="D121" s="48" t="s">
        <v>269</v>
      </c>
      <c r="E121" s="42">
        <v>1</v>
      </c>
      <c r="F121" s="42">
        <v>1</v>
      </c>
      <c r="G121" s="54">
        <v>5792</v>
      </c>
      <c r="H121" s="55">
        <v>12000</v>
      </c>
      <c r="I121" s="55">
        <v>1</v>
      </c>
      <c r="J121" s="55">
        <v>1</v>
      </c>
      <c r="K121" s="123">
        <v>3455.1</v>
      </c>
      <c r="L121" s="55">
        <v>256.2</v>
      </c>
      <c r="M121" s="55">
        <v>20612</v>
      </c>
      <c r="N121" s="55">
        <v>0</v>
      </c>
      <c r="O121" s="55">
        <v>22137.96</v>
      </c>
      <c r="P121" s="55">
        <v>31469.41</v>
      </c>
      <c r="Q121" s="56">
        <v>1354.32</v>
      </c>
      <c r="R121" s="55">
        <f t="shared" si="18"/>
        <v>-9331.4500000000007</v>
      </c>
      <c r="S121" s="44" t="s">
        <v>188</v>
      </c>
      <c r="T121" s="78">
        <v>39295</v>
      </c>
      <c r="U121" s="78">
        <v>39420</v>
      </c>
      <c r="V121" s="79"/>
      <c r="W121" s="3" t="s">
        <v>172</v>
      </c>
      <c r="X121" s="4">
        <v>39869</v>
      </c>
      <c r="Y121" s="5" t="s">
        <v>25</v>
      </c>
      <c r="Z121" s="80"/>
      <c r="AA121" s="80"/>
      <c r="AB121" s="87"/>
      <c r="AC121" s="88"/>
    </row>
    <row r="122" spans="1:248" x14ac:dyDescent="0.2">
      <c r="A122" s="63">
        <v>26</v>
      </c>
      <c r="B122" s="116" t="s">
        <v>290</v>
      </c>
      <c r="C122" s="48" t="s">
        <v>433</v>
      </c>
      <c r="D122" s="48"/>
      <c r="E122" s="42">
        <v>1</v>
      </c>
      <c r="F122" s="42">
        <v>1</v>
      </c>
      <c r="G122" s="54">
        <v>3332</v>
      </c>
      <c r="H122" s="55"/>
      <c r="I122" s="55"/>
      <c r="J122" s="55"/>
      <c r="K122" s="123"/>
      <c r="L122" s="55"/>
      <c r="M122" s="59"/>
      <c r="N122" s="59">
        <v>0</v>
      </c>
      <c r="O122" s="59">
        <v>14528.62</v>
      </c>
      <c r="P122" s="59">
        <v>20461.490000000002</v>
      </c>
      <c r="Q122" s="59">
        <v>862.73</v>
      </c>
      <c r="R122" s="59">
        <f t="shared" ref="R122:R127" si="19">+O122-P122</f>
        <v>-5932.8700000000008</v>
      </c>
      <c r="S122" s="45">
        <v>412</v>
      </c>
      <c r="T122" s="78">
        <v>40785</v>
      </c>
      <c r="U122" s="78">
        <v>40928</v>
      </c>
      <c r="V122" s="96"/>
      <c r="W122" s="3" t="s">
        <v>172</v>
      </c>
      <c r="X122" s="4">
        <v>39461</v>
      </c>
      <c r="Y122" s="5" t="s">
        <v>25</v>
      </c>
      <c r="Z122" s="80"/>
      <c r="AA122" s="80"/>
      <c r="AB122" s="87"/>
      <c r="AC122" s="88"/>
    </row>
    <row r="123" spans="1:248" x14ac:dyDescent="0.2">
      <c r="A123" s="63">
        <v>27</v>
      </c>
      <c r="B123" s="116" t="s">
        <v>290</v>
      </c>
      <c r="C123" s="48" t="s">
        <v>433</v>
      </c>
      <c r="D123" s="48"/>
      <c r="E123" s="42"/>
      <c r="F123" s="42"/>
      <c r="G123" s="54"/>
      <c r="H123" s="55"/>
      <c r="I123" s="55">
        <v>1</v>
      </c>
      <c r="J123" s="55">
        <v>1</v>
      </c>
      <c r="K123" s="123">
        <v>2462</v>
      </c>
      <c r="L123" s="55"/>
      <c r="M123" s="59"/>
      <c r="N123" s="59">
        <v>0</v>
      </c>
      <c r="O123" s="59">
        <v>0</v>
      </c>
      <c r="P123" s="59">
        <v>0</v>
      </c>
      <c r="Q123" s="59">
        <v>0</v>
      </c>
      <c r="R123" s="59">
        <f t="shared" si="19"/>
        <v>0</v>
      </c>
      <c r="S123" s="45">
        <v>412</v>
      </c>
      <c r="T123" s="78">
        <v>40785</v>
      </c>
      <c r="U123" s="78">
        <v>40928</v>
      </c>
      <c r="V123" s="96"/>
      <c r="W123" s="3" t="s">
        <v>172</v>
      </c>
      <c r="X123" s="4">
        <v>39461</v>
      </c>
      <c r="Y123" s="5" t="s">
        <v>25</v>
      </c>
      <c r="Z123" s="80"/>
      <c r="AA123" s="80"/>
      <c r="AB123" s="81"/>
      <c r="AC123" s="80"/>
      <c r="AD123" s="9"/>
      <c r="AE123" s="9"/>
      <c r="AF123" s="9"/>
      <c r="AG123" s="9"/>
      <c r="AH123" s="9"/>
      <c r="AI123" s="9"/>
      <c r="AJ123" s="9"/>
      <c r="AK123" s="9"/>
      <c r="AL123" s="9"/>
    </row>
    <row r="124" spans="1:248" x14ac:dyDescent="0.2">
      <c r="A124" s="63">
        <v>28</v>
      </c>
      <c r="B124" s="116" t="s">
        <v>290</v>
      </c>
      <c r="C124" s="48" t="s">
        <v>432</v>
      </c>
      <c r="D124" s="48" t="s">
        <v>432</v>
      </c>
      <c r="E124" s="42">
        <v>1</v>
      </c>
      <c r="F124" s="42">
        <v>1</v>
      </c>
      <c r="G124" s="54">
        <v>2550</v>
      </c>
      <c r="H124" s="55"/>
      <c r="I124" s="55"/>
      <c r="J124" s="55"/>
      <c r="K124" s="123"/>
      <c r="L124" s="55"/>
      <c r="M124" s="59"/>
      <c r="N124" s="59">
        <v>0</v>
      </c>
      <c r="O124" s="59">
        <v>0</v>
      </c>
      <c r="P124" s="59">
        <v>0</v>
      </c>
      <c r="Q124" s="59">
        <v>0</v>
      </c>
      <c r="R124" s="59">
        <f t="shared" si="19"/>
        <v>0</v>
      </c>
      <c r="S124" s="45" t="s">
        <v>33</v>
      </c>
      <c r="T124" s="78">
        <v>38846</v>
      </c>
      <c r="U124" s="78">
        <v>41120</v>
      </c>
      <c r="V124" s="96"/>
      <c r="W124" s="3" t="s">
        <v>172</v>
      </c>
      <c r="X124" s="4">
        <v>38888</v>
      </c>
      <c r="Y124" s="5" t="s">
        <v>25</v>
      </c>
      <c r="Z124" s="80"/>
      <c r="AA124" s="80"/>
      <c r="AB124" s="81"/>
      <c r="AC124" s="80"/>
      <c r="AD124" s="9"/>
      <c r="AE124" s="9"/>
      <c r="AF124" s="9"/>
      <c r="AG124" s="9"/>
      <c r="AH124" s="9"/>
      <c r="AI124" s="9"/>
      <c r="AJ124" s="9"/>
      <c r="AK124" s="9"/>
      <c r="AL124" s="9"/>
    </row>
    <row r="125" spans="1:248" x14ac:dyDescent="0.2">
      <c r="A125" s="63">
        <v>29</v>
      </c>
      <c r="B125" s="117" t="s">
        <v>229</v>
      </c>
      <c r="C125" s="44" t="s">
        <v>230</v>
      </c>
      <c r="D125" s="48" t="s">
        <v>230</v>
      </c>
      <c r="E125" s="42">
        <v>1</v>
      </c>
      <c r="F125" s="42">
        <v>1</v>
      </c>
      <c r="G125" s="54">
        <v>1341</v>
      </c>
      <c r="H125" s="55">
        <v>336700</v>
      </c>
      <c r="I125" s="55">
        <v>1</v>
      </c>
      <c r="J125" s="55">
        <v>1</v>
      </c>
      <c r="K125" s="123">
        <v>1941.3</v>
      </c>
      <c r="L125" s="55">
        <v>2998.48</v>
      </c>
      <c r="M125" s="59"/>
      <c r="N125" s="59">
        <v>0</v>
      </c>
      <c r="O125" s="59">
        <v>165.25</v>
      </c>
      <c r="P125" s="59">
        <v>5701.51</v>
      </c>
      <c r="Q125" s="59">
        <v>739.32</v>
      </c>
      <c r="R125" s="59">
        <f t="shared" si="19"/>
        <v>-5536.26</v>
      </c>
      <c r="S125" s="44" t="s">
        <v>202</v>
      </c>
      <c r="T125" s="78">
        <v>38644</v>
      </c>
      <c r="U125" s="78">
        <v>38687</v>
      </c>
      <c r="V125" s="96"/>
      <c r="W125" s="3" t="s">
        <v>172</v>
      </c>
      <c r="X125" s="4">
        <v>39881</v>
      </c>
      <c r="Y125" s="5" t="s">
        <v>25</v>
      </c>
      <c r="Z125" s="80"/>
      <c r="AA125" s="80"/>
      <c r="AB125" s="81"/>
      <c r="AC125" s="80"/>
      <c r="AD125" s="9"/>
      <c r="AE125" s="9"/>
      <c r="AF125" s="9"/>
      <c r="AG125" s="9"/>
      <c r="AH125" s="9"/>
      <c r="AI125" s="9"/>
      <c r="AJ125" s="9"/>
      <c r="AK125" s="9"/>
      <c r="AL125" s="9"/>
    </row>
    <row r="126" spans="1:248" ht="13.5" customHeight="1" x14ac:dyDescent="0.2">
      <c r="A126" s="63">
        <v>30</v>
      </c>
      <c r="B126" s="117" t="s">
        <v>229</v>
      </c>
      <c r="C126" s="44" t="s">
        <v>230</v>
      </c>
      <c r="D126" s="48" t="s">
        <v>466</v>
      </c>
      <c r="E126" s="42">
        <v>1</v>
      </c>
      <c r="F126" s="42">
        <v>1</v>
      </c>
      <c r="G126" s="54">
        <v>883</v>
      </c>
      <c r="H126" s="55"/>
      <c r="I126" s="55"/>
      <c r="J126" s="55"/>
      <c r="K126" s="123"/>
      <c r="L126" s="55"/>
      <c r="M126" s="59"/>
      <c r="N126" s="59">
        <v>0</v>
      </c>
      <c r="O126" s="59">
        <v>0</v>
      </c>
      <c r="P126" s="59">
        <v>0</v>
      </c>
      <c r="Q126" s="59">
        <v>0</v>
      </c>
      <c r="R126" s="59">
        <f t="shared" si="19"/>
        <v>0</v>
      </c>
      <c r="S126" s="44" t="s">
        <v>202</v>
      </c>
      <c r="T126" s="78">
        <v>38644</v>
      </c>
      <c r="U126" s="78">
        <v>38687</v>
      </c>
      <c r="V126" s="96"/>
      <c r="W126" s="3"/>
      <c r="X126" s="4"/>
      <c r="Y126" s="5"/>
      <c r="Z126" s="80"/>
      <c r="AA126" s="80"/>
      <c r="AB126" s="81"/>
      <c r="AC126" s="80"/>
      <c r="AD126" s="9"/>
      <c r="AE126" s="9"/>
      <c r="AF126" s="9"/>
      <c r="AG126" s="9"/>
      <c r="AH126" s="9"/>
      <c r="AI126" s="9"/>
      <c r="AJ126" s="9"/>
      <c r="AK126" s="9"/>
      <c r="AL126" s="9"/>
    </row>
    <row r="127" spans="1:248" ht="13.5" customHeight="1" x14ac:dyDescent="0.2">
      <c r="A127" s="63">
        <v>31</v>
      </c>
      <c r="B127" s="117" t="s">
        <v>416</v>
      </c>
      <c r="C127" s="45" t="s">
        <v>417</v>
      </c>
      <c r="D127" s="48"/>
      <c r="E127" s="42"/>
      <c r="F127" s="42"/>
      <c r="G127" s="54"/>
      <c r="H127" s="55"/>
      <c r="I127" s="55">
        <v>1</v>
      </c>
      <c r="J127" s="55">
        <v>1</v>
      </c>
      <c r="K127" s="123">
        <v>1839</v>
      </c>
      <c r="L127" s="55"/>
      <c r="M127" s="59"/>
      <c r="N127" s="59">
        <v>0</v>
      </c>
      <c r="O127" s="59">
        <v>0</v>
      </c>
      <c r="P127" s="59">
        <v>5646.54</v>
      </c>
      <c r="Q127" s="59">
        <v>945.84</v>
      </c>
      <c r="R127" s="59">
        <f t="shared" si="19"/>
        <v>-5646.54</v>
      </c>
      <c r="S127" s="44" t="s">
        <v>202</v>
      </c>
      <c r="T127" s="78">
        <v>38644</v>
      </c>
      <c r="U127" s="78">
        <v>38687</v>
      </c>
      <c r="V127" s="96"/>
      <c r="W127" s="3"/>
      <c r="X127" s="4"/>
      <c r="Y127" s="5"/>
      <c r="Z127" s="80"/>
      <c r="AA127" s="80"/>
      <c r="AB127" s="81"/>
      <c r="AC127" s="80"/>
      <c r="AD127" s="9"/>
      <c r="AE127" s="9"/>
      <c r="AF127" s="9"/>
      <c r="AG127" s="9"/>
      <c r="AH127" s="9"/>
      <c r="AI127" s="9"/>
      <c r="AJ127" s="9"/>
      <c r="AK127" s="9"/>
      <c r="AL127" s="9"/>
    </row>
    <row r="128" spans="1:248" ht="14.25" customHeight="1" x14ac:dyDescent="0.2">
      <c r="A128" s="63">
        <v>32</v>
      </c>
      <c r="B128" s="117" t="s">
        <v>231</v>
      </c>
      <c r="C128" s="44" t="s">
        <v>232</v>
      </c>
      <c r="D128" s="48" t="s">
        <v>232</v>
      </c>
      <c r="E128" s="42">
        <v>1</v>
      </c>
      <c r="F128" s="42">
        <v>1</v>
      </c>
      <c r="G128" s="54">
        <v>1616</v>
      </c>
      <c r="H128" s="55"/>
      <c r="I128" s="55">
        <v>1</v>
      </c>
      <c r="J128" s="55">
        <v>1</v>
      </c>
      <c r="K128" s="123">
        <v>718.1</v>
      </c>
      <c r="L128" s="55"/>
      <c r="M128" s="59">
        <v>37240</v>
      </c>
      <c r="N128" s="59">
        <v>482.91</v>
      </c>
      <c r="O128" s="59">
        <v>58.79</v>
      </c>
      <c r="P128" s="59">
        <v>1841.17</v>
      </c>
      <c r="Q128" s="59">
        <v>0</v>
      </c>
      <c r="R128" s="59">
        <f t="shared" ref="R128:R165" si="20">+O128-P128</f>
        <v>-1782.38</v>
      </c>
      <c r="S128" s="44" t="s">
        <v>233</v>
      </c>
      <c r="T128" s="78">
        <v>38994</v>
      </c>
      <c r="U128" s="78">
        <v>39053</v>
      </c>
      <c r="V128" s="42"/>
      <c r="W128" s="3"/>
      <c r="X128" s="4"/>
      <c r="Y128" s="5"/>
      <c r="Z128" s="80"/>
      <c r="AA128" s="80"/>
      <c r="AB128" s="81"/>
      <c r="AC128" s="80"/>
      <c r="AD128" s="9"/>
      <c r="AE128" s="9"/>
      <c r="AF128" s="9"/>
      <c r="AG128" s="9"/>
      <c r="AH128" s="9"/>
      <c r="AI128" s="9"/>
      <c r="AJ128" s="9"/>
      <c r="AK128" s="9"/>
      <c r="AL128" s="9"/>
    </row>
    <row r="129" spans="1:38" ht="13.9" customHeight="1" x14ac:dyDescent="0.2">
      <c r="A129" s="63">
        <v>33</v>
      </c>
      <c r="B129" s="117" t="s">
        <v>234</v>
      </c>
      <c r="C129" s="44" t="s">
        <v>235</v>
      </c>
      <c r="D129" s="48" t="s">
        <v>235</v>
      </c>
      <c r="E129" s="42">
        <v>1</v>
      </c>
      <c r="F129" s="42">
        <v>1</v>
      </c>
      <c r="G129" s="54">
        <v>3581</v>
      </c>
      <c r="H129" s="55"/>
      <c r="I129" s="55">
        <v>1</v>
      </c>
      <c r="J129" s="55">
        <v>1</v>
      </c>
      <c r="K129" s="123">
        <v>2750.8</v>
      </c>
      <c r="L129" s="55"/>
      <c r="M129" s="59">
        <v>20338</v>
      </c>
      <c r="N129" s="59">
        <v>0</v>
      </c>
      <c r="O129" s="59">
        <v>7740</v>
      </c>
      <c r="P129" s="59">
        <v>10711.5</v>
      </c>
      <c r="Q129" s="59">
        <v>3266.28</v>
      </c>
      <c r="R129" s="59">
        <f t="shared" si="20"/>
        <v>-2971.5</v>
      </c>
      <c r="S129" s="44" t="s">
        <v>188</v>
      </c>
      <c r="T129" s="78">
        <v>39295</v>
      </c>
      <c r="U129" s="78">
        <v>39417</v>
      </c>
      <c r="V129" s="96"/>
      <c r="W129" s="3" t="s">
        <v>172</v>
      </c>
      <c r="X129" s="4">
        <v>38950</v>
      </c>
      <c r="Y129" s="5" t="s">
        <v>25</v>
      </c>
      <c r="Z129" s="80"/>
      <c r="AA129" s="80"/>
      <c r="AB129" s="81"/>
      <c r="AC129" s="80"/>
      <c r="AD129" s="9"/>
      <c r="AE129" s="9"/>
      <c r="AF129" s="9"/>
      <c r="AG129" s="9"/>
      <c r="AH129" s="9"/>
      <c r="AI129" s="9"/>
      <c r="AJ129" s="9"/>
      <c r="AK129" s="9"/>
      <c r="AL129" s="9"/>
    </row>
    <row r="130" spans="1:38" x14ac:dyDescent="0.2">
      <c r="A130" s="63">
        <v>34</v>
      </c>
      <c r="B130" s="117" t="s">
        <v>236</v>
      </c>
      <c r="C130" s="44" t="s">
        <v>237</v>
      </c>
      <c r="D130" s="48" t="s">
        <v>237</v>
      </c>
      <c r="E130" s="42">
        <v>1</v>
      </c>
      <c r="F130" s="42">
        <v>1</v>
      </c>
      <c r="G130" s="54">
        <v>1411</v>
      </c>
      <c r="H130" s="55"/>
      <c r="I130" s="55">
        <v>1</v>
      </c>
      <c r="J130" s="55">
        <v>1</v>
      </c>
      <c r="K130" s="123">
        <v>1093.5999999999999</v>
      </c>
      <c r="L130" s="55"/>
      <c r="M130" s="59"/>
      <c r="N130" s="59">
        <v>0</v>
      </c>
      <c r="O130" s="59">
        <v>253.56</v>
      </c>
      <c r="P130" s="59">
        <v>4292.47</v>
      </c>
      <c r="Q130" s="59">
        <v>1336.92</v>
      </c>
      <c r="R130" s="59">
        <f t="shared" si="20"/>
        <v>-4038.9100000000003</v>
      </c>
      <c r="S130" s="44" t="s">
        <v>238</v>
      </c>
      <c r="T130" s="78">
        <v>39027</v>
      </c>
      <c r="U130" s="78">
        <v>39062</v>
      </c>
      <c r="V130" s="96"/>
      <c r="W130" s="3"/>
      <c r="X130" s="4"/>
      <c r="Y130" s="5"/>
      <c r="Z130" s="80"/>
      <c r="AA130" s="80"/>
      <c r="AB130" s="81"/>
      <c r="AC130" s="80"/>
      <c r="AD130" s="9"/>
      <c r="AE130" s="9"/>
      <c r="AF130" s="9"/>
      <c r="AG130" s="9"/>
      <c r="AH130" s="9"/>
      <c r="AI130" s="9"/>
      <c r="AJ130" s="9"/>
      <c r="AK130" s="9"/>
      <c r="AL130" s="9"/>
    </row>
    <row r="131" spans="1:38" x14ac:dyDescent="0.2">
      <c r="A131" s="63">
        <v>35</v>
      </c>
      <c r="B131" s="117" t="s">
        <v>239</v>
      </c>
      <c r="C131" s="44" t="s">
        <v>240</v>
      </c>
      <c r="D131" s="48" t="s">
        <v>240</v>
      </c>
      <c r="E131" s="42">
        <v>1</v>
      </c>
      <c r="F131" s="42">
        <v>1</v>
      </c>
      <c r="G131" s="54">
        <v>3822</v>
      </c>
      <c r="H131" s="55"/>
      <c r="I131" s="55">
        <v>1</v>
      </c>
      <c r="J131" s="55">
        <v>1</v>
      </c>
      <c r="K131" s="123">
        <v>782.1</v>
      </c>
      <c r="L131" s="55"/>
      <c r="M131" s="59"/>
      <c r="N131" s="59">
        <v>0</v>
      </c>
      <c r="O131" s="59">
        <v>196.47</v>
      </c>
      <c r="P131" s="59">
        <v>3493.24</v>
      </c>
      <c r="Q131" s="59">
        <v>1364.4</v>
      </c>
      <c r="R131" s="59">
        <f t="shared" si="20"/>
        <v>-3296.77</v>
      </c>
      <c r="S131" s="44" t="s">
        <v>241</v>
      </c>
      <c r="T131" s="78">
        <v>39793</v>
      </c>
      <c r="U131" s="78">
        <v>39930</v>
      </c>
      <c r="V131" s="96"/>
      <c r="W131" s="3"/>
      <c r="X131" s="4"/>
      <c r="Y131" s="5"/>
      <c r="Z131" s="80"/>
      <c r="AA131" s="80"/>
      <c r="AB131" s="87"/>
      <c r="AC131" s="88"/>
    </row>
    <row r="132" spans="1:38" x14ac:dyDescent="0.2">
      <c r="A132" s="63">
        <v>36</v>
      </c>
      <c r="B132" s="117" t="s">
        <v>242</v>
      </c>
      <c r="C132" s="44" t="s">
        <v>243</v>
      </c>
      <c r="D132" s="48" t="s">
        <v>243</v>
      </c>
      <c r="E132" s="42">
        <v>35</v>
      </c>
      <c r="F132" s="42">
        <v>130</v>
      </c>
      <c r="G132" s="54">
        <v>156.41999999999999</v>
      </c>
      <c r="H132" s="55"/>
      <c r="I132" s="55">
        <v>35</v>
      </c>
      <c r="J132" s="55">
        <v>130</v>
      </c>
      <c r="K132" s="123">
        <v>355.68</v>
      </c>
      <c r="L132" s="55"/>
      <c r="M132" s="59"/>
      <c r="N132" s="59">
        <v>0</v>
      </c>
      <c r="O132" s="59">
        <v>0</v>
      </c>
      <c r="P132" s="59">
        <v>3903.94</v>
      </c>
      <c r="Q132" s="59">
        <v>1957.68</v>
      </c>
      <c r="R132" s="59">
        <f t="shared" si="20"/>
        <v>-3903.94</v>
      </c>
      <c r="S132" s="44" t="s">
        <v>244</v>
      </c>
      <c r="T132" s="78">
        <v>40037</v>
      </c>
      <c r="U132" s="78">
        <v>40118</v>
      </c>
      <c r="V132" s="96"/>
      <c r="W132" s="3"/>
      <c r="X132" s="4"/>
      <c r="Y132" s="5"/>
      <c r="Z132" s="80"/>
      <c r="AA132" s="80"/>
      <c r="AB132" s="87"/>
      <c r="AC132" s="88"/>
    </row>
    <row r="133" spans="1:38" x14ac:dyDescent="0.2">
      <c r="A133" s="63">
        <v>37</v>
      </c>
      <c r="B133" s="117" t="s">
        <v>245</v>
      </c>
      <c r="C133" s="44" t="s">
        <v>246</v>
      </c>
      <c r="D133" s="44" t="s">
        <v>246</v>
      </c>
      <c r="E133" s="42">
        <v>1</v>
      </c>
      <c r="F133" s="42">
        <v>1</v>
      </c>
      <c r="G133" s="54">
        <v>5174</v>
      </c>
      <c r="H133" s="55"/>
      <c r="I133" s="55">
        <v>1</v>
      </c>
      <c r="J133" s="55">
        <v>1</v>
      </c>
      <c r="K133" s="123">
        <v>1023.4</v>
      </c>
      <c r="L133" s="55"/>
      <c r="M133" s="59"/>
      <c r="N133" s="59">
        <v>0</v>
      </c>
      <c r="O133" s="59">
        <v>0</v>
      </c>
      <c r="P133" s="59">
        <v>2699.89</v>
      </c>
      <c r="Q133" s="59">
        <v>74.400000000000006</v>
      </c>
      <c r="R133" s="59">
        <f t="shared" si="20"/>
        <v>-2699.89</v>
      </c>
      <c r="S133" s="44" t="s">
        <v>385</v>
      </c>
      <c r="T133" s="78">
        <v>40332</v>
      </c>
      <c r="U133" s="78">
        <v>40424</v>
      </c>
      <c r="V133" s="96"/>
      <c r="W133" s="3"/>
      <c r="X133" s="4"/>
      <c r="Y133" s="5"/>
      <c r="Z133" s="80"/>
      <c r="AA133" s="80"/>
      <c r="AB133" s="87"/>
      <c r="AC133" s="88"/>
    </row>
    <row r="134" spans="1:38" x14ac:dyDescent="0.2">
      <c r="A134" s="63">
        <v>38</v>
      </c>
      <c r="B134" s="117" t="s">
        <v>247</v>
      </c>
      <c r="C134" s="44" t="s">
        <v>248</v>
      </c>
      <c r="D134" s="44" t="s">
        <v>248</v>
      </c>
      <c r="E134" s="42">
        <v>1</v>
      </c>
      <c r="F134" s="42">
        <v>1</v>
      </c>
      <c r="G134" s="54">
        <v>6525</v>
      </c>
      <c r="H134" s="55"/>
      <c r="I134" s="55">
        <v>1</v>
      </c>
      <c r="J134" s="55">
        <v>1</v>
      </c>
      <c r="K134" s="123">
        <v>5687.9</v>
      </c>
      <c r="L134" s="55"/>
      <c r="M134" s="59"/>
      <c r="N134" s="59">
        <v>0</v>
      </c>
      <c r="O134" s="59">
        <v>0</v>
      </c>
      <c r="P134" s="59">
        <v>18048.150000000001</v>
      </c>
      <c r="Q134" s="59">
        <v>2887.92</v>
      </c>
      <c r="R134" s="59">
        <f t="shared" si="20"/>
        <v>-18048.150000000001</v>
      </c>
      <c r="S134" s="44" t="s">
        <v>386</v>
      </c>
      <c r="T134" s="78">
        <v>39774</v>
      </c>
      <c r="U134" s="78">
        <v>39821</v>
      </c>
      <c r="V134" s="96"/>
      <c r="W134" s="3"/>
      <c r="X134" s="4"/>
      <c r="Y134" s="5"/>
      <c r="Z134" s="80"/>
      <c r="AA134" s="80"/>
      <c r="AB134" s="87"/>
      <c r="AC134" s="88"/>
    </row>
    <row r="135" spans="1:38" x14ac:dyDescent="0.2">
      <c r="A135" s="63">
        <v>39</v>
      </c>
      <c r="B135" s="117" t="s">
        <v>250</v>
      </c>
      <c r="C135" s="44" t="s">
        <v>251</v>
      </c>
      <c r="D135" s="48"/>
      <c r="E135" s="42"/>
      <c r="F135" s="42"/>
      <c r="G135" s="54"/>
      <c r="H135" s="55"/>
      <c r="I135" s="55">
        <v>1</v>
      </c>
      <c r="J135" s="55">
        <v>1</v>
      </c>
      <c r="K135" s="123">
        <v>1447.3</v>
      </c>
      <c r="L135" s="55"/>
      <c r="M135" s="59"/>
      <c r="N135" s="59">
        <v>0</v>
      </c>
      <c r="O135" s="59">
        <v>0</v>
      </c>
      <c r="P135" s="59">
        <v>4024.41</v>
      </c>
      <c r="Q135" s="59">
        <v>333.36</v>
      </c>
      <c r="R135" s="59">
        <f t="shared" si="20"/>
        <v>-4024.41</v>
      </c>
      <c r="S135" s="44" t="s">
        <v>252</v>
      </c>
      <c r="T135" s="78">
        <v>39774</v>
      </c>
      <c r="U135" s="78">
        <v>39821</v>
      </c>
      <c r="V135" s="96"/>
      <c r="W135" s="3"/>
      <c r="X135" s="4"/>
      <c r="Y135" s="5"/>
      <c r="Z135" s="80"/>
      <c r="AA135" s="80"/>
      <c r="AB135" s="87"/>
      <c r="AC135" s="88"/>
    </row>
    <row r="136" spans="1:38" x14ac:dyDescent="0.2">
      <c r="A136" s="63">
        <v>40</v>
      </c>
      <c r="B136" s="117" t="s">
        <v>253</v>
      </c>
      <c r="C136" s="44" t="s">
        <v>254</v>
      </c>
      <c r="D136" s="44" t="s">
        <v>254</v>
      </c>
      <c r="E136" s="42">
        <v>1</v>
      </c>
      <c r="F136" s="42">
        <v>1</v>
      </c>
      <c r="G136" s="54">
        <v>9517</v>
      </c>
      <c r="H136" s="55"/>
      <c r="I136" s="55">
        <v>1</v>
      </c>
      <c r="J136" s="55">
        <v>1</v>
      </c>
      <c r="K136" s="123">
        <v>7065.6</v>
      </c>
      <c r="L136" s="55"/>
      <c r="M136" s="59"/>
      <c r="N136" s="59">
        <v>0</v>
      </c>
      <c r="O136" s="59">
        <v>400.27</v>
      </c>
      <c r="P136" s="59">
        <v>52405.81</v>
      </c>
      <c r="Q136" s="59">
        <v>34546.44</v>
      </c>
      <c r="R136" s="59">
        <f t="shared" si="20"/>
        <v>-52005.54</v>
      </c>
      <c r="S136" s="44" t="s">
        <v>255</v>
      </c>
      <c r="T136" s="78">
        <v>38637</v>
      </c>
      <c r="U136" s="78">
        <v>38721</v>
      </c>
      <c r="V136" s="96"/>
      <c r="W136" s="3"/>
      <c r="X136" s="4"/>
      <c r="Y136" s="5"/>
      <c r="Z136" s="80"/>
      <c r="AA136" s="80"/>
      <c r="AB136" s="87"/>
      <c r="AC136" s="88"/>
    </row>
    <row r="137" spans="1:38" x14ac:dyDescent="0.2">
      <c r="A137" s="63">
        <v>41</v>
      </c>
      <c r="B137" s="117" t="s">
        <v>418</v>
      </c>
      <c r="C137" s="44" t="s">
        <v>419</v>
      </c>
      <c r="D137" s="44" t="s">
        <v>419</v>
      </c>
      <c r="E137" s="42"/>
      <c r="F137" s="42"/>
      <c r="G137" s="54"/>
      <c r="H137" s="55"/>
      <c r="I137" s="55">
        <v>1</v>
      </c>
      <c r="J137" s="55">
        <v>1</v>
      </c>
      <c r="K137" s="123">
        <v>3776</v>
      </c>
      <c r="L137" s="55"/>
      <c r="M137" s="59"/>
      <c r="N137" s="59">
        <v>0</v>
      </c>
      <c r="O137" s="59">
        <v>267.31</v>
      </c>
      <c r="P137" s="59">
        <v>12581.72</v>
      </c>
      <c r="Q137" s="59">
        <v>2983.92</v>
      </c>
      <c r="R137" s="59">
        <f t="shared" si="20"/>
        <v>-12314.41</v>
      </c>
      <c r="S137" s="44" t="s">
        <v>202</v>
      </c>
      <c r="T137" s="78">
        <v>38644</v>
      </c>
      <c r="U137" s="78">
        <v>38687</v>
      </c>
      <c r="V137" s="84"/>
      <c r="W137" s="3"/>
      <c r="X137" s="4"/>
      <c r="Y137" s="5"/>
      <c r="Z137" s="80"/>
      <c r="AA137" s="80"/>
      <c r="AB137" s="87"/>
      <c r="AC137" s="88"/>
    </row>
    <row r="138" spans="1:38" x14ac:dyDescent="0.2">
      <c r="A138" s="63">
        <v>42</v>
      </c>
      <c r="B138" s="117" t="s">
        <v>256</v>
      </c>
      <c r="C138" s="44" t="s">
        <v>257</v>
      </c>
      <c r="D138" s="44" t="s">
        <v>257</v>
      </c>
      <c r="E138" s="42">
        <v>1</v>
      </c>
      <c r="F138" s="42">
        <v>1</v>
      </c>
      <c r="G138" s="54">
        <v>1577</v>
      </c>
      <c r="H138" s="55"/>
      <c r="I138" s="55">
        <v>1</v>
      </c>
      <c r="J138" s="55">
        <v>1</v>
      </c>
      <c r="K138" s="123">
        <v>1724.4</v>
      </c>
      <c r="L138" s="55"/>
      <c r="M138" s="59"/>
      <c r="N138" s="59">
        <v>0</v>
      </c>
      <c r="O138" s="59">
        <v>385.95</v>
      </c>
      <c r="P138" s="59">
        <v>6946.76</v>
      </c>
      <c r="Q138" s="59">
        <v>2363.7600000000002</v>
      </c>
      <c r="R138" s="59">
        <f t="shared" si="20"/>
        <v>-6560.81</v>
      </c>
      <c r="S138" s="44" t="s">
        <v>258</v>
      </c>
      <c r="T138" s="78">
        <v>40037</v>
      </c>
      <c r="U138" s="78">
        <v>40118</v>
      </c>
      <c r="V138" s="96"/>
      <c r="W138" s="3"/>
      <c r="X138" s="4"/>
      <c r="Y138" s="5"/>
      <c r="Z138" s="80"/>
      <c r="AA138" s="80"/>
      <c r="AB138" s="87"/>
      <c r="AC138" s="88"/>
    </row>
    <row r="139" spans="1:38" x14ac:dyDescent="0.2">
      <c r="A139" s="63">
        <v>43</v>
      </c>
      <c r="B139" s="117" t="s">
        <v>420</v>
      </c>
      <c r="C139" s="45">
        <v>27005020042</v>
      </c>
      <c r="D139" s="48"/>
      <c r="E139" s="42"/>
      <c r="F139" s="42"/>
      <c r="G139" s="54"/>
      <c r="H139" s="55"/>
      <c r="I139" s="55">
        <v>1</v>
      </c>
      <c r="J139" s="55">
        <v>1</v>
      </c>
      <c r="K139" s="123">
        <v>1531.8</v>
      </c>
      <c r="L139" s="55"/>
      <c r="M139" s="59"/>
      <c r="N139" s="59">
        <v>0</v>
      </c>
      <c r="O139" s="59">
        <v>109.65</v>
      </c>
      <c r="P139" s="59">
        <v>6213.39</v>
      </c>
      <c r="Q139" s="59">
        <v>2319</v>
      </c>
      <c r="R139" s="59">
        <f t="shared" si="20"/>
        <v>-6103.7400000000007</v>
      </c>
      <c r="S139" s="45">
        <v>683</v>
      </c>
      <c r="T139" s="78">
        <v>38644</v>
      </c>
      <c r="U139" s="78">
        <v>38718</v>
      </c>
      <c r="V139" s="96"/>
      <c r="W139" s="3"/>
      <c r="X139" s="4"/>
      <c r="Y139" s="5"/>
      <c r="Z139" s="80"/>
      <c r="AA139" s="80"/>
      <c r="AB139" s="87"/>
      <c r="AC139" s="88"/>
    </row>
    <row r="140" spans="1:38" x14ac:dyDescent="0.2">
      <c r="A140" s="63">
        <v>44</v>
      </c>
      <c r="B140" s="117" t="s">
        <v>421</v>
      </c>
      <c r="C140" s="44" t="s">
        <v>422</v>
      </c>
      <c r="D140" s="44" t="s">
        <v>422</v>
      </c>
      <c r="E140" s="42"/>
      <c r="F140" s="42"/>
      <c r="G140" s="54"/>
      <c r="H140" s="55"/>
      <c r="I140" s="55">
        <v>1</v>
      </c>
      <c r="J140" s="55">
        <v>1</v>
      </c>
      <c r="K140" s="123">
        <v>872.3</v>
      </c>
      <c r="L140" s="55"/>
      <c r="M140" s="59"/>
      <c r="N140" s="59">
        <v>0</v>
      </c>
      <c r="O140" s="59">
        <v>0</v>
      </c>
      <c r="P140" s="59">
        <v>3415.7</v>
      </c>
      <c r="Q140" s="59">
        <v>1166.6400000000001</v>
      </c>
      <c r="R140" s="59">
        <f t="shared" si="20"/>
        <v>-3415.7</v>
      </c>
      <c r="S140" s="44" t="s">
        <v>202</v>
      </c>
      <c r="T140" s="78">
        <v>38644</v>
      </c>
      <c r="U140" s="78">
        <v>38687</v>
      </c>
      <c r="V140" s="84"/>
      <c r="W140" s="3"/>
      <c r="X140" s="4"/>
      <c r="Y140" s="5"/>
      <c r="Z140" s="80"/>
      <c r="AA140" s="80"/>
      <c r="AB140" s="87"/>
      <c r="AC140" s="88"/>
    </row>
    <row r="141" spans="1:38" x14ac:dyDescent="0.2">
      <c r="A141" s="63">
        <v>45</v>
      </c>
      <c r="B141" s="117" t="s">
        <v>259</v>
      </c>
      <c r="C141" s="44" t="s">
        <v>260</v>
      </c>
      <c r="D141" s="44" t="s">
        <v>260</v>
      </c>
      <c r="E141" s="42">
        <v>1</v>
      </c>
      <c r="F141" s="42">
        <v>1</v>
      </c>
      <c r="G141" s="54">
        <v>126700</v>
      </c>
      <c r="H141" s="55"/>
      <c r="I141" s="55">
        <v>1</v>
      </c>
      <c r="J141" s="55">
        <v>1</v>
      </c>
      <c r="K141" s="123">
        <v>184.2</v>
      </c>
      <c r="L141" s="55"/>
      <c r="M141" s="59"/>
      <c r="N141" s="59">
        <v>0</v>
      </c>
      <c r="O141" s="59">
        <v>1258.17</v>
      </c>
      <c r="P141" s="59">
        <v>662.98</v>
      </c>
      <c r="Q141" s="59">
        <v>201.84</v>
      </c>
      <c r="R141" s="59">
        <f t="shared" si="20"/>
        <v>595.19000000000005</v>
      </c>
      <c r="S141" s="44" t="s">
        <v>216</v>
      </c>
      <c r="T141" s="78">
        <v>38644</v>
      </c>
      <c r="U141" s="78">
        <v>38664</v>
      </c>
      <c r="V141" s="96"/>
      <c r="W141" s="3"/>
      <c r="X141" s="4"/>
      <c r="Y141" s="5"/>
      <c r="Z141" s="80"/>
      <c r="AA141" s="80"/>
      <c r="AB141" s="97"/>
      <c r="AC141" s="88"/>
    </row>
    <row r="142" spans="1:38" x14ac:dyDescent="0.2">
      <c r="A142" s="63">
        <v>46</v>
      </c>
      <c r="B142" s="117" t="s">
        <v>261</v>
      </c>
      <c r="C142" s="44" t="s">
        <v>262</v>
      </c>
      <c r="D142" s="44" t="s">
        <v>262</v>
      </c>
      <c r="E142" s="42">
        <v>1</v>
      </c>
      <c r="F142" s="42">
        <v>1</v>
      </c>
      <c r="G142" s="54">
        <v>695</v>
      </c>
      <c r="H142" s="55"/>
      <c r="I142" s="55">
        <v>1</v>
      </c>
      <c r="J142" s="55">
        <v>1</v>
      </c>
      <c r="K142" s="123">
        <v>676.4</v>
      </c>
      <c r="L142" s="55"/>
      <c r="M142" s="59"/>
      <c r="N142" s="59">
        <v>0</v>
      </c>
      <c r="O142" s="59">
        <v>57.58</v>
      </c>
      <c r="P142" s="59">
        <v>1943.38</v>
      </c>
      <c r="Q142" s="59">
        <v>214.44</v>
      </c>
      <c r="R142" s="59">
        <f t="shared" si="20"/>
        <v>-1885.8000000000002</v>
      </c>
      <c r="S142" s="44" t="s">
        <v>188</v>
      </c>
      <c r="T142" s="78">
        <v>39295</v>
      </c>
      <c r="U142" s="78">
        <v>39374</v>
      </c>
      <c r="V142" s="96"/>
      <c r="W142" s="3"/>
      <c r="X142" s="4"/>
      <c r="Y142" s="5"/>
      <c r="Z142" s="80"/>
      <c r="AA142" s="80"/>
      <c r="AB142" s="87"/>
      <c r="AC142" s="88"/>
    </row>
    <row r="143" spans="1:38" x14ac:dyDescent="0.2">
      <c r="A143" s="63">
        <v>47</v>
      </c>
      <c r="B143" s="117" t="s">
        <v>423</v>
      </c>
      <c r="C143" s="44" t="s">
        <v>424</v>
      </c>
      <c r="D143" s="44" t="s">
        <v>424</v>
      </c>
      <c r="E143" s="42">
        <v>1</v>
      </c>
      <c r="F143" s="42">
        <v>1</v>
      </c>
      <c r="G143" s="54">
        <v>1179</v>
      </c>
      <c r="H143" s="55"/>
      <c r="I143" s="55">
        <v>1</v>
      </c>
      <c r="J143" s="55">
        <v>1</v>
      </c>
      <c r="K143" s="123">
        <v>615.70000000000005</v>
      </c>
      <c r="L143" s="55"/>
      <c r="M143" s="59"/>
      <c r="N143" s="59">
        <v>156.1</v>
      </c>
      <c r="O143" s="59">
        <v>1657.13</v>
      </c>
      <c r="P143" s="59">
        <v>2337.23</v>
      </c>
      <c r="Q143" s="59">
        <v>763.44</v>
      </c>
      <c r="R143" s="59">
        <f t="shared" si="20"/>
        <v>-680.09999999999991</v>
      </c>
      <c r="S143" s="44" t="s">
        <v>202</v>
      </c>
      <c r="T143" s="78">
        <v>38644</v>
      </c>
      <c r="U143" s="78">
        <v>38687</v>
      </c>
      <c r="V143" s="84"/>
      <c r="W143" s="3"/>
      <c r="X143" s="4"/>
      <c r="Y143" s="5"/>
      <c r="Z143" s="80"/>
      <c r="AA143" s="80"/>
      <c r="AB143" s="87"/>
      <c r="AC143" s="88"/>
    </row>
    <row r="144" spans="1:38" x14ac:dyDescent="0.2">
      <c r="A144" s="63">
        <v>48</v>
      </c>
      <c r="B144" s="117" t="s">
        <v>263</v>
      </c>
      <c r="C144" s="44" t="s">
        <v>264</v>
      </c>
      <c r="D144" s="44" t="s">
        <v>264</v>
      </c>
      <c r="E144" s="42">
        <v>1</v>
      </c>
      <c r="F144" s="42">
        <v>1</v>
      </c>
      <c r="G144" s="54">
        <v>9490</v>
      </c>
      <c r="H144" s="55"/>
      <c r="I144" s="55">
        <v>1</v>
      </c>
      <c r="J144" s="55">
        <v>1</v>
      </c>
      <c r="K144" s="123">
        <v>770.8</v>
      </c>
      <c r="L144" s="55"/>
      <c r="M144" s="59"/>
      <c r="N144" s="59">
        <v>0</v>
      </c>
      <c r="O144" s="59">
        <v>59.11</v>
      </c>
      <c r="P144" s="59">
        <v>2119.52</v>
      </c>
      <c r="Q144" s="59">
        <v>155.76</v>
      </c>
      <c r="R144" s="59">
        <f t="shared" si="20"/>
        <v>-2060.41</v>
      </c>
      <c r="S144" s="44" t="s">
        <v>188</v>
      </c>
      <c r="T144" s="78">
        <v>39295</v>
      </c>
      <c r="U144" s="78">
        <v>39374</v>
      </c>
      <c r="V144" s="96"/>
      <c r="W144" s="3"/>
      <c r="X144" s="4"/>
      <c r="Y144" s="5"/>
      <c r="Z144" s="80"/>
      <c r="AA144" s="80"/>
      <c r="AB144" s="97"/>
      <c r="AC144" s="88"/>
    </row>
    <row r="145" spans="1:29" x14ac:dyDescent="0.2">
      <c r="A145" s="63">
        <v>49</v>
      </c>
      <c r="B145" s="117" t="s">
        <v>265</v>
      </c>
      <c r="C145" s="44" t="s">
        <v>266</v>
      </c>
      <c r="D145" s="44" t="s">
        <v>266</v>
      </c>
      <c r="E145" s="42">
        <v>1</v>
      </c>
      <c r="F145" s="42">
        <v>1</v>
      </c>
      <c r="G145" s="54">
        <v>356</v>
      </c>
      <c r="H145" s="55"/>
      <c r="I145" s="55"/>
      <c r="J145" s="55"/>
      <c r="K145" s="123"/>
      <c r="L145" s="55"/>
      <c r="M145" s="59"/>
      <c r="N145" s="59">
        <v>0</v>
      </c>
      <c r="O145" s="59">
        <v>49.04</v>
      </c>
      <c r="P145" s="59">
        <v>1429.2</v>
      </c>
      <c r="Q145" s="59">
        <v>49.08</v>
      </c>
      <c r="R145" s="59">
        <f t="shared" si="20"/>
        <v>-1380.16</v>
      </c>
      <c r="S145" s="44" t="s">
        <v>267</v>
      </c>
      <c r="T145" s="78">
        <v>38846</v>
      </c>
      <c r="U145" s="78">
        <v>39024</v>
      </c>
      <c r="V145" s="96"/>
      <c r="W145" s="3"/>
      <c r="X145" s="4"/>
      <c r="Y145" s="5"/>
      <c r="Z145" s="80"/>
      <c r="AA145" s="80"/>
      <c r="AB145" s="87"/>
      <c r="AC145" s="88"/>
    </row>
    <row r="146" spans="1:29" x14ac:dyDescent="0.2">
      <c r="A146" s="63">
        <v>50</v>
      </c>
      <c r="B146" s="117" t="s">
        <v>265</v>
      </c>
      <c r="C146" s="44" t="s">
        <v>266</v>
      </c>
      <c r="D146" s="44" t="s">
        <v>266</v>
      </c>
      <c r="E146" s="42">
        <v>1</v>
      </c>
      <c r="F146" s="42">
        <v>1</v>
      </c>
      <c r="G146" s="54">
        <v>7465</v>
      </c>
      <c r="H146" s="55"/>
      <c r="I146" s="55">
        <v>1</v>
      </c>
      <c r="J146" s="55">
        <v>1</v>
      </c>
      <c r="K146" s="123">
        <v>543.20000000000005</v>
      </c>
      <c r="L146" s="55"/>
      <c r="M146" s="59"/>
      <c r="N146" s="59">
        <v>0</v>
      </c>
      <c r="O146" s="59">
        <v>0</v>
      </c>
      <c r="P146" s="59">
        <v>0</v>
      </c>
      <c r="Q146" s="59">
        <v>0</v>
      </c>
      <c r="R146" s="59">
        <f t="shared" si="20"/>
        <v>0</v>
      </c>
      <c r="S146" s="44" t="s">
        <v>267</v>
      </c>
      <c r="T146" s="78">
        <v>38846</v>
      </c>
      <c r="U146" s="78">
        <v>39024</v>
      </c>
      <c r="V146" s="96"/>
      <c r="W146" s="3"/>
      <c r="X146" s="4"/>
      <c r="Y146" s="5"/>
      <c r="Z146" s="80"/>
      <c r="AA146" s="80"/>
      <c r="AB146" s="87"/>
      <c r="AC146" s="88"/>
    </row>
    <row r="147" spans="1:29" x14ac:dyDescent="0.2">
      <c r="A147" s="63">
        <v>51</v>
      </c>
      <c r="B147" s="117" t="s">
        <v>268</v>
      </c>
      <c r="C147" s="44" t="s">
        <v>269</v>
      </c>
      <c r="D147" s="44" t="s">
        <v>269</v>
      </c>
      <c r="E147" s="42">
        <v>1</v>
      </c>
      <c r="F147" s="42">
        <v>1</v>
      </c>
      <c r="G147" s="54">
        <v>12000</v>
      </c>
      <c r="H147" s="55"/>
      <c r="I147" s="55">
        <v>1</v>
      </c>
      <c r="J147" s="55">
        <v>1</v>
      </c>
      <c r="K147" s="123">
        <v>256.2</v>
      </c>
      <c r="L147" s="55"/>
      <c r="M147" s="59"/>
      <c r="N147" s="59">
        <v>0</v>
      </c>
      <c r="O147" s="59">
        <v>20.010000000000002</v>
      </c>
      <c r="P147" s="59">
        <v>1154.92</v>
      </c>
      <c r="Q147" s="59">
        <v>501.84</v>
      </c>
      <c r="R147" s="59">
        <f t="shared" si="20"/>
        <v>-1134.9100000000001</v>
      </c>
      <c r="S147" s="44" t="s">
        <v>270</v>
      </c>
      <c r="T147" s="78">
        <v>39774</v>
      </c>
      <c r="U147" s="78">
        <v>39846</v>
      </c>
      <c r="V147" s="96"/>
      <c r="W147" s="3"/>
      <c r="X147" s="4"/>
      <c r="Y147" s="5"/>
      <c r="Z147" s="80"/>
      <c r="AA147" s="80"/>
      <c r="AB147" s="97"/>
      <c r="AC147" s="88"/>
    </row>
    <row r="148" spans="1:29" x14ac:dyDescent="0.2">
      <c r="A148" s="63">
        <v>52</v>
      </c>
      <c r="B148" s="117" t="s">
        <v>271</v>
      </c>
      <c r="C148" s="44" t="s">
        <v>272</v>
      </c>
      <c r="D148" s="44" t="s">
        <v>272</v>
      </c>
      <c r="E148" s="42">
        <v>1</v>
      </c>
      <c r="F148" s="42">
        <v>1</v>
      </c>
      <c r="G148" s="54">
        <v>336700</v>
      </c>
      <c r="H148" s="55"/>
      <c r="I148" s="55">
        <v>1</v>
      </c>
      <c r="J148" s="55">
        <v>1</v>
      </c>
      <c r="K148" s="123">
        <v>2848.8</v>
      </c>
      <c r="L148" s="55"/>
      <c r="M148" s="59">
        <f>1012675+311370</f>
        <v>1324045</v>
      </c>
      <c r="N148" s="59">
        <v>0</v>
      </c>
      <c r="O148" s="59">
        <v>129569.76</v>
      </c>
      <c r="P148" s="59">
        <v>46415.51</v>
      </c>
      <c r="Q148" s="59">
        <v>35708.879999999997</v>
      </c>
      <c r="R148" s="59">
        <f t="shared" si="20"/>
        <v>83154.25</v>
      </c>
      <c r="S148" s="44" t="s">
        <v>171</v>
      </c>
      <c r="T148" s="78">
        <v>38805</v>
      </c>
      <c r="U148" s="78">
        <v>38869</v>
      </c>
      <c r="V148" s="96"/>
      <c r="W148" s="3"/>
      <c r="X148" s="4"/>
      <c r="Y148" s="5"/>
      <c r="Z148" s="80"/>
      <c r="AA148" s="80"/>
      <c r="AB148" s="87"/>
      <c r="AC148" s="88"/>
    </row>
    <row r="149" spans="1:29" x14ac:dyDescent="0.2">
      <c r="A149" s="63">
        <v>53</v>
      </c>
      <c r="B149" s="117" t="s">
        <v>271</v>
      </c>
      <c r="C149" s="44" t="s">
        <v>272</v>
      </c>
      <c r="D149" s="48" t="s">
        <v>467</v>
      </c>
      <c r="E149" s="42">
        <v>1</v>
      </c>
      <c r="F149" s="42">
        <v>1</v>
      </c>
      <c r="G149" s="54">
        <v>37300</v>
      </c>
      <c r="H149" s="55"/>
      <c r="I149" s="55">
        <v>1</v>
      </c>
      <c r="J149" s="55">
        <v>1</v>
      </c>
      <c r="K149" s="123">
        <v>1445</v>
      </c>
      <c r="L149" s="55"/>
      <c r="M149" s="59"/>
      <c r="N149" s="59">
        <v>0</v>
      </c>
      <c r="O149" s="59">
        <v>0</v>
      </c>
      <c r="P149" s="59">
        <v>0</v>
      </c>
      <c r="Q149" s="59">
        <v>0</v>
      </c>
      <c r="R149" s="59">
        <f t="shared" si="20"/>
        <v>0</v>
      </c>
      <c r="S149" s="44" t="s">
        <v>171</v>
      </c>
      <c r="T149" s="78">
        <v>38805</v>
      </c>
      <c r="U149" s="78">
        <v>38869</v>
      </c>
      <c r="V149" s="96"/>
      <c r="W149" s="3"/>
      <c r="X149" s="4"/>
      <c r="Y149" s="5"/>
      <c r="Z149" s="80"/>
      <c r="AA149" s="80"/>
      <c r="AB149" s="87"/>
      <c r="AC149" s="88"/>
    </row>
    <row r="150" spans="1:29" x14ac:dyDescent="0.2">
      <c r="A150" s="63">
        <v>54</v>
      </c>
      <c r="B150" s="117" t="s">
        <v>425</v>
      </c>
      <c r="C150" s="44" t="s">
        <v>426</v>
      </c>
      <c r="D150" s="44" t="s">
        <v>426</v>
      </c>
      <c r="E150" s="42"/>
      <c r="F150" s="42"/>
      <c r="G150" s="54"/>
      <c r="H150" s="55"/>
      <c r="I150" s="55">
        <v>1</v>
      </c>
      <c r="J150" s="55">
        <v>1</v>
      </c>
      <c r="K150" s="123">
        <v>1848.3</v>
      </c>
      <c r="L150" s="55"/>
      <c r="M150" s="59"/>
      <c r="N150" s="59">
        <v>924.07</v>
      </c>
      <c r="O150" s="59">
        <v>0</v>
      </c>
      <c r="P150" s="59">
        <v>8769.92</v>
      </c>
      <c r="Q150" s="59">
        <v>1312.68</v>
      </c>
      <c r="R150" s="59">
        <f t="shared" si="20"/>
        <v>-8769.92</v>
      </c>
      <c r="S150" s="44" t="s">
        <v>202</v>
      </c>
      <c r="T150" s="78">
        <v>38644</v>
      </c>
      <c r="U150" s="78">
        <v>38687</v>
      </c>
      <c r="V150" s="84"/>
      <c r="W150" s="3"/>
      <c r="X150" s="4"/>
      <c r="Y150" s="5"/>
      <c r="Z150" s="80"/>
      <c r="AA150" s="80"/>
      <c r="AB150" s="87"/>
      <c r="AC150" s="88"/>
    </row>
    <row r="151" spans="1:29" x14ac:dyDescent="0.2">
      <c r="A151" s="63">
        <v>55</v>
      </c>
      <c r="B151" s="117" t="s">
        <v>427</v>
      </c>
      <c r="C151" s="44" t="s">
        <v>428</v>
      </c>
      <c r="D151" s="44" t="s">
        <v>428</v>
      </c>
      <c r="E151" s="42">
        <v>1</v>
      </c>
      <c r="F151" s="42">
        <v>1</v>
      </c>
      <c r="G151" s="54">
        <v>1796</v>
      </c>
      <c r="H151" s="55"/>
      <c r="I151" s="55">
        <v>1</v>
      </c>
      <c r="J151" s="55">
        <v>1</v>
      </c>
      <c r="K151" s="123">
        <v>1485.7</v>
      </c>
      <c r="L151" s="55"/>
      <c r="M151" s="59"/>
      <c r="N151" s="59">
        <v>0</v>
      </c>
      <c r="O151" s="59">
        <v>0</v>
      </c>
      <c r="P151" s="59">
        <v>4784.51</v>
      </c>
      <c r="Q151" s="59">
        <v>777.6</v>
      </c>
      <c r="R151" s="59">
        <f t="shared" si="20"/>
        <v>-4784.51</v>
      </c>
      <c r="S151" s="44" t="s">
        <v>202</v>
      </c>
      <c r="T151" s="78">
        <v>38644</v>
      </c>
      <c r="U151" s="78">
        <v>38687</v>
      </c>
      <c r="V151" s="84"/>
      <c r="W151" s="3"/>
      <c r="X151" s="4"/>
      <c r="Y151" s="5"/>
      <c r="Z151" s="80"/>
      <c r="AA151" s="80"/>
      <c r="AB151" s="87"/>
      <c r="AC151" s="88"/>
    </row>
    <row r="152" spans="1:29" x14ac:dyDescent="0.2">
      <c r="A152" s="63">
        <v>56</v>
      </c>
      <c r="B152" s="117" t="s">
        <v>429</v>
      </c>
      <c r="C152" s="44" t="s">
        <v>430</v>
      </c>
      <c r="D152" s="48"/>
      <c r="E152" s="42"/>
      <c r="F152" s="42"/>
      <c r="G152" s="54"/>
      <c r="H152" s="55"/>
      <c r="I152" s="55">
        <v>1</v>
      </c>
      <c r="J152" s="55">
        <v>1</v>
      </c>
      <c r="K152" s="123">
        <v>2928.5</v>
      </c>
      <c r="L152" s="55"/>
      <c r="M152" s="59"/>
      <c r="N152" s="59">
        <v>485.52</v>
      </c>
      <c r="O152" s="59">
        <v>3387.97</v>
      </c>
      <c r="P152" s="59">
        <v>12880.89</v>
      </c>
      <c r="Q152" s="59">
        <v>966.6</v>
      </c>
      <c r="R152" s="59">
        <f t="shared" si="20"/>
        <v>-9492.92</v>
      </c>
      <c r="S152" s="44" t="s">
        <v>202</v>
      </c>
      <c r="T152" s="78">
        <v>38644</v>
      </c>
      <c r="U152" s="78">
        <v>38687</v>
      </c>
      <c r="V152" s="84"/>
      <c r="W152" s="3"/>
      <c r="X152" s="4"/>
      <c r="Y152" s="5"/>
      <c r="Z152" s="80"/>
      <c r="AA152" s="80"/>
      <c r="AB152" s="87"/>
      <c r="AC152" s="88"/>
    </row>
    <row r="153" spans="1:29" x14ac:dyDescent="0.2">
      <c r="A153" s="63">
        <v>57</v>
      </c>
      <c r="B153" s="117" t="s">
        <v>273</v>
      </c>
      <c r="C153" s="44" t="s">
        <v>274</v>
      </c>
      <c r="D153" s="44" t="s">
        <v>274</v>
      </c>
      <c r="E153" s="42">
        <v>1</v>
      </c>
      <c r="F153" s="42">
        <v>1</v>
      </c>
      <c r="G153" s="54">
        <v>56600</v>
      </c>
      <c r="H153" s="55"/>
      <c r="I153" s="55">
        <v>1</v>
      </c>
      <c r="J153" s="55">
        <v>1</v>
      </c>
      <c r="K153" s="123">
        <v>1125.0999999999999</v>
      </c>
      <c r="L153" s="55"/>
      <c r="M153" s="59"/>
      <c r="N153" s="59">
        <v>0</v>
      </c>
      <c r="O153" s="59">
        <v>4846.4799999999996</v>
      </c>
      <c r="P153" s="59">
        <v>5626.06</v>
      </c>
      <c r="Q153" s="59">
        <v>111.36</v>
      </c>
      <c r="R153" s="59">
        <f t="shared" si="20"/>
        <v>-779.58000000000084</v>
      </c>
      <c r="S153" s="44" t="s">
        <v>275</v>
      </c>
      <c r="T153" s="78">
        <v>39232</v>
      </c>
      <c r="U153" s="78">
        <v>39302</v>
      </c>
      <c r="V153" s="96"/>
      <c r="W153" s="3"/>
      <c r="X153" s="4"/>
      <c r="Y153" s="5"/>
      <c r="Z153" s="80"/>
      <c r="AA153" s="80"/>
      <c r="AB153" s="87"/>
      <c r="AC153" s="88"/>
    </row>
    <row r="154" spans="1:29" x14ac:dyDescent="0.2">
      <c r="A154" s="63">
        <v>58</v>
      </c>
      <c r="B154" s="117" t="s">
        <v>273</v>
      </c>
      <c r="C154" s="44" t="s">
        <v>274</v>
      </c>
      <c r="D154" s="44" t="s">
        <v>274</v>
      </c>
      <c r="E154" s="42">
        <v>1</v>
      </c>
      <c r="F154" s="42">
        <v>1</v>
      </c>
      <c r="G154" s="54">
        <v>1378</v>
      </c>
      <c r="H154" s="55"/>
      <c r="I154" s="55"/>
      <c r="J154" s="55"/>
      <c r="K154" s="123"/>
      <c r="L154" s="55"/>
      <c r="M154" s="59"/>
      <c r="N154" s="59">
        <v>0</v>
      </c>
      <c r="O154" s="59">
        <v>0</v>
      </c>
      <c r="P154" s="59">
        <v>0</v>
      </c>
      <c r="Q154" s="59">
        <v>0</v>
      </c>
      <c r="R154" s="59">
        <f t="shared" si="20"/>
        <v>0</v>
      </c>
      <c r="S154" s="44" t="s">
        <v>275</v>
      </c>
      <c r="T154" s="78">
        <v>39232</v>
      </c>
      <c r="U154" s="78">
        <v>39302</v>
      </c>
      <c r="V154" s="96"/>
      <c r="W154" s="3"/>
      <c r="X154" s="4"/>
      <c r="Y154" s="5"/>
      <c r="Z154" s="80"/>
      <c r="AA154" s="80"/>
      <c r="AB154" s="97"/>
      <c r="AC154" s="88"/>
    </row>
    <row r="155" spans="1:29" x14ac:dyDescent="0.2">
      <c r="A155" s="63">
        <v>59</v>
      </c>
      <c r="B155" s="117" t="s">
        <v>276</v>
      </c>
      <c r="C155" s="44" t="s">
        <v>277</v>
      </c>
      <c r="D155" s="44" t="s">
        <v>277</v>
      </c>
      <c r="E155" s="42">
        <v>1</v>
      </c>
      <c r="F155" s="42">
        <v>1</v>
      </c>
      <c r="G155" s="54">
        <v>705900</v>
      </c>
      <c r="H155" s="55"/>
      <c r="I155" s="55">
        <v>1</v>
      </c>
      <c r="J155" s="55">
        <v>1</v>
      </c>
      <c r="K155" s="123">
        <v>14291.400000000001</v>
      </c>
      <c r="L155" s="55"/>
      <c r="M155" s="59">
        <v>106148</v>
      </c>
      <c r="N155" s="59">
        <v>0</v>
      </c>
      <c r="O155" s="59">
        <v>25363.15</v>
      </c>
      <c r="P155" s="59">
        <v>60838.3</v>
      </c>
      <c r="Q155" s="59">
        <v>13380</v>
      </c>
      <c r="R155" s="59">
        <f t="shared" si="20"/>
        <v>-35475.15</v>
      </c>
      <c r="S155" s="44" t="s">
        <v>171</v>
      </c>
      <c r="T155" s="78">
        <v>38805</v>
      </c>
      <c r="U155" s="78">
        <v>38838</v>
      </c>
      <c r="V155" s="96"/>
      <c r="W155" s="3"/>
      <c r="X155" s="4"/>
      <c r="Y155" s="5"/>
      <c r="Z155" s="80"/>
      <c r="AA155" s="80"/>
      <c r="AB155" s="97"/>
      <c r="AC155" s="88"/>
    </row>
    <row r="156" spans="1:29" x14ac:dyDescent="0.2">
      <c r="A156" s="63">
        <v>60</v>
      </c>
      <c r="B156" s="117" t="s">
        <v>278</v>
      </c>
      <c r="C156" s="44" t="s">
        <v>279</v>
      </c>
      <c r="D156" s="44" t="s">
        <v>279</v>
      </c>
      <c r="E156" s="42">
        <v>1</v>
      </c>
      <c r="F156" s="42">
        <v>1</v>
      </c>
      <c r="G156" s="54">
        <v>36523</v>
      </c>
      <c r="H156" s="55"/>
      <c r="I156" s="55">
        <v>1</v>
      </c>
      <c r="J156" s="55">
        <v>1</v>
      </c>
      <c r="K156" s="123">
        <v>1484.9</v>
      </c>
      <c r="L156" s="55"/>
      <c r="M156" s="59"/>
      <c r="N156" s="59">
        <v>0</v>
      </c>
      <c r="O156" s="59">
        <v>42095.64</v>
      </c>
      <c r="P156" s="59">
        <v>13016.52</v>
      </c>
      <c r="Q156" s="59">
        <v>9313.32</v>
      </c>
      <c r="R156" s="59">
        <f t="shared" si="20"/>
        <v>29079.119999999999</v>
      </c>
      <c r="S156" s="44" t="s">
        <v>171</v>
      </c>
      <c r="T156" s="78">
        <v>38805</v>
      </c>
      <c r="U156" s="78">
        <v>38869</v>
      </c>
      <c r="V156" s="96"/>
      <c r="W156" s="3"/>
      <c r="X156" s="4"/>
      <c r="Y156" s="5"/>
      <c r="Z156" s="80"/>
      <c r="AA156" s="80"/>
      <c r="AB156" s="97"/>
      <c r="AC156" s="88"/>
    </row>
    <row r="157" spans="1:29" x14ac:dyDescent="0.2">
      <c r="A157" s="63">
        <v>61</v>
      </c>
      <c r="B157" s="117" t="s">
        <v>280</v>
      </c>
      <c r="C157" s="44" t="s">
        <v>281</v>
      </c>
      <c r="D157" s="44" t="s">
        <v>281</v>
      </c>
      <c r="E157" s="42">
        <v>1</v>
      </c>
      <c r="F157" s="42">
        <v>1</v>
      </c>
      <c r="G157" s="54">
        <v>13234</v>
      </c>
      <c r="H157" s="55"/>
      <c r="I157" s="55">
        <v>1</v>
      </c>
      <c r="J157" s="55">
        <v>1</v>
      </c>
      <c r="K157" s="123">
        <v>272.2</v>
      </c>
      <c r="L157" s="55"/>
      <c r="M157" s="59"/>
      <c r="N157" s="59">
        <v>0</v>
      </c>
      <c r="O157" s="59">
        <v>19.05</v>
      </c>
      <c r="P157" s="59">
        <v>743.63</v>
      </c>
      <c r="Q157" s="59">
        <v>51.96</v>
      </c>
      <c r="R157" s="59">
        <f t="shared" si="20"/>
        <v>-724.58</v>
      </c>
      <c r="S157" s="44" t="s">
        <v>171</v>
      </c>
      <c r="T157" s="78">
        <v>38805</v>
      </c>
      <c r="U157" s="78">
        <v>38842</v>
      </c>
      <c r="V157" s="96"/>
      <c r="W157" s="3"/>
      <c r="X157" s="4"/>
      <c r="Y157" s="5"/>
      <c r="Z157" s="80"/>
      <c r="AA157" s="80"/>
      <c r="AB157" s="87"/>
      <c r="AC157" s="88"/>
    </row>
    <row r="158" spans="1:29" x14ac:dyDescent="0.2">
      <c r="A158" s="63">
        <v>62</v>
      </c>
      <c r="B158" s="117" t="s">
        <v>282</v>
      </c>
      <c r="C158" s="44" t="s">
        <v>283</v>
      </c>
      <c r="D158" s="44" t="s">
        <v>283</v>
      </c>
      <c r="E158" s="42">
        <v>1</v>
      </c>
      <c r="F158" s="42">
        <v>1</v>
      </c>
      <c r="G158" s="54">
        <v>603</v>
      </c>
      <c r="H158" s="55"/>
      <c r="I158" s="55">
        <v>1</v>
      </c>
      <c r="J158" s="55">
        <v>1</v>
      </c>
      <c r="K158" s="123">
        <v>573.79999999999995</v>
      </c>
      <c r="L158" s="55"/>
      <c r="M158" s="59"/>
      <c r="N158" s="59">
        <v>0</v>
      </c>
      <c r="O158" s="59">
        <v>45.6</v>
      </c>
      <c r="P158" s="59">
        <v>1655.44</v>
      </c>
      <c r="Q158" s="59">
        <v>192</v>
      </c>
      <c r="R158" s="59">
        <f t="shared" si="20"/>
        <v>-1609.8400000000001</v>
      </c>
      <c r="S158" s="44" t="s">
        <v>202</v>
      </c>
      <c r="T158" s="78">
        <v>38644</v>
      </c>
      <c r="U158" s="78">
        <v>38686</v>
      </c>
      <c r="V158" s="96"/>
      <c r="W158" s="3"/>
      <c r="X158" s="4"/>
      <c r="Y158" s="5"/>
      <c r="Z158" s="80"/>
      <c r="AA158" s="80"/>
      <c r="AB158" s="87"/>
      <c r="AC158" s="88"/>
    </row>
    <row r="159" spans="1:29" x14ac:dyDescent="0.2">
      <c r="A159" s="63">
        <v>63</v>
      </c>
      <c r="B159" s="117" t="s">
        <v>284</v>
      </c>
      <c r="C159" s="44" t="s">
        <v>285</v>
      </c>
      <c r="D159" s="44" t="s">
        <v>285</v>
      </c>
      <c r="E159" s="42">
        <v>1</v>
      </c>
      <c r="F159" s="42">
        <v>1</v>
      </c>
      <c r="G159" s="54">
        <v>4550</v>
      </c>
      <c r="H159" s="55"/>
      <c r="I159" s="55">
        <v>1</v>
      </c>
      <c r="J159" s="55">
        <v>1</v>
      </c>
      <c r="K159" s="123">
        <v>343.5</v>
      </c>
      <c r="L159" s="55"/>
      <c r="M159" s="59"/>
      <c r="N159" s="59">
        <v>0</v>
      </c>
      <c r="O159" s="59">
        <v>0</v>
      </c>
      <c r="P159" s="59">
        <v>926.55</v>
      </c>
      <c r="Q159" s="59">
        <v>77.760000000000005</v>
      </c>
      <c r="R159" s="59">
        <f t="shared" si="20"/>
        <v>-926.55</v>
      </c>
      <c r="S159" s="44" t="s">
        <v>380</v>
      </c>
      <c r="T159" s="78">
        <v>40470</v>
      </c>
      <c r="U159" s="78">
        <v>40540</v>
      </c>
      <c r="V159" s="96"/>
      <c r="W159" s="3"/>
      <c r="X159" s="4"/>
      <c r="Y159" s="5"/>
      <c r="Z159" s="80"/>
      <c r="AA159" s="80"/>
      <c r="AB159" s="87"/>
      <c r="AC159" s="88"/>
    </row>
    <row r="160" spans="1:29" x14ac:dyDescent="0.2">
      <c r="A160" s="63">
        <v>64</v>
      </c>
      <c r="B160" s="117" t="s">
        <v>284</v>
      </c>
      <c r="C160" s="44" t="s">
        <v>285</v>
      </c>
      <c r="D160" s="48" t="s">
        <v>468</v>
      </c>
      <c r="E160" s="42">
        <v>1</v>
      </c>
      <c r="F160" s="42">
        <v>1</v>
      </c>
      <c r="G160" s="54">
        <v>6010</v>
      </c>
      <c r="H160" s="55"/>
      <c r="I160" s="55"/>
      <c r="J160" s="55"/>
      <c r="K160" s="123"/>
      <c r="L160" s="55"/>
      <c r="M160" s="59"/>
      <c r="N160" s="59">
        <v>0</v>
      </c>
      <c r="O160" s="59">
        <v>0</v>
      </c>
      <c r="P160" s="59">
        <v>0</v>
      </c>
      <c r="Q160" s="59">
        <v>0</v>
      </c>
      <c r="R160" s="59">
        <f t="shared" si="20"/>
        <v>0</v>
      </c>
      <c r="S160" s="44" t="s">
        <v>380</v>
      </c>
      <c r="T160" s="78">
        <v>40470</v>
      </c>
      <c r="U160" s="78">
        <v>40540</v>
      </c>
      <c r="V160" s="96"/>
      <c r="W160" s="3"/>
      <c r="X160" s="4"/>
      <c r="Y160" s="5"/>
      <c r="Z160" s="80"/>
      <c r="AA160" s="80"/>
      <c r="AB160" s="87"/>
      <c r="AC160" s="88"/>
    </row>
    <row r="161" spans="1:29" x14ac:dyDescent="0.2">
      <c r="A161" s="63">
        <v>65</v>
      </c>
      <c r="B161" s="117" t="s">
        <v>286</v>
      </c>
      <c r="C161" s="44" t="s">
        <v>287</v>
      </c>
      <c r="D161" s="48" t="s">
        <v>287</v>
      </c>
      <c r="E161" s="42">
        <v>1</v>
      </c>
      <c r="F161" s="42">
        <v>1</v>
      </c>
      <c r="G161" s="54">
        <v>96470</v>
      </c>
      <c r="H161" s="55"/>
      <c r="I161" s="55">
        <v>1</v>
      </c>
      <c r="J161" s="55">
        <v>1</v>
      </c>
      <c r="K161" s="123">
        <v>2553.5</v>
      </c>
      <c r="L161" s="55"/>
      <c r="M161" s="59">
        <v>4966</v>
      </c>
      <c r="N161" s="59">
        <v>0</v>
      </c>
      <c r="O161" s="59">
        <v>113.89</v>
      </c>
      <c r="P161" s="59">
        <v>6493.84</v>
      </c>
      <c r="Q161" s="59">
        <v>0</v>
      </c>
      <c r="R161" s="59">
        <f t="shared" si="20"/>
        <v>-6379.95</v>
      </c>
      <c r="S161" s="44" t="s">
        <v>288</v>
      </c>
      <c r="T161" s="78">
        <v>40344</v>
      </c>
      <c r="U161" s="78">
        <v>40450</v>
      </c>
      <c r="V161" s="96"/>
      <c r="W161" s="3"/>
      <c r="X161" s="4"/>
      <c r="Y161" s="5"/>
      <c r="Z161" s="80"/>
      <c r="AA161" s="80"/>
      <c r="AB161" s="87"/>
      <c r="AC161" s="88"/>
    </row>
    <row r="162" spans="1:29" x14ac:dyDescent="0.2">
      <c r="A162" s="63">
        <v>66</v>
      </c>
      <c r="B162" s="117" t="s">
        <v>286</v>
      </c>
      <c r="C162" s="44" t="s">
        <v>287</v>
      </c>
      <c r="D162" s="48" t="s">
        <v>469</v>
      </c>
      <c r="E162" s="42">
        <v>1</v>
      </c>
      <c r="F162" s="42">
        <v>1</v>
      </c>
      <c r="G162" s="54">
        <v>321000</v>
      </c>
      <c r="H162" s="55"/>
      <c r="I162" s="55">
        <v>1</v>
      </c>
      <c r="J162" s="55">
        <v>1</v>
      </c>
      <c r="K162" s="123">
        <v>28.4</v>
      </c>
      <c r="L162" s="55"/>
      <c r="M162" s="59"/>
      <c r="N162" s="59">
        <v>0</v>
      </c>
      <c r="O162" s="59">
        <v>0</v>
      </c>
      <c r="P162" s="59">
        <v>0</v>
      </c>
      <c r="Q162" s="59">
        <v>0</v>
      </c>
      <c r="R162" s="59">
        <f t="shared" si="20"/>
        <v>0</v>
      </c>
      <c r="S162" s="44" t="s">
        <v>288</v>
      </c>
      <c r="T162" s="78">
        <v>40344</v>
      </c>
      <c r="U162" s="78">
        <v>40450</v>
      </c>
      <c r="V162" s="96"/>
      <c r="W162" s="3"/>
      <c r="X162" s="4"/>
      <c r="Y162" s="5"/>
      <c r="Z162" s="80"/>
      <c r="AA162" s="80"/>
      <c r="AB162" s="87"/>
      <c r="AC162" s="88"/>
    </row>
    <row r="163" spans="1:29" x14ac:dyDescent="0.2">
      <c r="A163" s="63">
        <v>67</v>
      </c>
      <c r="B163" s="116" t="s">
        <v>448</v>
      </c>
      <c r="C163" s="48" t="s">
        <v>388</v>
      </c>
      <c r="D163" s="48" t="s">
        <v>388</v>
      </c>
      <c r="E163" s="42">
        <v>1</v>
      </c>
      <c r="F163" s="42">
        <v>1</v>
      </c>
      <c r="G163" s="55">
        <v>628</v>
      </c>
      <c r="H163" s="55"/>
      <c r="I163" s="55">
        <v>1</v>
      </c>
      <c r="J163" s="55">
        <v>1</v>
      </c>
      <c r="K163" s="124">
        <v>1512.3</v>
      </c>
      <c r="L163" s="55"/>
      <c r="M163" s="55"/>
      <c r="N163" s="55">
        <v>0</v>
      </c>
      <c r="O163" s="55">
        <v>136.36000000000001</v>
      </c>
      <c r="P163" s="55">
        <v>3751.16</v>
      </c>
      <c r="Q163" s="56">
        <v>292</v>
      </c>
      <c r="R163" s="55">
        <f t="shared" si="20"/>
        <v>-3614.7999999999997</v>
      </c>
      <c r="S163" s="45">
        <v>597</v>
      </c>
      <c r="T163" s="79">
        <v>40863</v>
      </c>
      <c r="U163" s="79">
        <v>40954</v>
      </c>
      <c r="V163" s="96"/>
      <c r="W163" s="3"/>
      <c r="X163" s="4"/>
      <c r="Y163" s="5"/>
      <c r="Z163" s="80"/>
      <c r="AA163" s="80"/>
      <c r="AB163" s="87"/>
      <c r="AC163" s="88"/>
    </row>
    <row r="164" spans="1:29" x14ac:dyDescent="0.2">
      <c r="A164" s="63">
        <v>68</v>
      </c>
      <c r="B164" s="116" t="s">
        <v>449</v>
      </c>
      <c r="C164" s="48" t="s">
        <v>291</v>
      </c>
      <c r="D164" s="48" t="s">
        <v>291</v>
      </c>
      <c r="E164" s="42">
        <v>1</v>
      </c>
      <c r="F164" s="42">
        <v>1</v>
      </c>
      <c r="G164" s="55">
        <v>576</v>
      </c>
      <c r="H164" s="55"/>
      <c r="I164" s="55">
        <v>1</v>
      </c>
      <c r="J164" s="55">
        <v>1</v>
      </c>
      <c r="K164" s="124">
        <v>527.6</v>
      </c>
      <c r="L164" s="55"/>
      <c r="M164" s="59"/>
      <c r="N164" s="59">
        <v>0</v>
      </c>
      <c r="O164" s="59">
        <v>40.92</v>
      </c>
      <c r="P164" s="59">
        <v>1801.71</v>
      </c>
      <c r="Q164" s="59">
        <v>115.08</v>
      </c>
      <c r="R164" s="59">
        <f t="shared" si="20"/>
        <v>-1760.79</v>
      </c>
      <c r="S164" s="48">
        <v>758</v>
      </c>
      <c r="T164" s="79">
        <v>40540</v>
      </c>
      <c r="U164" s="79">
        <v>40848</v>
      </c>
      <c r="V164" s="96"/>
      <c r="W164" s="3"/>
      <c r="X164" s="4"/>
      <c r="Y164" s="5"/>
      <c r="Z164" s="80"/>
      <c r="AA164" s="80"/>
      <c r="AB164" s="87"/>
      <c r="AC164" s="88"/>
    </row>
    <row r="165" spans="1:29" x14ac:dyDescent="0.2">
      <c r="A165" s="63">
        <v>69</v>
      </c>
      <c r="B165" s="116" t="s">
        <v>292</v>
      </c>
      <c r="C165" s="48" t="s">
        <v>293</v>
      </c>
      <c r="D165" s="48" t="s">
        <v>293</v>
      </c>
      <c r="E165" s="42">
        <v>1</v>
      </c>
      <c r="F165" s="42">
        <v>1</v>
      </c>
      <c r="G165" s="55">
        <v>5782</v>
      </c>
      <c r="H165" s="55"/>
      <c r="I165" s="55">
        <v>1</v>
      </c>
      <c r="J165" s="55">
        <v>1</v>
      </c>
      <c r="K165" s="124">
        <v>376.9</v>
      </c>
      <c r="L165" s="55"/>
      <c r="M165" s="59"/>
      <c r="N165" s="59">
        <v>0</v>
      </c>
      <c r="O165" s="59">
        <v>18.260000000000002</v>
      </c>
      <c r="P165" s="59">
        <v>947.49</v>
      </c>
      <c r="Q165" s="59">
        <v>0</v>
      </c>
      <c r="R165" s="59">
        <f t="shared" si="20"/>
        <v>-929.23</v>
      </c>
      <c r="S165" s="48" t="s">
        <v>387</v>
      </c>
      <c r="T165" s="79">
        <v>39947</v>
      </c>
      <c r="U165" s="79">
        <v>40787</v>
      </c>
      <c r="V165" s="84"/>
      <c r="W165" s="3"/>
      <c r="X165" s="4"/>
      <c r="Y165" s="5"/>
      <c r="Z165" s="80"/>
      <c r="AA165" s="80"/>
      <c r="AB165" s="87"/>
      <c r="AC165" s="88"/>
    </row>
    <row r="166" spans="1:29" x14ac:dyDescent="0.2">
      <c r="A166" s="61" t="s">
        <v>101</v>
      </c>
      <c r="B166" s="113" t="s">
        <v>98</v>
      </c>
      <c r="C166" s="49"/>
      <c r="D166" s="49"/>
      <c r="E166" s="46"/>
      <c r="F166" s="46"/>
      <c r="G166" s="53">
        <f>G167</f>
        <v>4807</v>
      </c>
      <c r="H166" s="57"/>
      <c r="I166" s="57"/>
      <c r="J166" s="57"/>
      <c r="K166" s="122">
        <f t="shared" ref="K166:R166" si="21">K167</f>
        <v>990.5</v>
      </c>
      <c r="L166" s="53">
        <f t="shared" si="21"/>
        <v>0</v>
      </c>
      <c r="M166" s="53">
        <f t="shared" si="21"/>
        <v>0</v>
      </c>
      <c r="N166" s="53">
        <f t="shared" si="21"/>
        <v>0</v>
      </c>
      <c r="O166" s="53">
        <f t="shared" si="21"/>
        <v>0</v>
      </c>
      <c r="P166" s="53">
        <f t="shared" si="21"/>
        <v>0</v>
      </c>
      <c r="Q166" s="53">
        <f t="shared" si="21"/>
        <v>0</v>
      </c>
      <c r="R166" s="53">
        <f t="shared" si="21"/>
        <v>0</v>
      </c>
      <c r="S166" s="46"/>
      <c r="T166" s="86"/>
      <c r="U166" s="86"/>
      <c r="V166" s="86"/>
      <c r="W166" s="29"/>
      <c r="X166" s="30"/>
      <c r="Y166" s="34"/>
      <c r="Z166" s="80"/>
      <c r="AA166" s="80"/>
      <c r="AB166" s="87"/>
      <c r="AC166" s="88"/>
    </row>
    <row r="167" spans="1:29" s="9" customFormat="1" ht="89.25" x14ac:dyDescent="0.2">
      <c r="A167" s="62">
        <v>1</v>
      </c>
      <c r="B167" s="116" t="s">
        <v>455</v>
      </c>
      <c r="C167" s="42">
        <v>1000922248</v>
      </c>
      <c r="D167" s="42">
        <v>1000922248</v>
      </c>
      <c r="E167" s="42">
        <v>1</v>
      </c>
      <c r="F167" s="42">
        <v>1</v>
      </c>
      <c r="G167" s="55">
        <v>4807</v>
      </c>
      <c r="H167" s="55"/>
      <c r="I167" s="55">
        <v>1</v>
      </c>
      <c r="J167" s="55">
        <v>1</v>
      </c>
      <c r="K167" s="124">
        <v>990.5</v>
      </c>
      <c r="L167" s="55"/>
      <c r="M167" s="55"/>
      <c r="N167" s="55"/>
      <c r="O167" s="55"/>
      <c r="P167" s="55"/>
      <c r="Q167" s="56"/>
      <c r="R167" s="55"/>
      <c r="S167" s="42"/>
      <c r="T167" s="42"/>
      <c r="U167" s="42"/>
      <c r="V167" s="83" t="s">
        <v>465</v>
      </c>
      <c r="W167" s="3"/>
      <c r="X167" s="4"/>
      <c r="Y167" s="5"/>
      <c r="Z167" s="82"/>
      <c r="AA167" s="82"/>
      <c r="AB167" s="10"/>
      <c r="AC167" s="88"/>
    </row>
    <row r="168" spans="1:29" x14ac:dyDescent="0.2">
      <c r="A168" s="50" t="s">
        <v>294</v>
      </c>
      <c r="B168" s="112" t="s">
        <v>295</v>
      </c>
      <c r="C168" s="51"/>
      <c r="D168" s="51"/>
      <c r="E168" s="51"/>
      <c r="F168" s="51"/>
      <c r="G168" s="52">
        <f>G169</f>
        <v>18178</v>
      </c>
      <c r="H168" s="52"/>
      <c r="I168" s="52"/>
      <c r="J168" s="52"/>
      <c r="K168" s="121">
        <f t="shared" ref="K168:R168" si="22">K169</f>
        <v>3462.8</v>
      </c>
      <c r="L168" s="52">
        <f t="shared" si="22"/>
        <v>3462.8</v>
      </c>
      <c r="M168" s="52">
        <f t="shared" si="22"/>
        <v>9476</v>
      </c>
      <c r="N168" s="52">
        <f t="shared" si="22"/>
        <v>0</v>
      </c>
      <c r="O168" s="52">
        <f t="shared" si="22"/>
        <v>54531.939999999995</v>
      </c>
      <c r="P168" s="52">
        <f t="shared" si="22"/>
        <v>26888.47</v>
      </c>
      <c r="Q168" s="52">
        <f t="shared" si="22"/>
        <v>425.34000000000003</v>
      </c>
      <c r="R168" s="52">
        <f t="shared" si="22"/>
        <v>27643.469999999998</v>
      </c>
      <c r="S168" s="51"/>
      <c r="T168" s="51"/>
      <c r="U168" s="51"/>
      <c r="V168" s="51"/>
      <c r="W168" s="3"/>
      <c r="X168" s="4"/>
      <c r="Y168" s="5"/>
      <c r="Z168" s="82"/>
      <c r="AA168" s="82"/>
      <c r="AB168" s="97"/>
    </row>
    <row r="169" spans="1:29" x14ac:dyDescent="0.2">
      <c r="A169" s="61" t="s">
        <v>99</v>
      </c>
      <c r="B169" s="113" t="s">
        <v>453</v>
      </c>
      <c r="C169" s="46"/>
      <c r="D169" s="46"/>
      <c r="E169" s="46"/>
      <c r="F169" s="46"/>
      <c r="G169" s="53">
        <f>SUM(G170:G173)</f>
        <v>18178</v>
      </c>
      <c r="H169" s="57"/>
      <c r="I169" s="57"/>
      <c r="J169" s="57"/>
      <c r="K169" s="122">
        <f t="shared" ref="K169:R169" si="23">SUM(K170:K173)</f>
        <v>3462.8</v>
      </c>
      <c r="L169" s="53">
        <f t="shared" si="23"/>
        <v>3462.8</v>
      </c>
      <c r="M169" s="53">
        <f t="shared" si="23"/>
        <v>9476</v>
      </c>
      <c r="N169" s="53">
        <f t="shared" si="23"/>
        <v>0</v>
      </c>
      <c r="O169" s="53">
        <f t="shared" si="23"/>
        <v>54531.939999999995</v>
      </c>
      <c r="P169" s="53">
        <f t="shared" si="23"/>
        <v>26888.47</v>
      </c>
      <c r="Q169" s="53">
        <f t="shared" si="23"/>
        <v>425.34000000000003</v>
      </c>
      <c r="R169" s="53">
        <f t="shared" si="23"/>
        <v>27643.469999999998</v>
      </c>
      <c r="S169" s="46"/>
      <c r="T169" s="46"/>
      <c r="U169" s="46"/>
      <c r="V169" s="46"/>
      <c r="W169" s="3"/>
      <c r="X169" s="4"/>
      <c r="Y169" s="5"/>
      <c r="Z169" s="82"/>
      <c r="AA169" s="82"/>
      <c r="AB169" s="97"/>
      <c r="AC169" s="88"/>
    </row>
    <row r="170" spans="1:29" s="9" customFormat="1" x14ac:dyDescent="0.2">
      <c r="A170" s="62">
        <v>1</v>
      </c>
      <c r="B170" s="116" t="s">
        <v>296</v>
      </c>
      <c r="C170" s="42" t="s">
        <v>297</v>
      </c>
      <c r="D170" s="42" t="s">
        <v>297</v>
      </c>
      <c r="E170" s="42">
        <v>1</v>
      </c>
      <c r="F170" s="42">
        <v>1</v>
      </c>
      <c r="G170" s="55">
        <v>1172</v>
      </c>
      <c r="H170" s="55">
        <v>1172</v>
      </c>
      <c r="I170" s="55">
        <v>1</v>
      </c>
      <c r="J170" s="55">
        <v>1</v>
      </c>
      <c r="K170" s="124">
        <v>1615.1</v>
      </c>
      <c r="L170" s="55">
        <v>1615.1</v>
      </c>
      <c r="M170" s="55">
        <f>7404+2072</f>
        <v>9476</v>
      </c>
      <c r="N170" s="55">
        <v>0</v>
      </c>
      <c r="O170" s="55">
        <v>48064.6</v>
      </c>
      <c r="P170" s="55">
        <v>20793.09</v>
      </c>
      <c r="Q170" s="56">
        <v>221.94</v>
      </c>
      <c r="R170" s="55">
        <f>+O170-P170</f>
        <v>27271.51</v>
      </c>
      <c r="S170" s="42" t="s">
        <v>298</v>
      </c>
      <c r="T170" s="79">
        <v>39421</v>
      </c>
      <c r="U170" s="79">
        <v>39479</v>
      </c>
      <c r="V170" s="79"/>
      <c r="X170" s="10"/>
      <c r="Z170" s="64"/>
      <c r="AA170" s="64"/>
    </row>
    <row r="171" spans="1:29" ht="13.5" thickBot="1" x14ac:dyDescent="0.25">
      <c r="A171" s="62">
        <v>2</v>
      </c>
      <c r="B171" s="116" t="s">
        <v>300</v>
      </c>
      <c r="C171" s="42" t="s">
        <v>301</v>
      </c>
      <c r="D171" s="42" t="s">
        <v>301</v>
      </c>
      <c r="E171" s="42">
        <v>1</v>
      </c>
      <c r="F171" s="42">
        <v>1</v>
      </c>
      <c r="G171" s="55">
        <v>501</v>
      </c>
      <c r="H171" s="55">
        <v>501</v>
      </c>
      <c r="I171" s="55">
        <v>1</v>
      </c>
      <c r="J171" s="55">
        <v>1</v>
      </c>
      <c r="K171" s="124">
        <v>295.2</v>
      </c>
      <c r="L171" s="55">
        <v>295.2</v>
      </c>
      <c r="M171" s="55"/>
      <c r="N171" s="55">
        <v>0</v>
      </c>
      <c r="O171" s="55">
        <v>6411.77</v>
      </c>
      <c r="P171" s="55">
        <v>1960.93</v>
      </c>
      <c r="Q171" s="56">
        <v>0</v>
      </c>
      <c r="R171" s="55">
        <f>+O171-P171</f>
        <v>4450.84</v>
      </c>
      <c r="S171" s="42" t="s">
        <v>302</v>
      </c>
      <c r="T171" s="79">
        <v>39372</v>
      </c>
      <c r="U171" s="79">
        <v>39479</v>
      </c>
      <c r="V171" s="79"/>
      <c r="Z171" s="64"/>
      <c r="AA171" s="64"/>
    </row>
    <row r="172" spans="1:29" ht="13.5" thickBot="1" x14ac:dyDescent="0.25">
      <c r="A172" s="62">
        <v>3</v>
      </c>
      <c r="B172" s="116" t="s">
        <v>303</v>
      </c>
      <c r="C172" s="42" t="s">
        <v>304</v>
      </c>
      <c r="D172" s="42" t="s">
        <v>304</v>
      </c>
      <c r="E172" s="42">
        <v>1</v>
      </c>
      <c r="F172" s="42">
        <v>1</v>
      </c>
      <c r="G172" s="55">
        <v>505</v>
      </c>
      <c r="H172" s="55">
        <v>505</v>
      </c>
      <c r="I172" s="55">
        <v>1</v>
      </c>
      <c r="J172" s="55">
        <v>1</v>
      </c>
      <c r="K172" s="124">
        <v>653</v>
      </c>
      <c r="L172" s="55">
        <v>653</v>
      </c>
      <c r="M172" s="55"/>
      <c r="N172" s="55">
        <v>0</v>
      </c>
      <c r="O172" s="55">
        <v>55.57</v>
      </c>
      <c r="P172" s="55">
        <v>1669.14</v>
      </c>
      <c r="Q172" s="56">
        <v>0</v>
      </c>
      <c r="R172" s="55">
        <f>+O172-P172</f>
        <v>-1613.5700000000002</v>
      </c>
      <c r="S172" s="42" t="s">
        <v>302</v>
      </c>
      <c r="T172" s="79">
        <v>39372</v>
      </c>
      <c r="U172" s="79">
        <v>39479</v>
      </c>
      <c r="V172" s="79"/>
      <c r="W172" s="11"/>
      <c r="X172" s="12"/>
      <c r="Y172" s="12"/>
      <c r="Z172" s="64"/>
      <c r="AA172" s="64"/>
    </row>
    <row r="173" spans="1:29" ht="13.5" thickBot="1" x14ac:dyDescent="0.25">
      <c r="A173" s="62">
        <v>4</v>
      </c>
      <c r="B173" s="116" t="s">
        <v>305</v>
      </c>
      <c r="C173" s="42" t="s">
        <v>306</v>
      </c>
      <c r="D173" s="42" t="s">
        <v>306</v>
      </c>
      <c r="E173" s="42">
        <v>1</v>
      </c>
      <c r="F173" s="42">
        <v>1</v>
      </c>
      <c r="G173" s="55">
        <v>16000</v>
      </c>
      <c r="H173" s="55">
        <v>16000</v>
      </c>
      <c r="I173" s="55">
        <v>1</v>
      </c>
      <c r="J173" s="55">
        <v>1</v>
      </c>
      <c r="K173" s="124">
        <v>899.5</v>
      </c>
      <c r="L173" s="55">
        <v>899.5</v>
      </c>
      <c r="M173" s="55"/>
      <c r="N173" s="55">
        <v>0</v>
      </c>
      <c r="O173" s="55">
        <v>0</v>
      </c>
      <c r="P173" s="55">
        <v>2465.31</v>
      </c>
      <c r="Q173" s="56">
        <v>203.4</v>
      </c>
      <c r="R173" s="55">
        <f>+O173-P173</f>
        <v>-2465.31</v>
      </c>
      <c r="S173" s="42" t="s">
        <v>302</v>
      </c>
      <c r="T173" s="79">
        <v>39372</v>
      </c>
      <c r="U173" s="79">
        <v>39508</v>
      </c>
      <c r="V173" s="79"/>
      <c r="W173" s="32"/>
      <c r="X173" s="32"/>
      <c r="Y173" s="22"/>
      <c r="Z173" s="64"/>
      <c r="AA173" s="64"/>
    </row>
    <row r="174" spans="1:29" x14ac:dyDescent="0.2">
      <c r="A174" s="60" t="s">
        <v>307</v>
      </c>
      <c r="B174" s="112" t="s">
        <v>480</v>
      </c>
      <c r="C174" s="51"/>
      <c r="D174" s="51"/>
      <c r="E174" s="51"/>
      <c r="F174" s="51"/>
      <c r="G174" s="52">
        <f>G175</f>
        <v>131710</v>
      </c>
      <c r="H174" s="52"/>
      <c r="I174" s="52"/>
      <c r="J174" s="52"/>
      <c r="K174" s="121">
        <f>K175</f>
        <v>49147.32</v>
      </c>
      <c r="L174" s="52">
        <f t="shared" ref="L174:R174" si="24">L175</f>
        <v>10473.709999999999</v>
      </c>
      <c r="M174" s="52">
        <f t="shared" si="24"/>
        <v>16518</v>
      </c>
      <c r="N174" s="52">
        <f t="shared" si="24"/>
        <v>259231.80000000002</v>
      </c>
      <c r="O174" s="52">
        <f t="shared" si="24"/>
        <v>125294.23999999999</v>
      </c>
      <c r="P174" s="52">
        <f t="shared" si="24"/>
        <v>255035.52000000002</v>
      </c>
      <c r="Q174" s="52">
        <f t="shared" si="24"/>
        <v>44829.600000000006</v>
      </c>
      <c r="R174" s="52">
        <f t="shared" si="24"/>
        <v>-129741.27999999997</v>
      </c>
      <c r="S174" s="51"/>
      <c r="T174" s="51"/>
      <c r="U174" s="51"/>
      <c r="V174" s="51"/>
      <c r="W174" s="19" t="s">
        <v>299</v>
      </c>
      <c r="X174" s="20">
        <v>39549</v>
      </c>
      <c r="Y174" s="27" t="s">
        <v>25</v>
      </c>
      <c r="Z174" s="64"/>
      <c r="AA174" s="64"/>
      <c r="AB174" s="97"/>
    </row>
    <row r="175" spans="1:29" x14ac:dyDescent="0.2">
      <c r="A175" s="61" t="s">
        <v>99</v>
      </c>
      <c r="B175" s="113" t="s">
        <v>453</v>
      </c>
      <c r="C175" s="46"/>
      <c r="D175" s="46"/>
      <c r="E175" s="46"/>
      <c r="F175" s="46"/>
      <c r="G175" s="53">
        <f>SUM(G176:G192)</f>
        <v>131710</v>
      </c>
      <c r="H175" s="53"/>
      <c r="I175" s="53"/>
      <c r="J175" s="53"/>
      <c r="K175" s="122">
        <f t="shared" ref="K175:R175" si="25">SUM(K176:K192)</f>
        <v>49147.32</v>
      </c>
      <c r="L175" s="53">
        <f t="shared" si="25"/>
        <v>10473.709999999999</v>
      </c>
      <c r="M175" s="53">
        <f t="shared" si="25"/>
        <v>16518</v>
      </c>
      <c r="N175" s="53">
        <f t="shared" si="25"/>
        <v>259231.80000000002</v>
      </c>
      <c r="O175" s="53">
        <f t="shared" si="25"/>
        <v>125294.23999999999</v>
      </c>
      <c r="P175" s="53">
        <f t="shared" si="25"/>
        <v>255035.52000000002</v>
      </c>
      <c r="Q175" s="53">
        <f t="shared" si="25"/>
        <v>44829.600000000006</v>
      </c>
      <c r="R175" s="53">
        <f t="shared" si="25"/>
        <v>-129741.27999999997</v>
      </c>
      <c r="S175" s="46"/>
      <c r="T175" s="46"/>
      <c r="U175" s="46"/>
      <c r="V175" s="46"/>
      <c r="W175" s="3" t="s">
        <v>299</v>
      </c>
      <c r="X175" s="4">
        <v>39555</v>
      </c>
      <c r="Y175" s="28" t="s">
        <v>25</v>
      </c>
      <c r="Z175" s="64"/>
      <c r="AA175" s="64"/>
      <c r="AB175" s="97"/>
    </row>
    <row r="176" spans="1:29" x14ac:dyDescent="0.2">
      <c r="A176" s="63">
        <v>1</v>
      </c>
      <c r="B176" s="117" t="s">
        <v>308</v>
      </c>
      <c r="C176" s="44" t="s">
        <v>309</v>
      </c>
      <c r="D176" s="44" t="s">
        <v>309</v>
      </c>
      <c r="E176" s="42">
        <v>1</v>
      </c>
      <c r="F176" s="42">
        <v>1</v>
      </c>
      <c r="G176" s="54">
        <v>4400</v>
      </c>
      <c r="H176" s="55"/>
      <c r="I176" s="55">
        <v>1</v>
      </c>
      <c r="J176" s="55">
        <v>1</v>
      </c>
      <c r="K176" s="123">
        <v>3524.72</v>
      </c>
      <c r="L176" s="55"/>
      <c r="M176" s="55">
        <v>698</v>
      </c>
      <c r="N176" s="55">
        <v>0</v>
      </c>
      <c r="O176" s="55">
        <v>0</v>
      </c>
      <c r="P176" s="55">
        <v>19660.48</v>
      </c>
      <c r="Q176" s="55">
        <v>5297.28</v>
      </c>
      <c r="R176" s="55">
        <f>+O176-P176</f>
        <v>-19660.48</v>
      </c>
      <c r="S176" s="44" t="s">
        <v>310</v>
      </c>
      <c r="T176" s="78">
        <v>40014</v>
      </c>
      <c r="U176" s="78">
        <v>40102</v>
      </c>
      <c r="V176" s="42"/>
      <c r="W176" s="3" t="s">
        <v>299</v>
      </c>
      <c r="X176" s="4">
        <v>39552</v>
      </c>
      <c r="Y176" s="28" t="s">
        <v>25</v>
      </c>
      <c r="Z176" s="64"/>
      <c r="AA176" s="64"/>
      <c r="AB176" s="97"/>
    </row>
    <row r="177" spans="1:75" ht="13.5" thickBot="1" x14ac:dyDescent="0.25">
      <c r="A177" s="63">
        <v>2</v>
      </c>
      <c r="B177" s="117" t="s">
        <v>312</v>
      </c>
      <c r="C177" s="44" t="s">
        <v>313</v>
      </c>
      <c r="D177" s="44" t="s">
        <v>313</v>
      </c>
      <c r="E177" s="42">
        <v>1</v>
      </c>
      <c r="F177" s="42">
        <v>1</v>
      </c>
      <c r="G177" s="54">
        <v>3111</v>
      </c>
      <c r="H177" s="55"/>
      <c r="I177" s="55">
        <v>1</v>
      </c>
      <c r="J177" s="55">
        <v>1</v>
      </c>
      <c r="K177" s="123">
        <v>2170.8000000000002</v>
      </c>
      <c r="L177" s="55"/>
      <c r="M177" s="55">
        <v>720</v>
      </c>
      <c r="N177" s="55">
        <v>0</v>
      </c>
      <c r="O177" s="55">
        <v>0</v>
      </c>
      <c r="P177" s="55">
        <v>10493.04</v>
      </c>
      <c r="Q177" s="55">
        <v>1930.8</v>
      </c>
      <c r="R177" s="55">
        <f>+O177-P177</f>
        <v>-10493.04</v>
      </c>
      <c r="S177" s="44" t="s">
        <v>314</v>
      </c>
      <c r="T177" s="78">
        <v>40170</v>
      </c>
      <c r="U177" s="78">
        <v>40210</v>
      </c>
      <c r="V177" s="42"/>
      <c r="W177" s="6" t="s">
        <v>299</v>
      </c>
      <c r="X177" s="7">
        <v>39595</v>
      </c>
      <c r="Y177" s="35" t="s">
        <v>25</v>
      </c>
      <c r="Z177" s="64"/>
      <c r="AA177" s="64"/>
      <c r="AB177" s="97"/>
    </row>
    <row r="178" spans="1:75" ht="13.5" thickBot="1" x14ac:dyDescent="0.25">
      <c r="A178" s="63">
        <v>3</v>
      </c>
      <c r="B178" s="117" t="s">
        <v>315</v>
      </c>
      <c r="C178" s="44" t="s">
        <v>316</v>
      </c>
      <c r="D178" s="44" t="s">
        <v>316</v>
      </c>
      <c r="E178" s="42">
        <v>1</v>
      </c>
      <c r="F178" s="42">
        <v>1</v>
      </c>
      <c r="G178" s="54">
        <v>1743</v>
      </c>
      <c r="H178" s="55"/>
      <c r="I178" s="55">
        <v>1</v>
      </c>
      <c r="J178" s="55">
        <v>1</v>
      </c>
      <c r="K178" s="123">
        <v>6949</v>
      </c>
      <c r="L178" s="55"/>
      <c r="M178" s="55"/>
      <c r="N178" s="55">
        <v>0</v>
      </c>
      <c r="O178" s="55">
        <v>0</v>
      </c>
      <c r="P178" s="55">
        <v>54551.35</v>
      </c>
      <c r="Q178" s="55">
        <v>24253.919999999998</v>
      </c>
      <c r="R178" s="55">
        <f t="shared" ref="R178:R188" si="26">+O178-P178</f>
        <v>-54551.35</v>
      </c>
      <c r="S178" s="44" t="s">
        <v>317</v>
      </c>
      <c r="T178" s="78">
        <v>39469</v>
      </c>
      <c r="U178" s="78">
        <v>39508</v>
      </c>
      <c r="V178" s="42"/>
      <c r="W178" s="11"/>
      <c r="X178" s="12"/>
      <c r="Y178" s="12"/>
      <c r="Z178" s="64"/>
      <c r="AA178" s="64"/>
    </row>
    <row r="179" spans="1:75" ht="13.5" thickBot="1" x14ac:dyDescent="0.25">
      <c r="A179" s="63">
        <v>4</v>
      </c>
      <c r="B179" s="117" t="s">
        <v>318</v>
      </c>
      <c r="C179" s="44" t="s">
        <v>319</v>
      </c>
      <c r="D179" s="44" t="s">
        <v>319</v>
      </c>
      <c r="E179" s="42">
        <v>1</v>
      </c>
      <c r="F179" s="42">
        <v>1</v>
      </c>
      <c r="G179" s="54">
        <v>23454</v>
      </c>
      <c r="H179" s="55"/>
      <c r="I179" s="55">
        <v>1</v>
      </c>
      <c r="J179" s="55">
        <v>1</v>
      </c>
      <c r="K179" s="126">
        <v>154</v>
      </c>
      <c r="L179" s="55"/>
      <c r="M179" s="55"/>
      <c r="N179" s="55">
        <v>0</v>
      </c>
      <c r="O179" s="55">
        <v>0</v>
      </c>
      <c r="P179" s="55">
        <v>7049.84</v>
      </c>
      <c r="Q179" s="55">
        <v>136.56</v>
      </c>
      <c r="R179" s="55">
        <f t="shared" si="26"/>
        <v>-7049.84</v>
      </c>
      <c r="S179" s="44" t="s">
        <v>320</v>
      </c>
      <c r="T179" s="78">
        <v>40372</v>
      </c>
      <c r="U179" s="78">
        <v>39661</v>
      </c>
      <c r="V179" s="42"/>
      <c r="W179" s="32"/>
      <c r="X179" s="32"/>
      <c r="Y179" s="32"/>
      <c r="Z179" s="82"/>
      <c r="AA179" s="82"/>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75" s="99" customFormat="1" x14ac:dyDescent="0.2">
      <c r="A180" s="63">
        <v>5</v>
      </c>
      <c r="B180" s="117" t="s">
        <v>318</v>
      </c>
      <c r="C180" s="44" t="s">
        <v>321</v>
      </c>
      <c r="D180" s="44" t="s">
        <v>321</v>
      </c>
      <c r="E180" s="42">
        <v>1</v>
      </c>
      <c r="F180" s="42">
        <v>1</v>
      </c>
      <c r="G180" s="54">
        <v>42154</v>
      </c>
      <c r="H180" s="55"/>
      <c r="I180" s="55">
        <v>1</v>
      </c>
      <c r="J180" s="55">
        <v>1</v>
      </c>
      <c r="K180" s="123">
        <v>913.2</v>
      </c>
      <c r="L180" s="55"/>
      <c r="M180" s="55">
        <v>6341</v>
      </c>
      <c r="N180" s="55">
        <v>79902.41</v>
      </c>
      <c r="O180" s="55">
        <v>2065.14</v>
      </c>
      <c r="P180" s="55">
        <v>17551.61</v>
      </c>
      <c r="Q180" s="55">
        <v>598.55999999999995</v>
      </c>
      <c r="R180" s="55">
        <f t="shared" si="26"/>
        <v>-15486.470000000001</v>
      </c>
      <c r="S180" s="44" t="s">
        <v>317</v>
      </c>
      <c r="T180" s="78">
        <v>39469</v>
      </c>
      <c r="U180" s="78">
        <v>39661</v>
      </c>
      <c r="V180" s="42"/>
      <c r="W180" s="19"/>
      <c r="X180" s="36"/>
      <c r="Y180" s="21"/>
      <c r="Z180" s="80"/>
      <c r="AA180" s="80"/>
      <c r="AB180" s="10"/>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8"/>
    </row>
    <row r="181" spans="1:75" s="33" customFormat="1" x14ac:dyDescent="0.2">
      <c r="A181" s="63">
        <v>6</v>
      </c>
      <c r="B181" s="117" t="s">
        <v>318</v>
      </c>
      <c r="C181" s="44" t="s">
        <v>322</v>
      </c>
      <c r="D181" s="44" t="s">
        <v>322</v>
      </c>
      <c r="E181" s="42">
        <v>1</v>
      </c>
      <c r="F181" s="42">
        <v>1</v>
      </c>
      <c r="G181" s="54">
        <v>1754</v>
      </c>
      <c r="H181" s="55"/>
      <c r="I181" s="55">
        <v>1</v>
      </c>
      <c r="J181" s="55">
        <v>1</v>
      </c>
      <c r="K181" s="123">
        <v>423.9</v>
      </c>
      <c r="L181" s="55"/>
      <c r="M181" s="55"/>
      <c r="N181" s="55">
        <v>0</v>
      </c>
      <c r="O181" s="55">
        <v>4806.26</v>
      </c>
      <c r="P181" s="55">
        <v>2304.0700000000002</v>
      </c>
      <c r="Q181" s="55">
        <v>100.2</v>
      </c>
      <c r="R181" s="55">
        <f t="shared" si="26"/>
        <v>2502.19</v>
      </c>
      <c r="S181" s="44" t="s">
        <v>323</v>
      </c>
      <c r="T181" s="78">
        <v>40372</v>
      </c>
      <c r="U181" s="78">
        <v>39661</v>
      </c>
      <c r="V181" s="42"/>
      <c r="W181" s="3"/>
      <c r="Y181" s="5"/>
      <c r="Z181" s="80"/>
      <c r="AA181" s="80"/>
      <c r="AB181" s="81"/>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3"/>
    </row>
    <row r="182" spans="1:75" s="33" customFormat="1" x14ac:dyDescent="0.2">
      <c r="A182" s="63">
        <v>7</v>
      </c>
      <c r="B182" s="117" t="s">
        <v>318</v>
      </c>
      <c r="C182" s="44" t="s">
        <v>324</v>
      </c>
      <c r="D182" s="44" t="s">
        <v>324</v>
      </c>
      <c r="E182" s="42">
        <v>1</v>
      </c>
      <c r="F182" s="42">
        <v>1</v>
      </c>
      <c r="G182" s="54">
        <v>1190</v>
      </c>
      <c r="H182" s="55"/>
      <c r="I182" s="55">
        <v>1</v>
      </c>
      <c r="J182" s="55">
        <v>1</v>
      </c>
      <c r="K182" s="123">
        <v>1071.5</v>
      </c>
      <c r="L182" s="55"/>
      <c r="M182" s="55"/>
      <c r="N182" s="55">
        <v>0</v>
      </c>
      <c r="O182" s="55">
        <v>3275.56</v>
      </c>
      <c r="P182" s="55">
        <v>7876.32</v>
      </c>
      <c r="Q182" s="55">
        <v>1050.5999999999999</v>
      </c>
      <c r="R182" s="55">
        <f t="shared" si="26"/>
        <v>-4600.76</v>
      </c>
      <c r="S182" s="44" t="s">
        <v>317</v>
      </c>
      <c r="T182" s="78">
        <v>39469</v>
      </c>
      <c r="U182" s="78">
        <v>39661</v>
      </c>
      <c r="V182" s="42"/>
      <c r="W182" s="3"/>
      <c r="Y182" s="5"/>
      <c r="Z182" s="80"/>
      <c r="AA182" s="80"/>
      <c r="AB182" s="81"/>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3"/>
    </row>
    <row r="183" spans="1:75" s="33" customFormat="1" x14ac:dyDescent="0.2">
      <c r="A183" s="63">
        <v>8</v>
      </c>
      <c r="B183" s="117" t="s">
        <v>325</v>
      </c>
      <c r="C183" s="44" t="s">
        <v>326</v>
      </c>
      <c r="D183" s="44" t="s">
        <v>326</v>
      </c>
      <c r="E183" s="42">
        <v>1</v>
      </c>
      <c r="F183" s="42">
        <v>1</v>
      </c>
      <c r="G183" s="54">
        <v>6072</v>
      </c>
      <c r="H183" s="55"/>
      <c r="I183" s="55"/>
      <c r="J183" s="55">
        <v>1</v>
      </c>
      <c r="K183" s="123">
        <v>6815.6</v>
      </c>
      <c r="L183" s="55"/>
      <c r="M183" s="55">
        <v>5952</v>
      </c>
      <c r="N183" s="55">
        <v>11857.42</v>
      </c>
      <c r="O183" s="55">
        <v>37396.58</v>
      </c>
      <c r="P183" s="55">
        <v>55424.94</v>
      </c>
      <c r="Q183" s="55">
        <v>7388.16</v>
      </c>
      <c r="R183" s="55">
        <f t="shared" si="26"/>
        <v>-18028.36</v>
      </c>
      <c r="S183" s="44" t="s">
        <v>327</v>
      </c>
      <c r="T183" s="78">
        <v>39629</v>
      </c>
      <c r="U183" s="78">
        <v>39845</v>
      </c>
      <c r="V183" s="42"/>
      <c r="W183" s="3"/>
      <c r="Y183" s="5"/>
      <c r="Z183" s="80"/>
      <c r="AA183" s="80"/>
      <c r="AB183" s="81"/>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3"/>
    </row>
    <row r="184" spans="1:75" s="33" customFormat="1" x14ac:dyDescent="0.2">
      <c r="A184" s="63">
        <v>9</v>
      </c>
      <c r="B184" s="117" t="s">
        <v>325</v>
      </c>
      <c r="C184" s="44" t="s">
        <v>328</v>
      </c>
      <c r="D184" s="42"/>
      <c r="E184" s="42"/>
      <c r="F184" s="42"/>
      <c r="G184" s="54"/>
      <c r="H184" s="55"/>
      <c r="I184" s="55">
        <v>1</v>
      </c>
      <c r="J184" s="55">
        <v>1</v>
      </c>
      <c r="K184" s="123">
        <v>38.299999999999997</v>
      </c>
      <c r="L184" s="55"/>
      <c r="M184" s="58"/>
      <c r="N184" s="55">
        <v>0</v>
      </c>
      <c r="O184" s="55">
        <v>0</v>
      </c>
      <c r="P184" s="55">
        <v>1174.8900000000001</v>
      </c>
      <c r="Q184" s="55">
        <v>923.04</v>
      </c>
      <c r="R184" s="55">
        <f t="shared" si="26"/>
        <v>-1174.8900000000001</v>
      </c>
      <c r="S184" s="44" t="s">
        <v>327</v>
      </c>
      <c r="T184" s="78">
        <v>39629</v>
      </c>
      <c r="U184" s="78">
        <v>39845</v>
      </c>
      <c r="V184" s="42"/>
      <c r="W184" s="3"/>
      <c r="Y184" s="5"/>
      <c r="Z184" s="80"/>
      <c r="AA184" s="80"/>
      <c r="AB184" s="81"/>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3"/>
    </row>
    <row r="185" spans="1:75" s="33" customFormat="1" x14ac:dyDescent="0.2">
      <c r="A185" s="63">
        <v>10</v>
      </c>
      <c r="B185" s="117" t="s">
        <v>329</v>
      </c>
      <c r="C185" s="44" t="s">
        <v>330</v>
      </c>
      <c r="D185" s="44" t="s">
        <v>330</v>
      </c>
      <c r="E185" s="42">
        <v>1</v>
      </c>
      <c r="F185" s="42">
        <v>1</v>
      </c>
      <c r="G185" s="54">
        <v>3349</v>
      </c>
      <c r="H185" s="55"/>
      <c r="I185" s="55">
        <v>1</v>
      </c>
      <c r="J185" s="55">
        <v>1</v>
      </c>
      <c r="K185" s="123">
        <v>183.6</v>
      </c>
      <c r="L185" s="55"/>
      <c r="M185" s="58"/>
      <c r="N185" s="55">
        <v>0</v>
      </c>
      <c r="O185" s="55">
        <v>0</v>
      </c>
      <c r="P185" s="55">
        <v>3022.6</v>
      </c>
      <c r="Q185" s="55">
        <v>425.76</v>
      </c>
      <c r="R185" s="55">
        <f t="shared" si="26"/>
        <v>-3022.6</v>
      </c>
      <c r="S185" s="44" t="s">
        <v>331</v>
      </c>
      <c r="T185" s="78">
        <v>39146</v>
      </c>
      <c r="U185" s="78">
        <v>39203</v>
      </c>
      <c r="V185" s="42"/>
      <c r="W185" s="3"/>
      <c r="Y185" s="5"/>
      <c r="Z185" s="80"/>
      <c r="AA185" s="80"/>
      <c r="AB185" s="81"/>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3"/>
    </row>
    <row r="186" spans="1:75" s="33" customFormat="1" x14ac:dyDescent="0.2">
      <c r="A186" s="63">
        <v>11</v>
      </c>
      <c r="B186" s="117" t="s">
        <v>332</v>
      </c>
      <c r="C186" s="44" t="s">
        <v>333</v>
      </c>
      <c r="D186" s="44" t="s">
        <v>333</v>
      </c>
      <c r="E186" s="42">
        <v>1</v>
      </c>
      <c r="F186" s="42">
        <v>1</v>
      </c>
      <c r="G186" s="54">
        <v>1233</v>
      </c>
      <c r="H186" s="55"/>
      <c r="I186" s="55">
        <v>1</v>
      </c>
      <c r="J186" s="55">
        <v>1</v>
      </c>
      <c r="K186" s="123">
        <v>4864.3</v>
      </c>
      <c r="L186" s="55"/>
      <c r="M186" s="58"/>
      <c r="N186" s="55">
        <v>167035.70000000001</v>
      </c>
      <c r="O186" s="55">
        <v>77750.7</v>
      </c>
      <c r="P186" s="55">
        <v>51437.63</v>
      </c>
      <c r="Q186" s="55">
        <v>236.04</v>
      </c>
      <c r="R186" s="55">
        <f t="shared" si="26"/>
        <v>26313.07</v>
      </c>
      <c r="S186" s="44" t="s">
        <v>327</v>
      </c>
      <c r="T186" s="78">
        <v>39629</v>
      </c>
      <c r="U186" s="78">
        <v>39694</v>
      </c>
      <c r="V186" s="42"/>
      <c r="W186" s="3"/>
      <c r="Y186" s="5"/>
      <c r="Z186" s="80"/>
      <c r="AA186" s="80"/>
      <c r="AB186" s="81"/>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3"/>
    </row>
    <row r="187" spans="1:75" s="33" customFormat="1" x14ac:dyDescent="0.2">
      <c r="A187" s="63">
        <v>12</v>
      </c>
      <c r="B187" s="117" t="s">
        <v>389</v>
      </c>
      <c r="C187" s="44" t="s">
        <v>390</v>
      </c>
      <c r="D187" s="44" t="s">
        <v>390</v>
      </c>
      <c r="E187" s="42">
        <v>1</v>
      </c>
      <c r="F187" s="42">
        <v>1</v>
      </c>
      <c r="G187" s="54">
        <v>4004</v>
      </c>
      <c r="H187" s="55"/>
      <c r="I187" s="55"/>
      <c r="J187" s="55"/>
      <c r="K187" s="123"/>
      <c r="L187" s="55"/>
      <c r="M187" s="58"/>
      <c r="N187" s="55">
        <v>0</v>
      </c>
      <c r="O187" s="55">
        <v>0</v>
      </c>
      <c r="P187" s="55">
        <v>2624.71</v>
      </c>
      <c r="Q187" s="55">
        <v>0</v>
      </c>
      <c r="R187" s="55">
        <f t="shared" si="26"/>
        <v>-2624.71</v>
      </c>
      <c r="S187" s="44" t="s">
        <v>331</v>
      </c>
      <c r="T187" s="78">
        <v>39146</v>
      </c>
      <c r="U187" s="78">
        <v>39203</v>
      </c>
      <c r="V187" s="42"/>
      <c r="W187" s="3"/>
      <c r="Y187" s="5"/>
      <c r="Z187" s="80"/>
      <c r="AA187" s="80"/>
      <c r="AB187" s="81"/>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3"/>
    </row>
    <row r="188" spans="1:75" s="33" customFormat="1" x14ac:dyDescent="0.2">
      <c r="A188" s="63">
        <v>13</v>
      </c>
      <c r="B188" s="117" t="s">
        <v>334</v>
      </c>
      <c r="C188" s="44" t="s">
        <v>335</v>
      </c>
      <c r="D188" s="42" t="s">
        <v>309</v>
      </c>
      <c r="E188" s="42">
        <v>1</v>
      </c>
      <c r="F188" s="42">
        <v>1</v>
      </c>
      <c r="G188" s="54">
        <v>5995</v>
      </c>
      <c r="H188" s="55">
        <v>4400</v>
      </c>
      <c r="I188" s="55">
        <v>1</v>
      </c>
      <c r="J188" s="55">
        <v>1</v>
      </c>
      <c r="K188" s="123">
        <v>1932.1</v>
      </c>
      <c r="L188" s="55">
        <v>3524.71</v>
      </c>
      <c r="M188" s="55">
        <v>2807</v>
      </c>
      <c r="N188" s="55">
        <v>436.27</v>
      </c>
      <c r="O188" s="55">
        <v>0</v>
      </c>
      <c r="P188" s="55">
        <v>12563.86</v>
      </c>
      <c r="Q188" s="56">
        <v>1466.16</v>
      </c>
      <c r="R188" s="55">
        <f t="shared" si="26"/>
        <v>-12563.86</v>
      </c>
      <c r="S188" s="44" t="s">
        <v>327</v>
      </c>
      <c r="T188" s="78">
        <v>39629</v>
      </c>
      <c r="U188" s="78">
        <v>39722</v>
      </c>
      <c r="V188" s="79"/>
      <c r="W188" s="3"/>
      <c r="Y188" s="5"/>
      <c r="Z188" s="80"/>
      <c r="AA188" s="80"/>
      <c r="AB188" s="81"/>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3"/>
    </row>
    <row r="189" spans="1:75" s="33" customFormat="1" x14ac:dyDescent="0.2">
      <c r="A189" s="63">
        <v>14</v>
      </c>
      <c r="B189" s="118" t="s">
        <v>434</v>
      </c>
      <c r="C189" s="45" t="s">
        <v>435</v>
      </c>
      <c r="D189" s="45" t="s">
        <v>435</v>
      </c>
      <c r="E189" s="45">
        <v>1</v>
      </c>
      <c r="F189" s="45">
        <v>1</v>
      </c>
      <c r="G189" s="54">
        <v>17348</v>
      </c>
      <c r="H189" s="54"/>
      <c r="I189" s="54">
        <v>1</v>
      </c>
      <c r="J189" s="54">
        <v>1</v>
      </c>
      <c r="K189" s="123">
        <v>7163.9</v>
      </c>
      <c r="L189" s="54"/>
      <c r="M189" s="54"/>
      <c r="N189" s="54" t="s">
        <v>446</v>
      </c>
      <c r="O189" s="54" t="s">
        <v>446</v>
      </c>
      <c r="P189" s="54" t="s">
        <v>446</v>
      </c>
      <c r="Q189" s="54">
        <v>0</v>
      </c>
      <c r="R189" s="54">
        <f>+O189-P189</f>
        <v>0</v>
      </c>
      <c r="S189" s="45">
        <v>259</v>
      </c>
      <c r="T189" s="45">
        <v>41072</v>
      </c>
      <c r="U189" s="45">
        <v>41292</v>
      </c>
      <c r="V189" s="45"/>
      <c r="W189" s="3"/>
      <c r="Y189" s="5"/>
      <c r="Z189" s="80"/>
      <c r="AA189" s="80"/>
      <c r="AB189" s="81"/>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3"/>
    </row>
    <row r="190" spans="1:75" s="33" customFormat="1" x14ac:dyDescent="0.2">
      <c r="A190" s="63">
        <v>15</v>
      </c>
      <c r="B190" s="118" t="s">
        <v>434</v>
      </c>
      <c r="C190" s="45" t="s">
        <v>436</v>
      </c>
      <c r="D190" s="45"/>
      <c r="E190" s="45"/>
      <c r="F190" s="45"/>
      <c r="G190" s="54"/>
      <c r="H190" s="54"/>
      <c r="I190" s="54">
        <v>1</v>
      </c>
      <c r="J190" s="54">
        <v>1</v>
      </c>
      <c r="K190" s="123">
        <v>2219.6</v>
      </c>
      <c r="L190" s="54"/>
      <c r="M190" s="54"/>
      <c r="N190" s="54" t="s">
        <v>446</v>
      </c>
      <c r="O190" s="54" t="s">
        <v>446</v>
      </c>
      <c r="P190" s="54" t="s">
        <v>446</v>
      </c>
      <c r="Q190" s="54">
        <v>0</v>
      </c>
      <c r="R190" s="54">
        <f>+O190-P190</f>
        <v>0</v>
      </c>
      <c r="S190" s="45">
        <v>259</v>
      </c>
      <c r="T190" s="45">
        <v>41072</v>
      </c>
      <c r="U190" s="45">
        <v>41292</v>
      </c>
      <c r="V190" s="45"/>
      <c r="W190" s="3"/>
      <c r="Y190" s="5"/>
      <c r="Z190" s="80"/>
      <c r="AA190" s="80"/>
      <c r="AB190" s="81"/>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3"/>
    </row>
    <row r="191" spans="1:75" s="33" customFormat="1" ht="25.5" x14ac:dyDescent="0.2">
      <c r="A191" s="63">
        <v>16</v>
      </c>
      <c r="B191" s="114" t="s">
        <v>336</v>
      </c>
      <c r="C191" s="44" t="s">
        <v>337</v>
      </c>
      <c r="D191" s="44" t="s">
        <v>337</v>
      </c>
      <c r="E191" s="42">
        <v>1</v>
      </c>
      <c r="F191" s="42">
        <v>1</v>
      </c>
      <c r="G191" s="54">
        <v>7600</v>
      </c>
      <c r="H191" s="55">
        <v>1743</v>
      </c>
      <c r="I191" s="55">
        <v>1</v>
      </c>
      <c r="J191" s="55">
        <v>1</v>
      </c>
      <c r="K191" s="123">
        <v>1983.3</v>
      </c>
      <c r="L191" s="55">
        <v>6949</v>
      </c>
      <c r="M191" s="55"/>
      <c r="N191" s="55">
        <v>0</v>
      </c>
      <c r="O191" s="55">
        <v>0</v>
      </c>
      <c r="P191" s="55">
        <v>9300.18</v>
      </c>
      <c r="Q191" s="56">
        <v>1022.52</v>
      </c>
      <c r="R191" s="55">
        <f>+O191-P191</f>
        <v>-9300.18</v>
      </c>
      <c r="S191" s="44" t="s">
        <v>327</v>
      </c>
      <c r="T191" s="78">
        <v>39629</v>
      </c>
      <c r="U191" s="78">
        <v>39706</v>
      </c>
      <c r="V191" s="79"/>
      <c r="W191" s="3"/>
      <c r="Y191" s="5"/>
      <c r="Z191" s="80"/>
      <c r="AA191" s="80"/>
      <c r="AB191" s="10"/>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3"/>
    </row>
    <row r="192" spans="1:75" s="100" customFormat="1" ht="25.5" x14ac:dyDescent="0.2">
      <c r="A192" s="63">
        <v>17</v>
      </c>
      <c r="B192" s="114" t="s">
        <v>476</v>
      </c>
      <c r="C192" s="44">
        <v>1000400021</v>
      </c>
      <c r="D192" s="84" t="s">
        <v>477</v>
      </c>
      <c r="E192" s="42">
        <v>1</v>
      </c>
      <c r="F192" s="42">
        <v>1</v>
      </c>
      <c r="G192" s="54">
        <v>8303</v>
      </c>
      <c r="H192" s="55"/>
      <c r="I192" s="55">
        <v>1</v>
      </c>
      <c r="J192" s="55">
        <v>1</v>
      </c>
      <c r="K192" s="123">
        <v>8739.5</v>
      </c>
      <c r="L192" s="55"/>
      <c r="M192" s="55">
        <v>0</v>
      </c>
      <c r="N192" s="55">
        <v>0</v>
      </c>
      <c r="O192" s="55">
        <v>0</v>
      </c>
      <c r="P192" s="55">
        <v>0</v>
      </c>
      <c r="Q192" s="56">
        <v>0</v>
      </c>
      <c r="R192" s="55">
        <f>+O192-P192</f>
        <v>0</v>
      </c>
      <c r="S192" s="44">
        <v>369</v>
      </c>
      <c r="T192" s="78">
        <v>41498</v>
      </c>
      <c r="U192" s="78">
        <v>41512</v>
      </c>
      <c r="V192" s="79"/>
      <c r="W192" s="3"/>
      <c r="X192" s="33"/>
      <c r="Y192" s="5"/>
      <c r="Z192" s="80"/>
      <c r="AA192" s="80"/>
      <c r="AB192" s="10"/>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29"/>
    </row>
    <row r="193" spans="1:248" s="100" customFormat="1" x14ac:dyDescent="0.2">
      <c r="A193" s="50" t="s">
        <v>338</v>
      </c>
      <c r="B193" s="112" t="s">
        <v>481</v>
      </c>
      <c r="C193" s="51"/>
      <c r="D193" s="51"/>
      <c r="E193" s="51"/>
      <c r="F193" s="51"/>
      <c r="G193" s="52">
        <f>G194</f>
        <v>192645</v>
      </c>
      <c r="H193" s="52"/>
      <c r="I193" s="52"/>
      <c r="J193" s="52"/>
      <c r="K193" s="121">
        <f t="shared" ref="K193:R193" si="27">K194</f>
        <v>23374.300000000003</v>
      </c>
      <c r="L193" s="52">
        <f t="shared" si="27"/>
        <v>0</v>
      </c>
      <c r="M193" s="52">
        <f t="shared" si="27"/>
        <v>20.29</v>
      </c>
      <c r="N193" s="52">
        <f t="shared" si="27"/>
        <v>3033.2</v>
      </c>
      <c r="O193" s="52">
        <f t="shared" si="27"/>
        <v>93865.099999999991</v>
      </c>
      <c r="P193" s="52">
        <f t="shared" si="27"/>
        <v>94453.94</v>
      </c>
      <c r="Q193" s="52">
        <f t="shared" si="27"/>
        <v>-84237.530000000013</v>
      </c>
      <c r="R193" s="52">
        <f t="shared" si="27"/>
        <v>-86871.280000000013</v>
      </c>
      <c r="S193" s="51"/>
      <c r="T193" s="51"/>
      <c r="U193" s="51"/>
      <c r="V193" s="51"/>
      <c r="W193" s="3" t="s">
        <v>311</v>
      </c>
      <c r="X193" s="4">
        <v>40190</v>
      </c>
      <c r="Y193" s="5" t="s">
        <v>25</v>
      </c>
      <c r="Z193" s="80"/>
      <c r="AA193" s="80"/>
      <c r="AB193" s="81"/>
      <c r="AC193" s="80"/>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29"/>
    </row>
    <row r="194" spans="1:248" s="9" customFormat="1" x14ac:dyDescent="0.2">
      <c r="A194" s="61" t="s">
        <v>99</v>
      </c>
      <c r="B194" s="113" t="s">
        <v>20</v>
      </c>
      <c r="C194" s="46"/>
      <c r="D194" s="46"/>
      <c r="E194" s="46"/>
      <c r="F194" s="46"/>
      <c r="G194" s="53">
        <f>SUM(G195:H211)</f>
        <v>192645</v>
      </c>
      <c r="H194" s="53"/>
      <c r="I194" s="53"/>
      <c r="J194" s="53"/>
      <c r="K194" s="122">
        <f t="shared" ref="K194:R194" si="28">SUM(K195:L211)</f>
        <v>23374.300000000003</v>
      </c>
      <c r="L194" s="53">
        <f t="shared" si="28"/>
        <v>0</v>
      </c>
      <c r="M194" s="53">
        <f t="shared" si="28"/>
        <v>20.29</v>
      </c>
      <c r="N194" s="53">
        <f t="shared" si="28"/>
        <v>3033.2</v>
      </c>
      <c r="O194" s="53">
        <f t="shared" si="28"/>
        <v>93865.099999999991</v>
      </c>
      <c r="P194" s="53">
        <f t="shared" si="28"/>
        <v>94453.94</v>
      </c>
      <c r="Q194" s="53">
        <f t="shared" si="28"/>
        <v>-84237.530000000013</v>
      </c>
      <c r="R194" s="53">
        <f t="shared" si="28"/>
        <v>-86871.280000000013</v>
      </c>
      <c r="S194" s="46"/>
      <c r="T194" s="46"/>
      <c r="U194" s="46"/>
      <c r="V194" s="46"/>
      <c r="W194" s="101"/>
      <c r="X194" s="102"/>
      <c r="Y194" s="103"/>
      <c r="Z194" s="104"/>
      <c r="AA194" s="104"/>
      <c r="AB194" s="81"/>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c r="CY194" s="88"/>
      <c r="CZ194" s="88"/>
      <c r="DA194" s="88"/>
      <c r="DB194" s="88"/>
      <c r="DC194" s="88"/>
      <c r="DD194" s="88"/>
      <c r="DE194" s="88"/>
      <c r="DF194" s="88"/>
      <c r="DG194" s="88"/>
      <c r="DH194" s="88"/>
      <c r="DI194" s="88"/>
      <c r="DJ194" s="88"/>
      <c r="DK194" s="88"/>
      <c r="DL194" s="88"/>
      <c r="DM194" s="88"/>
      <c r="DN194" s="88"/>
      <c r="DO194" s="88"/>
      <c r="DP194" s="88"/>
      <c r="DQ194" s="88"/>
      <c r="DR194" s="88"/>
      <c r="DS194" s="88"/>
      <c r="DT194" s="88"/>
      <c r="DU194" s="88"/>
      <c r="DV194" s="88"/>
      <c r="DW194" s="88"/>
      <c r="DX194" s="88"/>
      <c r="DY194" s="88"/>
      <c r="DZ194" s="88"/>
      <c r="EA194" s="88"/>
      <c r="EB194" s="88"/>
      <c r="EC194" s="88"/>
      <c r="ED194" s="88"/>
      <c r="EE194" s="88"/>
      <c r="EF194" s="88"/>
      <c r="EG194" s="88"/>
      <c r="EH194" s="88"/>
      <c r="EI194" s="88"/>
      <c r="EJ194" s="88"/>
      <c r="EK194" s="88"/>
      <c r="EL194" s="88"/>
      <c r="EM194" s="88"/>
      <c r="EN194" s="88"/>
      <c r="EO194" s="88"/>
      <c r="EP194" s="88"/>
      <c r="EQ194" s="88"/>
      <c r="ER194" s="88"/>
      <c r="ES194" s="88"/>
      <c r="ET194" s="88"/>
      <c r="EU194" s="88"/>
      <c r="EV194" s="88"/>
      <c r="EW194" s="88"/>
      <c r="EX194" s="88"/>
      <c r="EY194" s="88"/>
      <c r="EZ194" s="88"/>
      <c r="FA194" s="88"/>
      <c r="FB194" s="88"/>
      <c r="FC194" s="88"/>
      <c r="FD194" s="88"/>
      <c r="FE194" s="88"/>
      <c r="FF194" s="88"/>
      <c r="FG194" s="88"/>
      <c r="FH194" s="88"/>
      <c r="FI194" s="88"/>
      <c r="FJ194" s="88"/>
      <c r="FK194" s="88"/>
      <c r="FL194" s="88"/>
      <c r="FM194" s="88"/>
      <c r="FN194" s="88"/>
      <c r="FO194" s="88"/>
      <c r="FP194" s="88"/>
      <c r="FQ194" s="88"/>
      <c r="FR194" s="88"/>
      <c r="FS194" s="88"/>
      <c r="FT194" s="88"/>
      <c r="FU194" s="88"/>
      <c r="FV194" s="88"/>
      <c r="FW194" s="88"/>
      <c r="FX194" s="88"/>
      <c r="FY194" s="88"/>
      <c r="FZ194" s="88"/>
      <c r="GA194" s="88"/>
      <c r="GB194" s="88"/>
      <c r="GC194" s="88"/>
      <c r="GD194" s="88"/>
      <c r="GE194" s="88"/>
      <c r="GF194" s="88"/>
      <c r="GG194" s="88"/>
      <c r="GH194" s="88"/>
      <c r="GI194" s="88"/>
      <c r="GJ194" s="88"/>
      <c r="GK194" s="88"/>
      <c r="GL194" s="88"/>
      <c r="GM194" s="88"/>
      <c r="GN194" s="88"/>
      <c r="GO194" s="88"/>
      <c r="GP194" s="88"/>
      <c r="GQ194" s="88"/>
      <c r="GR194" s="88"/>
      <c r="GS194" s="88"/>
      <c r="GT194" s="88"/>
      <c r="GU194" s="88"/>
      <c r="GV194" s="88"/>
      <c r="GW194" s="88"/>
      <c r="GX194" s="88"/>
      <c r="GY194" s="88"/>
      <c r="GZ194" s="88"/>
      <c r="HA194" s="88"/>
      <c r="HB194" s="88"/>
      <c r="HC194" s="88"/>
      <c r="HD194" s="88"/>
      <c r="HE194" s="88"/>
      <c r="HF194" s="88"/>
      <c r="HG194" s="88"/>
      <c r="HH194" s="88"/>
      <c r="HI194" s="88"/>
      <c r="HJ194" s="88"/>
      <c r="HK194" s="88"/>
      <c r="HL194" s="88"/>
      <c r="HM194" s="88"/>
      <c r="HN194" s="88"/>
      <c r="HO194" s="88"/>
      <c r="HP194" s="88"/>
      <c r="HQ194" s="88"/>
      <c r="HR194" s="88"/>
      <c r="HS194" s="88"/>
      <c r="HT194" s="88"/>
      <c r="HU194" s="88"/>
      <c r="HV194" s="88"/>
      <c r="HW194" s="88"/>
      <c r="HX194" s="88"/>
      <c r="HY194" s="88"/>
      <c r="HZ194" s="88"/>
      <c r="IA194" s="88"/>
      <c r="IB194" s="88"/>
      <c r="IC194" s="88"/>
      <c r="ID194" s="88"/>
      <c r="IE194" s="88"/>
      <c r="IF194" s="88"/>
      <c r="IG194" s="88"/>
      <c r="IH194" s="88"/>
      <c r="II194" s="88"/>
      <c r="IJ194" s="88"/>
      <c r="IK194" s="88"/>
      <c r="IL194" s="88"/>
      <c r="IM194" s="88"/>
      <c r="IN194" s="88"/>
    </row>
    <row r="195" spans="1:248" s="9" customFormat="1" x14ac:dyDescent="0.2">
      <c r="A195" s="62">
        <v>1</v>
      </c>
      <c r="B195" s="117" t="s">
        <v>391</v>
      </c>
      <c r="C195" s="44" t="s">
        <v>392</v>
      </c>
      <c r="D195" s="44" t="s">
        <v>392</v>
      </c>
      <c r="E195" s="42">
        <v>1</v>
      </c>
      <c r="F195" s="42">
        <v>1</v>
      </c>
      <c r="G195" s="54">
        <v>1043</v>
      </c>
      <c r="H195" s="55"/>
      <c r="I195" s="55"/>
      <c r="J195" s="55"/>
      <c r="K195" s="123"/>
      <c r="L195" s="55"/>
      <c r="M195" s="58"/>
      <c r="N195" s="55">
        <v>0</v>
      </c>
      <c r="O195" s="55">
        <v>0</v>
      </c>
      <c r="P195" s="55">
        <v>1895.92</v>
      </c>
      <c r="Q195" s="55">
        <v>0</v>
      </c>
      <c r="R195" s="55">
        <f t="shared" ref="R195:R211" si="29">+O195-P195</f>
        <v>-1895.92</v>
      </c>
      <c r="S195" s="44" t="s">
        <v>412</v>
      </c>
      <c r="T195" s="78">
        <v>40394</v>
      </c>
      <c r="U195" s="78">
        <v>40558</v>
      </c>
      <c r="V195" s="42"/>
      <c r="W195" s="101"/>
      <c r="X195" s="102"/>
      <c r="Y195" s="103"/>
      <c r="Z195" s="104"/>
      <c r="AA195" s="104"/>
      <c r="AB195" s="81"/>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105"/>
      <c r="BX195" s="106"/>
      <c r="BY195" s="106"/>
      <c r="BZ195" s="106"/>
      <c r="CA195" s="106"/>
      <c r="CB195" s="106"/>
      <c r="CC195" s="106"/>
      <c r="CD195" s="106"/>
      <c r="CE195" s="106"/>
      <c r="CF195" s="106"/>
      <c r="CG195" s="106"/>
      <c r="CH195" s="106"/>
      <c r="CI195" s="106"/>
      <c r="CJ195" s="106"/>
      <c r="CK195" s="106"/>
      <c r="CL195" s="106"/>
      <c r="CM195" s="106"/>
      <c r="CN195" s="106"/>
      <c r="CO195" s="106"/>
      <c r="CP195" s="106"/>
      <c r="CQ195" s="106"/>
      <c r="CR195" s="106"/>
      <c r="CS195" s="106"/>
      <c r="CT195" s="106"/>
      <c r="CU195" s="106"/>
      <c r="CV195" s="106"/>
      <c r="CW195" s="106"/>
      <c r="CX195" s="106"/>
      <c r="CY195" s="106"/>
      <c r="CZ195" s="106"/>
      <c r="DA195" s="106"/>
      <c r="DB195" s="106"/>
      <c r="DC195" s="106"/>
      <c r="DD195" s="106"/>
      <c r="DE195" s="106"/>
      <c r="DF195" s="106"/>
      <c r="DG195" s="106"/>
      <c r="DH195" s="106"/>
      <c r="DI195" s="106"/>
      <c r="DJ195" s="106"/>
      <c r="DK195" s="106"/>
      <c r="DL195" s="106"/>
      <c r="DM195" s="106"/>
      <c r="DN195" s="106"/>
      <c r="DO195" s="106"/>
      <c r="DP195" s="106"/>
      <c r="DQ195" s="106"/>
      <c r="DR195" s="106"/>
      <c r="DS195" s="106"/>
      <c r="DT195" s="106"/>
      <c r="DU195" s="106"/>
      <c r="DV195" s="106"/>
      <c r="DW195" s="106"/>
      <c r="DX195" s="106"/>
      <c r="DY195" s="106"/>
      <c r="DZ195" s="106"/>
      <c r="EA195" s="106"/>
      <c r="EB195" s="106"/>
      <c r="EC195" s="106"/>
      <c r="ED195" s="106"/>
      <c r="EE195" s="106"/>
      <c r="EF195" s="106"/>
      <c r="EG195" s="106"/>
      <c r="EH195" s="106"/>
      <c r="EI195" s="106"/>
      <c r="EJ195" s="106"/>
      <c r="EK195" s="106"/>
      <c r="EL195" s="106"/>
      <c r="EM195" s="106"/>
      <c r="EN195" s="106"/>
      <c r="EO195" s="106"/>
      <c r="EP195" s="106"/>
      <c r="EQ195" s="106"/>
      <c r="ER195" s="106"/>
      <c r="ES195" s="106"/>
      <c r="ET195" s="106"/>
      <c r="EU195" s="106"/>
      <c r="EV195" s="106"/>
      <c r="EW195" s="106"/>
      <c r="EX195" s="106"/>
      <c r="EY195" s="106"/>
      <c r="EZ195" s="106"/>
      <c r="FA195" s="106"/>
      <c r="FB195" s="106"/>
      <c r="FC195" s="106"/>
      <c r="FD195" s="106"/>
      <c r="FE195" s="106"/>
      <c r="FF195" s="106"/>
      <c r="FG195" s="106"/>
      <c r="FH195" s="106"/>
      <c r="FI195" s="106"/>
      <c r="FJ195" s="106"/>
      <c r="FK195" s="106"/>
      <c r="FL195" s="106"/>
      <c r="FM195" s="106"/>
      <c r="FN195" s="106"/>
      <c r="FO195" s="106"/>
      <c r="FP195" s="106"/>
      <c r="FQ195" s="106"/>
      <c r="FR195" s="106"/>
      <c r="FS195" s="106"/>
      <c r="FT195" s="106"/>
      <c r="FU195" s="106"/>
      <c r="FV195" s="106"/>
      <c r="FW195" s="106"/>
      <c r="FX195" s="106"/>
      <c r="FY195" s="106"/>
      <c r="FZ195" s="106"/>
      <c r="GA195" s="106"/>
      <c r="GB195" s="106"/>
      <c r="GC195" s="106"/>
      <c r="GD195" s="106"/>
      <c r="GE195" s="106"/>
      <c r="GF195" s="106"/>
      <c r="GG195" s="106"/>
      <c r="GH195" s="106"/>
      <c r="GI195" s="106"/>
      <c r="GJ195" s="106"/>
      <c r="GK195" s="106"/>
      <c r="GL195" s="106"/>
      <c r="GM195" s="106"/>
      <c r="GN195" s="106"/>
      <c r="GO195" s="106"/>
      <c r="GP195" s="106"/>
      <c r="GQ195" s="106"/>
      <c r="GR195" s="106"/>
      <c r="GS195" s="106"/>
      <c r="GT195" s="106"/>
      <c r="GU195" s="106"/>
      <c r="GV195" s="106"/>
      <c r="GW195" s="106"/>
      <c r="GX195" s="106"/>
      <c r="GY195" s="106"/>
      <c r="GZ195" s="106"/>
      <c r="HA195" s="106"/>
      <c r="HB195" s="106"/>
      <c r="HC195" s="106"/>
      <c r="HD195" s="106"/>
      <c r="HE195" s="106"/>
      <c r="HF195" s="106"/>
      <c r="HG195" s="106"/>
      <c r="HH195" s="106"/>
      <c r="HI195" s="106"/>
      <c r="HJ195" s="106"/>
      <c r="HK195" s="106"/>
      <c r="HL195" s="106"/>
      <c r="HM195" s="106"/>
      <c r="HN195" s="106"/>
      <c r="HO195" s="106"/>
      <c r="HP195" s="106"/>
      <c r="HQ195" s="106"/>
      <c r="HR195" s="106"/>
      <c r="HS195" s="106"/>
      <c r="HT195" s="106"/>
      <c r="HU195" s="106"/>
      <c r="HV195" s="106"/>
      <c r="HW195" s="106"/>
      <c r="HX195" s="106"/>
      <c r="HY195" s="106"/>
      <c r="HZ195" s="106"/>
      <c r="IA195" s="106"/>
      <c r="IB195" s="106"/>
      <c r="IC195" s="106"/>
      <c r="ID195" s="106"/>
      <c r="IE195" s="106"/>
      <c r="IF195" s="106"/>
      <c r="IG195" s="106"/>
      <c r="IH195" s="106"/>
      <c r="II195" s="106"/>
      <c r="IJ195" s="106"/>
      <c r="IK195" s="106"/>
      <c r="IL195" s="106"/>
      <c r="IM195" s="106"/>
      <c r="IN195" s="106"/>
    </row>
    <row r="196" spans="1:248" ht="13.5" thickBot="1" x14ac:dyDescent="0.25">
      <c r="A196" s="62">
        <v>2</v>
      </c>
      <c r="B196" s="117" t="s">
        <v>342</v>
      </c>
      <c r="C196" s="44" t="s">
        <v>393</v>
      </c>
      <c r="D196" s="42"/>
      <c r="E196" s="42"/>
      <c r="F196" s="42"/>
      <c r="G196" s="54"/>
      <c r="H196" s="55"/>
      <c r="I196" s="55">
        <v>1</v>
      </c>
      <c r="J196" s="55">
        <v>1</v>
      </c>
      <c r="K196" s="123">
        <v>82.7</v>
      </c>
      <c r="L196" s="55"/>
      <c r="M196" s="58"/>
      <c r="N196" s="55">
        <v>0</v>
      </c>
      <c r="O196" s="55">
        <v>0</v>
      </c>
      <c r="P196" s="55">
        <v>684.07</v>
      </c>
      <c r="Q196" s="55">
        <v>5.4</v>
      </c>
      <c r="R196" s="55">
        <f t="shared" si="29"/>
        <v>-684.07</v>
      </c>
      <c r="S196" s="44" t="s">
        <v>341</v>
      </c>
      <c r="T196" s="78">
        <v>40394</v>
      </c>
      <c r="U196" s="78">
        <v>40558</v>
      </c>
      <c r="V196" s="42"/>
      <c r="W196" s="3" t="s">
        <v>311</v>
      </c>
      <c r="X196" s="4">
        <v>39559</v>
      </c>
      <c r="Y196" s="5" t="s">
        <v>25</v>
      </c>
      <c r="Z196" s="80"/>
      <c r="AA196" s="80"/>
      <c r="AB196" s="81"/>
      <c r="AC196" s="80"/>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row>
    <row r="197" spans="1:248" ht="13.5" thickBot="1" x14ac:dyDescent="0.25">
      <c r="A197" s="62">
        <v>3</v>
      </c>
      <c r="B197" s="117" t="s">
        <v>340</v>
      </c>
      <c r="C197" s="44">
        <v>1000880062</v>
      </c>
      <c r="D197" s="42">
        <v>1000880062</v>
      </c>
      <c r="E197" s="42">
        <v>1</v>
      </c>
      <c r="F197" s="42">
        <v>1</v>
      </c>
      <c r="G197" s="54">
        <v>7080</v>
      </c>
      <c r="H197" s="55"/>
      <c r="I197" s="55">
        <v>1</v>
      </c>
      <c r="J197" s="55">
        <v>1</v>
      </c>
      <c r="K197" s="123">
        <v>5165.3</v>
      </c>
      <c r="L197" s="55"/>
      <c r="M197" s="58"/>
      <c r="N197" s="55">
        <v>0</v>
      </c>
      <c r="O197" s="55">
        <v>0</v>
      </c>
      <c r="P197" s="55">
        <v>28182.81</v>
      </c>
      <c r="Q197" s="55">
        <v>1462.2</v>
      </c>
      <c r="R197" s="55">
        <f t="shared" si="29"/>
        <v>-28182.81</v>
      </c>
      <c r="S197" s="44" t="s">
        <v>341</v>
      </c>
      <c r="T197" s="78">
        <v>40394</v>
      </c>
      <c r="U197" s="78">
        <v>40558</v>
      </c>
      <c r="V197" s="42"/>
      <c r="W197" s="11"/>
      <c r="X197" s="12"/>
      <c r="Y197" s="37"/>
      <c r="Z197" s="82"/>
      <c r="AA197" s="82"/>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row>
    <row r="198" spans="1:248" ht="13.5" thickBot="1" x14ac:dyDescent="0.25">
      <c r="A198" s="62">
        <v>4</v>
      </c>
      <c r="B198" s="117" t="s">
        <v>343</v>
      </c>
      <c r="C198" s="44" t="s">
        <v>394</v>
      </c>
      <c r="D198" s="42"/>
      <c r="E198" s="42"/>
      <c r="F198" s="42"/>
      <c r="G198" s="54"/>
      <c r="H198" s="55"/>
      <c r="I198" s="55">
        <v>1</v>
      </c>
      <c r="J198" s="55">
        <v>1</v>
      </c>
      <c r="K198" s="123">
        <v>178.1</v>
      </c>
      <c r="L198" s="55"/>
      <c r="M198" s="58"/>
      <c r="N198" s="55">
        <v>0</v>
      </c>
      <c r="O198" s="55">
        <v>0</v>
      </c>
      <c r="P198" s="55">
        <v>763.63</v>
      </c>
      <c r="Q198" s="55">
        <v>21.96</v>
      </c>
      <c r="R198" s="55">
        <f t="shared" si="29"/>
        <v>-763.63</v>
      </c>
      <c r="S198" s="44" t="s">
        <v>341</v>
      </c>
      <c r="T198" s="78">
        <v>40394</v>
      </c>
      <c r="U198" s="78">
        <v>40558</v>
      </c>
      <c r="V198" s="42"/>
      <c r="W198" s="32"/>
      <c r="X198" s="32"/>
      <c r="Y198" s="32"/>
      <c r="Z198" s="82"/>
      <c r="AA198" s="82"/>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row>
    <row r="199" spans="1:248" s="99" customFormat="1" x14ac:dyDescent="0.2">
      <c r="A199" s="62">
        <v>5</v>
      </c>
      <c r="B199" s="117" t="s">
        <v>344</v>
      </c>
      <c r="C199" s="44" t="s">
        <v>395</v>
      </c>
      <c r="D199" s="42"/>
      <c r="E199" s="42"/>
      <c r="F199" s="42"/>
      <c r="G199" s="54"/>
      <c r="H199" s="55"/>
      <c r="I199" s="55">
        <v>1</v>
      </c>
      <c r="J199" s="55">
        <v>1</v>
      </c>
      <c r="K199" s="123">
        <v>1250.0999999999999</v>
      </c>
      <c r="L199" s="55"/>
      <c r="M199" s="58"/>
      <c r="N199" s="55">
        <v>0</v>
      </c>
      <c r="O199" s="55">
        <v>0</v>
      </c>
      <c r="P199" s="55">
        <v>6030.95</v>
      </c>
      <c r="Q199" s="55">
        <v>235.44</v>
      </c>
      <c r="R199" s="55">
        <f t="shared" si="29"/>
        <v>-6030.95</v>
      </c>
      <c r="S199" s="44" t="s">
        <v>341</v>
      </c>
      <c r="T199" s="78">
        <v>40394</v>
      </c>
      <c r="U199" s="78">
        <v>40558</v>
      </c>
      <c r="V199" s="42"/>
      <c r="W199" s="19"/>
      <c r="X199" s="36"/>
      <c r="Y199" s="21"/>
      <c r="Z199" s="82"/>
      <c r="AA199" s="82"/>
      <c r="AB199" s="10"/>
      <c r="AC199" s="9"/>
      <c r="AD199" s="80"/>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8"/>
    </row>
    <row r="200" spans="1:248" s="33" customFormat="1" x14ac:dyDescent="0.2">
      <c r="A200" s="62">
        <v>6</v>
      </c>
      <c r="B200" s="117" t="s">
        <v>396</v>
      </c>
      <c r="C200" s="44" t="s">
        <v>397</v>
      </c>
      <c r="D200" s="44" t="s">
        <v>397</v>
      </c>
      <c r="E200" s="42">
        <v>1</v>
      </c>
      <c r="F200" s="42">
        <v>1</v>
      </c>
      <c r="G200" s="54">
        <v>10347</v>
      </c>
      <c r="H200" s="55"/>
      <c r="I200" s="55">
        <v>1</v>
      </c>
      <c r="J200" s="55">
        <v>1</v>
      </c>
      <c r="K200" s="123">
        <v>176.8</v>
      </c>
      <c r="L200" s="55"/>
      <c r="M200" s="58"/>
      <c r="N200" s="55">
        <v>0</v>
      </c>
      <c r="O200" s="55">
        <v>1559.51</v>
      </c>
      <c r="P200" s="55">
        <v>5869.59</v>
      </c>
      <c r="Q200" s="55">
        <v>235.44</v>
      </c>
      <c r="R200" s="55">
        <f t="shared" si="29"/>
        <v>-4310.08</v>
      </c>
      <c r="S200" s="44" t="s">
        <v>413</v>
      </c>
      <c r="T200" s="78">
        <v>40809</v>
      </c>
      <c r="U200" s="78">
        <v>40819</v>
      </c>
      <c r="V200" s="42"/>
      <c r="W200" s="3"/>
      <c r="Y200" s="5"/>
      <c r="Z200" s="82"/>
      <c r="AA200" s="82"/>
      <c r="AB200" s="10"/>
      <c r="AC200" s="9"/>
      <c r="AD200" s="80"/>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3"/>
    </row>
    <row r="201" spans="1:248" s="33" customFormat="1" x14ac:dyDescent="0.2">
      <c r="A201" s="62">
        <v>7</v>
      </c>
      <c r="B201" s="117" t="s">
        <v>437</v>
      </c>
      <c r="C201" s="44" t="s">
        <v>438</v>
      </c>
      <c r="D201" s="44" t="s">
        <v>438</v>
      </c>
      <c r="E201" s="42">
        <v>1</v>
      </c>
      <c r="F201" s="42">
        <v>1</v>
      </c>
      <c r="G201" s="54">
        <v>93307</v>
      </c>
      <c r="H201" s="55"/>
      <c r="I201" s="55">
        <v>1</v>
      </c>
      <c r="J201" s="55">
        <v>1</v>
      </c>
      <c r="K201" s="123">
        <v>8456.7999999999993</v>
      </c>
      <c r="L201" s="55"/>
      <c r="M201" s="58"/>
      <c r="N201" s="55">
        <v>0</v>
      </c>
      <c r="O201" s="55">
        <v>0</v>
      </c>
      <c r="P201" s="55">
        <v>9288.2900000000009</v>
      </c>
      <c r="Q201" s="55">
        <v>456.5</v>
      </c>
      <c r="R201" s="55">
        <f t="shared" si="29"/>
        <v>-9288.2900000000009</v>
      </c>
      <c r="S201" s="44" t="s">
        <v>439</v>
      </c>
      <c r="T201" s="78">
        <v>41113</v>
      </c>
      <c r="U201" s="78">
        <v>41197</v>
      </c>
      <c r="V201" s="42"/>
      <c r="W201" s="3"/>
      <c r="Y201" s="5"/>
      <c r="Z201" s="82"/>
      <c r="AA201" s="82"/>
      <c r="AB201" s="9"/>
      <c r="AC201" s="9"/>
      <c r="AD201" s="80"/>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3"/>
    </row>
    <row r="202" spans="1:248" s="33" customFormat="1" x14ac:dyDescent="0.2">
      <c r="A202" s="62">
        <v>8</v>
      </c>
      <c r="B202" s="117" t="s">
        <v>398</v>
      </c>
      <c r="C202" s="44" t="s">
        <v>399</v>
      </c>
      <c r="D202" s="44" t="s">
        <v>399</v>
      </c>
      <c r="E202" s="42">
        <v>1</v>
      </c>
      <c r="F202" s="42">
        <v>1</v>
      </c>
      <c r="G202" s="54">
        <v>1941</v>
      </c>
      <c r="H202" s="55"/>
      <c r="I202" s="55">
        <v>1</v>
      </c>
      <c r="J202" s="55">
        <v>1</v>
      </c>
      <c r="K202" s="123">
        <v>692.2</v>
      </c>
      <c r="L202" s="55"/>
      <c r="M202" s="58"/>
      <c r="N202" s="55">
        <v>0</v>
      </c>
      <c r="O202" s="55">
        <v>0</v>
      </c>
      <c r="P202" s="55">
        <v>2483.27</v>
      </c>
      <c r="Q202" s="55">
        <v>115.08</v>
      </c>
      <c r="R202" s="55">
        <f t="shared" si="29"/>
        <v>-2483.27</v>
      </c>
      <c r="S202" s="44" t="s">
        <v>414</v>
      </c>
      <c r="T202" s="78">
        <v>40464</v>
      </c>
      <c r="U202" s="78">
        <v>40878</v>
      </c>
      <c r="V202" s="42"/>
      <c r="W202" s="3"/>
      <c r="Y202" s="5"/>
      <c r="Z202" s="82"/>
      <c r="AA202" s="82"/>
      <c r="AB202" s="9"/>
      <c r="AC202" s="9"/>
      <c r="AD202" s="80"/>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3"/>
    </row>
    <row r="203" spans="1:248" s="33" customFormat="1" x14ac:dyDescent="0.2">
      <c r="A203" s="62">
        <v>9</v>
      </c>
      <c r="B203" s="117" t="s">
        <v>400</v>
      </c>
      <c r="C203" s="44" t="s">
        <v>401</v>
      </c>
      <c r="D203" s="44" t="s">
        <v>401</v>
      </c>
      <c r="E203" s="42">
        <v>1</v>
      </c>
      <c r="F203" s="42">
        <v>1</v>
      </c>
      <c r="G203" s="54">
        <v>1326</v>
      </c>
      <c r="H203" s="55"/>
      <c r="I203" s="55">
        <v>1</v>
      </c>
      <c r="J203" s="55">
        <v>1</v>
      </c>
      <c r="K203" s="123">
        <v>800.9</v>
      </c>
      <c r="L203" s="55"/>
      <c r="M203" s="58"/>
      <c r="N203" s="55">
        <v>0</v>
      </c>
      <c r="O203" s="55">
        <v>0</v>
      </c>
      <c r="P203" s="55">
        <v>3083.02</v>
      </c>
      <c r="Q203" s="55">
        <v>332.04</v>
      </c>
      <c r="R203" s="55">
        <f t="shared" si="29"/>
        <v>-3083.02</v>
      </c>
      <c r="S203" s="44" t="s">
        <v>414</v>
      </c>
      <c r="T203" s="78">
        <v>40464</v>
      </c>
      <c r="U203" s="78">
        <v>40833</v>
      </c>
      <c r="V203" s="42"/>
      <c r="W203" s="3"/>
      <c r="Y203" s="5"/>
      <c r="Z203" s="82"/>
      <c r="AA203" s="82"/>
      <c r="AB203" s="10"/>
      <c r="AC203" s="9"/>
      <c r="AD203" s="80"/>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3"/>
    </row>
    <row r="204" spans="1:248" s="33" customFormat="1" x14ac:dyDescent="0.2">
      <c r="A204" s="62">
        <v>10</v>
      </c>
      <c r="B204" s="117" t="s">
        <v>402</v>
      </c>
      <c r="C204" s="44" t="s">
        <v>403</v>
      </c>
      <c r="D204" s="44" t="s">
        <v>403</v>
      </c>
      <c r="E204" s="42">
        <v>1</v>
      </c>
      <c r="F204" s="42">
        <v>1</v>
      </c>
      <c r="G204" s="54">
        <v>2217</v>
      </c>
      <c r="H204" s="55"/>
      <c r="I204" s="55">
        <v>1</v>
      </c>
      <c r="J204" s="55">
        <v>1</v>
      </c>
      <c r="K204" s="123">
        <v>410.4</v>
      </c>
      <c r="L204" s="55"/>
      <c r="M204" s="58"/>
      <c r="N204" s="55">
        <v>0</v>
      </c>
      <c r="O204" s="55">
        <v>1293</v>
      </c>
      <c r="P204" s="55">
        <v>1375.15</v>
      </c>
      <c r="Q204" s="55">
        <v>66</v>
      </c>
      <c r="R204" s="55">
        <f t="shared" si="29"/>
        <v>-82.150000000000091</v>
      </c>
      <c r="S204" s="44" t="s">
        <v>414</v>
      </c>
      <c r="T204" s="78">
        <v>40464</v>
      </c>
      <c r="U204" s="78">
        <v>40878</v>
      </c>
      <c r="V204" s="42"/>
      <c r="W204" s="3"/>
      <c r="Y204" s="5"/>
      <c r="Z204" s="82"/>
      <c r="AA204" s="82"/>
      <c r="AB204" s="10"/>
      <c r="AC204" s="9"/>
      <c r="AD204" s="80"/>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3"/>
    </row>
    <row r="205" spans="1:248" s="33" customFormat="1" x14ac:dyDescent="0.2">
      <c r="A205" s="62">
        <v>11</v>
      </c>
      <c r="B205" s="117" t="s">
        <v>404</v>
      </c>
      <c r="C205" s="44" t="s">
        <v>405</v>
      </c>
      <c r="D205" s="44" t="s">
        <v>405</v>
      </c>
      <c r="E205" s="42">
        <v>1</v>
      </c>
      <c r="F205" s="42">
        <v>1</v>
      </c>
      <c r="G205" s="54">
        <v>1287</v>
      </c>
      <c r="H205" s="55"/>
      <c r="I205" s="55">
        <v>1</v>
      </c>
      <c r="J205" s="55">
        <v>1</v>
      </c>
      <c r="K205" s="123">
        <v>785.5</v>
      </c>
      <c r="L205" s="55"/>
      <c r="M205" s="55"/>
      <c r="N205" s="55">
        <v>20.29</v>
      </c>
      <c r="O205" s="55">
        <v>134.44999999999999</v>
      </c>
      <c r="P205" s="55">
        <v>4199.43</v>
      </c>
      <c r="Q205" s="56">
        <v>276.32</v>
      </c>
      <c r="R205" s="55">
        <f t="shared" si="29"/>
        <v>-4064.9800000000005</v>
      </c>
      <c r="S205" s="44" t="s">
        <v>414</v>
      </c>
      <c r="T205" s="78">
        <v>40464</v>
      </c>
      <c r="U205" s="78">
        <v>40933</v>
      </c>
      <c r="V205" s="42"/>
      <c r="W205" s="3"/>
      <c r="Y205" s="5"/>
      <c r="Z205" s="82"/>
      <c r="AA205" s="82"/>
      <c r="AB205" s="10"/>
      <c r="AC205" s="9"/>
      <c r="AD205" s="80"/>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3"/>
    </row>
    <row r="206" spans="1:248" s="33" customFormat="1" x14ac:dyDescent="0.2">
      <c r="A206" s="62">
        <v>12</v>
      </c>
      <c r="B206" s="117" t="s">
        <v>345</v>
      </c>
      <c r="C206" s="44" t="s">
        <v>346</v>
      </c>
      <c r="D206" s="44" t="s">
        <v>346</v>
      </c>
      <c r="E206" s="42">
        <v>1</v>
      </c>
      <c r="F206" s="42">
        <v>1</v>
      </c>
      <c r="G206" s="54">
        <v>1559</v>
      </c>
      <c r="H206" s="55"/>
      <c r="I206" s="55">
        <v>1</v>
      </c>
      <c r="J206" s="55">
        <v>1</v>
      </c>
      <c r="K206" s="123">
        <v>516.5</v>
      </c>
      <c r="L206" s="55"/>
      <c r="M206" s="55"/>
      <c r="N206" s="55">
        <v>0</v>
      </c>
      <c r="O206" s="55">
        <v>25.95</v>
      </c>
      <c r="P206" s="55">
        <v>5691.23</v>
      </c>
      <c r="Q206" s="56">
        <v>317.64</v>
      </c>
      <c r="R206" s="55">
        <f t="shared" si="29"/>
        <v>-5665.28</v>
      </c>
      <c r="S206" s="44" t="s">
        <v>347</v>
      </c>
      <c r="T206" s="78">
        <v>37993</v>
      </c>
      <c r="U206" s="78">
        <v>38018</v>
      </c>
      <c r="V206" s="79"/>
      <c r="W206" s="3"/>
      <c r="Y206" s="5"/>
      <c r="Z206" s="82"/>
      <c r="AA206" s="82"/>
      <c r="AB206" s="10"/>
      <c r="AC206" s="9"/>
      <c r="AD206" s="80"/>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3"/>
    </row>
    <row r="207" spans="1:248" s="33" customFormat="1" x14ac:dyDescent="0.2">
      <c r="A207" s="62">
        <v>13</v>
      </c>
      <c r="B207" s="117" t="s">
        <v>406</v>
      </c>
      <c r="C207" s="44" t="s">
        <v>407</v>
      </c>
      <c r="D207" s="44" t="s">
        <v>407</v>
      </c>
      <c r="E207" s="42">
        <v>1</v>
      </c>
      <c r="F207" s="42">
        <v>1</v>
      </c>
      <c r="G207" s="54">
        <v>3191</v>
      </c>
      <c r="H207" s="55"/>
      <c r="I207" s="55">
        <v>1</v>
      </c>
      <c r="J207" s="55">
        <v>1</v>
      </c>
      <c r="K207" s="123">
        <v>3831.8</v>
      </c>
      <c r="L207" s="55"/>
      <c r="M207" s="55"/>
      <c r="N207" s="55">
        <v>0</v>
      </c>
      <c r="O207" s="55">
        <v>0</v>
      </c>
      <c r="P207" s="55">
        <v>11856.09</v>
      </c>
      <c r="Q207" s="56">
        <v>0</v>
      </c>
      <c r="R207" s="55">
        <f t="shared" si="29"/>
        <v>-11856.09</v>
      </c>
      <c r="S207" s="44" t="s">
        <v>414</v>
      </c>
      <c r="T207" s="78">
        <v>40464</v>
      </c>
      <c r="U207" s="78">
        <v>40847</v>
      </c>
      <c r="V207" s="79"/>
      <c r="W207" s="3"/>
      <c r="Y207" s="5"/>
      <c r="Z207" s="82"/>
      <c r="AA207" s="82"/>
      <c r="AB207" s="10"/>
      <c r="AC207" s="9"/>
      <c r="AD207" s="80"/>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3"/>
    </row>
    <row r="208" spans="1:248" s="100" customFormat="1" ht="18.75" customHeight="1" x14ac:dyDescent="0.2">
      <c r="A208" s="62">
        <v>14</v>
      </c>
      <c r="B208" s="117" t="s">
        <v>408</v>
      </c>
      <c r="C208" s="44" t="s">
        <v>409</v>
      </c>
      <c r="D208" s="44" t="s">
        <v>409</v>
      </c>
      <c r="E208" s="42">
        <v>1</v>
      </c>
      <c r="F208" s="42">
        <v>1</v>
      </c>
      <c r="G208" s="54">
        <v>60610</v>
      </c>
      <c r="H208" s="55"/>
      <c r="I208" s="55">
        <v>1</v>
      </c>
      <c r="J208" s="55">
        <v>1</v>
      </c>
      <c r="K208" s="123">
        <v>178.2</v>
      </c>
      <c r="L208" s="55"/>
      <c r="M208" s="55"/>
      <c r="N208" s="55">
        <v>0</v>
      </c>
      <c r="O208" s="55">
        <v>0</v>
      </c>
      <c r="P208" s="55">
        <v>600.32000000000005</v>
      </c>
      <c r="Q208" s="56">
        <v>28.05</v>
      </c>
      <c r="R208" s="55">
        <f t="shared" si="29"/>
        <v>-600.32000000000005</v>
      </c>
      <c r="S208" s="44" t="s">
        <v>415</v>
      </c>
      <c r="T208" s="78">
        <v>40464</v>
      </c>
      <c r="U208" s="78">
        <v>40933</v>
      </c>
      <c r="V208" s="79"/>
      <c r="W208" s="3"/>
      <c r="X208" s="33"/>
      <c r="Y208" s="5"/>
      <c r="Z208" s="82"/>
      <c r="AA208" s="82"/>
      <c r="AB208" s="81"/>
      <c r="AC208" s="80"/>
      <c r="AD208" s="80"/>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29"/>
    </row>
    <row r="209" spans="1:47" ht="15.75" customHeight="1" x14ac:dyDescent="0.2">
      <c r="A209" s="62">
        <v>15</v>
      </c>
      <c r="B209" s="117" t="s">
        <v>410</v>
      </c>
      <c r="C209" s="44" t="s">
        <v>411</v>
      </c>
      <c r="D209" s="44" t="s">
        <v>411</v>
      </c>
      <c r="E209" s="42">
        <v>1</v>
      </c>
      <c r="F209" s="42">
        <v>1</v>
      </c>
      <c r="G209" s="54">
        <v>4177</v>
      </c>
      <c r="H209" s="55"/>
      <c r="I209" s="55"/>
      <c r="J209" s="55"/>
      <c r="K209" s="123">
        <v>641.4</v>
      </c>
      <c r="L209" s="55"/>
      <c r="M209" s="55"/>
      <c r="N209" s="55">
        <v>0</v>
      </c>
      <c r="O209" s="55">
        <v>0</v>
      </c>
      <c r="P209" s="55">
        <v>8848.42</v>
      </c>
      <c r="Q209" s="56">
        <v>49.68</v>
      </c>
      <c r="R209" s="55">
        <f t="shared" si="29"/>
        <v>-8848.42</v>
      </c>
      <c r="S209" s="44" t="s">
        <v>414</v>
      </c>
      <c r="T209" s="78">
        <v>40464</v>
      </c>
      <c r="U209" s="78">
        <v>40847</v>
      </c>
      <c r="V209" s="79"/>
      <c r="W209" s="3"/>
      <c r="X209" s="33"/>
      <c r="Y209" s="5"/>
      <c r="Z209" s="82"/>
      <c r="AA209" s="82"/>
      <c r="AB209" s="81"/>
      <c r="AC209" s="80"/>
      <c r="AD209" s="80"/>
      <c r="AE209" s="9"/>
      <c r="AF209" s="9"/>
      <c r="AG209" s="9"/>
      <c r="AH209" s="9"/>
      <c r="AI209" s="9"/>
      <c r="AJ209" s="9"/>
      <c r="AK209" s="9"/>
      <c r="AL209" s="9"/>
      <c r="AM209" s="9"/>
      <c r="AN209" s="9"/>
      <c r="AO209" s="9"/>
      <c r="AP209" s="9"/>
      <c r="AQ209" s="9"/>
      <c r="AR209" s="9"/>
      <c r="AS209" s="9"/>
      <c r="AT209" s="9"/>
      <c r="AU209" s="9"/>
    </row>
    <row r="210" spans="1:47" ht="29.25" customHeight="1" x14ac:dyDescent="0.2">
      <c r="A210" s="62">
        <v>16</v>
      </c>
      <c r="B210" s="116" t="s">
        <v>459</v>
      </c>
      <c r="C210" s="42">
        <v>64840070049</v>
      </c>
      <c r="D210" s="42">
        <v>64840070049</v>
      </c>
      <c r="E210" s="42">
        <v>1</v>
      </c>
      <c r="F210" s="42">
        <v>1</v>
      </c>
      <c r="G210" s="54">
        <v>1400</v>
      </c>
      <c r="H210" s="55"/>
      <c r="I210" s="55">
        <v>1</v>
      </c>
      <c r="J210" s="55">
        <v>1</v>
      </c>
      <c r="K210" s="123">
        <v>75</v>
      </c>
      <c r="L210" s="55"/>
      <c r="M210" s="55"/>
      <c r="N210" s="55">
        <v>0</v>
      </c>
      <c r="O210" s="55">
        <v>0</v>
      </c>
      <c r="P210" s="55">
        <v>0</v>
      </c>
      <c r="Q210" s="56">
        <v>0</v>
      </c>
      <c r="R210" s="55">
        <f t="shared" si="29"/>
        <v>0</v>
      </c>
      <c r="S210" s="44">
        <v>484</v>
      </c>
      <c r="T210" s="78">
        <v>41198</v>
      </c>
      <c r="U210" s="78" t="s">
        <v>471</v>
      </c>
      <c r="V210" s="79"/>
      <c r="W210" s="3"/>
      <c r="X210" s="33"/>
      <c r="Y210" s="5"/>
      <c r="Z210" s="82"/>
      <c r="AA210" s="82"/>
      <c r="AB210" s="81"/>
      <c r="AC210" s="80"/>
      <c r="AD210" s="80"/>
      <c r="AE210" s="9"/>
      <c r="AF210" s="9"/>
      <c r="AG210" s="9"/>
      <c r="AH210" s="9"/>
      <c r="AI210" s="9"/>
      <c r="AJ210" s="9"/>
      <c r="AK210" s="9"/>
      <c r="AL210" s="9"/>
      <c r="AM210" s="9"/>
      <c r="AN210" s="9"/>
      <c r="AO210" s="9"/>
      <c r="AP210" s="9"/>
      <c r="AQ210" s="9"/>
      <c r="AR210" s="9"/>
      <c r="AS210" s="9"/>
      <c r="AT210" s="9"/>
      <c r="AU210" s="9"/>
    </row>
    <row r="211" spans="1:47" ht="15.75" customHeight="1" x14ac:dyDescent="0.2">
      <c r="A211" s="62">
        <v>17</v>
      </c>
      <c r="B211" s="116" t="s">
        <v>461</v>
      </c>
      <c r="C211" s="42">
        <v>88820080785</v>
      </c>
      <c r="D211" s="42">
        <v>88820080785</v>
      </c>
      <c r="E211" s="42">
        <v>1</v>
      </c>
      <c r="F211" s="42">
        <v>1</v>
      </c>
      <c r="G211" s="54">
        <v>3160</v>
      </c>
      <c r="H211" s="55"/>
      <c r="I211" s="55">
        <v>1</v>
      </c>
      <c r="J211" s="55">
        <v>1</v>
      </c>
      <c r="K211" s="123">
        <v>132.6</v>
      </c>
      <c r="L211" s="55"/>
      <c r="M211" s="55"/>
      <c r="N211" s="55">
        <v>0</v>
      </c>
      <c r="O211" s="55">
        <v>0</v>
      </c>
      <c r="P211" s="55">
        <v>0</v>
      </c>
      <c r="Q211" s="56">
        <v>0</v>
      </c>
      <c r="R211" s="55">
        <f t="shared" si="29"/>
        <v>0</v>
      </c>
      <c r="S211" s="44">
        <v>484</v>
      </c>
      <c r="T211" s="78">
        <v>41198</v>
      </c>
      <c r="U211" s="78" t="s">
        <v>470</v>
      </c>
      <c r="V211" s="79"/>
      <c r="W211" s="3"/>
      <c r="X211" s="33"/>
      <c r="Y211" s="5"/>
      <c r="Z211" s="82"/>
      <c r="AA211" s="82"/>
      <c r="AB211" s="81"/>
      <c r="AC211" s="80"/>
      <c r="AD211" s="80"/>
      <c r="AE211" s="9"/>
      <c r="AF211" s="9"/>
      <c r="AG211" s="9"/>
      <c r="AH211" s="9"/>
      <c r="AI211" s="9"/>
      <c r="AJ211" s="9"/>
      <c r="AK211" s="9"/>
      <c r="AL211" s="9"/>
      <c r="AM211" s="9"/>
      <c r="AN211" s="9"/>
      <c r="AO211" s="9"/>
      <c r="AP211" s="9"/>
      <c r="AQ211" s="9"/>
      <c r="AR211" s="9"/>
      <c r="AS211" s="9"/>
      <c r="AT211" s="9"/>
      <c r="AU211" s="9"/>
    </row>
    <row r="212" spans="1:47" x14ac:dyDescent="0.2">
      <c r="A212" s="61" t="s">
        <v>101</v>
      </c>
      <c r="B212" s="113" t="s">
        <v>98</v>
      </c>
      <c r="C212" s="46"/>
      <c r="D212" s="46"/>
      <c r="E212" s="46"/>
      <c r="F212" s="46"/>
      <c r="G212" s="53">
        <f>SUM(G214:G216)</f>
        <v>0</v>
      </c>
      <c r="H212" s="53"/>
      <c r="I212" s="53"/>
      <c r="J212" s="53"/>
      <c r="K212" s="122">
        <f t="shared" ref="K212:R212" si="30">SUM(K214:K216)</f>
        <v>0</v>
      </c>
      <c r="L212" s="53">
        <f t="shared" si="30"/>
        <v>0</v>
      </c>
      <c r="M212" s="53">
        <f t="shared" si="30"/>
        <v>0</v>
      </c>
      <c r="N212" s="53">
        <f t="shared" si="30"/>
        <v>0</v>
      </c>
      <c r="O212" s="53">
        <f t="shared" si="30"/>
        <v>0</v>
      </c>
      <c r="P212" s="53">
        <f t="shared" si="30"/>
        <v>0</v>
      </c>
      <c r="Q212" s="53">
        <f t="shared" si="30"/>
        <v>0</v>
      </c>
      <c r="R212" s="53">
        <f t="shared" si="30"/>
        <v>0</v>
      </c>
      <c r="S212" s="46"/>
      <c r="T212" s="46"/>
      <c r="U212" s="46"/>
      <c r="V212" s="46"/>
      <c r="W212" s="3"/>
      <c r="X212" s="33"/>
      <c r="Y212" s="5"/>
      <c r="Z212" s="82"/>
      <c r="AA212" s="82"/>
      <c r="AB212" s="81"/>
      <c r="AC212" s="80"/>
      <c r="AD212" s="80"/>
      <c r="AE212" s="9"/>
      <c r="AF212" s="9"/>
      <c r="AG212" s="9"/>
      <c r="AH212" s="9"/>
      <c r="AI212" s="9"/>
      <c r="AJ212" s="9"/>
      <c r="AK212" s="9"/>
      <c r="AL212" s="9"/>
      <c r="AM212" s="9"/>
      <c r="AN212" s="9"/>
      <c r="AO212" s="9"/>
      <c r="AP212" s="9"/>
      <c r="AQ212" s="9"/>
      <c r="AR212" s="9"/>
      <c r="AS212" s="9"/>
      <c r="AT212" s="9"/>
      <c r="AU212" s="9"/>
    </row>
    <row r="213" spans="1:47" ht="15" customHeight="1" x14ac:dyDescent="0.2">
      <c r="A213" s="62">
        <v>1</v>
      </c>
      <c r="B213" s="116" t="s">
        <v>456</v>
      </c>
      <c r="C213" s="42">
        <v>27000310201</v>
      </c>
      <c r="D213" s="42"/>
      <c r="E213" s="42"/>
      <c r="F213" s="42"/>
      <c r="G213" s="55"/>
      <c r="H213" s="58"/>
      <c r="I213" s="58"/>
      <c r="J213" s="58"/>
      <c r="K213" s="125"/>
      <c r="L213" s="55"/>
      <c r="M213" s="58"/>
      <c r="N213" s="58"/>
      <c r="O213" s="58"/>
      <c r="P213" s="58"/>
      <c r="Q213" s="58"/>
      <c r="R213" s="58"/>
      <c r="S213" s="42"/>
      <c r="T213" s="42"/>
      <c r="U213" s="42"/>
      <c r="V213" s="141" t="s">
        <v>462</v>
      </c>
      <c r="W213" s="3"/>
      <c r="X213" s="33"/>
      <c r="Y213" s="5"/>
      <c r="Z213" s="82"/>
      <c r="AA213" s="82"/>
      <c r="AB213" s="81"/>
      <c r="AC213" s="80"/>
      <c r="AD213" s="80"/>
      <c r="AE213" s="9"/>
      <c r="AF213" s="9"/>
      <c r="AG213" s="9"/>
      <c r="AH213" s="9"/>
      <c r="AI213" s="9"/>
      <c r="AJ213" s="9"/>
      <c r="AK213" s="9"/>
      <c r="AL213" s="9"/>
      <c r="AM213" s="9"/>
      <c r="AN213" s="9"/>
      <c r="AO213" s="9"/>
      <c r="AP213" s="9"/>
      <c r="AQ213" s="9"/>
      <c r="AR213" s="9"/>
      <c r="AS213" s="9"/>
      <c r="AT213" s="9"/>
      <c r="AU213" s="9"/>
    </row>
    <row r="214" spans="1:47" ht="18.75" customHeight="1" x14ac:dyDescent="0.2">
      <c r="A214" s="62">
        <v>2</v>
      </c>
      <c r="B214" s="116" t="s">
        <v>457</v>
      </c>
      <c r="C214" s="42">
        <v>98660010085</v>
      </c>
      <c r="D214" s="42"/>
      <c r="E214" s="42"/>
      <c r="F214" s="42"/>
      <c r="G214" s="55"/>
      <c r="H214" s="58"/>
      <c r="I214" s="58"/>
      <c r="J214" s="58"/>
      <c r="K214" s="125"/>
      <c r="L214" s="55"/>
      <c r="M214" s="58"/>
      <c r="N214" s="58"/>
      <c r="O214" s="58"/>
      <c r="P214" s="58"/>
      <c r="Q214" s="58"/>
      <c r="R214" s="58"/>
      <c r="S214" s="42"/>
      <c r="T214" s="42"/>
      <c r="U214" s="42"/>
      <c r="V214" s="142"/>
      <c r="W214" s="3"/>
      <c r="X214" s="33"/>
      <c r="Y214" s="5"/>
      <c r="Z214" s="82"/>
      <c r="AA214" s="82"/>
      <c r="AB214" s="81"/>
      <c r="AC214" s="80"/>
      <c r="AD214" s="80"/>
      <c r="AE214" s="9"/>
      <c r="AF214" s="9"/>
      <c r="AG214" s="9"/>
      <c r="AH214" s="9"/>
      <c r="AI214" s="9"/>
      <c r="AJ214" s="9"/>
      <c r="AK214" s="9"/>
      <c r="AL214" s="9"/>
      <c r="AM214" s="9"/>
      <c r="AN214" s="9"/>
      <c r="AO214" s="9"/>
      <c r="AP214" s="9"/>
      <c r="AQ214" s="9"/>
      <c r="AR214" s="9"/>
      <c r="AS214" s="9"/>
      <c r="AT214" s="9"/>
      <c r="AU214" s="9"/>
    </row>
    <row r="215" spans="1:47" ht="18" customHeight="1" thickBot="1" x14ac:dyDescent="0.25">
      <c r="A215" s="62">
        <v>3</v>
      </c>
      <c r="B215" s="116" t="s">
        <v>458</v>
      </c>
      <c r="C215" s="42">
        <v>1001032055</v>
      </c>
      <c r="D215" s="42"/>
      <c r="E215" s="42"/>
      <c r="F215" s="42"/>
      <c r="G215" s="58"/>
      <c r="H215" s="58"/>
      <c r="I215" s="58"/>
      <c r="J215" s="58"/>
      <c r="K215" s="125"/>
      <c r="L215" s="55"/>
      <c r="M215" s="58"/>
      <c r="N215" s="58"/>
      <c r="O215" s="58"/>
      <c r="P215" s="58"/>
      <c r="Q215" s="58"/>
      <c r="R215" s="58"/>
      <c r="S215" s="42"/>
      <c r="T215" s="42"/>
      <c r="U215" s="42"/>
      <c r="V215" s="142"/>
      <c r="W215" s="6"/>
      <c r="X215" s="7"/>
      <c r="Y215" s="8"/>
      <c r="Z215" s="82"/>
      <c r="AA215" s="82"/>
      <c r="AB215" s="81"/>
      <c r="AC215" s="80"/>
      <c r="AD215" s="80"/>
      <c r="AE215" s="9"/>
      <c r="AF215" s="9"/>
      <c r="AG215" s="9"/>
      <c r="AH215" s="9"/>
      <c r="AI215" s="9"/>
      <c r="AJ215" s="9"/>
      <c r="AK215" s="9"/>
      <c r="AL215" s="9"/>
      <c r="AM215" s="9"/>
      <c r="AN215" s="9"/>
      <c r="AO215" s="9"/>
      <c r="AP215" s="9"/>
      <c r="AQ215" s="9"/>
      <c r="AR215" s="9"/>
      <c r="AS215" s="9"/>
      <c r="AT215" s="9"/>
      <c r="AU215" s="9"/>
    </row>
    <row r="216" spans="1:47" ht="26.25" thickBot="1" x14ac:dyDescent="0.25">
      <c r="A216" s="62">
        <v>4</v>
      </c>
      <c r="B216" s="116" t="s">
        <v>460</v>
      </c>
      <c r="C216" s="42">
        <v>64780190174</v>
      </c>
      <c r="D216" s="42"/>
      <c r="E216" s="42"/>
      <c r="F216" s="42"/>
      <c r="G216" s="55"/>
      <c r="H216" s="58"/>
      <c r="I216" s="58"/>
      <c r="J216" s="58"/>
      <c r="K216" s="125"/>
      <c r="L216" s="55"/>
      <c r="M216" s="58"/>
      <c r="N216" s="58"/>
      <c r="O216" s="58"/>
      <c r="P216" s="58"/>
      <c r="Q216" s="58"/>
      <c r="R216" s="58"/>
      <c r="S216" s="42"/>
      <c r="T216" s="42"/>
      <c r="U216" s="42"/>
      <c r="V216" s="142"/>
      <c r="W216" s="22"/>
      <c r="X216" s="23"/>
      <c r="Y216" s="38"/>
      <c r="Z216" s="82"/>
      <c r="AA216" s="82"/>
      <c r="AB216" s="9"/>
      <c r="AC216" s="9"/>
      <c r="AD216" s="9"/>
      <c r="AE216" s="9"/>
      <c r="AF216" s="9"/>
      <c r="AG216" s="9"/>
      <c r="AH216" s="9"/>
      <c r="AI216" s="9"/>
      <c r="AJ216" s="9"/>
      <c r="AK216" s="9"/>
      <c r="AL216" s="9"/>
      <c r="AM216" s="9"/>
      <c r="AN216" s="9"/>
      <c r="AO216" s="9"/>
      <c r="AP216" s="9"/>
      <c r="AQ216" s="9"/>
      <c r="AR216" s="9"/>
      <c r="AS216" s="9"/>
      <c r="AT216" s="9"/>
      <c r="AU216" s="9"/>
    </row>
    <row r="217" spans="1:47" ht="13.5" thickBot="1" x14ac:dyDescent="0.25">
      <c r="A217" s="50" t="s">
        <v>339</v>
      </c>
      <c r="B217" s="112" t="s">
        <v>482</v>
      </c>
      <c r="C217" s="51"/>
      <c r="D217" s="51"/>
      <c r="E217" s="51"/>
      <c r="F217" s="51"/>
      <c r="G217" s="52">
        <f>G218</f>
        <v>1669</v>
      </c>
      <c r="H217" s="52"/>
      <c r="I217" s="52"/>
      <c r="J217" s="52"/>
      <c r="K217" s="121">
        <f t="shared" ref="K217:R217" si="31">K218</f>
        <v>1374.4</v>
      </c>
      <c r="L217" s="52">
        <f t="shared" si="31"/>
        <v>0</v>
      </c>
      <c r="M217" s="52">
        <f t="shared" si="31"/>
        <v>0</v>
      </c>
      <c r="N217" s="52">
        <f t="shared" si="31"/>
        <v>1656.97</v>
      </c>
      <c r="O217" s="52">
        <f t="shared" si="31"/>
        <v>1766.89</v>
      </c>
      <c r="P217" s="52">
        <f t="shared" si="31"/>
        <v>4963.42</v>
      </c>
      <c r="Q217" s="52">
        <f t="shared" si="31"/>
        <v>61.56</v>
      </c>
      <c r="R217" s="52">
        <f t="shared" si="31"/>
        <v>-3196.5299999999997</v>
      </c>
      <c r="S217" s="51"/>
      <c r="T217" s="51"/>
      <c r="U217" s="51"/>
      <c r="V217" s="51"/>
      <c r="W217" s="22"/>
      <c r="X217" s="23"/>
      <c r="Y217" s="38"/>
      <c r="Z217" s="82"/>
      <c r="AA217" s="82"/>
      <c r="AB217" s="9"/>
      <c r="AC217" s="9"/>
      <c r="AD217" s="9"/>
      <c r="AE217" s="9"/>
      <c r="AF217" s="9"/>
      <c r="AG217" s="9"/>
    </row>
    <row r="218" spans="1:47" ht="13.5" thickBot="1" x14ac:dyDescent="0.25">
      <c r="A218" s="61">
        <v>1</v>
      </c>
      <c r="B218" s="113" t="s">
        <v>453</v>
      </c>
      <c r="C218" s="46"/>
      <c r="D218" s="46"/>
      <c r="E218" s="46"/>
      <c r="F218" s="46"/>
      <c r="G218" s="53">
        <f>G219</f>
        <v>1669</v>
      </c>
      <c r="H218" s="53"/>
      <c r="I218" s="53"/>
      <c r="J218" s="53"/>
      <c r="K218" s="122">
        <f t="shared" ref="K218:R218" si="32">K219</f>
        <v>1374.4</v>
      </c>
      <c r="L218" s="53">
        <f t="shared" si="32"/>
        <v>0</v>
      </c>
      <c r="M218" s="53">
        <f t="shared" si="32"/>
        <v>0</v>
      </c>
      <c r="N218" s="53">
        <f t="shared" si="32"/>
        <v>1656.97</v>
      </c>
      <c r="O218" s="53">
        <f t="shared" si="32"/>
        <v>1766.89</v>
      </c>
      <c r="P218" s="53">
        <f t="shared" si="32"/>
        <v>4963.42</v>
      </c>
      <c r="Q218" s="53">
        <f t="shared" si="32"/>
        <v>61.56</v>
      </c>
      <c r="R218" s="53">
        <f t="shared" si="32"/>
        <v>-3196.5299999999997</v>
      </c>
      <c r="S218" s="46"/>
      <c r="T218" s="46"/>
      <c r="U218" s="46"/>
      <c r="V218" s="46"/>
      <c r="W218" s="22"/>
      <c r="X218" s="23"/>
      <c r="Y218" s="38"/>
      <c r="Z218" s="82"/>
      <c r="AA218" s="82"/>
      <c r="AB218" s="9"/>
      <c r="AC218" s="9"/>
      <c r="AD218" s="9"/>
      <c r="AE218" s="9"/>
      <c r="AF218" s="9"/>
      <c r="AG218" s="9"/>
    </row>
    <row r="219" spans="1:47" ht="13.5" thickBot="1" x14ac:dyDescent="0.25">
      <c r="A219" s="63">
        <v>1</v>
      </c>
      <c r="B219" s="117" t="s">
        <v>349</v>
      </c>
      <c r="C219" s="44" t="s">
        <v>350</v>
      </c>
      <c r="D219" s="44" t="s">
        <v>350</v>
      </c>
      <c r="E219" s="42">
        <v>1</v>
      </c>
      <c r="F219" s="42">
        <v>1</v>
      </c>
      <c r="G219" s="54">
        <v>1669</v>
      </c>
      <c r="H219" s="55"/>
      <c r="I219" s="55">
        <v>1</v>
      </c>
      <c r="J219" s="55">
        <v>1</v>
      </c>
      <c r="K219" s="123">
        <v>1374.4</v>
      </c>
      <c r="L219" s="55"/>
      <c r="M219" s="55"/>
      <c r="N219" s="55">
        <v>1656.97</v>
      </c>
      <c r="O219" s="55">
        <v>1766.89</v>
      </c>
      <c r="P219" s="55">
        <v>4963.42</v>
      </c>
      <c r="Q219" s="56">
        <v>61.56</v>
      </c>
      <c r="R219" s="55">
        <f>+O219-P219</f>
        <v>-3196.5299999999997</v>
      </c>
      <c r="S219" s="44" t="s">
        <v>348</v>
      </c>
      <c r="T219" s="78">
        <v>40478</v>
      </c>
      <c r="U219" s="78">
        <v>40532</v>
      </c>
      <c r="V219" s="79"/>
      <c r="W219" s="22"/>
      <c r="X219" s="23"/>
      <c r="Y219" s="38"/>
      <c r="Z219" s="82"/>
      <c r="AA219" s="82"/>
      <c r="AB219" s="9"/>
      <c r="AC219" s="9"/>
      <c r="AD219" s="9"/>
      <c r="AE219" s="9"/>
      <c r="AF219" s="9"/>
      <c r="AG219" s="9"/>
    </row>
    <row r="220" spans="1:47" ht="13.5" thickBot="1" x14ac:dyDescent="0.25">
      <c r="A220" s="148" t="s">
        <v>351</v>
      </c>
      <c r="B220" s="148"/>
      <c r="C220" s="148"/>
      <c r="D220" s="148"/>
      <c r="E220" s="148"/>
      <c r="F220" s="148"/>
      <c r="G220" s="148"/>
      <c r="H220" s="148"/>
      <c r="I220" s="148"/>
      <c r="J220" s="148"/>
      <c r="K220" s="148"/>
      <c r="L220" s="148"/>
      <c r="M220" s="53">
        <f>SUM(M8,M53,M62,M82,M85,M95,M168,M174,M193,M218)</f>
        <v>2773751.29</v>
      </c>
      <c r="N220" s="53">
        <f>SUM(N8,N53,N62,N82,N85,N95,N168,N174,,N193,N218)</f>
        <v>378767.3</v>
      </c>
      <c r="O220" s="53">
        <f>SUM(O8,O53,O62,O82,O85,O95,O168,O174,,O193,O218)</f>
        <v>1963586.0499999998</v>
      </c>
      <c r="P220" s="53">
        <f>SUM(P8,P53,P62,P82,P85,P95,P168,P174,P193,P218)</f>
        <v>4077271.5950000002</v>
      </c>
      <c r="Q220" s="53">
        <f>SUM(Q8,Q53,Q62,Q82,Q85,Q95,Q168,Q174,Q193,Q218)</f>
        <v>1244500.2</v>
      </c>
      <c r="R220" s="53">
        <f>SUM(R8,R53,R62,R82,R85,R95,R168,R174,R193,R218)</f>
        <v>-2199967.9849999999</v>
      </c>
      <c r="S220" s="107"/>
      <c r="T220" s="107"/>
      <c r="U220" s="107"/>
      <c r="V220" s="107"/>
      <c r="W220" s="22"/>
      <c r="X220" s="23"/>
      <c r="Y220" s="38"/>
      <c r="Z220" s="82"/>
      <c r="AA220" s="82"/>
      <c r="AB220" s="9"/>
      <c r="AC220" s="9"/>
      <c r="AD220" s="9"/>
      <c r="AE220" s="9"/>
      <c r="AF220" s="9"/>
      <c r="AG220" s="9"/>
    </row>
    <row r="221" spans="1:47" ht="12" customHeight="1" thickBot="1" x14ac:dyDescent="0.25">
      <c r="A221" s="127"/>
      <c r="B221" s="147"/>
      <c r="C221" s="147"/>
      <c r="D221" s="147"/>
      <c r="E221" s="147"/>
      <c r="F221" s="147"/>
      <c r="G221" s="147"/>
      <c r="H221" s="147"/>
      <c r="I221" s="147"/>
      <c r="J221" s="147"/>
      <c r="K221" s="147"/>
      <c r="L221" s="147"/>
      <c r="M221" s="147"/>
      <c r="N221" s="147"/>
      <c r="O221" s="147"/>
      <c r="P221" s="147"/>
      <c r="Q221" s="147"/>
      <c r="R221" s="147"/>
      <c r="S221" s="147"/>
      <c r="T221" s="147"/>
      <c r="U221" s="147"/>
      <c r="V221" s="147"/>
      <c r="W221" s="22"/>
      <c r="X221" s="23"/>
      <c r="Y221" s="38"/>
      <c r="Z221" s="82"/>
      <c r="AA221" s="82"/>
      <c r="AB221" s="9"/>
      <c r="AC221" s="9"/>
      <c r="AD221" s="9"/>
      <c r="AE221" s="9"/>
      <c r="AF221" s="9"/>
      <c r="AG221" s="9"/>
    </row>
    <row r="222" spans="1:47" ht="27.75" customHeight="1" thickBot="1" x14ac:dyDescent="0.25">
      <c r="A222" s="127" t="s">
        <v>478</v>
      </c>
      <c r="B222" s="129" t="s">
        <v>483</v>
      </c>
      <c r="C222" s="129"/>
      <c r="D222" s="129"/>
      <c r="E222" s="129"/>
      <c r="F222" s="129"/>
      <c r="G222" s="129"/>
      <c r="H222" s="129"/>
      <c r="I222" s="129"/>
      <c r="J222" s="129"/>
      <c r="K222" s="129"/>
      <c r="L222" s="129"/>
      <c r="M222" s="129"/>
      <c r="N222" s="129"/>
      <c r="O222" s="129"/>
      <c r="P222" s="129"/>
      <c r="Q222" s="129"/>
      <c r="R222" s="129"/>
      <c r="S222" s="129"/>
      <c r="T222" s="129"/>
      <c r="U222" s="129"/>
      <c r="V222" s="129"/>
      <c r="W222" s="22"/>
      <c r="X222" s="23"/>
      <c r="Y222" s="38"/>
      <c r="Z222" s="82"/>
      <c r="AA222" s="82"/>
      <c r="AB222" s="9"/>
      <c r="AC222" s="9"/>
      <c r="AD222" s="9"/>
      <c r="AE222" s="9"/>
      <c r="AF222" s="9"/>
      <c r="AG222" s="9"/>
    </row>
    <row r="223" spans="1:47" ht="27.75" customHeight="1" thickBot="1" x14ac:dyDescent="0.25">
      <c r="A223" s="127"/>
      <c r="B223" s="128"/>
      <c r="C223" s="128"/>
      <c r="D223" s="128"/>
      <c r="E223" s="128"/>
      <c r="F223" s="128"/>
      <c r="G223" s="128"/>
      <c r="H223" s="128"/>
      <c r="I223" s="128"/>
      <c r="J223" s="128"/>
      <c r="K223" s="128"/>
      <c r="L223" s="128"/>
      <c r="M223" s="128"/>
      <c r="N223" s="128"/>
      <c r="O223" s="128"/>
      <c r="P223" s="128"/>
      <c r="Q223" s="128"/>
      <c r="R223" s="128"/>
      <c r="S223" s="128"/>
      <c r="T223" s="128"/>
      <c r="U223" s="128"/>
      <c r="V223" s="128"/>
      <c r="W223" s="22"/>
      <c r="X223" s="23"/>
      <c r="Y223" s="38"/>
      <c r="Z223" s="82"/>
      <c r="AA223" s="82"/>
      <c r="AB223" s="9"/>
      <c r="AC223" s="9"/>
      <c r="AD223" s="9"/>
      <c r="AE223" s="9"/>
      <c r="AF223" s="9"/>
      <c r="AG223" s="9"/>
    </row>
    <row r="224" spans="1:47" x14ac:dyDescent="0.2">
      <c r="W224" s="22"/>
      <c r="X224" s="23"/>
      <c r="Y224" s="38"/>
      <c r="Z224" s="82"/>
      <c r="AA224" s="82"/>
      <c r="AB224" s="9"/>
      <c r="AC224" s="9"/>
      <c r="AD224" s="9"/>
      <c r="AE224" s="9"/>
      <c r="AF224" s="9"/>
      <c r="AG224" s="9"/>
    </row>
    <row r="225" spans="2:19" s="43" customFormat="1" ht="15" x14ac:dyDescent="0.25">
      <c r="B225" s="119" t="s">
        <v>472</v>
      </c>
      <c r="Q225" s="108" t="s">
        <v>473</v>
      </c>
      <c r="S225" s="43" t="s">
        <v>474</v>
      </c>
    </row>
    <row r="226" spans="2:19" s="43" customFormat="1" ht="15" x14ac:dyDescent="0.25">
      <c r="B226" s="120"/>
      <c r="Q226" s="109" t="s">
        <v>475</v>
      </c>
    </row>
  </sheetData>
  <mergeCells count="32">
    <mergeCell ref="V78:V81"/>
    <mergeCell ref="V91:V94"/>
    <mergeCell ref="AA5:AA7"/>
    <mergeCell ref="Z5:Z7"/>
    <mergeCell ref="B5:B7"/>
    <mergeCell ref="V59:V61"/>
    <mergeCell ref="C5:C7"/>
    <mergeCell ref="D5:D7"/>
    <mergeCell ref="S5:S7"/>
    <mergeCell ref="T5:T7"/>
    <mergeCell ref="P6:Q6"/>
    <mergeCell ref="U5:U7"/>
    <mergeCell ref="R6:R7"/>
    <mergeCell ref="V6:V7"/>
    <mergeCell ref="G5:G7"/>
    <mergeCell ref="I5:J7"/>
    <mergeCell ref="B222:V222"/>
    <mergeCell ref="R1:V1"/>
    <mergeCell ref="A2:Y2"/>
    <mergeCell ref="A5:A7"/>
    <mergeCell ref="W6:W7"/>
    <mergeCell ref="K5:K7"/>
    <mergeCell ref="M5:M7"/>
    <mergeCell ref="O5:R5"/>
    <mergeCell ref="Y6:Y7"/>
    <mergeCell ref="X6:X7"/>
    <mergeCell ref="N5:N7"/>
    <mergeCell ref="E5:F7"/>
    <mergeCell ref="C3:S3"/>
    <mergeCell ref="B221:V221"/>
    <mergeCell ref="A220:L220"/>
    <mergeCell ref="V213:V216"/>
  </mergeCells>
  <phoneticPr fontId="3" type="noConversion"/>
  <printOptions horizontalCentered="1"/>
  <pageMargins left="0.11811023622047245" right="0.11811023622047245" top="0.78740157480314965" bottom="0.78740157480314965" header="0.31496062992125984" footer="0.31496062992125984"/>
  <pageSetup paperSize="9" scale="62"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kopsavilkums</vt:lpstr>
      <vt:lpstr>kopsavilkums!Print_Area</vt:lpstr>
      <vt:lpstr>kopsavilkums!Print_Titles</vt:lpstr>
    </vt:vector>
  </TitlesOfParts>
  <Company>LR 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informatīvajam ziņojumam „Par priekšlikumiem turpmākai Valsts nekustamā īpašuma vienotas pārvaldīšanas un apsaimniekošanas koncepcijas īstenošanai”</dc:title>
  <dc:subject>Pielikums</dc:subject>
  <dc:creator>Inga Bērziņa</dc:creator>
  <dc:description>Inga.Berzina@fm.gov.lv_x000d_
+37167083947</dc:description>
  <cp:lastModifiedBy>Bērziņa Inga</cp:lastModifiedBy>
  <cp:lastPrinted>2013-10-15T11:03:34Z</cp:lastPrinted>
  <dcterms:created xsi:type="dcterms:W3CDTF">2011-05-23T07:11:58Z</dcterms:created>
  <dcterms:modified xsi:type="dcterms:W3CDTF">2013-10-15T11:12:35Z</dcterms:modified>
</cp:coreProperties>
</file>