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989" lockStructure="1"/>
  <bookViews>
    <workbookView xWindow="13410" yWindow="-120" windowWidth="15195" windowHeight="12795"/>
  </bookViews>
  <sheets>
    <sheet name="Tabula Nr.1." sheetId="1" r:id="rId1"/>
  </sheets>
  <calcPr calcId="145621"/>
</workbook>
</file>

<file path=xl/calcChain.xml><?xml version="1.0" encoding="utf-8"?>
<calcChain xmlns="http://schemas.openxmlformats.org/spreadsheetml/2006/main">
  <c r="D26" i="1" l="1"/>
  <c r="G11" i="1"/>
  <c r="H11" i="1"/>
  <c r="G18" i="1"/>
  <c r="H18" i="1"/>
  <c r="G23" i="1"/>
  <c r="H23" i="1"/>
  <c r="Q23" i="1"/>
  <c r="M23" i="1"/>
  <c r="I25" i="1"/>
  <c r="K25" i="1"/>
  <c r="I15" i="1"/>
  <c r="K15" i="1"/>
  <c r="C11" i="1"/>
  <c r="F12" i="1"/>
  <c r="I17" i="1"/>
  <c r="K17" i="1"/>
  <c r="R12" i="1"/>
  <c r="T12" i="1"/>
  <c r="R13" i="1"/>
  <c r="T13" i="1"/>
  <c r="R14" i="1"/>
  <c r="T14" i="1"/>
  <c r="R15" i="1"/>
  <c r="T15" i="1"/>
  <c r="R16" i="1"/>
  <c r="T16" i="1"/>
  <c r="R17" i="1"/>
  <c r="T17" i="1"/>
  <c r="R19" i="1"/>
  <c r="T19" i="1"/>
  <c r="R20" i="1"/>
  <c r="T20" i="1"/>
  <c r="R21" i="1"/>
  <c r="T21" i="1"/>
  <c r="R22" i="1"/>
  <c r="T22" i="1"/>
  <c r="R24" i="1"/>
  <c r="T24" i="1"/>
  <c r="R25" i="1"/>
  <c r="T25" i="1"/>
  <c r="R26" i="1"/>
  <c r="T26" i="1"/>
  <c r="R27" i="1"/>
  <c r="T27" i="1"/>
  <c r="R28" i="1"/>
  <c r="T28" i="1"/>
  <c r="R29" i="1"/>
  <c r="T29" i="1"/>
  <c r="R30" i="1"/>
  <c r="R31" i="1"/>
  <c r="N12" i="1"/>
  <c r="P12" i="1"/>
  <c r="N13" i="1"/>
  <c r="P13" i="1"/>
  <c r="N14" i="1"/>
  <c r="P14" i="1"/>
  <c r="N15" i="1"/>
  <c r="N16" i="1"/>
  <c r="P16" i="1"/>
  <c r="N17" i="1"/>
  <c r="P17" i="1"/>
  <c r="N19" i="1"/>
  <c r="P19" i="1"/>
  <c r="N20" i="1"/>
  <c r="P20" i="1"/>
  <c r="N21" i="1"/>
  <c r="P21" i="1"/>
  <c r="N22" i="1"/>
  <c r="P22" i="1"/>
  <c r="N24" i="1"/>
  <c r="P24" i="1"/>
  <c r="N25" i="1"/>
  <c r="P25" i="1"/>
  <c r="N26" i="1"/>
  <c r="P26" i="1"/>
  <c r="N27" i="1"/>
  <c r="P27" i="1"/>
  <c r="N28" i="1"/>
  <c r="P28" i="1"/>
  <c r="N29" i="1"/>
  <c r="P29" i="1"/>
  <c r="N30" i="1"/>
  <c r="P30" i="1"/>
  <c r="N31" i="1"/>
  <c r="P31" i="1"/>
  <c r="I30" i="1"/>
  <c r="K30" i="1"/>
  <c r="I12" i="1"/>
  <c r="K12" i="1"/>
  <c r="I13" i="1"/>
  <c r="K13" i="1"/>
  <c r="I14" i="1"/>
  <c r="K14" i="1"/>
  <c r="I16" i="1"/>
  <c r="K16" i="1"/>
  <c r="I19" i="1"/>
  <c r="K19" i="1"/>
  <c r="I20" i="1"/>
  <c r="K20" i="1"/>
  <c r="I21" i="1"/>
  <c r="K21" i="1"/>
  <c r="I22" i="1"/>
  <c r="K22" i="1"/>
  <c r="I24" i="1"/>
  <c r="K24" i="1"/>
  <c r="I26" i="1"/>
  <c r="K26" i="1"/>
  <c r="I27" i="1"/>
  <c r="K27" i="1"/>
  <c r="I28" i="1"/>
  <c r="K28" i="1"/>
  <c r="I29" i="1"/>
  <c r="K29" i="1"/>
  <c r="I31" i="1"/>
  <c r="K31" i="1"/>
  <c r="F22" i="1"/>
  <c r="F21" i="1"/>
  <c r="F20" i="1"/>
  <c r="F19" i="1"/>
  <c r="F17" i="1"/>
  <c r="L23" i="1"/>
  <c r="L18" i="1"/>
  <c r="L11" i="1"/>
  <c r="F13" i="1"/>
  <c r="F14" i="1"/>
  <c r="F15" i="1"/>
  <c r="F16" i="1"/>
  <c r="F24" i="1"/>
  <c r="F25" i="1"/>
  <c r="F26" i="1"/>
  <c r="F27" i="1"/>
  <c r="F28" i="1"/>
  <c r="F29" i="1"/>
  <c r="F30" i="1"/>
  <c r="F31" i="1"/>
  <c r="D23" i="1"/>
  <c r="D18" i="1"/>
  <c r="D11" i="1"/>
  <c r="E11" i="1"/>
  <c r="F11" i="1"/>
  <c r="E23" i="1"/>
  <c r="E18" i="1"/>
  <c r="F18" i="1"/>
  <c r="Q18" i="1"/>
  <c r="M18" i="1"/>
  <c r="Q11" i="1"/>
  <c r="M11" i="1"/>
  <c r="U11" i="1"/>
  <c r="V11" i="1"/>
  <c r="C18" i="1"/>
  <c r="N18" i="1"/>
  <c r="P18" i="1"/>
  <c r="U18" i="1"/>
  <c r="V18" i="1"/>
  <c r="C23" i="1"/>
  <c r="I23" i="1"/>
  <c r="K23" i="1"/>
  <c r="U23" i="1"/>
  <c r="V23" i="1"/>
  <c r="T30" i="1"/>
  <c r="P15" i="1"/>
  <c r="T31" i="1"/>
  <c r="L10" i="1"/>
  <c r="G10" i="1"/>
  <c r="E10" i="1"/>
  <c r="I18" i="1"/>
  <c r="K18" i="1"/>
  <c r="R18" i="1"/>
  <c r="T18" i="1"/>
  <c r="I11" i="1"/>
  <c r="K11" i="1"/>
  <c r="U10" i="1"/>
  <c r="V10" i="1"/>
  <c r="M10" i="1"/>
  <c r="N11" i="1"/>
  <c r="P11" i="1"/>
  <c r="H10" i="1"/>
  <c r="R11" i="1"/>
  <c r="T11" i="1"/>
  <c r="Q10" i="1"/>
  <c r="F23" i="1"/>
  <c r="R23" i="1"/>
  <c r="T23" i="1"/>
  <c r="N23" i="1"/>
  <c r="P23" i="1"/>
  <c r="C10" i="1"/>
  <c r="F10" i="1"/>
  <c r="R10" i="1"/>
  <c r="T10" i="1"/>
  <c r="N10" i="1"/>
  <c r="P10" i="1"/>
  <c r="I10" i="1"/>
  <c r="K10" i="1"/>
  <c r="D10" i="1"/>
</calcChain>
</file>

<file path=xl/sharedStrings.xml><?xml version="1.0" encoding="utf-8"?>
<sst xmlns="http://schemas.openxmlformats.org/spreadsheetml/2006/main" count="78" uniqueCount="75">
  <si>
    <t>Prioritāte</t>
  </si>
  <si>
    <t>Noslēgti līgumi (publiskais fin.); % no prioritātē pieejamā publiskā fin.</t>
  </si>
  <si>
    <t>Izmaksāts finansējuma saņēmējam (publiskais fin.); LVL</t>
  </si>
  <si>
    <t>Izmaksāts finansējuma saņēmējam (publiskais fin.); % no prioritātē pieejamā publiskā fin.</t>
  </si>
  <si>
    <t>Augstākā izglītība un zinātne</t>
  </si>
  <si>
    <t>Izglītība un prasmes</t>
  </si>
  <si>
    <t>Nodarbinātības veicināšana un veselība darbā</t>
  </si>
  <si>
    <t>Sociālās iekļaušanas veicināšana</t>
  </si>
  <si>
    <t>Administratīvās kapacitātes stiprināšana</t>
  </si>
  <si>
    <t>Tehniskā palīdzība</t>
  </si>
  <si>
    <t>Zinātne un inovācijas</t>
  </si>
  <si>
    <t>Uzņēmējdarbības veicināšana</t>
  </si>
  <si>
    <t>Infrastruktūra cilvēku kapitāla nostiprināšanai</t>
  </si>
  <si>
    <t>Teritoriju pieejamības un sasniedzamības veicināšana</t>
  </si>
  <si>
    <t>Eiropas nozīmes transporta tīklu attīstība un ilgtspējīga transporta veicināšana</t>
  </si>
  <si>
    <t>Kvalitatīvas vides dzīvei un ekonomiskai aktivitātei nodrošināšana</t>
  </si>
  <si>
    <t>Vides infrastruktūras un videi draudzīgas enerģētikas veicināšana</t>
  </si>
  <si>
    <t>Policentriska attīstība</t>
  </si>
  <si>
    <t>Tehniskā palīdzība ERAF ieviešanai</t>
  </si>
  <si>
    <t>Tehniskā palīdzība KF ieviešanai</t>
  </si>
  <si>
    <t>1.1.</t>
  </si>
  <si>
    <t>1.2.</t>
  </si>
  <si>
    <t>1.4.</t>
  </si>
  <si>
    <t>1.5.</t>
  </si>
  <si>
    <t>1.6.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</si>
  <si>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</si>
  <si>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</si>
  <si>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</si>
  <si>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</si>
  <si>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</si>
  <si>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</si>
  <si>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</si>
  <si>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</si>
  <si>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</si>
  <si>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</si>
  <si>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</si>
  <si>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</si>
  <si>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Apstiprinātie projekti (publiskais fin.); % no prioritātē pieejamā publiskā fin.</t>
  </si>
  <si>
    <t>1.</t>
  </si>
  <si>
    <t>2.</t>
  </si>
  <si>
    <t>Uzņēmējdarbība un inovācijas</t>
  </si>
  <si>
    <t>3.</t>
  </si>
  <si>
    <t>Infrastruktūra un pakalpojumi</t>
  </si>
  <si>
    <t>KOPĀ</t>
  </si>
  <si>
    <t>Izmaksāts  finansējuma saņēmējam (deklarējamie avansa maks.), LVL</t>
  </si>
  <si>
    <t>Izmaksāts  finansējuma saņēmējam (nedeklarējamie avansa maks.), LVL</t>
  </si>
  <si>
    <t>Cilvēkresursi un nodarbinātība</t>
  </si>
  <si>
    <t>1.3.</t>
  </si>
  <si>
    <t>Prioritātē pieejamais publiskais attiecināmais finansējums; LVL</t>
  </si>
  <si>
    <t>Finanšu pieejamība</t>
  </si>
  <si>
    <t>Finanšu ministrs</t>
  </si>
  <si>
    <t>A.Vilks</t>
  </si>
  <si>
    <t>Kopā prioritātē pieejamais publiskais attiecināmais finansējums, ieskaitot piešķrtās virssaistības; LVL</t>
  </si>
  <si>
    <t xml:space="preserve">Apstiprinātie projekti (publiskais fin.); </t>
  </si>
  <si>
    <t>LVL</t>
  </si>
  <si>
    <t>Skaits</t>
  </si>
  <si>
    <t xml:space="preserve">Noslēgti līgumi (publiskais fin.); </t>
  </si>
  <si>
    <t>9=8/3</t>
  </si>
  <si>
    <t>Piešķirto virssaistību summa, (publiskais finansējums) atbilstoši apst. MK p/l **, LVL</t>
  </si>
  <si>
    <t>2007.-2013.gada plānošanas perioda ES fondu finanšu investīcijas prioritāšu līmenī līdz 2013.gada 31.martam</t>
  </si>
  <si>
    <t>1.pielikums
Informatīvajam ziņojumam par Eiropas Savienības struktūrfondu un Kohēzijas fonda, Eiropas Ekonomikas zonas finanšu instrumenta, Norvēģijas finanšu instrumenta un Latvijas–Šveices sadarbības programmas apguvi līdz 2013.gada 31.martam</t>
  </si>
  <si>
    <t>Informācija pēc vadības informācijas sistēmas datiem  (pārskati veidoti 09.04.2013.)</t>
  </si>
  <si>
    <t>13=12/3</t>
  </si>
  <si>
    <t>16=15/3</t>
  </si>
  <si>
    <t>** 2013.gada 12.marta MK sēdes protokols Nr.14 32. §</t>
  </si>
  <si>
    <t>Prioritātē piešķirtais budžets 2007. - 2013.gadā LVL</t>
  </si>
  <si>
    <t>Apstiprinātie projekti (publiskais fin.); % no prioritātē pieejamā publiskā fin. uz 31.12.2012.</t>
  </si>
  <si>
    <t>Progress apstipri-nātajiem projektiem pret datiem uz 31.12.2012.; % no prioritātē pieejamā publiskā fin.</t>
  </si>
  <si>
    <t>Noslēgti līgumi (publiskais fin.) uz 31.12.2012; % no prioritātē pieejamā publiskā fin.</t>
  </si>
  <si>
    <t>Progress noslēgtajiem līgumiem pret datiem uz 31.12.2012.; % no prioritātē pieejamā publiskā fin.</t>
  </si>
  <si>
    <t>Izmaksāts finansējuma saņēmējam (publiskais fin.) uz 31.12.2012; % no prioritātē pieejamā publiskā fin.</t>
  </si>
  <si>
    <t>Progress veiktajiem maksājumiem pret datiem uz 31.12.2012.; % no prioritātē pieejamā publiskā fin.</t>
  </si>
  <si>
    <t>S.Albiņa</t>
  </si>
  <si>
    <t>67083808; Signe.Albina@fm.gov.lv</t>
  </si>
  <si>
    <t>14.05.2013.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</si>
</sst>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;\(#,##0\)"/>
    <numFmt numFmtId="165" formatCode="0.0%"/>
    <numFmt numFmtId="166" formatCode="#,##0_ ;\-#,##0\ "/>
  </numFmts>
  <fonts count="22" x14ac:knownFonts="1">
    <font>
      <sz val="12"/>
      <color theme="1"/>
      <name val="Times New Roman"/>
      <family val="2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6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8"/>
      <name val="Times New Roman"/>
      <family val="1"/>
      <charset val="186"/>
    </font>
    <font>
      <sz val="26"/>
      <name val="Times New Roman"/>
      <family val="1"/>
      <charset val="186"/>
    </font>
    <font>
      <sz val="22"/>
      <name val="Times New Roman"/>
      <family val="1"/>
      <charset val="186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sz val="16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26"/>
      <color theme="1"/>
      <name val="Times New Roman"/>
      <family val="1"/>
      <charset val="186"/>
    </font>
    <font>
      <sz val="26"/>
      <color rgb="FF000000"/>
      <name val="Times New Roman"/>
      <family val="1"/>
      <charset val="186"/>
    </font>
    <font>
      <b/>
      <sz val="18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12" fillId="0" borderId="0" xfId="0" applyFont="1"/>
    <xf numFmtId="0" fontId="13" fillId="0" borderId="0" xfId="0" applyFont="1"/>
    <xf numFmtId="0" fontId="3" fillId="0" borderId="0" xfId="0" applyFont="1" applyFill="1"/>
    <xf numFmtId="0" fontId="14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/>
    <xf numFmtId="0" fontId="14" fillId="0" borderId="0" xfId="0" applyFont="1" applyFill="1" applyBorder="1" applyAlignment="1">
      <alignment horizontal="left" wrapText="1"/>
    </xf>
    <xf numFmtId="0" fontId="13" fillId="2" borderId="0" xfId="0" applyFont="1" applyFill="1"/>
    <xf numFmtId="0" fontId="12" fillId="3" borderId="0" xfId="0" applyFont="1" applyFill="1"/>
    <xf numFmtId="0" fontId="12" fillId="0" borderId="0" xfId="0" applyFont="1" applyFill="1" applyBorder="1"/>
    <xf numFmtId="0" fontId="15" fillId="0" borderId="0" xfId="0" applyFont="1" applyFill="1"/>
    <xf numFmtId="0" fontId="12" fillId="0" borderId="0" xfId="0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 wrapText="1"/>
    </xf>
    <xf numFmtId="165" fontId="13" fillId="2" borderId="1" xfId="4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2" fillId="3" borderId="1" xfId="4" applyNumberFormat="1" applyFont="1" applyFill="1" applyBorder="1" applyAlignment="1" applyProtection="1">
      <alignment horizontal="center" vertical="center"/>
    </xf>
    <xf numFmtId="165" fontId="12" fillId="3" borderId="1" xfId="4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2" fillId="0" borderId="1" xfId="4" applyNumberFormat="1" applyFont="1" applyFill="1" applyBorder="1" applyAlignment="1" applyProtection="1">
      <alignment horizontal="center" vertical="center"/>
    </xf>
    <xf numFmtId="165" fontId="12" fillId="0" borderId="1" xfId="4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2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Fill="1"/>
    <xf numFmtId="0" fontId="17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/>
    <xf numFmtId="9" fontId="6" fillId="0" borderId="0" xfId="4" applyFont="1"/>
    <xf numFmtId="0" fontId="2" fillId="0" borderId="0" xfId="0" applyFont="1"/>
    <xf numFmtId="0" fontId="6" fillId="0" borderId="0" xfId="0" applyFont="1" applyFill="1"/>
    <xf numFmtId="0" fontId="12" fillId="5" borderId="0" xfId="0" applyFont="1" applyFill="1"/>
    <xf numFmtId="9" fontId="6" fillId="0" borderId="0" xfId="4" applyFont="1" applyFill="1"/>
    <xf numFmtId="16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Protection="1">
      <protection locked="0"/>
    </xf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/>
    <xf numFmtId="3" fontId="15" fillId="0" borderId="0" xfId="0" applyNumberFormat="1" applyFont="1" applyFill="1"/>
    <xf numFmtId="166" fontId="13" fillId="2" borderId="1" xfId="1" applyNumberFormat="1" applyFont="1" applyFill="1" applyBorder="1" applyAlignment="1" applyProtection="1">
      <alignment horizontal="center" vertical="center" wrapText="1"/>
    </xf>
    <xf numFmtId="166" fontId="12" fillId="3" borderId="1" xfId="1" applyNumberFormat="1" applyFont="1" applyFill="1" applyBorder="1" applyAlignment="1" applyProtection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</xf>
    <xf numFmtId="166" fontId="12" fillId="0" borderId="1" xfId="1" applyNumberFormat="1" applyFont="1" applyFill="1" applyBorder="1" applyAlignment="1" applyProtection="1">
      <alignment horizontal="center" vertical="center" wrapText="1"/>
    </xf>
    <xf numFmtId="166" fontId="1" fillId="3" borderId="1" xfId="1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7" fillId="0" borderId="0" xfId="0" applyFont="1" applyFill="1"/>
    <xf numFmtId="166" fontId="12" fillId="3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19" fillId="0" borderId="0" xfId="0" applyFont="1"/>
    <xf numFmtId="0" fontId="9" fillId="0" borderId="0" xfId="0" applyFont="1" applyFill="1"/>
    <xf numFmtId="166" fontId="12" fillId="0" borderId="2" xfId="0" applyNumberFormat="1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 2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61"/>
  <sheetViews>
    <sheetView tabSelected="1" view="pageLayout" topLeftCell="A16" zoomScale="80" zoomScaleNormal="100" zoomScaleSheetLayoutView="100" zoomScalePageLayoutView="80" workbookViewId="0">
      <selection activeCell="F38" sqref="F38"/>
    </sheetView>
  </sheetViews>
  <sheetFormatPr defaultRowHeight="15.75" x14ac:dyDescent="0.25"/>
  <cols>
    <col min="1" max="1" width="5.125" style="1" customWidth="1"/>
    <col min="2" max="2" width="41.625" style="12" customWidth="1"/>
    <col min="3" max="3" width="17.375" style="1" customWidth="1"/>
    <col min="4" max="4" width="16.375" style="1" customWidth="1"/>
    <col min="5" max="6" width="16.625" style="1" customWidth="1"/>
    <col min="7" max="7" width="9.375" style="1" customWidth="1"/>
    <col min="8" max="8" width="15.375" style="1" customWidth="1"/>
    <col min="9" max="9" width="11.875" style="1" customWidth="1"/>
    <col min="10" max="10" width="11.875" style="1" hidden="1" customWidth="1"/>
    <col min="11" max="11" width="11.875" style="1" customWidth="1"/>
    <col min="12" max="12" width="7.625" style="1" customWidth="1"/>
    <col min="13" max="13" width="14.875" style="40" customWidth="1"/>
    <col min="14" max="14" width="11.875" style="40" customWidth="1"/>
    <col min="15" max="15" width="11.875" style="40" hidden="1" customWidth="1"/>
    <col min="16" max="16" width="11.875" style="1" customWidth="1"/>
    <col min="17" max="17" width="15.375" style="1" customWidth="1"/>
    <col min="18" max="18" width="11.875" style="1" customWidth="1"/>
    <col min="19" max="19" width="11.875" style="1" hidden="1" customWidth="1"/>
    <col min="20" max="20" width="11.875" style="1" customWidth="1"/>
    <col min="21" max="21" width="15.125" style="40" customWidth="1"/>
    <col min="22" max="22" width="15.125" style="1" customWidth="1"/>
    <col min="23" max="23" width="9" style="25"/>
    <col min="24" max="25" width="8.875" style="25" customWidth="1"/>
    <col min="26" max="165" width="9" style="25"/>
    <col min="166" max="16384" width="9" style="1"/>
  </cols>
  <sheetData>
    <row r="1" spans="1:165" s="25" customFormat="1" ht="78" customHeight="1" x14ac:dyDescent="0.25">
      <c r="A1" s="42"/>
      <c r="B1" s="43"/>
      <c r="I1" s="44"/>
      <c r="M1" s="4"/>
      <c r="N1" s="4"/>
      <c r="O1" s="4"/>
      <c r="P1" s="74" t="s">
        <v>60</v>
      </c>
      <c r="Q1" s="74"/>
      <c r="R1" s="74"/>
      <c r="S1" s="74"/>
      <c r="T1" s="74"/>
      <c r="U1" s="74"/>
      <c r="V1" s="74"/>
    </row>
    <row r="2" spans="1:165" s="10" customFormat="1" ht="15.75" customHeight="1" x14ac:dyDescent="0.25">
      <c r="A2" s="45"/>
      <c r="B2" s="4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165" s="10" customFormat="1" ht="33.75" customHeight="1" x14ac:dyDescent="0.3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1:165" s="10" customFormat="1" ht="23.25" x14ac:dyDescent="0.35">
      <c r="A4" s="76" t="s">
        <v>61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165" ht="48.75" customHeight="1" x14ac:dyDescent="0.25">
      <c r="A5" s="31"/>
      <c r="B5" s="31"/>
      <c r="C5" s="31"/>
      <c r="D5"/>
      <c r="E5" s="31"/>
      <c r="F5" s="6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2"/>
    </row>
    <row r="6" spans="1:165" s="2" customFormat="1" ht="84" customHeight="1" x14ac:dyDescent="0.25">
      <c r="A6" s="65" t="s">
        <v>0</v>
      </c>
      <c r="B6" s="65"/>
      <c r="C6" s="64" t="s">
        <v>48</v>
      </c>
      <c r="D6" s="64" t="s">
        <v>65</v>
      </c>
      <c r="E6" s="66" t="s">
        <v>58</v>
      </c>
      <c r="F6" s="66" t="s">
        <v>52</v>
      </c>
      <c r="G6" s="64" t="s">
        <v>53</v>
      </c>
      <c r="H6" s="64"/>
      <c r="I6" s="64" t="s">
        <v>37</v>
      </c>
      <c r="J6" s="64" t="s">
        <v>66</v>
      </c>
      <c r="K6" s="64" t="s">
        <v>67</v>
      </c>
      <c r="L6" s="69" t="s">
        <v>56</v>
      </c>
      <c r="M6" s="70"/>
      <c r="N6" s="64" t="s">
        <v>1</v>
      </c>
      <c r="O6" s="64" t="s">
        <v>68</v>
      </c>
      <c r="P6" s="64" t="s">
        <v>69</v>
      </c>
      <c r="Q6" s="64" t="s">
        <v>2</v>
      </c>
      <c r="R6" s="64" t="s">
        <v>3</v>
      </c>
      <c r="S6" s="64" t="s">
        <v>70</v>
      </c>
      <c r="T6" s="64" t="s">
        <v>71</v>
      </c>
      <c r="U6" s="64" t="s">
        <v>45</v>
      </c>
      <c r="V6" s="66" t="s">
        <v>44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</row>
    <row r="7" spans="1:165" s="2" customFormat="1" ht="15.75" customHeight="1" x14ac:dyDescent="0.25">
      <c r="A7" s="65"/>
      <c r="B7" s="65"/>
      <c r="C7" s="64"/>
      <c r="D7" s="64"/>
      <c r="E7" s="77"/>
      <c r="F7" s="67"/>
      <c r="G7" s="64"/>
      <c r="H7" s="64"/>
      <c r="I7" s="64"/>
      <c r="J7" s="64"/>
      <c r="K7" s="64"/>
      <c r="L7" s="71"/>
      <c r="M7" s="72"/>
      <c r="N7" s="64"/>
      <c r="O7" s="64"/>
      <c r="P7" s="64"/>
      <c r="Q7" s="64"/>
      <c r="R7" s="64"/>
      <c r="S7" s="64"/>
      <c r="T7" s="64"/>
      <c r="U7" s="64"/>
      <c r="V7" s="67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</row>
    <row r="8" spans="1:165" s="2" customFormat="1" ht="67.5" customHeight="1" x14ac:dyDescent="0.25">
      <c r="A8" s="65"/>
      <c r="B8" s="65"/>
      <c r="C8" s="64"/>
      <c r="D8" s="64"/>
      <c r="E8" s="78"/>
      <c r="F8" s="68"/>
      <c r="G8" s="54" t="s">
        <v>55</v>
      </c>
      <c r="H8" s="54" t="s">
        <v>54</v>
      </c>
      <c r="I8" s="64"/>
      <c r="J8" s="64"/>
      <c r="K8" s="64"/>
      <c r="L8" s="54" t="s">
        <v>55</v>
      </c>
      <c r="M8" s="54" t="s">
        <v>54</v>
      </c>
      <c r="N8" s="64"/>
      <c r="O8" s="64"/>
      <c r="P8" s="64"/>
      <c r="Q8" s="64"/>
      <c r="R8" s="64"/>
      <c r="S8" s="64"/>
      <c r="T8" s="64"/>
      <c r="U8" s="64"/>
      <c r="V8" s="68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</row>
    <row r="9" spans="1:165" s="2" customFormat="1" ht="18.75" customHeight="1" x14ac:dyDescent="0.2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 t="s">
        <v>57</v>
      </c>
      <c r="J9" s="14"/>
      <c r="K9" s="13">
        <v>10</v>
      </c>
      <c r="L9" s="13">
        <v>11</v>
      </c>
      <c r="M9" s="13">
        <v>12</v>
      </c>
      <c r="N9" s="13" t="s">
        <v>62</v>
      </c>
      <c r="O9" s="13"/>
      <c r="P9" s="13">
        <v>14</v>
      </c>
      <c r="Q9" s="13">
        <v>15</v>
      </c>
      <c r="R9" s="13" t="s">
        <v>63</v>
      </c>
      <c r="S9" s="13"/>
      <c r="T9" s="13">
        <v>17</v>
      </c>
      <c r="U9" s="13">
        <v>18</v>
      </c>
      <c r="V9" s="13">
        <v>19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</row>
    <row r="10" spans="1:165" s="8" customFormat="1" x14ac:dyDescent="0.25">
      <c r="A10" s="73" t="s">
        <v>43</v>
      </c>
      <c r="B10" s="73"/>
      <c r="C10" s="49">
        <f>C11+C18+C23</f>
        <v>3476095484.3260922</v>
      </c>
      <c r="D10" s="49">
        <f>D11+D18+D23</f>
        <v>2519555484.21</v>
      </c>
      <c r="E10" s="49">
        <f>E11+E18+E23</f>
        <v>298574715.76090598</v>
      </c>
      <c r="F10" s="49">
        <f>C10+E10</f>
        <v>3774670200.086998</v>
      </c>
      <c r="G10" s="49">
        <f>G11+G18+G23</f>
        <v>5695</v>
      </c>
      <c r="H10" s="49">
        <f>H11+H18+H23</f>
        <v>3395647469.5900002</v>
      </c>
      <c r="I10" s="15">
        <f>H10/C10</f>
        <v>0.97685678799709708</v>
      </c>
      <c r="J10" s="15">
        <v>0.96425512880741615</v>
      </c>
      <c r="K10" s="15">
        <f>I10-J10</f>
        <v>1.2601659189680925E-2</v>
      </c>
      <c r="L10" s="49">
        <f>L11+L18+L23</f>
        <v>5519</v>
      </c>
      <c r="M10" s="49">
        <f>M11+M18+M23</f>
        <v>3366963310.6700001</v>
      </c>
      <c r="N10" s="15">
        <f t="shared" ref="N10:N31" si="0">M10/C10</f>
        <v>0.96860495514344325</v>
      </c>
      <c r="O10" s="15">
        <v>0.94999849701092731</v>
      </c>
      <c r="P10" s="15">
        <f>N10-O10</f>
        <v>1.8606458132515935E-2</v>
      </c>
      <c r="Q10" s="49">
        <f>Q11+Q18+Q23</f>
        <v>2054669362.6699998</v>
      </c>
      <c r="R10" s="15">
        <f t="shared" ref="R10:R31" si="1">Q10/C10</f>
        <v>0.59108542096574113</v>
      </c>
      <c r="S10" s="15">
        <v>0.56757437707301328</v>
      </c>
      <c r="T10" s="15">
        <f>R10-S10</f>
        <v>2.3511043892727845E-2</v>
      </c>
      <c r="U10" s="49">
        <f>U11+U18+U23</f>
        <v>502909418.58999997</v>
      </c>
      <c r="V10" s="49">
        <f>V11+V18+V23</f>
        <v>38263872.189999998</v>
      </c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</row>
    <row r="11" spans="1:165" s="9" customFormat="1" x14ac:dyDescent="0.25">
      <c r="A11" s="16" t="s">
        <v>38</v>
      </c>
      <c r="B11" s="17" t="s">
        <v>46</v>
      </c>
      <c r="C11" s="50">
        <f>SUM(C12:C17)</f>
        <v>459143859.35999995</v>
      </c>
      <c r="D11" s="50">
        <f>SUM(D12:D17)</f>
        <v>443509299.42480022</v>
      </c>
      <c r="E11" s="50">
        <f>SUM(E12:E17)</f>
        <v>44650719.970905997</v>
      </c>
      <c r="F11" s="50">
        <f t="shared" ref="F11:F31" si="2">C11+E11</f>
        <v>503794579.33090597</v>
      </c>
      <c r="G11" s="50">
        <f>SUM(G12:G17)</f>
        <v>941</v>
      </c>
      <c r="H11" s="50">
        <f>SUM(H12:H17)</f>
        <v>480052005.94</v>
      </c>
      <c r="I11" s="19">
        <f t="shared" ref="I11:I31" si="3">H11/C11</f>
        <v>1.0455372453617127</v>
      </c>
      <c r="J11" s="19">
        <v>1.0361895777925607</v>
      </c>
      <c r="K11" s="19">
        <f t="shared" ref="K11:K31" si="4">I11-J11</f>
        <v>9.3476675691519517E-3</v>
      </c>
      <c r="L11" s="50">
        <f>SUM(L12:L17)</f>
        <v>937</v>
      </c>
      <c r="M11" s="50">
        <f>SUM(M12:M17)</f>
        <v>479972366.06</v>
      </c>
      <c r="N11" s="19">
        <f t="shared" si="0"/>
        <v>1.045363792361359</v>
      </c>
      <c r="O11" s="19">
        <v>1.0361005076041951</v>
      </c>
      <c r="P11" s="19">
        <f t="shared" ref="P11:P31" si="5">N11-O11</f>
        <v>9.2632847571638699E-3</v>
      </c>
      <c r="Q11" s="50">
        <f>SUM(Q12:Q17)</f>
        <v>377054976.15999997</v>
      </c>
      <c r="R11" s="19">
        <f t="shared" si="1"/>
        <v>0.82121315242150128</v>
      </c>
      <c r="S11" s="19">
        <v>0.78927391317028284</v>
      </c>
      <c r="T11" s="19">
        <f t="shared" ref="T11:T31" si="6">R11-S11</f>
        <v>3.1939239251218443E-2</v>
      </c>
      <c r="U11" s="50">
        <f>SUM(U12:U17)</f>
        <v>26916525.079999998</v>
      </c>
      <c r="V11" s="50">
        <f>SUM(V12:V17)</f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</row>
    <row r="12" spans="1:165" x14ac:dyDescent="0.25">
      <c r="A12" s="20" t="s">
        <v>20</v>
      </c>
      <c r="B12" s="21" t="s">
        <v>4</v>
      </c>
      <c r="C12" s="51">
        <v>91518201.450000003</v>
      </c>
      <c r="D12" s="51">
        <v>80959083.219999999</v>
      </c>
      <c r="E12" s="51">
        <v>4463145.5571360001</v>
      </c>
      <c r="F12" s="51">
        <f>C12+E12</f>
        <v>95981347.007136002</v>
      </c>
      <c r="G12" s="51">
        <v>87</v>
      </c>
      <c r="H12" s="51">
        <v>85598641.299999997</v>
      </c>
      <c r="I12" s="22">
        <f t="shared" si="3"/>
        <v>0.93531822024240618</v>
      </c>
      <c r="J12" s="22">
        <v>0.93561579734286948</v>
      </c>
      <c r="K12" s="22">
        <f t="shared" si="4"/>
        <v>-2.9757710046329766E-4</v>
      </c>
      <c r="L12" s="51">
        <v>87</v>
      </c>
      <c r="M12" s="51">
        <v>85598641.299999997</v>
      </c>
      <c r="N12" s="22">
        <f t="shared" si="0"/>
        <v>0.93531822024240618</v>
      </c>
      <c r="O12" s="22">
        <v>0.93561579734286948</v>
      </c>
      <c r="P12" s="22">
        <f t="shared" si="5"/>
        <v>-2.9757710046329766E-4</v>
      </c>
      <c r="Q12" s="51">
        <v>75163460.170000002</v>
      </c>
      <c r="R12" s="22">
        <f t="shared" si="1"/>
        <v>0.82129520662689992</v>
      </c>
      <c r="S12" s="23">
        <v>0.81396759438048827</v>
      </c>
      <c r="T12" s="23">
        <f t="shared" si="6"/>
        <v>7.3276122464116522E-3</v>
      </c>
      <c r="U12" s="51">
        <v>17224400.190000001</v>
      </c>
      <c r="V12" s="51">
        <v>0</v>
      </c>
      <c r="X12" s="47"/>
    </row>
    <row r="13" spans="1:165" x14ac:dyDescent="0.25">
      <c r="A13" s="20" t="s">
        <v>21</v>
      </c>
      <c r="B13" s="21" t="s">
        <v>5</v>
      </c>
      <c r="C13" s="51">
        <v>102661493</v>
      </c>
      <c r="D13" s="51">
        <v>100303175.09999999</v>
      </c>
      <c r="E13" s="51">
        <v>6756261</v>
      </c>
      <c r="F13" s="51">
        <f t="shared" si="2"/>
        <v>109417754</v>
      </c>
      <c r="G13" s="51">
        <v>93</v>
      </c>
      <c r="H13" s="51">
        <v>105698179.06</v>
      </c>
      <c r="I13" s="22">
        <f t="shared" si="3"/>
        <v>1.0295796015746626</v>
      </c>
      <c r="J13" s="22">
        <v>1.0326159857230988</v>
      </c>
      <c r="K13" s="22">
        <f t="shared" si="4"/>
        <v>-3.0363841484362109E-3</v>
      </c>
      <c r="L13" s="51">
        <v>93</v>
      </c>
      <c r="M13" s="51">
        <v>105698179.06</v>
      </c>
      <c r="N13" s="22">
        <f t="shared" si="0"/>
        <v>1.0295796015746626</v>
      </c>
      <c r="O13" s="22">
        <v>1.0326159857230988</v>
      </c>
      <c r="P13" s="22">
        <f t="shared" si="5"/>
        <v>-3.0363841484362109E-3</v>
      </c>
      <c r="Q13" s="51">
        <v>79983073.739999995</v>
      </c>
      <c r="R13" s="22">
        <f t="shared" si="1"/>
        <v>0.77909517388374616</v>
      </c>
      <c r="S13" s="23">
        <v>0.75763196099242391</v>
      </c>
      <c r="T13" s="23">
        <f t="shared" si="6"/>
        <v>2.1463212891322248E-2</v>
      </c>
      <c r="U13" s="51">
        <v>2361568.56</v>
      </c>
      <c r="V13" s="51">
        <v>0</v>
      </c>
      <c r="X13" s="47"/>
    </row>
    <row r="14" spans="1:165" x14ac:dyDescent="0.25">
      <c r="A14" s="20" t="s">
        <v>47</v>
      </c>
      <c r="B14" s="21" t="s">
        <v>6</v>
      </c>
      <c r="C14" s="51">
        <v>198980166</v>
      </c>
      <c r="D14" s="51">
        <v>203424526.38000014</v>
      </c>
      <c r="E14" s="51">
        <v>30978867.81377</v>
      </c>
      <c r="F14" s="51">
        <f t="shared" si="2"/>
        <v>229959033.81377</v>
      </c>
      <c r="G14" s="51">
        <v>131</v>
      </c>
      <c r="H14" s="51">
        <v>222363979.03999999</v>
      </c>
      <c r="I14" s="22">
        <f t="shared" si="3"/>
        <v>1.1175183110461371</v>
      </c>
      <c r="J14" s="22">
        <v>1.1019675245421194</v>
      </c>
      <c r="K14" s="22">
        <f t="shared" si="4"/>
        <v>1.5550786504017644E-2</v>
      </c>
      <c r="L14" s="51">
        <v>131</v>
      </c>
      <c r="M14" s="51">
        <v>222363979.03999999</v>
      </c>
      <c r="N14" s="22">
        <f t="shared" si="0"/>
        <v>1.1175183110461371</v>
      </c>
      <c r="O14" s="22">
        <v>1.1019675245421194</v>
      </c>
      <c r="P14" s="22">
        <f t="shared" si="5"/>
        <v>1.5550786504017644E-2</v>
      </c>
      <c r="Q14" s="51">
        <v>171775323.21000001</v>
      </c>
      <c r="R14" s="22">
        <f t="shared" si="1"/>
        <v>0.86327862049326065</v>
      </c>
      <c r="S14" s="23">
        <v>0.81933338943942791</v>
      </c>
      <c r="T14" s="23">
        <f t="shared" si="6"/>
        <v>4.3945231053832745E-2</v>
      </c>
      <c r="U14" s="51">
        <v>1558108.2</v>
      </c>
      <c r="V14" s="51">
        <v>0</v>
      </c>
      <c r="X14" s="47"/>
    </row>
    <row r="15" spans="1:165" x14ac:dyDescent="0.25">
      <c r="A15" s="20" t="s">
        <v>22</v>
      </c>
      <c r="B15" s="21" t="s">
        <v>7</v>
      </c>
      <c r="C15" s="51">
        <v>36258630.340000004</v>
      </c>
      <c r="D15" s="51">
        <v>35135156.340000004</v>
      </c>
      <c r="E15" s="51">
        <v>2452445.6</v>
      </c>
      <c r="F15" s="51">
        <f t="shared" si="2"/>
        <v>38711075.940000005</v>
      </c>
      <c r="G15" s="51">
        <v>107</v>
      </c>
      <c r="H15" s="51">
        <v>37916985.789999999</v>
      </c>
      <c r="I15" s="22">
        <f>H15/C15</f>
        <v>1.0457368475987501</v>
      </c>
      <c r="J15" s="22">
        <v>0.98656659709887962</v>
      </c>
      <c r="K15" s="22">
        <f>I15-J15</f>
        <v>5.9170250499870458E-2</v>
      </c>
      <c r="L15" s="51">
        <v>107</v>
      </c>
      <c r="M15" s="51">
        <v>37916985.789999999</v>
      </c>
      <c r="N15" s="22">
        <f t="shared" si="0"/>
        <v>1.0457368475987501</v>
      </c>
      <c r="O15" s="22">
        <v>0.98656659709887962</v>
      </c>
      <c r="P15" s="22">
        <f t="shared" si="5"/>
        <v>5.9170250499870458E-2</v>
      </c>
      <c r="Q15" s="51">
        <v>29482742.59</v>
      </c>
      <c r="R15" s="22">
        <f t="shared" si="1"/>
        <v>0.81312344988042917</v>
      </c>
      <c r="S15" s="23">
        <v>0.755534684380469</v>
      </c>
      <c r="T15" s="23">
        <f t="shared" si="6"/>
        <v>5.7588765499960171E-2</v>
      </c>
      <c r="U15" s="51">
        <v>2337813.62</v>
      </c>
      <c r="V15" s="51">
        <v>0</v>
      </c>
      <c r="X15" s="47"/>
    </row>
    <row r="16" spans="1:165" ht="16.5" customHeight="1" x14ac:dyDescent="0.25">
      <c r="A16" s="20" t="s">
        <v>23</v>
      </c>
      <c r="B16" s="21" t="s">
        <v>8</v>
      </c>
      <c r="C16" s="51">
        <v>16877607.539999999</v>
      </c>
      <c r="D16" s="51">
        <v>14841934.5</v>
      </c>
      <c r="E16" s="51">
        <v>0</v>
      </c>
      <c r="F16" s="51">
        <f t="shared" si="2"/>
        <v>16877607.539999999</v>
      </c>
      <c r="G16" s="51">
        <v>478</v>
      </c>
      <c r="H16" s="51">
        <v>16490296.32</v>
      </c>
      <c r="I16" s="22">
        <f t="shared" si="3"/>
        <v>0.97705176998090104</v>
      </c>
      <c r="J16" s="22">
        <v>0.97485065943179294</v>
      </c>
      <c r="K16" s="22">
        <f t="shared" si="4"/>
        <v>2.2011105491080984E-3</v>
      </c>
      <c r="L16" s="51">
        <v>474</v>
      </c>
      <c r="M16" s="51">
        <v>16410656.439999999</v>
      </c>
      <c r="N16" s="22">
        <f t="shared" si="0"/>
        <v>0.97233309881786723</v>
      </c>
      <c r="O16" s="22">
        <v>0.97242756540599129</v>
      </c>
      <c r="P16" s="22">
        <f t="shared" si="5"/>
        <v>-9.4466588124064721E-5</v>
      </c>
      <c r="Q16" s="51">
        <v>12150421.68</v>
      </c>
      <c r="R16" s="22">
        <f t="shared" si="1"/>
        <v>0.71991374673237607</v>
      </c>
      <c r="S16" s="23">
        <v>0.68059797769180741</v>
      </c>
      <c r="T16" s="23">
        <f t="shared" si="6"/>
        <v>3.931576904056866E-2</v>
      </c>
      <c r="U16" s="51">
        <v>3434634.51</v>
      </c>
      <c r="V16" s="51">
        <v>0</v>
      </c>
      <c r="X16" s="47"/>
    </row>
    <row r="17" spans="1:165" x14ac:dyDescent="0.25">
      <c r="A17" s="20" t="s">
        <v>24</v>
      </c>
      <c r="B17" s="21" t="s">
        <v>9</v>
      </c>
      <c r="C17" s="51">
        <v>12847761.029999999</v>
      </c>
      <c r="D17" s="51">
        <v>8845423.8848000001</v>
      </c>
      <c r="E17" s="51">
        <v>0</v>
      </c>
      <c r="F17" s="52">
        <f t="shared" si="2"/>
        <v>12847761.029999999</v>
      </c>
      <c r="G17" s="51">
        <v>45</v>
      </c>
      <c r="H17" s="52">
        <v>11983924.43</v>
      </c>
      <c r="I17" s="22">
        <f>H17/C17</f>
        <v>0.93276364667875522</v>
      </c>
      <c r="J17" s="22">
        <v>0.98304494771568773</v>
      </c>
      <c r="K17" s="22">
        <f t="shared" si="4"/>
        <v>-5.0281301036932513E-2</v>
      </c>
      <c r="L17" s="51">
        <v>45</v>
      </c>
      <c r="M17" s="51">
        <v>11983924.43</v>
      </c>
      <c r="N17" s="22">
        <f t="shared" si="0"/>
        <v>0.93276364667875522</v>
      </c>
      <c r="O17" s="22">
        <v>0.98304494771568773</v>
      </c>
      <c r="P17" s="22">
        <f t="shared" si="5"/>
        <v>-5.0281301036932513E-2</v>
      </c>
      <c r="Q17" s="51">
        <v>8499954.7699999996</v>
      </c>
      <c r="R17" s="22">
        <f t="shared" si="1"/>
        <v>0.66159035415994194</v>
      </c>
      <c r="S17" s="23">
        <v>0.63864667243114193</v>
      </c>
      <c r="T17" s="23">
        <f t="shared" si="6"/>
        <v>2.2943681728800014E-2</v>
      </c>
      <c r="U17" s="51">
        <v>0</v>
      </c>
      <c r="V17" s="51">
        <v>0</v>
      </c>
      <c r="X17" s="47"/>
    </row>
    <row r="18" spans="1:165" s="9" customFormat="1" x14ac:dyDescent="0.25">
      <c r="A18" s="16" t="s">
        <v>39</v>
      </c>
      <c r="B18" s="17" t="s">
        <v>40</v>
      </c>
      <c r="C18" s="57">
        <f>SUM(C19:C22)</f>
        <v>544793770.03609192</v>
      </c>
      <c r="D18" s="53">
        <f>SUM(D19:D22)</f>
        <v>361220097.74879998</v>
      </c>
      <c r="E18" s="53">
        <f>SUM(E19:E22)</f>
        <v>37070677.789999999</v>
      </c>
      <c r="F18" s="53">
        <f t="shared" si="2"/>
        <v>581864447.82609189</v>
      </c>
      <c r="G18" s="50">
        <f>SUM(G19:G22)</f>
        <v>1943</v>
      </c>
      <c r="H18" s="50">
        <f>SUM(H19:H22)</f>
        <v>508377585.82000005</v>
      </c>
      <c r="I18" s="18">
        <f t="shared" si="3"/>
        <v>0.93315601936182324</v>
      </c>
      <c r="J18" s="18">
        <v>0.9373612413118616</v>
      </c>
      <c r="K18" s="18">
        <f t="shared" si="4"/>
        <v>-4.2052219500383625E-3</v>
      </c>
      <c r="L18" s="50">
        <f>SUM(L19:L22)</f>
        <v>1939</v>
      </c>
      <c r="M18" s="50">
        <f>SUM(M19:M22)</f>
        <v>504827403.58000004</v>
      </c>
      <c r="N18" s="18">
        <f t="shared" si="0"/>
        <v>0.92663945761816591</v>
      </c>
      <c r="O18" s="18">
        <v>0.93077574197738444</v>
      </c>
      <c r="P18" s="18">
        <f t="shared" si="5"/>
        <v>-4.1362843592185339E-3</v>
      </c>
      <c r="Q18" s="50">
        <f>SUM(Q19:Q22)</f>
        <v>320385977.55000001</v>
      </c>
      <c r="R18" s="18">
        <f t="shared" si="1"/>
        <v>0.58808671312224226</v>
      </c>
      <c r="S18" s="19">
        <v>0.56863339868860263</v>
      </c>
      <c r="T18" s="19">
        <f t="shared" si="6"/>
        <v>1.9453314433639624E-2</v>
      </c>
      <c r="U18" s="50">
        <f>SUM(U19:U22)</f>
        <v>32147032.68</v>
      </c>
      <c r="V18" s="50">
        <f>SUM(V19:V22)</f>
        <v>28284789.289999999</v>
      </c>
      <c r="W18" s="25"/>
      <c r="X18" s="47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</row>
    <row r="19" spans="1:165" x14ac:dyDescent="0.25">
      <c r="A19" s="20" t="s">
        <v>25</v>
      </c>
      <c r="B19" s="21" t="s">
        <v>10</v>
      </c>
      <c r="C19" s="51">
        <v>320045094.39999998</v>
      </c>
      <c r="D19" s="51">
        <v>191761708.37</v>
      </c>
      <c r="E19" s="51">
        <v>31070677.789999999</v>
      </c>
      <c r="F19" s="51">
        <f t="shared" si="2"/>
        <v>351115772.19</v>
      </c>
      <c r="G19" s="51">
        <v>429</v>
      </c>
      <c r="H19" s="51">
        <v>302507575.55000001</v>
      </c>
      <c r="I19" s="22">
        <f t="shared" si="3"/>
        <v>0.94520297559042987</v>
      </c>
      <c r="J19" s="22">
        <v>0.95743476579280451</v>
      </c>
      <c r="K19" s="22">
        <f t="shared" si="4"/>
        <v>-1.2231790202374637E-2</v>
      </c>
      <c r="L19" s="51">
        <v>425</v>
      </c>
      <c r="M19" s="51">
        <v>299353528.32999998</v>
      </c>
      <c r="N19" s="22">
        <f t="shared" si="0"/>
        <v>0.93534796679576915</v>
      </c>
      <c r="O19" s="22">
        <v>0.94763748198853825</v>
      </c>
      <c r="P19" s="22">
        <f t="shared" si="5"/>
        <v>-1.2289515192769107E-2</v>
      </c>
      <c r="Q19" s="51">
        <v>142962479.84999999</v>
      </c>
      <c r="R19" s="22">
        <f t="shared" si="1"/>
        <v>0.44669480129985084</v>
      </c>
      <c r="S19" s="23">
        <v>0.41760982801678592</v>
      </c>
      <c r="T19" s="23">
        <f t="shared" si="6"/>
        <v>2.9084973283064919E-2</v>
      </c>
      <c r="U19" s="51">
        <v>31968926.940000001</v>
      </c>
      <c r="V19" s="51">
        <v>28037141.829999998</v>
      </c>
      <c r="X19" s="47"/>
    </row>
    <row r="20" spans="1:165" x14ac:dyDescent="0.25">
      <c r="A20" s="20" t="s">
        <v>26</v>
      </c>
      <c r="B20" s="21" t="s">
        <v>49</v>
      </c>
      <c r="C20" s="51">
        <v>147494366.30000001</v>
      </c>
      <c r="D20" s="51">
        <v>129755809</v>
      </c>
      <c r="E20" s="51">
        <v>0</v>
      </c>
      <c r="F20" s="51">
        <f t="shared" si="2"/>
        <v>147494366.30000001</v>
      </c>
      <c r="G20" s="51">
        <v>4</v>
      </c>
      <c r="H20" s="51">
        <v>147494365</v>
      </c>
      <c r="I20" s="22">
        <f t="shared" si="3"/>
        <v>0.99999999118610394</v>
      </c>
      <c r="J20" s="22">
        <v>0.99999999118610394</v>
      </c>
      <c r="K20" s="22">
        <f t="shared" si="4"/>
        <v>0</v>
      </c>
      <c r="L20" s="51">
        <v>4</v>
      </c>
      <c r="M20" s="51">
        <v>147494365</v>
      </c>
      <c r="N20" s="22">
        <f t="shared" si="0"/>
        <v>0.99999999118610394</v>
      </c>
      <c r="O20" s="22">
        <v>0.99999999118610394</v>
      </c>
      <c r="P20" s="22">
        <f t="shared" si="5"/>
        <v>0</v>
      </c>
      <c r="Q20" s="51">
        <v>147494365</v>
      </c>
      <c r="R20" s="22">
        <f t="shared" si="1"/>
        <v>0.99999999118610394</v>
      </c>
      <c r="S20" s="23">
        <v>1</v>
      </c>
      <c r="T20" s="23">
        <f t="shared" si="6"/>
        <v>-8.8138960574468683E-9</v>
      </c>
      <c r="U20" s="51">
        <v>0</v>
      </c>
      <c r="V20" s="51">
        <v>0</v>
      </c>
      <c r="X20" s="47"/>
    </row>
    <row r="21" spans="1:165" x14ac:dyDescent="0.25">
      <c r="A21" s="20" t="s">
        <v>27</v>
      </c>
      <c r="B21" s="21" t="s">
        <v>11</v>
      </c>
      <c r="C21" s="51">
        <v>61100320.036091998</v>
      </c>
      <c r="D21" s="51">
        <v>28092961.529999997</v>
      </c>
      <c r="E21" s="51">
        <v>6000000</v>
      </c>
      <c r="F21" s="51">
        <f t="shared" si="2"/>
        <v>67100320.036091998</v>
      </c>
      <c r="G21" s="51">
        <v>1475</v>
      </c>
      <c r="H21" s="51">
        <v>44056305.299999997</v>
      </c>
      <c r="I21" s="22">
        <f t="shared" si="3"/>
        <v>0.72104868311615899</v>
      </c>
      <c r="J21" s="22">
        <v>0.68609499566021037</v>
      </c>
      <c r="K21" s="22">
        <f t="shared" si="4"/>
        <v>3.4953687455948623E-2</v>
      </c>
      <c r="L21" s="51">
        <v>1475</v>
      </c>
      <c r="M21" s="51">
        <v>43660170.280000001</v>
      </c>
      <c r="N21" s="22">
        <f t="shared" si="0"/>
        <v>0.71456532885932367</v>
      </c>
      <c r="O21" s="22">
        <v>0.67869460250788471</v>
      </c>
      <c r="P21" s="22">
        <f t="shared" si="5"/>
        <v>3.5870726351438953E-2</v>
      </c>
      <c r="Q21" s="51">
        <v>21450925.280000001</v>
      </c>
      <c r="R21" s="22">
        <f t="shared" si="1"/>
        <v>0.35107713457685535</v>
      </c>
      <c r="S21" s="23">
        <v>0.33618656281777826</v>
      </c>
      <c r="T21" s="23">
        <f t="shared" si="6"/>
        <v>1.4890571759077098E-2</v>
      </c>
      <c r="U21" s="51">
        <v>178105.74</v>
      </c>
      <c r="V21" s="51">
        <v>247647.46</v>
      </c>
      <c r="X21" s="47"/>
    </row>
    <row r="22" spans="1:165" x14ac:dyDescent="0.25">
      <c r="A22" s="20" t="s">
        <v>28</v>
      </c>
      <c r="B22" s="21" t="s">
        <v>9</v>
      </c>
      <c r="C22" s="51">
        <v>16153989.300000001</v>
      </c>
      <c r="D22" s="51">
        <v>11609618.8488</v>
      </c>
      <c r="E22" s="51">
        <v>0</v>
      </c>
      <c r="F22" s="51">
        <f t="shared" si="2"/>
        <v>16153989.300000001</v>
      </c>
      <c r="G22" s="51">
        <v>35</v>
      </c>
      <c r="H22" s="51">
        <v>14319339.970000001</v>
      </c>
      <c r="I22" s="22">
        <f t="shared" si="3"/>
        <v>0.88642747646242404</v>
      </c>
      <c r="J22" s="22">
        <v>0.91811845696839722</v>
      </c>
      <c r="K22" s="22">
        <f t="shared" si="4"/>
        <v>-3.1690980505973187E-2</v>
      </c>
      <c r="L22" s="51">
        <v>35</v>
      </c>
      <c r="M22" s="51">
        <v>14319339.970000001</v>
      </c>
      <c r="N22" s="22">
        <f t="shared" si="0"/>
        <v>0.88642747646242404</v>
      </c>
      <c r="O22" s="22">
        <v>0.91811845696839722</v>
      </c>
      <c r="P22" s="22">
        <f t="shared" si="5"/>
        <v>-3.1690980505973187E-2</v>
      </c>
      <c r="Q22" s="51">
        <v>8478207.4199999999</v>
      </c>
      <c r="R22" s="22">
        <f t="shared" si="1"/>
        <v>0.52483676091081721</v>
      </c>
      <c r="S22" s="23">
        <v>0.50133023983122238</v>
      </c>
      <c r="T22" s="23">
        <f t="shared" si="6"/>
        <v>2.3506521079594833E-2</v>
      </c>
      <c r="U22" s="51">
        <v>0</v>
      </c>
      <c r="V22" s="51">
        <v>0</v>
      </c>
      <c r="X22" s="47"/>
    </row>
    <row r="23" spans="1:165" s="9" customFormat="1" x14ac:dyDescent="0.25">
      <c r="A23" s="16" t="s">
        <v>41</v>
      </c>
      <c r="B23" s="17" t="s">
        <v>42</v>
      </c>
      <c r="C23" s="50">
        <f>SUM(C24:C31)</f>
        <v>2472157854.9300003</v>
      </c>
      <c r="D23" s="50">
        <f>SUM(D24:D31)</f>
        <v>1714826087.0363998</v>
      </c>
      <c r="E23" s="50">
        <f>SUM(E24:E31)</f>
        <v>216853318</v>
      </c>
      <c r="F23" s="50">
        <f t="shared" si="2"/>
        <v>2689011172.9300003</v>
      </c>
      <c r="G23" s="50">
        <f>SUM(G24:G31)</f>
        <v>2811</v>
      </c>
      <c r="H23" s="50">
        <f>H24+H25+H26+H27+H28+H29+H30+H31</f>
        <v>2407217877.8299999</v>
      </c>
      <c r="I23" s="18">
        <f t="shared" si="3"/>
        <v>0.97373146016121237</v>
      </c>
      <c r="J23" s="18">
        <v>0.95684642995862912</v>
      </c>
      <c r="K23" s="18">
        <f t="shared" si="4"/>
        <v>1.6885030202583251E-2</v>
      </c>
      <c r="L23" s="50">
        <f>SUM(L24:L31)</f>
        <v>2643</v>
      </c>
      <c r="M23" s="50">
        <f>M24+M25+M26+M27+M28+M29+M30+M31</f>
        <v>2382163541.0300002</v>
      </c>
      <c r="N23" s="18">
        <f t="shared" si="0"/>
        <v>0.96359685781369797</v>
      </c>
      <c r="O23" s="18">
        <v>0.93828239812020708</v>
      </c>
      <c r="P23" s="18">
        <f t="shared" si="5"/>
        <v>2.5314459693490887E-2</v>
      </c>
      <c r="Q23" s="50">
        <f>Q24+Q25+Q26+Q27+Q28+Q29+Q30+Q31</f>
        <v>1357228408.9599998</v>
      </c>
      <c r="R23" s="18">
        <f t="shared" si="1"/>
        <v>0.54900556056863525</v>
      </c>
      <c r="S23" s="19">
        <v>0.52630346777573767</v>
      </c>
      <c r="T23" s="19">
        <f t="shared" si="6"/>
        <v>2.2702092792897588E-2</v>
      </c>
      <c r="U23" s="50">
        <f>U24+U25+U26+U27+U28+U29+U30+U31</f>
        <v>443845860.82999998</v>
      </c>
      <c r="V23" s="50">
        <f>V24+V25+V26+V27+V28+V29+V30+V31</f>
        <v>9979082.9000000004</v>
      </c>
      <c r="W23" s="25"/>
      <c r="X23" s="47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165" x14ac:dyDescent="0.25">
      <c r="A24" s="20" t="s">
        <v>29</v>
      </c>
      <c r="B24" s="21" t="s">
        <v>12</v>
      </c>
      <c r="C24" s="51">
        <v>394454499</v>
      </c>
      <c r="D24" s="51">
        <v>302773035.57999998</v>
      </c>
      <c r="E24" s="51">
        <v>65549363</v>
      </c>
      <c r="F24" s="51">
        <f t="shared" si="2"/>
        <v>460003862</v>
      </c>
      <c r="G24" s="51">
        <v>694</v>
      </c>
      <c r="H24" s="51">
        <v>363654642.16000003</v>
      </c>
      <c r="I24" s="22">
        <f t="shared" si="3"/>
        <v>0.92191784624568329</v>
      </c>
      <c r="J24" s="22">
        <v>0.92153736852168588</v>
      </c>
      <c r="K24" s="22">
        <f t="shared" si="4"/>
        <v>3.8047772399740776E-4</v>
      </c>
      <c r="L24" s="51">
        <v>641</v>
      </c>
      <c r="M24" s="51">
        <v>362879981.13999999</v>
      </c>
      <c r="N24" s="22">
        <f t="shared" si="0"/>
        <v>0.91995396695931708</v>
      </c>
      <c r="O24" s="22">
        <v>0.92153736852168588</v>
      </c>
      <c r="P24" s="22">
        <f t="shared" si="5"/>
        <v>-1.5834015623688025E-3</v>
      </c>
      <c r="Q24" s="51">
        <v>257804204.81999999</v>
      </c>
      <c r="R24" s="22">
        <f t="shared" si="1"/>
        <v>0.6535714650829727</v>
      </c>
      <c r="S24" s="23">
        <v>0.6325454668473689</v>
      </c>
      <c r="T24" s="23">
        <f t="shared" si="6"/>
        <v>2.1025998235603804E-2</v>
      </c>
      <c r="U24" s="51">
        <v>87126007.989999995</v>
      </c>
      <c r="V24" s="51">
        <v>0</v>
      </c>
      <c r="X24" s="47"/>
    </row>
    <row r="25" spans="1:165" x14ac:dyDescent="0.25">
      <c r="A25" s="20" t="s">
        <v>30</v>
      </c>
      <c r="B25" s="21" t="s">
        <v>13</v>
      </c>
      <c r="C25" s="51">
        <v>396573367.89999998</v>
      </c>
      <c r="D25" s="51">
        <v>282427207.56999993</v>
      </c>
      <c r="E25" s="51">
        <v>33785455</v>
      </c>
      <c r="F25" s="51">
        <f t="shared" si="2"/>
        <v>430358822.89999998</v>
      </c>
      <c r="G25" s="51">
        <v>369</v>
      </c>
      <c r="H25" s="51">
        <v>408602174.85000002</v>
      </c>
      <c r="I25" s="22">
        <f>H25/C25</f>
        <v>1.0303318576678433</v>
      </c>
      <c r="J25" s="22">
        <v>1.0183003503448322</v>
      </c>
      <c r="K25" s="22">
        <f t="shared" si="4"/>
        <v>1.2031507323011059E-2</v>
      </c>
      <c r="L25" s="51">
        <v>363</v>
      </c>
      <c r="M25" s="51">
        <v>403335191.63</v>
      </c>
      <c r="N25" s="22">
        <f t="shared" si="0"/>
        <v>1.0170506248712725</v>
      </c>
      <c r="O25" s="22">
        <v>1.0074843642822442</v>
      </c>
      <c r="P25" s="22">
        <f t="shared" si="5"/>
        <v>9.5662605890283192E-3</v>
      </c>
      <c r="Q25" s="51">
        <v>196344161.75</v>
      </c>
      <c r="R25" s="22">
        <f t="shared" si="1"/>
        <v>0.49510173310354566</v>
      </c>
      <c r="S25" s="23">
        <v>0.46190634696425364</v>
      </c>
      <c r="T25" s="23">
        <f t="shared" si="6"/>
        <v>3.3195386139292016E-2</v>
      </c>
      <c r="U25" s="51">
        <v>32298072.440000001</v>
      </c>
      <c r="V25" s="51">
        <v>0</v>
      </c>
      <c r="X25" s="47"/>
    </row>
    <row r="26" spans="1:165" s="6" customFormat="1" ht="31.5" x14ac:dyDescent="0.25">
      <c r="A26" s="20" t="s">
        <v>31</v>
      </c>
      <c r="B26" s="21" t="s">
        <v>14</v>
      </c>
      <c r="C26" s="51">
        <v>651027786.54999995</v>
      </c>
      <c r="D26" s="51">
        <f>443234545.42-22274836</f>
        <v>420959709.42000002</v>
      </c>
      <c r="E26" s="51">
        <v>35044118</v>
      </c>
      <c r="F26" s="51">
        <f t="shared" si="2"/>
        <v>686071904.54999995</v>
      </c>
      <c r="G26" s="51">
        <v>38</v>
      </c>
      <c r="H26" s="51">
        <v>681105626.16999996</v>
      </c>
      <c r="I26" s="22">
        <f t="shared" si="3"/>
        <v>1.0462005466454694</v>
      </c>
      <c r="J26" s="22">
        <v>1.0126103172055112</v>
      </c>
      <c r="K26" s="22">
        <f t="shared" si="4"/>
        <v>3.3590229439958152E-2</v>
      </c>
      <c r="L26" s="51">
        <v>38</v>
      </c>
      <c r="M26" s="51">
        <v>681105626.16999996</v>
      </c>
      <c r="N26" s="22">
        <f t="shared" si="0"/>
        <v>1.0462005466454694</v>
      </c>
      <c r="O26" s="22">
        <v>1.0126103172055112</v>
      </c>
      <c r="P26" s="22">
        <f t="shared" si="5"/>
        <v>3.3590229439958152E-2</v>
      </c>
      <c r="Q26" s="51">
        <v>281656472.50999999</v>
      </c>
      <c r="R26" s="22">
        <f t="shared" si="1"/>
        <v>0.43263356546206089</v>
      </c>
      <c r="S26" s="23">
        <v>0.41130762484207478</v>
      </c>
      <c r="T26" s="23">
        <f t="shared" si="6"/>
        <v>2.1325940619986106E-2</v>
      </c>
      <c r="U26" s="51">
        <v>54311104.960000001</v>
      </c>
      <c r="V26" s="51">
        <v>0</v>
      </c>
      <c r="W26" s="11"/>
      <c r="X26" s="48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s="6" customFormat="1" ht="30.75" customHeight="1" x14ac:dyDescent="0.25">
      <c r="A27" s="20" t="s">
        <v>32</v>
      </c>
      <c r="B27" s="21" t="s">
        <v>15</v>
      </c>
      <c r="C27" s="51">
        <v>259173385.30000001</v>
      </c>
      <c r="D27" s="51">
        <v>129721033.72</v>
      </c>
      <c r="E27" s="51">
        <v>27000000</v>
      </c>
      <c r="F27" s="51">
        <f t="shared" si="2"/>
        <v>286173385.30000001</v>
      </c>
      <c r="G27" s="51">
        <v>1204</v>
      </c>
      <c r="H27" s="51">
        <v>238023112.86000001</v>
      </c>
      <c r="I27" s="22">
        <f t="shared" si="3"/>
        <v>0.91839334731257993</v>
      </c>
      <c r="J27" s="22">
        <v>0.8960125889515862</v>
      </c>
      <c r="K27" s="22">
        <f t="shared" si="4"/>
        <v>2.2380758360993736E-2</v>
      </c>
      <c r="L27" s="51">
        <v>1121</v>
      </c>
      <c r="M27" s="51">
        <v>230688399.36000001</v>
      </c>
      <c r="N27" s="22">
        <f t="shared" si="0"/>
        <v>0.89009293563446767</v>
      </c>
      <c r="O27" s="22">
        <v>0.83895927133224824</v>
      </c>
      <c r="P27" s="22">
        <f t="shared" si="5"/>
        <v>5.1133664302219439E-2</v>
      </c>
      <c r="Q27" s="51">
        <v>116266637.39</v>
      </c>
      <c r="R27" s="22">
        <f t="shared" si="1"/>
        <v>0.44860562073307919</v>
      </c>
      <c r="S27" s="23">
        <v>0.41754405204352596</v>
      </c>
      <c r="T27" s="23">
        <f t="shared" si="6"/>
        <v>3.1061568689553232E-2</v>
      </c>
      <c r="U27" s="51">
        <v>38681180.890000001</v>
      </c>
      <c r="V27" s="51">
        <v>37443.14</v>
      </c>
      <c r="W27" s="11"/>
      <c r="X27" s="4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s="6" customFormat="1" ht="31.5" customHeight="1" x14ac:dyDescent="0.25">
      <c r="A28" s="20" t="s">
        <v>33</v>
      </c>
      <c r="B28" s="21" t="s">
        <v>16</v>
      </c>
      <c r="C28" s="51">
        <v>494896636</v>
      </c>
      <c r="D28" s="51">
        <v>367640939.09999996</v>
      </c>
      <c r="E28" s="51">
        <v>11912839</v>
      </c>
      <c r="F28" s="51">
        <f t="shared" si="2"/>
        <v>506809475</v>
      </c>
      <c r="G28" s="51">
        <v>326</v>
      </c>
      <c r="H28" s="51">
        <v>445172077.25</v>
      </c>
      <c r="I28" s="22">
        <f t="shared" si="3"/>
        <v>0.89952536523202398</v>
      </c>
      <c r="J28" s="22">
        <v>0.89845509127687828</v>
      </c>
      <c r="K28" s="22">
        <f t="shared" si="4"/>
        <v>1.0702739551456952E-3</v>
      </c>
      <c r="L28" s="51">
        <v>303</v>
      </c>
      <c r="M28" s="51">
        <v>436760208.31</v>
      </c>
      <c r="N28" s="22">
        <f t="shared" si="0"/>
        <v>0.8825281413107039</v>
      </c>
      <c r="O28" s="22">
        <v>0.85193992676482844</v>
      </c>
      <c r="P28" s="22">
        <f t="shared" si="5"/>
        <v>3.0588214545875458E-2</v>
      </c>
      <c r="Q28" s="51">
        <v>313357534.01999998</v>
      </c>
      <c r="R28" s="22">
        <f t="shared" si="1"/>
        <v>0.63317774101822744</v>
      </c>
      <c r="S28" s="23">
        <v>0.62263168171949346</v>
      </c>
      <c r="T28" s="23">
        <f t="shared" si="6"/>
        <v>1.0546059298733979E-2</v>
      </c>
      <c r="U28" s="51">
        <v>136847801.62</v>
      </c>
      <c r="V28" s="51">
        <v>9941639.7599999998</v>
      </c>
      <c r="W28" s="11"/>
      <c r="X28" s="48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s="6" customFormat="1" x14ac:dyDescent="0.25">
      <c r="A29" s="20" t="s">
        <v>34</v>
      </c>
      <c r="B29" s="21" t="s">
        <v>17</v>
      </c>
      <c r="C29" s="51">
        <v>226969401.31</v>
      </c>
      <c r="D29" s="51">
        <v>176475305.09999999</v>
      </c>
      <c r="E29" s="51">
        <v>43561543</v>
      </c>
      <c r="F29" s="51">
        <f t="shared" si="2"/>
        <v>270530944.31</v>
      </c>
      <c r="G29" s="51">
        <v>100</v>
      </c>
      <c r="H29" s="51">
        <v>227122974.49000001</v>
      </c>
      <c r="I29" s="22">
        <f t="shared" si="3"/>
        <v>1.0006766250389418</v>
      </c>
      <c r="J29" s="22">
        <v>0.96725772334461113</v>
      </c>
      <c r="K29" s="22">
        <f t="shared" si="4"/>
        <v>3.3418901694330705E-2</v>
      </c>
      <c r="L29" s="51">
        <v>97</v>
      </c>
      <c r="M29" s="51">
        <v>223856864.37</v>
      </c>
      <c r="N29" s="22">
        <f t="shared" si="0"/>
        <v>0.98628653500412233</v>
      </c>
      <c r="O29" s="22">
        <v>0.94985340814969765</v>
      </c>
      <c r="P29" s="22">
        <f t="shared" si="5"/>
        <v>3.643312685442468E-2</v>
      </c>
      <c r="Q29" s="51">
        <v>168401148.16999999</v>
      </c>
      <c r="R29" s="22">
        <f t="shared" si="1"/>
        <v>0.74195529088079082</v>
      </c>
      <c r="S29" s="23">
        <v>0.72228760993245444</v>
      </c>
      <c r="T29" s="23">
        <f t="shared" si="6"/>
        <v>1.9667680948336375E-2</v>
      </c>
      <c r="U29" s="51">
        <v>94581692.930000007</v>
      </c>
      <c r="V29" s="51">
        <v>0</v>
      </c>
      <c r="W29" s="11"/>
      <c r="X29" s="48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x14ac:dyDescent="0.25">
      <c r="A30" s="20" t="s">
        <v>35</v>
      </c>
      <c r="B30" s="21" t="s">
        <v>18</v>
      </c>
      <c r="C30" s="51">
        <v>40488570.07</v>
      </c>
      <c r="D30" s="51">
        <v>28747627.625600003</v>
      </c>
      <c r="E30" s="51">
        <v>0</v>
      </c>
      <c r="F30" s="51">
        <f t="shared" si="2"/>
        <v>40488570.07</v>
      </c>
      <c r="G30" s="51">
        <v>46</v>
      </c>
      <c r="H30" s="51">
        <v>36421964.039999999</v>
      </c>
      <c r="I30" s="22">
        <f>H30/C30</f>
        <v>0.89956162880118229</v>
      </c>
      <c r="J30" s="22">
        <v>0.88047204083441222</v>
      </c>
      <c r="K30" s="22">
        <f t="shared" si="4"/>
        <v>1.9089587966770072E-2</v>
      </c>
      <c r="L30" s="51">
        <v>46</v>
      </c>
      <c r="M30" s="51">
        <v>36421964.039999999</v>
      </c>
      <c r="N30" s="22">
        <f t="shared" si="0"/>
        <v>0.89956162880118229</v>
      </c>
      <c r="O30" s="22">
        <v>0.88047204083441222</v>
      </c>
      <c r="P30" s="22">
        <f t="shared" si="5"/>
        <v>1.9089587966770072E-2</v>
      </c>
      <c r="Q30" s="51">
        <v>20107571.760000002</v>
      </c>
      <c r="R30" s="22">
        <f t="shared" si="1"/>
        <v>0.49662341063752963</v>
      </c>
      <c r="S30" s="23">
        <v>0.45517392558289471</v>
      </c>
      <c r="T30" s="23">
        <f t="shared" si="6"/>
        <v>4.1449485054634916E-2</v>
      </c>
      <c r="U30" s="51">
        <v>0</v>
      </c>
      <c r="V30" s="51">
        <v>0</v>
      </c>
      <c r="X30" s="47"/>
    </row>
    <row r="31" spans="1:165" x14ac:dyDescent="0.25">
      <c r="A31" s="20" t="s">
        <v>36</v>
      </c>
      <c r="B31" s="21" t="s">
        <v>19</v>
      </c>
      <c r="C31" s="51">
        <v>8574208.8000000007</v>
      </c>
      <c r="D31" s="51">
        <v>6081228.9208000004</v>
      </c>
      <c r="E31" s="51">
        <v>0</v>
      </c>
      <c r="F31" s="51">
        <f t="shared" si="2"/>
        <v>8574208.8000000007</v>
      </c>
      <c r="G31" s="51">
        <v>34</v>
      </c>
      <c r="H31" s="51">
        <v>7115306.0099999998</v>
      </c>
      <c r="I31" s="22">
        <f t="shared" si="3"/>
        <v>0.82984986439798381</v>
      </c>
      <c r="J31" s="22">
        <v>0.74528710217553829</v>
      </c>
      <c r="K31" s="22">
        <f t="shared" si="4"/>
        <v>8.456276222244552E-2</v>
      </c>
      <c r="L31" s="51">
        <v>34</v>
      </c>
      <c r="M31" s="51">
        <v>7115306.0099999998</v>
      </c>
      <c r="N31" s="22">
        <f t="shared" si="0"/>
        <v>0.82984986439798381</v>
      </c>
      <c r="O31" s="22">
        <v>0.74528710217553829</v>
      </c>
      <c r="P31" s="22">
        <f t="shared" si="5"/>
        <v>8.456276222244552E-2</v>
      </c>
      <c r="Q31" s="51">
        <v>3290678.54</v>
      </c>
      <c r="R31" s="22">
        <f t="shared" si="1"/>
        <v>0.38378801085413267</v>
      </c>
      <c r="S31" s="23">
        <v>0.33479806323354289</v>
      </c>
      <c r="T31" s="23">
        <f t="shared" si="6"/>
        <v>4.898994762058978E-2</v>
      </c>
      <c r="U31" s="51">
        <v>0</v>
      </c>
      <c r="V31" s="51">
        <v>0</v>
      </c>
      <c r="X31" s="47"/>
    </row>
    <row r="32" spans="1:165" ht="18.75" customHeight="1" x14ac:dyDescent="0.25">
      <c r="A32" s="63" t="s">
        <v>64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3" ht="17.25" customHeight="1" x14ac:dyDescent="0.25">
      <c r="B33" s="1"/>
      <c r="M33" s="1"/>
      <c r="N33" s="1"/>
      <c r="O33" s="1"/>
      <c r="U33" s="1"/>
    </row>
    <row r="34" spans="1:23" ht="40.5" customHeight="1" x14ac:dyDescent="0.45">
      <c r="A34" s="33"/>
      <c r="C34"/>
      <c r="D34"/>
      <c r="E34"/>
      <c r="F34"/>
      <c r="G34" s="34"/>
      <c r="H34" s="35"/>
      <c r="I34" s="33"/>
      <c r="J34" s="3"/>
      <c r="M34" s="60" t="s">
        <v>50</v>
      </c>
      <c r="N34" s="58"/>
      <c r="O34" s="59"/>
      <c r="P34" s="59"/>
      <c r="Q34" s="62"/>
      <c r="R34" s="62"/>
      <c r="S34" s="62"/>
      <c r="T34" s="62"/>
      <c r="U34" s="60" t="s">
        <v>51</v>
      </c>
      <c r="V34" s="30"/>
      <c r="W34" s="26"/>
    </row>
    <row r="35" spans="1:23" ht="16.5" customHeight="1" x14ac:dyDescent="0.35">
      <c r="C35"/>
      <c r="D35"/>
      <c r="E35"/>
      <c r="F35"/>
      <c r="G35" s="34"/>
      <c r="H35" s="5"/>
      <c r="I35" s="3"/>
      <c r="J35" s="37"/>
      <c r="M35" s="5"/>
      <c r="N35" s="5"/>
      <c r="O35" s="37"/>
      <c r="Q35" s="27"/>
      <c r="R35" s="27"/>
      <c r="S35" s="27"/>
      <c r="T35" s="27"/>
      <c r="U35" s="28"/>
      <c r="V35" s="27"/>
      <c r="W35" s="29"/>
    </row>
    <row r="36" spans="1:23" ht="16.5" customHeight="1" x14ac:dyDescent="0.35">
      <c r="C36"/>
      <c r="D36"/>
      <c r="E36"/>
      <c r="F36"/>
      <c r="G36" s="38"/>
      <c r="H36" s="5"/>
      <c r="I36" s="56"/>
      <c r="J36" s="36"/>
      <c r="K36" s="36"/>
      <c r="L36" s="36"/>
      <c r="M36" s="36"/>
      <c r="N36" s="36"/>
      <c r="O36" s="36"/>
      <c r="P36" s="36"/>
      <c r="Q36" s="27"/>
      <c r="R36" s="27"/>
      <c r="S36" s="27"/>
      <c r="T36" s="27"/>
      <c r="U36" s="28"/>
      <c r="V36" s="27"/>
      <c r="W36" s="29"/>
    </row>
    <row r="37" spans="1:23" ht="19.5" customHeight="1" x14ac:dyDescent="0.35">
      <c r="A37" s="55" t="s">
        <v>74</v>
      </c>
      <c r="B37" s="43"/>
      <c r="C37"/>
      <c r="D37"/>
      <c r="E37"/>
      <c r="F37"/>
      <c r="G37" s="38"/>
      <c r="H37" s="5"/>
      <c r="I37" s="56"/>
      <c r="J37" s="55"/>
      <c r="K37" s="55"/>
      <c r="L37" s="36"/>
      <c r="M37" s="36"/>
      <c r="N37" s="36"/>
      <c r="O37" s="36"/>
      <c r="P37" s="36"/>
      <c r="Q37" s="27"/>
      <c r="R37" s="27"/>
      <c r="S37" s="27"/>
      <c r="T37" s="27"/>
      <c r="U37" s="28"/>
      <c r="V37" s="27"/>
      <c r="W37" s="29"/>
    </row>
    <row r="38" spans="1:23" ht="19.5" customHeight="1" x14ac:dyDescent="0.35">
      <c r="A38" s="55" t="s">
        <v>72</v>
      </c>
      <c r="B38" s="43"/>
      <c r="I38" s="27"/>
    </row>
    <row r="39" spans="1:23" ht="19.5" customHeight="1" x14ac:dyDescent="0.35">
      <c r="A39" s="55" t="s">
        <v>73</v>
      </c>
      <c r="B39" s="43"/>
      <c r="I39" s="27"/>
    </row>
    <row r="40" spans="1:23" ht="23.25" x14ac:dyDescent="0.35">
      <c r="D40" s="39"/>
      <c r="E40" s="39"/>
      <c r="F40" s="39"/>
      <c r="G40" s="39"/>
      <c r="I40" s="27"/>
    </row>
    <row r="41" spans="1:23" ht="23.25" x14ac:dyDescent="0.35">
      <c r="D41" s="39"/>
      <c r="E41" s="39"/>
      <c r="F41" s="39"/>
      <c r="G41" s="39"/>
      <c r="I41" s="27"/>
    </row>
    <row r="42" spans="1:23" ht="23.25" x14ac:dyDescent="0.35">
      <c r="D42" s="39"/>
      <c r="E42" s="39"/>
      <c r="F42" s="39"/>
      <c r="G42" s="39"/>
      <c r="I42" s="27"/>
    </row>
    <row r="43" spans="1:23" ht="23.25" x14ac:dyDescent="0.35">
      <c r="D43" s="39"/>
      <c r="E43" s="39"/>
      <c r="F43" s="39"/>
      <c r="G43" s="39"/>
      <c r="I43" s="27"/>
    </row>
    <row r="44" spans="1:23" x14ac:dyDescent="0.25">
      <c r="D44" s="39"/>
      <c r="E44" s="39"/>
      <c r="F44" s="39"/>
      <c r="G44" s="39"/>
    </row>
    <row r="45" spans="1:23" x14ac:dyDescent="0.25">
      <c r="D45" s="39"/>
      <c r="E45" s="39"/>
      <c r="F45" s="39"/>
      <c r="G45" s="39"/>
    </row>
    <row r="46" spans="1:23" x14ac:dyDescent="0.25">
      <c r="D46" s="39"/>
      <c r="E46" s="39"/>
      <c r="F46" s="39"/>
      <c r="G46" s="39"/>
    </row>
    <row r="47" spans="1:23" x14ac:dyDescent="0.25">
      <c r="D47" s="39"/>
      <c r="E47" s="39"/>
      <c r="F47" s="39"/>
      <c r="G47" s="39"/>
    </row>
    <row r="48" spans="1:23" x14ac:dyDescent="0.25">
      <c r="D48" s="39"/>
      <c r="E48" s="39"/>
      <c r="F48" s="39"/>
      <c r="G48" s="39"/>
    </row>
    <row r="49" spans="4:7" x14ac:dyDescent="0.25">
      <c r="D49" s="39"/>
      <c r="E49" s="39"/>
      <c r="F49" s="39"/>
      <c r="G49" s="39"/>
    </row>
    <row r="50" spans="4:7" x14ac:dyDescent="0.25">
      <c r="D50" s="39"/>
      <c r="E50" s="39"/>
      <c r="F50" s="39"/>
      <c r="G50" s="39"/>
    </row>
    <row r="51" spans="4:7" x14ac:dyDescent="0.25">
      <c r="D51" s="39"/>
      <c r="E51" s="39"/>
      <c r="F51" s="39"/>
      <c r="G51" s="39"/>
    </row>
    <row r="52" spans="4:7" x14ac:dyDescent="0.25">
      <c r="D52" s="39"/>
      <c r="E52" s="39"/>
      <c r="F52" s="39"/>
      <c r="G52" s="39"/>
    </row>
    <row r="53" spans="4:7" x14ac:dyDescent="0.25">
      <c r="D53" s="39"/>
      <c r="E53" s="39"/>
      <c r="F53" s="39"/>
      <c r="G53" s="39"/>
    </row>
    <row r="54" spans="4:7" x14ac:dyDescent="0.25">
      <c r="D54" s="39"/>
      <c r="E54" s="39"/>
      <c r="F54" s="39"/>
      <c r="G54" s="39"/>
    </row>
    <row r="55" spans="4:7" x14ac:dyDescent="0.25">
      <c r="D55" s="39"/>
      <c r="E55" s="39"/>
      <c r="F55" s="39"/>
      <c r="G55" s="39"/>
    </row>
    <row r="56" spans="4:7" x14ac:dyDescent="0.25">
      <c r="D56" s="39"/>
      <c r="E56" s="39"/>
      <c r="F56" s="39"/>
      <c r="G56" s="39"/>
    </row>
    <row r="57" spans="4:7" x14ac:dyDescent="0.25">
      <c r="D57" s="39"/>
      <c r="E57" s="39"/>
      <c r="F57" s="39"/>
      <c r="G57" s="39"/>
    </row>
    <row r="58" spans="4:7" x14ac:dyDescent="0.25">
      <c r="D58" s="41"/>
      <c r="E58" s="41"/>
      <c r="F58" s="41"/>
      <c r="G58" s="41"/>
    </row>
    <row r="59" spans="4:7" x14ac:dyDescent="0.25">
      <c r="D59" s="39"/>
      <c r="E59" s="39"/>
      <c r="F59" s="39"/>
      <c r="G59" s="39"/>
    </row>
    <row r="60" spans="4:7" x14ac:dyDescent="0.25">
      <c r="D60" s="39"/>
      <c r="E60" s="39"/>
      <c r="F60" s="39"/>
      <c r="G60" s="39"/>
    </row>
    <row r="61" spans="4:7" x14ac:dyDescent="0.25">
      <c r="D61" s="10"/>
      <c r="E61" s="10"/>
      <c r="F61" s="10"/>
      <c r="G61" s="10"/>
    </row>
  </sheetData>
  <mergeCells count="25">
    <mergeCell ref="P1:V1"/>
    <mergeCell ref="R6:R8"/>
    <mergeCell ref="T6:T8"/>
    <mergeCell ref="S6:S8"/>
    <mergeCell ref="A3:V3"/>
    <mergeCell ref="A4:V4"/>
    <mergeCell ref="Q6:Q8"/>
    <mergeCell ref="E6:E8"/>
    <mergeCell ref="D6:D8"/>
    <mergeCell ref="Q34:T34"/>
    <mergeCell ref="A32:V32"/>
    <mergeCell ref="N6:N8"/>
    <mergeCell ref="P6:P8"/>
    <mergeCell ref="U6:U8"/>
    <mergeCell ref="A6:B8"/>
    <mergeCell ref="F6:F8"/>
    <mergeCell ref="G6:H7"/>
    <mergeCell ref="L6:M7"/>
    <mergeCell ref="I6:I8"/>
    <mergeCell ref="V6:V8"/>
    <mergeCell ref="J6:J8"/>
    <mergeCell ref="O6:O8"/>
    <mergeCell ref="K6:K8"/>
    <mergeCell ref="C6:C8"/>
    <mergeCell ref="A10:B10"/>
  </mergeCells>
  <pageMargins left="0.25" right="0.25" top="0.75" bottom="0.75" header="0.3" footer="0.3"/>
  <pageSetup paperSize="9" scale="48" fitToHeight="0" orientation="landscape" r:id="rId1"/>
  <headerFooter>
    <oddHeader>&amp;C&amp;P</oddHeader>
    <oddFooter xml:space="preserve">&amp;L&amp;F; 2007.-2013.gada plānošanas perioda ES fondu apguve līdz 2012.gada 31.decembrim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Tabula Nr.1.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Informatīvā ziņojuma 1.pielikums</dc:title>
  <dc:subject>2007.-2013.gada plānošanas perioda ES fondu apguve prioritāšu līmenī līdz 2013.gada 31.martam</dc:subject>
  <dc:creator>Signe Albiņa</dc:creator>
  <dc:description>Signe Albiņa
Finanšu ministrijas Eiropas Savienības fondu uzraudzības departamenta
Uzņēmējdarbības un inovāciju uzraudzības nodaļas vadītāja vietniece
Tālr. 67083808, fakss 67095697
Signe.Albina@fm.gov.lv</dc:description>
  <cp:lastModifiedBy>Sintija Laugale - Volbaka</cp:lastModifiedBy>
  <cp:lastPrinted>2013-05-02T09:09:34Z</cp:lastPrinted>
  <dcterms:created xsi:type="dcterms:W3CDTF">2011-06-22T11:07:26Z</dcterms:created>
  <dcterms:modified xsi:type="dcterms:W3CDTF">2013-05-17T05:58:21Z</dcterms:modified>
</cp:coreProperties>
</file>