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21045" windowHeight="12765" activeTab="0"/>
  </bookViews>
  <sheets>
    <sheet name="Tabula Nr.1.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<sst xmlns="http://schemas.openxmlformats.org/spreadsheetml/2006/main" count="75" uniqueCount="74">
  <si>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Prioritāte</t>
  </si>
  <si>
    <t>Noslēgti līgumi (publiskais fin.); LVL</t>
  </si>
  <si>
    <t>Noslēgti līgumi (publiskais fin.); % no prioritātē pieejamā publiskā fin.</t>
  </si>
  <si>
    <t>Izmaksāts finansējuma saņēmējam (publiskais fin.); LVL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</si>
  <si>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</si>
  <si>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</si>
  <si>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</si>
  <si>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</si>
  <si>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</si>
  <si>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</si>
  <si>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</si>
  <si>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</si>
  <si>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</si>
  <si>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</si>
  <si>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</si>
  <si>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</si>
  <si>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</si>
  <si>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</si>
  <si>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</si>
  <si>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</si>
  <si>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</si>
  <si>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</si>
  <si>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</si>
  <si>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</si>
  <si>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</si>
  <si>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</si>
  <si>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</si>
  <si>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</si>
  <si>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</si>
  <si>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</si>
  <si>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</si>
  <si>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</si>
  <si>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</si>
  <si>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</si>
  <si>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</si>
  <si>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</si>
  <si>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</si>
  <si>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</si>
  <si>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</si>
  <si>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</si>
  <si>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</si>
  <si>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</si>
  <si>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</si>
  <si>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</si>
  <si>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</si>
  <si>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Apstiprinātie projekti (publiskais fin.); LVL</t>
  </si>
  <si>
    <t>13.1.</t>
  </si>
  <si>
    <t>Izmaksāts  finansējuma saņēmējam (deklarējamie avansa maks.), LVL</t>
  </si>
  <si>
    <t>Izmaksāts  finansējuma saņēmējam (nedeklarējamie avansa maks.), LVL</t>
  </si>
  <si>
    <t xml:space="preserve">Finanšu ministrs </t>
  </si>
  <si>
    <t>Cilvēkresursi un nodarbinātība</t>
  </si>
  <si>
    <t>14=13/3</t>
  </si>
  <si>
    <t>6=5/3</t>
  </si>
  <si>
    <t>9=8/3</t>
  </si>
  <si>
    <t>8.1.</t>
  </si>
  <si>
    <t>5.1.</t>
  </si>
  <si>
    <t>1.3.</t>
  </si>
  <si>
    <t>Prioritātē pieejamais publiskais attiecināmais finansējums; LVL</t>
  </si>
  <si>
    <t>Finanšu pieejamība</t>
  </si>
  <si>
    <t>Prioritātē piešķirtais budžets 2007.-2012.gadā LVL*</t>
  </si>
  <si>
    <t>Informācija pēc vadības informācijas sistēmas datiem  (pārskati veidoti 09.07.2012.)</t>
  </si>
  <si>
    <t>L.Torntone</t>
  </si>
  <si>
    <t>67095614; Lelde.Torntone@fm.gov.lv</t>
  </si>
  <si>
    <t>Apstiprinātie projekti (publiskais fin.); % no prioritātē pieejamā publiskā fin. uz 31.03.2011.</t>
  </si>
  <si>
    <t>Progress apstipri-nātajiem projektiem pret datiem uz 31.03.2012.; % no prioritātē pieejamā publiskā fin.</t>
  </si>
  <si>
    <t>Noslēgti līgumi (publiskais fin.) uz 31.03.2012.; % no prioritātē pieejamā publiskā fin.</t>
  </si>
  <si>
    <t>Progress noslēgtajiem līgumiem pret datiem uz 31.03.2012.; % no prioritātē pieejamā publiskā fin.</t>
  </si>
  <si>
    <t>Izmaksāts finansējuma saņēmējam (publiskais fin.) uz 31.03.2012.; % no prioritātē pieejamā publiskā fin.</t>
  </si>
  <si>
    <t>Progress veiktajiem maksājumiem pret datiem uz 31.03.2012.; % no prioritātē pieejamā publiskā fin.</t>
  </si>
  <si>
    <t>Nepieciešamo virssaistību summa, (publiskais finansējums) atbilstoši apst. MK p/l, LVL</t>
  </si>
  <si>
    <t xml:space="preserve">* Dati līdz 30.06.2012. Kopā pieejamis valsts budžets 2007.-2012.g. ir 2 210,5 milj. latu, t.sk. nesadalītais rezerves finansējums 50,8 milj. latu. Finansējuma sadalījums ir provizorisks un var mainīties, ņemot vērā faktiskās pārdales. </t>
  </si>
  <si>
    <t>2007.-2013.gada plānošanas perioda ES fondu apguve prioritāšu līmenī līdz 2012.gada 30.jūnijam</t>
  </si>
  <si>
    <t>1.pielikums
Informatīvajam ziņojumam par Eiropas Savienības struktūrfondu un Kohēzijas fonda, Eiropas Ekonomikas zonas finanšu instrumenta, Norvēģijas finanšu instrumenta un Latvijas–Šveices sadarbības programmas apguvi līdz 2012.gada 30.jūnijam</t>
  </si>
  <si>
    <t>10.08.2012.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</si>
</sst>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wrapText="1"/>
    </xf>
    <xf numFmtId="0" fontId="50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4" fontId="53" fillId="0" borderId="0" xfId="0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16" fontId="50" fillId="33" borderId="10" xfId="0" applyNumberFormat="1" applyFont="1" applyFill="1" applyBorder="1" applyAlignment="1">
      <alignment horizontal="center" vertical="center" wrapText="1"/>
    </xf>
    <xf numFmtId="164" fontId="50" fillId="16" borderId="10" xfId="0" applyNumberFormat="1" applyFont="1" applyFill="1" applyBorder="1" applyAlignment="1" applyProtection="1">
      <alignment horizontal="center" vertical="center" wrapText="1"/>
      <protection/>
    </xf>
    <xf numFmtId="165" fontId="50" fillId="16" borderId="10" xfId="61" applyNumberFormat="1" applyFont="1" applyFill="1" applyBorder="1" applyAlignment="1" applyProtection="1">
      <alignment horizontal="center" vertical="center"/>
      <protection/>
    </xf>
    <xf numFmtId="165" fontId="50" fillId="16" borderId="10" xfId="61" applyNumberFormat="1" applyFont="1" applyFill="1" applyBorder="1" applyAlignment="1" applyProtection="1">
      <alignment horizontal="center" vertical="center" wrapText="1"/>
      <protection/>
    </xf>
    <xf numFmtId="165" fontId="50" fillId="16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164" fontId="0" fillId="10" borderId="10" xfId="0" applyNumberFormat="1" applyFont="1" applyFill="1" applyBorder="1" applyAlignment="1" applyProtection="1">
      <alignment horizontal="center" vertical="center" wrapText="1"/>
      <protection/>
    </xf>
    <xf numFmtId="1" fontId="0" fillId="10" borderId="10" xfId="0" applyNumberFormat="1" applyFont="1" applyFill="1" applyBorder="1" applyAlignment="1" applyProtection="1">
      <alignment horizontal="center" vertical="center" wrapText="1"/>
      <protection/>
    </xf>
    <xf numFmtId="165" fontId="0" fillId="10" borderId="10" xfId="61" applyNumberFormat="1" applyFont="1" applyFill="1" applyBorder="1" applyAlignment="1" applyProtection="1">
      <alignment horizontal="center" vertical="center"/>
      <protection/>
    </xf>
    <xf numFmtId="165" fontId="0" fillId="10" borderId="10" xfId="61" applyNumberFormat="1" applyFont="1" applyFill="1" applyBorder="1" applyAlignment="1" applyProtection="1">
      <alignment horizontal="center" vertical="center" wrapText="1"/>
      <protection/>
    </xf>
    <xf numFmtId="165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61" applyNumberFormat="1" applyFont="1" applyFill="1" applyBorder="1" applyAlignment="1" applyProtection="1">
      <alignment horizontal="center" vertical="center"/>
      <protection/>
    </xf>
    <xf numFmtId="165" fontId="0" fillId="0" borderId="10" xfId="61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10" borderId="10" xfId="0" applyNumberFormat="1" applyFont="1" applyFill="1" applyBorder="1" applyAlignment="1" applyProtection="1">
      <alignment horizontal="center" vertical="center"/>
      <protection/>
    </xf>
    <xf numFmtId="164" fontId="2" fillId="10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4" borderId="0" xfId="0" applyFont="1" applyFill="1" applyAlignment="1">
      <alignment/>
    </xf>
    <xf numFmtId="9" fontId="7" fillId="0" borderId="0" xfId="61" applyFont="1" applyFill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6" fillId="16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wrapText="1"/>
    </xf>
    <xf numFmtId="0" fontId="5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1"/>
  <sheetViews>
    <sheetView tabSelected="1" view="pageLayout" zoomScale="85" zoomScaleSheetLayoutView="100" zoomScalePageLayoutView="85" workbookViewId="0" topLeftCell="A1">
      <selection activeCell="A1" sqref="A1"/>
    </sheetView>
  </sheetViews>
  <sheetFormatPr defaultColWidth="9.00390625" defaultRowHeight="15.75"/>
  <cols>
    <col min="1" max="1" width="5.125" style="1" customWidth="1"/>
    <col min="2" max="2" width="34.125" style="14" customWidth="1"/>
    <col min="3" max="3" width="13.25390625" style="1" customWidth="1"/>
    <col min="4" max="4" width="13.00390625" style="1" customWidth="1"/>
    <col min="5" max="5" width="15.25390625" style="1" customWidth="1"/>
    <col min="6" max="6" width="12.75390625" style="1" customWidth="1"/>
    <col min="7" max="7" width="10.875" style="1" customWidth="1"/>
    <col min="8" max="8" width="10.50390625" style="1" hidden="1" customWidth="1"/>
    <col min="9" max="9" width="11.875" style="1" customWidth="1"/>
    <col min="10" max="10" width="13.75390625" style="59" customWidth="1"/>
    <col min="11" max="11" width="10.75390625" style="59" customWidth="1"/>
    <col min="12" max="12" width="9.00390625" style="59" hidden="1" customWidth="1"/>
    <col min="13" max="13" width="12.625" style="1" customWidth="1"/>
    <col min="14" max="14" width="13.875" style="1" customWidth="1"/>
    <col min="15" max="15" width="10.375" style="1" customWidth="1"/>
    <col min="16" max="16" width="10.875" style="1" customWidth="1"/>
    <col min="17" max="17" width="12.00390625" style="1" customWidth="1"/>
    <col min="18" max="18" width="12.00390625" style="59" customWidth="1"/>
    <col min="19" max="19" width="14.00390625" style="1" customWidth="1"/>
    <col min="20" max="164" width="9.00390625" style="40" customWidth="1"/>
    <col min="165" max="16384" width="9.00390625" style="1" customWidth="1"/>
  </cols>
  <sheetData>
    <row r="1" spans="1:19" ht="78" customHeight="1">
      <c r="A1" s="46"/>
      <c r="G1" s="47"/>
      <c r="J1" s="5"/>
      <c r="K1" s="5"/>
      <c r="L1" s="5"/>
      <c r="M1" s="70" t="s">
        <v>72</v>
      </c>
      <c r="N1" s="70"/>
      <c r="O1" s="70"/>
      <c r="P1" s="70"/>
      <c r="Q1" s="70"/>
      <c r="R1" s="70"/>
      <c r="S1" s="70"/>
    </row>
    <row r="2" spans="1:164" s="12" customFormat="1" ht="15.75" customHeight="1">
      <c r="A2" s="48"/>
      <c r="B2" s="1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</row>
    <row r="3" spans="1:164" s="12" customFormat="1" ht="15.75" customHeight="1">
      <c r="A3" s="71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</row>
    <row r="4" spans="1:164" s="12" customFormat="1" ht="15.75">
      <c r="A4" s="72" t="s">
        <v>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</row>
    <row r="5" spans="1:19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50"/>
    </row>
    <row r="6" spans="1:164" s="2" customFormat="1" ht="84" customHeight="1">
      <c r="A6" s="75" t="s">
        <v>0</v>
      </c>
      <c r="B6" s="75"/>
      <c r="C6" s="63" t="s">
        <v>57</v>
      </c>
      <c r="D6" s="63" t="s">
        <v>59</v>
      </c>
      <c r="E6" s="64" t="s">
        <v>69</v>
      </c>
      <c r="F6" s="63" t="s">
        <v>45</v>
      </c>
      <c r="G6" s="63" t="s">
        <v>38</v>
      </c>
      <c r="H6" s="63" t="s">
        <v>63</v>
      </c>
      <c r="I6" s="63" t="s">
        <v>64</v>
      </c>
      <c r="J6" s="63" t="s">
        <v>1</v>
      </c>
      <c r="K6" s="63" t="s">
        <v>2</v>
      </c>
      <c r="L6" s="63" t="s">
        <v>65</v>
      </c>
      <c r="M6" s="63" t="s">
        <v>66</v>
      </c>
      <c r="N6" s="63" t="s">
        <v>3</v>
      </c>
      <c r="O6" s="63" t="s">
        <v>4</v>
      </c>
      <c r="P6" s="63" t="s">
        <v>67</v>
      </c>
      <c r="Q6" s="63" t="s">
        <v>68</v>
      </c>
      <c r="R6" s="64" t="s">
        <v>47</v>
      </c>
      <c r="S6" s="63" t="s">
        <v>48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</row>
    <row r="7" spans="1:164" s="2" customFormat="1" ht="15.75">
      <c r="A7" s="75"/>
      <c r="B7" s="75"/>
      <c r="C7" s="63"/>
      <c r="D7" s="63"/>
      <c r="E7" s="7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5"/>
      <c r="S7" s="63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</row>
    <row r="8" spans="1:164" s="2" customFormat="1" ht="81.75" customHeight="1">
      <c r="A8" s="75"/>
      <c r="B8" s="75"/>
      <c r="C8" s="63"/>
      <c r="D8" s="63"/>
      <c r="E8" s="74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6"/>
      <c r="S8" s="63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</row>
    <row r="9" spans="1:164" s="2" customFormat="1" ht="18.75" customHeight="1">
      <c r="A9" s="17">
        <v>1</v>
      </c>
      <c r="B9" s="17">
        <v>2</v>
      </c>
      <c r="C9" s="17">
        <v>3</v>
      </c>
      <c r="D9" s="17">
        <v>4</v>
      </c>
      <c r="E9" s="17"/>
      <c r="F9" s="17">
        <v>5</v>
      </c>
      <c r="G9" s="17" t="s">
        <v>52</v>
      </c>
      <c r="H9" s="18" t="s">
        <v>55</v>
      </c>
      <c r="I9" s="17">
        <v>7</v>
      </c>
      <c r="J9" s="17">
        <v>8</v>
      </c>
      <c r="K9" s="17" t="s">
        <v>53</v>
      </c>
      <c r="L9" s="17" t="s">
        <v>54</v>
      </c>
      <c r="M9" s="17">
        <v>10</v>
      </c>
      <c r="N9" s="17">
        <v>13</v>
      </c>
      <c r="O9" s="17" t="s">
        <v>51</v>
      </c>
      <c r="P9" s="17" t="s">
        <v>46</v>
      </c>
      <c r="Q9" s="17">
        <v>15</v>
      </c>
      <c r="R9" s="17">
        <v>16</v>
      </c>
      <c r="S9" s="17">
        <v>17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</row>
    <row r="10" spans="1:164" s="9" customFormat="1" ht="15.75">
      <c r="A10" s="62" t="s">
        <v>44</v>
      </c>
      <c r="B10" s="62"/>
      <c r="C10" s="19">
        <f>C11+C18+C23</f>
        <v>3474436843.17</v>
      </c>
      <c r="D10" s="19">
        <f>D11+D18+D23</f>
        <v>2159752114.51</v>
      </c>
      <c r="E10" s="19">
        <f>E11+E18+E23</f>
        <v>286574715.78999996</v>
      </c>
      <c r="F10" s="19">
        <f>F11+F18+F23</f>
        <v>3186742451.25</v>
      </c>
      <c r="G10" s="20">
        <f aca="true" t="shared" si="0" ref="G10:G31">F10/C10</f>
        <v>0.917196827887217</v>
      </c>
      <c r="H10" s="21">
        <v>0.8895189010056159</v>
      </c>
      <c r="I10" s="21">
        <f>G10-H10</f>
        <v>0.02767792688160109</v>
      </c>
      <c r="J10" s="19">
        <f>J11+J18+J23</f>
        <v>3088243317.46</v>
      </c>
      <c r="K10" s="21">
        <f aca="true" t="shared" si="1" ref="K10:K31">J10/C10</f>
        <v>0.8888471590815721</v>
      </c>
      <c r="L10" s="21">
        <v>0.8706872551667743</v>
      </c>
      <c r="M10" s="22">
        <f>K10-L10</f>
        <v>0.018159903914797826</v>
      </c>
      <c r="N10" s="19">
        <f>N11+N18+N23</f>
        <v>1727721237.71</v>
      </c>
      <c r="O10" s="21">
        <f aca="true" t="shared" si="2" ref="O10:O31">N10/C10</f>
        <v>0.4972665544651734</v>
      </c>
      <c r="P10" s="21">
        <v>0.4658178679003868</v>
      </c>
      <c r="Q10" s="22">
        <f>O10-P10</f>
        <v>0.03144868656478661</v>
      </c>
      <c r="R10" s="19">
        <f>R11+R18+R23</f>
        <v>37117872.4</v>
      </c>
      <c r="S10" s="19">
        <f>S11+S18+S23</f>
        <v>485499246.41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</row>
    <row r="11" spans="1:164" s="10" customFormat="1" ht="15.75">
      <c r="A11" s="23" t="s">
        <v>39</v>
      </c>
      <c r="B11" s="24" t="s">
        <v>50</v>
      </c>
      <c r="C11" s="25">
        <f>SUM(C12:C17)</f>
        <v>459151886.37</v>
      </c>
      <c r="D11" s="25">
        <f>SUM(D12:D17)</f>
        <v>378732273.42378014</v>
      </c>
      <c r="E11" s="25">
        <f>SUM(E12:E17)</f>
        <v>41169459</v>
      </c>
      <c r="F11" s="26">
        <f>SUM(F12:F17)</f>
        <v>452155912.83000004</v>
      </c>
      <c r="G11" s="27">
        <f t="shared" si="0"/>
        <v>0.9847632695243631</v>
      </c>
      <c r="H11" s="28">
        <v>0.9851015021977116</v>
      </c>
      <c r="I11" s="27">
        <f>G11-H11</f>
        <v>-0.00033823267334853746</v>
      </c>
      <c r="J11" s="26">
        <f>SUM(J12:J17)</f>
        <v>451384453.08000004</v>
      </c>
      <c r="K11" s="28">
        <f t="shared" si="1"/>
        <v>0.9830830853132101</v>
      </c>
      <c r="L11" s="28">
        <v>0.9822101043413382</v>
      </c>
      <c r="M11" s="27">
        <f aca="true" t="shared" si="3" ref="M11:M31">K11-L11</f>
        <v>0.0008729809718719395</v>
      </c>
      <c r="N11" s="26">
        <f>SUM(N12:N17)</f>
        <v>320884402.51</v>
      </c>
      <c r="O11" s="28">
        <f t="shared" si="2"/>
        <v>0.6988633000005157</v>
      </c>
      <c r="P11" s="28">
        <v>0.6532826536365036</v>
      </c>
      <c r="Q11" s="29">
        <f aca="true" t="shared" si="4" ref="Q11:Q31">O11-P11</f>
        <v>0.045580646364012045</v>
      </c>
      <c r="R11" s="26">
        <f>SUM(R12:R17)</f>
        <v>0</v>
      </c>
      <c r="S11" s="25">
        <f>SUM(S12:S17)</f>
        <v>26300069.64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</row>
    <row r="12" spans="1:19" ht="15.75">
      <c r="A12" s="30" t="s">
        <v>21</v>
      </c>
      <c r="B12" s="31" t="s">
        <v>5</v>
      </c>
      <c r="C12" s="32">
        <v>91518201</v>
      </c>
      <c r="D12" s="32">
        <v>71729226.81</v>
      </c>
      <c r="E12" s="32">
        <v>4463145</v>
      </c>
      <c r="F12" s="32">
        <v>85675542</v>
      </c>
      <c r="G12" s="33">
        <f t="shared" si="0"/>
        <v>0.9361585025037806</v>
      </c>
      <c r="H12" s="33">
        <v>0.9361585025037806</v>
      </c>
      <c r="I12" s="34">
        <f aca="true" t="shared" si="5" ref="I12:I31">G12-H12</f>
        <v>0</v>
      </c>
      <c r="J12" s="32">
        <v>85675542</v>
      </c>
      <c r="K12" s="33">
        <f t="shared" si="1"/>
        <v>0.9361585025037806</v>
      </c>
      <c r="L12" s="33">
        <v>0.9361585025037806</v>
      </c>
      <c r="M12" s="35">
        <f t="shared" si="3"/>
        <v>0</v>
      </c>
      <c r="N12" s="32">
        <v>67928427.65</v>
      </c>
      <c r="O12" s="34">
        <f t="shared" si="2"/>
        <v>0.7422395426020231</v>
      </c>
      <c r="P12" s="34">
        <v>0.6764662326568243</v>
      </c>
      <c r="Q12" s="35">
        <f t="shared" si="4"/>
        <v>0.06577330994519881</v>
      </c>
      <c r="R12" s="36">
        <v>0</v>
      </c>
      <c r="S12" s="32">
        <v>16913278.54</v>
      </c>
    </row>
    <row r="13" spans="1:19" ht="15.75">
      <c r="A13" s="30" t="s">
        <v>22</v>
      </c>
      <c r="B13" s="31" t="s">
        <v>6</v>
      </c>
      <c r="C13" s="32">
        <v>102661493</v>
      </c>
      <c r="D13" s="32">
        <v>89858437.31</v>
      </c>
      <c r="E13" s="32">
        <v>7300000</v>
      </c>
      <c r="F13" s="32">
        <v>99899355.23</v>
      </c>
      <c r="G13" s="33">
        <f t="shared" si="0"/>
        <v>0.9730947048471232</v>
      </c>
      <c r="H13" s="33">
        <v>0.9704829762216686</v>
      </c>
      <c r="I13" s="34">
        <f t="shared" si="5"/>
        <v>0.002611728625454668</v>
      </c>
      <c r="J13" s="32">
        <v>99899355.23</v>
      </c>
      <c r="K13" s="33">
        <f t="shared" si="1"/>
        <v>0.9730947048471232</v>
      </c>
      <c r="L13" s="33">
        <v>0.9704829762216686</v>
      </c>
      <c r="M13" s="35">
        <f t="shared" si="3"/>
        <v>0.002611728625454668</v>
      </c>
      <c r="N13" s="32">
        <v>64522146.01</v>
      </c>
      <c r="O13" s="34">
        <f t="shared" si="2"/>
        <v>0.6284941327514105</v>
      </c>
      <c r="P13" s="34">
        <v>0.5787484538141288</v>
      </c>
      <c r="Q13" s="35">
        <f t="shared" si="4"/>
        <v>0.04974567893728177</v>
      </c>
      <c r="R13" s="36">
        <v>0</v>
      </c>
      <c r="S13" s="32">
        <v>2307918.77</v>
      </c>
    </row>
    <row r="14" spans="1:19" ht="31.5">
      <c r="A14" s="30" t="s">
        <v>56</v>
      </c>
      <c r="B14" s="31" t="s">
        <v>7</v>
      </c>
      <c r="C14" s="32">
        <v>198980166</v>
      </c>
      <c r="D14" s="32">
        <v>167875227.6100001</v>
      </c>
      <c r="E14" s="32">
        <v>27278868</v>
      </c>
      <c r="F14" s="32">
        <v>202027873.81</v>
      </c>
      <c r="G14" s="33">
        <f t="shared" si="0"/>
        <v>1.0153166412073453</v>
      </c>
      <c r="H14" s="33">
        <v>1.020313827660592</v>
      </c>
      <c r="I14" s="34">
        <f t="shared" si="5"/>
        <v>-0.00499718645324676</v>
      </c>
      <c r="J14" s="32">
        <v>202027873.81</v>
      </c>
      <c r="K14" s="33">
        <f t="shared" si="1"/>
        <v>1.0153166412073453</v>
      </c>
      <c r="L14" s="33">
        <v>1.0146798188921</v>
      </c>
      <c r="M14" s="35">
        <f t="shared" si="3"/>
        <v>0.0006368223152453112</v>
      </c>
      <c r="N14" s="32">
        <v>149344044.86</v>
      </c>
      <c r="O14" s="34">
        <f t="shared" si="2"/>
        <v>0.75054739305022</v>
      </c>
      <c r="P14" s="34">
        <v>0.7186217030294365</v>
      </c>
      <c r="Q14" s="35">
        <f t="shared" si="4"/>
        <v>0.03192569002078349</v>
      </c>
      <c r="R14" s="36">
        <v>0</v>
      </c>
      <c r="S14" s="32">
        <v>1558108.2</v>
      </c>
    </row>
    <row r="15" spans="1:19" ht="15.75">
      <c r="A15" s="30" t="s">
        <v>23</v>
      </c>
      <c r="B15" s="31" t="s">
        <v>8</v>
      </c>
      <c r="C15" s="32">
        <v>36258630.34</v>
      </c>
      <c r="D15" s="32">
        <v>29735124.93</v>
      </c>
      <c r="E15" s="32">
        <v>2127446</v>
      </c>
      <c r="F15" s="32">
        <v>35475830.24</v>
      </c>
      <c r="G15" s="33">
        <f t="shared" si="0"/>
        <v>0.9784106544384158</v>
      </c>
      <c r="H15" s="33">
        <v>0.9735198720691665</v>
      </c>
      <c r="I15" s="34">
        <f t="shared" si="5"/>
        <v>0.004890782369249336</v>
      </c>
      <c r="J15" s="32">
        <v>35348776.67</v>
      </c>
      <c r="K15" s="33">
        <f t="shared" si="1"/>
        <v>0.974906562617831</v>
      </c>
      <c r="L15" s="33">
        <v>0.9708322382813978</v>
      </c>
      <c r="M15" s="35">
        <f t="shared" si="3"/>
        <v>0.004074324336433288</v>
      </c>
      <c r="N15" s="32">
        <v>22625777.31</v>
      </c>
      <c r="O15" s="34">
        <f t="shared" si="2"/>
        <v>0.6240108106080213</v>
      </c>
      <c r="P15" s="34">
        <v>0.5613331940326127</v>
      </c>
      <c r="Q15" s="35">
        <f t="shared" si="4"/>
        <v>0.0626776165754086</v>
      </c>
      <c r="R15" s="36">
        <v>0</v>
      </c>
      <c r="S15" s="32">
        <v>2282983.8</v>
      </c>
    </row>
    <row r="16" spans="1:19" ht="16.5" customHeight="1">
      <c r="A16" s="30" t="s">
        <v>24</v>
      </c>
      <c r="B16" s="31" t="s">
        <v>9</v>
      </c>
      <c r="C16" s="32">
        <v>16885635</v>
      </c>
      <c r="D16" s="32">
        <v>12375867.68</v>
      </c>
      <c r="E16" s="32">
        <v>0</v>
      </c>
      <c r="F16" s="32">
        <v>16446664.06</v>
      </c>
      <c r="G16" s="33">
        <f t="shared" si="0"/>
        <v>0.9740032909629991</v>
      </c>
      <c r="H16" s="33">
        <v>0.9406323593989803</v>
      </c>
      <c r="I16" s="34">
        <f t="shared" si="5"/>
        <v>0.033370931564018824</v>
      </c>
      <c r="J16" s="32">
        <v>15802257.88</v>
      </c>
      <c r="K16" s="33">
        <f t="shared" si="1"/>
        <v>0.9358403092332626</v>
      </c>
      <c r="L16" s="33">
        <v>0.9341721427710595</v>
      </c>
      <c r="M16" s="35">
        <f t="shared" si="3"/>
        <v>0.0016681664622030246</v>
      </c>
      <c r="N16" s="32">
        <v>9206689.52</v>
      </c>
      <c r="O16" s="34">
        <f t="shared" si="2"/>
        <v>0.5452379800937305</v>
      </c>
      <c r="P16" s="34">
        <v>0.504544602557144</v>
      </c>
      <c r="Q16" s="35">
        <f t="shared" si="4"/>
        <v>0.04069337753658653</v>
      </c>
      <c r="R16" s="36">
        <v>0</v>
      </c>
      <c r="S16" s="32">
        <v>3237780.33</v>
      </c>
    </row>
    <row r="17" spans="1:19" ht="15.75">
      <c r="A17" s="30" t="s">
        <v>25</v>
      </c>
      <c r="B17" s="31" t="s">
        <v>10</v>
      </c>
      <c r="C17" s="32">
        <v>12847761.03</v>
      </c>
      <c r="D17" s="32">
        <f>7156483.3104+1905.77338</f>
        <v>7158389.08378</v>
      </c>
      <c r="E17" s="32">
        <v>0</v>
      </c>
      <c r="F17" s="32">
        <v>12630647.49</v>
      </c>
      <c r="G17" s="33">
        <f t="shared" si="0"/>
        <v>0.9831010602164042</v>
      </c>
      <c r="H17" s="33">
        <v>0.9963255885683298</v>
      </c>
      <c r="I17" s="34">
        <f t="shared" si="5"/>
        <v>-0.013224528351925557</v>
      </c>
      <c r="J17" s="32">
        <v>12630647.49</v>
      </c>
      <c r="K17" s="33">
        <f t="shared" si="1"/>
        <v>0.9831010602164042</v>
      </c>
      <c r="L17" s="33">
        <v>0.9963255885683298</v>
      </c>
      <c r="M17" s="35">
        <f t="shared" si="3"/>
        <v>-0.013224528351925557</v>
      </c>
      <c r="N17" s="32">
        <v>7257317.16</v>
      </c>
      <c r="O17" s="34">
        <f t="shared" si="2"/>
        <v>0.5648701857898738</v>
      </c>
      <c r="P17" s="34">
        <v>0.5267544441554732</v>
      </c>
      <c r="Q17" s="35">
        <f t="shared" si="4"/>
        <v>0.03811574163440057</v>
      </c>
      <c r="R17" s="36">
        <v>0</v>
      </c>
      <c r="S17" s="32">
        <v>0</v>
      </c>
    </row>
    <row r="18" spans="1:164" s="10" customFormat="1" ht="15.75">
      <c r="A18" s="23" t="s">
        <v>40</v>
      </c>
      <c r="B18" s="24" t="s">
        <v>41</v>
      </c>
      <c r="C18" s="37">
        <f>SUM(C19:C22)</f>
        <v>543127102.42</v>
      </c>
      <c r="D18" s="38">
        <f>SUM(D19:D22)</f>
        <v>341947524.0349</v>
      </c>
      <c r="E18" s="38">
        <f>SUM(E19:E22)</f>
        <v>46070677.79</v>
      </c>
      <c r="F18" s="25">
        <f>SUM(F19:F22)</f>
        <v>481743739.15</v>
      </c>
      <c r="G18" s="27">
        <f t="shared" si="0"/>
        <v>0.8869815868210306</v>
      </c>
      <c r="H18" s="27">
        <v>0.8917300494709494</v>
      </c>
      <c r="I18" s="28">
        <f t="shared" si="5"/>
        <v>-0.004748462649918794</v>
      </c>
      <c r="J18" s="25">
        <f>SUM(J19:J22)</f>
        <v>466206985.65</v>
      </c>
      <c r="K18" s="27">
        <f t="shared" si="1"/>
        <v>0.8583754770710785</v>
      </c>
      <c r="L18" s="27">
        <v>0.8415671376799418</v>
      </c>
      <c r="M18" s="29">
        <f t="shared" si="3"/>
        <v>0.016808339391136684</v>
      </c>
      <c r="N18" s="25">
        <f>SUM(N19:N22)</f>
        <v>278398284.48</v>
      </c>
      <c r="O18" s="28">
        <f t="shared" si="2"/>
        <v>0.5125840401621401</v>
      </c>
      <c r="P18" s="28">
        <v>0.48983342119110457</v>
      </c>
      <c r="Q18" s="29">
        <f t="shared" si="4"/>
        <v>0.02275061897103553</v>
      </c>
      <c r="R18" s="25">
        <f>SUM(R19:R22)</f>
        <v>27234789.29</v>
      </c>
      <c r="S18" s="25">
        <f>SUM(S19:S22)</f>
        <v>31417978.03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</row>
    <row r="19" spans="1:19" ht="15.75">
      <c r="A19" s="30" t="s">
        <v>26</v>
      </c>
      <c r="B19" s="31" t="s">
        <v>11</v>
      </c>
      <c r="C19" s="32">
        <v>320045094</v>
      </c>
      <c r="D19" s="32">
        <v>138861675.81</v>
      </c>
      <c r="E19" s="32">
        <v>40070677.79</v>
      </c>
      <c r="F19" s="32">
        <v>278579333</v>
      </c>
      <c r="G19" s="33">
        <f t="shared" si="0"/>
        <v>0.8704377546246654</v>
      </c>
      <c r="H19" s="33">
        <v>0.8761759204157649</v>
      </c>
      <c r="I19" s="34">
        <f t="shared" si="5"/>
        <v>-0.0057381657910994255</v>
      </c>
      <c r="J19" s="32">
        <v>263282578.61</v>
      </c>
      <c r="K19" s="33">
        <f t="shared" si="1"/>
        <v>0.8226421324552471</v>
      </c>
      <c r="L19" s="33">
        <v>0.7925456887022302</v>
      </c>
      <c r="M19" s="35">
        <f t="shared" si="3"/>
        <v>0.0300964437530169</v>
      </c>
      <c r="N19" s="32">
        <v>106393289.64</v>
      </c>
      <c r="O19" s="34">
        <f t="shared" si="2"/>
        <v>0.33243218419714315</v>
      </c>
      <c r="P19" s="34">
        <v>0.29989319680057336</v>
      </c>
      <c r="Q19" s="35">
        <f t="shared" si="4"/>
        <v>0.032538987396569796</v>
      </c>
      <c r="R19" s="32">
        <v>26987141.83</v>
      </c>
      <c r="S19" s="32">
        <v>31417978.03</v>
      </c>
    </row>
    <row r="20" spans="1:19" ht="15.75">
      <c r="A20" s="30" t="s">
        <v>27</v>
      </c>
      <c r="B20" s="31" t="s">
        <v>58</v>
      </c>
      <c r="C20" s="32">
        <v>147494366</v>
      </c>
      <c r="D20" s="32">
        <v>170300356</v>
      </c>
      <c r="E20" s="32">
        <v>0</v>
      </c>
      <c r="F20" s="32">
        <v>147494365</v>
      </c>
      <c r="G20" s="33">
        <f t="shared" si="0"/>
        <v>0.99999999322008</v>
      </c>
      <c r="H20" s="33">
        <v>1</v>
      </c>
      <c r="I20" s="34">
        <f t="shared" si="5"/>
        <v>-6.779919958788128E-09</v>
      </c>
      <c r="J20" s="32">
        <v>147494366</v>
      </c>
      <c r="K20" s="33">
        <f t="shared" si="1"/>
        <v>1</v>
      </c>
      <c r="L20" s="33">
        <v>1</v>
      </c>
      <c r="M20" s="35">
        <f t="shared" si="3"/>
        <v>0</v>
      </c>
      <c r="N20" s="32">
        <v>147494366</v>
      </c>
      <c r="O20" s="34">
        <f t="shared" si="2"/>
        <v>1</v>
      </c>
      <c r="P20" s="34">
        <v>1</v>
      </c>
      <c r="Q20" s="35">
        <f t="shared" si="4"/>
        <v>0</v>
      </c>
      <c r="R20" s="32">
        <v>0</v>
      </c>
      <c r="S20" s="32">
        <v>0</v>
      </c>
    </row>
    <row r="21" spans="1:19" ht="15.75">
      <c r="A21" s="30" t="s">
        <v>28</v>
      </c>
      <c r="B21" s="31" t="s">
        <v>12</v>
      </c>
      <c r="C21" s="32">
        <v>59433653.12</v>
      </c>
      <c r="D21" s="32">
        <v>23389806.759999998</v>
      </c>
      <c r="E21" s="32">
        <v>6000000</v>
      </c>
      <c r="F21" s="32">
        <v>40823432.5</v>
      </c>
      <c r="G21" s="33">
        <f t="shared" si="0"/>
        <v>0.6868740243440046</v>
      </c>
      <c r="H21" s="33">
        <v>0.6953106401950881</v>
      </c>
      <c r="I21" s="34">
        <f t="shared" si="5"/>
        <v>-0.008436615851083573</v>
      </c>
      <c r="J21" s="32">
        <v>40583432.39</v>
      </c>
      <c r="K21" s="33">
        <f t="shared" si="1"/>
        <v>0.6828359062509534</v>
      </c>
      <c r="L21" s="33">
        <v>0.687244645008286</v>
      </c>
      <c r="M21" s="35">
        <f t="shared" si="3"/>
        <v>-0.004408738757332609</v>
      </c>
      <c r="N21" s="32">
        <v>17594648.93</v>
      </c>
      <c r="O21" s="34">
        <f t="shared" si="2"/>
        <v>0.2960384900870115</v>
      </c>
      <c r="P21" s="34">
        <v>0.2733813828874735</v>
      </c>
      <c r="Q21" s="35">
        <f t="shared" si="4"/>
        <v>0.022657107199538007</v>
      </c>
      <c r="R21" s="32">
        <v>247647.46</v>
      </c>
      <c r="S21" s="32">
        <v>0</v>
      </c>
    </row>
    <row r="22" spans="1:19" ht="15.75">
      <c r="A22" s="30" t="s">
        <v>29</v>
      </c>
      <c r="B22" s="31" t="s">
        <v>10</v>
      </c>
      <c r="C22" s="32">
        <v>16153989.3</v>
      </c>
      <c r="D22" s="32">
        <f>9392884.3449+2801.12</f>
        <v>9395685.4649</v>
      </c>
      <c r="E22" s="32">
        <v>0</v>
      </c>
      <c r="F22" s="32">
        <v>14846608.65</v>
      </c>
      <c r="G22" s="33">
        <f t="shared" si="0"/>
        <v>0.919067629319279</v>
      </c>
      <c r="H22" s="33">
        <v>0.9339944096657288</v>
      </c>
      <c r="I22" s="34">
        <f t="shared" si="5"/>
        <v>-0.014926780346449786</v>
      </c>
      <c r="J22" s="32">
        <v>14846608.65</v>
      </c>
      <c r="K22" s="33">
        <f t="shared" si="1"/>
        <v>0.919067629319279</v>
      </c>
      <c r="L22" s="33">
        <v>0.9339944096657288</v>
      </c>
      <c r="M22" s="35">
        <f t="shared" si="3"/>
        <v>-0.014926780346449786</v>
      </c>
      <c r="N22" s="32">
        <v>6915979.91</v>
      </c>
      <c r="O22" s="34">
        <f t="shared" si="2"/>
        <v>0.42812829583835366</v>
      </c>
      <c r="P22" s="34">
        <v>0.3912371094612524</v>
      </c>
      <c r="Q22" s="35">
        <f t="shared" si="4"/>
        <v>0.03689118637710126</v>
      </c>
      <c r="R22" s="32">
        <v>0</v>
      </c>
      <c r="S22" s="32">
        <v>0</v>
      </c>
    </row>
    <row r="23" spans="1:164" s="10" customFormat="1" ht="15.75">
      <c r="A23" s="23" t="s">
        <v>42</v>
      </c>
      <c r="B23" s="24" t="s">
        <v>43</v>
      </c>
      <c r="C23" s="25">
        <f>SUM(C24:C31)</f>
        <v>2472157854.38</v>
      </c>
      <c r="D23" s="25">
        <f>SUM(D24:D31)</f>
        <v>1439072317.0513198</v>
      </c>
      <c r="E23" s="25">
        <f>SUM(E24:E31)</f>
        <v>199334579</v>
      </c>
      <c r="F23" s="25">
        <f>F24+F25+F26+F27+F28+F29+F30+F31</f>
        <v>2252842799.27</v>
      </c>
      <c r="G23" s="27">
        <f t="shared" si="0"/>
        <v>0.9112859825187001</v>
      </c>
      <c r="H23" s="27">
        <v>0.8712806375304032</v>
      </c>
      <c r="I23" s="28">
        <f t="shared" si="5"/>
        <v>0.04000534498829689</v>
      </c>
      <c r="J23" s="25">
        <f>J24+J25+J26+J27+J28+J29+J30+J31</f>
        <v>2170651878.73</v>
      </c>
      <c r="K23" s="27">
        <f t="shared" si="1"/>
        <v>0.8780393512834092</v>
      </c>
      <c r="L23" s="27">
        <v>0.8563718256417531</v>
      </c>
      <c r="M23" s="29">
        <f t="shared" si="3"/>
        <v>0.021667525641656082</v>
      </c>
      <c r="N23" s="25">
        <f>N24+N25+N26+N27+N28+N29+N30+N31</f>
        <v>1128438550.72</v>
      </c>
      <c r="O23" s="28">
        <f t="shared" si="2"/>
        <v>0.4564589387852842</v>
      </c>
      <c r="P23" s="28">
        <v>0.4257240253106527</v>
      </c>
      <c r="Q23" s="29">
        <f t="shared" si="4"/>
        <v>0.03073491347463153</v>
      </c>
      <c r="R23" s="25">
        <f>R24+R25+R26+R27+R28+R29+R30+R31</f>
        <v>9883083.11</v>
      </c>
      <c r="S23" s="25">
        <f>S24+S25+S26+S27+S28+S29+S30+S31</f>
        <v>427781198.74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</row>
    <row r="24" spans="1:19" ht="31.5">
      <c r="A24" s="30" t="s">
        <v>30</v>
      </c>
      <c r="B24" s="31" t="s">
        <v>13</v>
      </c>
      <c r="C24" s="32">
        <v>394454499</v>
      </c>
      <c r="D24" s="32">
        <v>265212289.67</v>
      </c>
      <c r="E24" s="32">
        <v>66730536</v>
      </c>
      <c r="F24" s="32">
        <v>358926233.81</v>
      </c>
      <c r="G24" s="33">
        <f t="shared" si="0"/>
        <v>0.909930637677934</v>
      </c>
      <c r="H24" s="33">
        <v>1.0017862933032486</v>
      </c>
      <c r="I24" s="34">
        <f t="shared" si="5"/>
        <v>-0.09185565562531461</v>
      </c>
      <c r="J24" s="32">
        <v>358794983.39</v>
      </c>
      <c r="K24" s="33">
        <f t="shared" si="1"/>
        <v>0.9095978986159313</v>
      </c>
      <c r="L24" s="33">
        <v>1.001670092651168</v>
      </c>
      <c r="M24" s="35">
        <f t="shared" si="3"/>
        <v>-0.09207219403523659</v>
      </c>
      <c r="N24" s="32">
        <v>211833698.85</v>
      </c>
      <c r="O24" s="34">
        <f t="shared" si="2"/>
        <v>0.5370294910744572</v>
      </c>
      <c r="P24" s="34">
        <v>0.49142868288086117</v>
      </c>
      <c r="Q24" s="35">
        <f t="shared" si="4"/>
        <v>0.04560080819359602</v>
      </c>
      <c r="R24" s="36">
        <v>0</v>
      </c>
      <c r="S24" s="32">
        <v>78084340.19</v>
      </c>
    </row>
    <row r="25" spans="1:19" ht="31.5">
      <c r="A25" s="30" t="s">
        <v>31</v>
      </c>
      <c r="B25" s="31" t="s">
        <v>14</v>
      </c>
      <c r="C25" s="32">
        <v>396573367.9</v>
      </c>
      <c r="D25" s="32">
        <v>231160106.14</v>
      </c>
      <c r="E25" s="32">
        <v>26135455</v>
      </c>
      <c r="F25" s="32">
        <v>365020048.72</v>
      </c>
      <c r="G25" s="33">
        <f t="shared" si="0"/>
        <v>0.9204351029745486</v>
      </c>
      <c r="H25" s="33">
        <v>0.7987529175430542</v>
      </c>
      <c r="I25" s="34">
        <f t="shared" si="5"/>
        <v>0.12168218543149434</v>
      </c>
      <c r="J25" s="32">
        <v>341931106.81</v>
      </c>
      <c r="K25" s="33">
        <f t="shared" si="1"/>
        <v>0.8622139923834256</v>
      </c>
      <c r="L25" s="33">
        <v>0.794051769783505</v>
      </c>
      <c r="M25" s="35">
        <f t="shared" si="3"/>
        <v>0.06816222259992055</v>
      </c>
      <c r="N25" s="32">
        <v>154843997.85</v>
      </c>
      <c r="O25" s="34">
        <f t="shared" si="2"/>
        <v>0.39045485749573955</v>
      </c>
      <c r="P25" s="34">
        <v>0.3519435215710056</v>
      </c>
      <c r="Q25" s="35">
        <f t="shared" si="4"/>
        <v>0.038511335924733936</v>
      </c>
      <c r="R25" s="36">
        <v>0</v>
      </c>
      <c r="S25" s="32">
        <v>27851852.29</v>
      </c>
    </row>
    <row r="26" spans="1:164" s="7" customFormat="1" ht="31.5">
      <c r="A26" s="30" t="s">
        <v>32</v>
      </c>
      <c r="B26" s="31" t="s">
        <v>15</v>
      </c>
      <c r="C26" s="32">
        <v>651027786</v>
      </c>
      <c r="D26" s="32">
        <v>346351928.59</v>
      </c>
      <c r="E26" s="32">
        <v>35294118</v>
      </c>
      <c r="F26" s="32">
        <v>640182029.02</v>
      </c>
      <c r="G26" s="33">
        <f t="shared" si="0"/>
        <v>0.9833405620877754</v>
      </c>
      <c r="H26" s="33">
        <v>0.9066359429088945</v>
      </c>
      <c r="I26" s="34">
        <f t="shared" si="5"/>
        <v>0.07670461917888094</v>
      </c>
      <c r="J26" s="32">
        <v>629112866.62</v>
      </c>
      <c r="K26" s="33">
        <f t="shared" si="1"/>
        <v>0.9663379661340599</v>
      </c>
      <c r="L26" s="33">
        <v>0.9000163268300195</v>
      </c>
      <c r="M26" s="35">
        <f t="shared" si="3"/>
        <v>0.06632163930404034</v>
      </c>
      <c r="N26" s="32">
        <v>245929293.11</v>
      </c>
      <c r="O26" s="34">
        <f t="shared" si="2"/>
        <v>0.3777554482290561</v>
      </c>
      <c r="P26" s="34">
        <v>0.3534063684341731</v>
      </c>
      <c r="Q26" s="35">
        <f t="shared" si="4"/>
        <v>0.02434907979488299</v>
      </c>
      <c r="R26" s="36">
        <v>0</v>
      </c>
      <c r="S26" s="32">
        <v>72240627.92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</row>
    <row r="27" spans="1:164" s="7" customFormat="1" ht="30.75" customHeight="1">
      <c r="A27" s="30" t="s">
        <v>33</v>
      </c>
      <c r="B27" s="31" t="s">
        <v>16</v>
      </c>
      <c r="C27" s="32">
        <v>259173385.3</v>
      </c>
      <c r="D27" s="32">
        <v>106761169.28999999</v>
      </c>
      <c r="E27" s="32">
        <v>15000000</v>
      </c>
      <c r="F27" s="32">
        <v>216881689.45</v>
      </c>
      <c r="G27" s="33">
        <f t="shared" si="0"/>
        <v>0.8368208379072324</v>
      </c>
      <c r="H27" s="33">
        <v>0.789132419840333</v>
      </c>
      <c r="I27" s="34">
        <f t="shared" si="5"/>
        <v>0.047688418066899385</v>
      </c>
      <c r="J27" s="32">
        <v>202689137.33</v>
      </c>
      <c r="K27" s="33">
        <f t="shared" si="1"/>
        <v>0.782059998542605</v>
      </c>
      <c r="L27" s="33">
        <v>0.7301476417841118</v>
      </c>
      <c r="M27" s="35">
        <f t="shared" si="3"/>
        <v>0.05191235675849315</v>
      </c>
      <c r="N27" s="32">
        <v>84088933.73</v>
      </c>
      <c r="O27" s="34">
        <f t="shared" si="2"/>
        <v>0.32445049723244096</v>
      </c>
      <c r="P27" s="34">
        <v>0.28404524887764393</v>
      </c>
      <c r="Q27" s="35">
        <f t="shared" si="4"/>
        <v>0.04040524835479703</v>
      </c>
      <c r="R27" s="36">
        <v>0</v>
      </c>
      <c r="S27" s="32">
        <v>31037781.72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</row>
    <row r="28" spans="1:164" s="7" customFormat="1" ht="31.5" customHeight="1">
      <c r="A28" s="30" t="s">
        <v>34</v>
      </c>
      <c r="B28" s="31" t="s">
        <v>17</v>
      </c>
      <c r="C28" s="32">
        <v>494896636</v>
      </c>
      <c r="D28" s="32">
        <v>301668019.23</v>
      </c>
      <c r="E28" s="32">
        <v>11912839</v>
      </c>
      <c r="F28" s="32">
        <v>425502599.68</v>
      </c>
      <c r="G28" s="33">
        <f t="shared" si="0"/>
        <v>0.8597807475902908</v>
      </c>
      <c r="H28" s="33">
        <v>0.8090209090247281</v>
      </c>
      <c r="I28" s="34">
        <f t="shared" si="5"/>
        <v>0.050759838565562654</v>
      </c>
      <c r="J28" s="32">
        <v>392177566.11</v>
      </c>
      <c r="K28" s="33">
        <f t="shared" si="1"/>
        <v>0.7924433863195627</v>
      </c>
      <c r="L28" s="33">
        <v>0.7819265686016907</v>
      </c>
      <c r="M28" s="35">
        <f t="shared" si="3"/>
        <v>0.01051681771787194</v>
      </c>
      <c r="N28" s="32">
        <v>271190629.92</v>
      </c>
      <c r="O28" s="34">
        <f t="shared" si="2"/>
        <v>0.5479742843109566</v>
      </c>
      <c r="P28" s="34">
        <v>0.5279713744305993</v>
      </c>
      <c r="Q28" s="35">
        <f t="shared" si="4"/>
        <v>0.020002909880357356</v>
      </c>
      <c r="R28" s="32">
        <v>9883083.11</v>
      </c>
      <c r="S28" s="32">
        <v>129786216.39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</row>
    <row r="29" spans="1:164" s="7" customFormat="1" ht="15.75">
      <c r="A29" s="30" t="s">
        <v>35</v>
      </c>
      <c r="B29" s="31" t="s">
        <v>18</v>
      </c>
      <c r="C29" s="32">
        <v>226969401.31</v>
      </c>
      <c r="D29" s="32">
        <v>159730857.99</v>
      </c>
      <c r="E29" s="32">
        <v>44261631</v>
      </c>
      <c r="F29" s="32">
        <v>204288747.63</v>
      </c>
      <c r="G29" s="33">
        <f t="shared" si="0"/>
        <v>0.9000717561526179</v>
      </c>
      <c r="H29" s="33">
        <v>0.9006474219879502</v>
      </c>
      <c r="I29" s="34">
        <f t="shared" si="5"/>
        <v>-0.0005756658353323063</v>
      </c>
      <c r="J29" s="32">
        <v>203904767.51</v>
      </c>
      <c r="K29" s="33">
        <f t="shared" si="1"/>
        <v>0.8983799857298923</v>
      </c>
      <c r="L29" s="33">
        <v>0.8920955467624924</v>
      </c>
      <c r="M29" s="35">
        <f t="shared" si="3"/>
        <v>0.006284438967399941</v>
      </c>
      <c r="N29" s="32">
        <v>142445453.26</v>
      </c>
      <c r="O29" s="34">
        <f t="shared" si="2"/>
        <v>0.6275976075975314</v>
      </c>
      <c r="P29" s="34">
        <v>0.6081148527659215</v>
      </c>
      <c r="Q29" s="35">
        <f t="shared" si="4"/>
        <v>0.019482754831609883</v>
      </c>
      <c r="R29" s="36">
        <v>0</v>
      </c>
      <c r="S29" s="32">
        <v>88780380.23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</row>
    <row r="30" spans="1:19" ht="15.75">
      <c r="A30" s="30" t="s">
        <v>36</v>
      </c>
      <c r="B30" s="31" t="s">
        <v>19</v>
      </c>
      <c r="C30" s="32">
        <v>40488570.07</v>
      </c>
      <c r="D30" s="32">
        <f>23258570.7588+7484.96</f>
        <v>23266055.7188</v>
      </c>
      <c r="E30" s="32">
        <v>0</v>
      </c>
      <c r="F30" s="32">
        <v>35650701.71</v>
      </c>
      <c r="G30" s="33">
        <f t="shared" si="0"/>
        <v>0.8805127384929651</v>
      </c>
      <c r="H30" s="33">
        <v>0.8899802951228304</v>
      </c>
      <c r="I30" s="34">
        <f t="shared" si="5"/>
        <v>-0.009467556629865315</v>
      </c>
      <c r="J30" s="32">
        <v>35650701.71</v>
      </c>
      <c r="K30" s="33">
        <f t="shared" si="1"/>
        <v>0.8805127384929651</v>
      </c>
      <c r="L30" s="33">
        <v>0.8899802951228304</v>
      </c>
      <c r="M30" s="35">
        <f t="shared" si="3"/>
        <v>-0.009467556629865315</v>
      </c>
      <c r="N30" s="32">
        <v>15655556.37</v>
      </c>
      <c r="O30" s="34">
        <f t="shared" si="2"/>
        <v>0.3866660724973338</v>
      </c>
      <c r="P30" s="34">
        <v>0.34493580647215977</v>
      </c>
      <c r="Q30" s="35">
        <f t="shared" si="4"/>
        <v>0.041730266025174045</v>
      </c>
      <c r="R30" s="36">
        <v>0</v>
      </c>
      <c r="S30" s="32">
        <v>0</v>
      </c>
    </row>
    <row r="31" spans="1:19" ht="15.75">
      <c r="A31" s="30" t="s">
        <v>37</v>
      </c>
      <c r="B31" s="31" t="s">
        <v>20</v>
      </c>
      <c r="C31" s="32">
        <v>8574208.8</v>
      </c>
      <c r="D31" s="32">
        <f>4920082.2759+1808.14662</f>
        <v>4921890.42252</v>
      </c>
      <c r="E31" s="32">
        <v>0</v>
      </c>
      <c r="F31" s="32">
        <v>6390749.25</v>
      </c>
      <c r="G31" s="33">
        <f t="shared" si="0"/>
        <v>0.7453456521842574</v>
      </c>
      <c r="H31" s="33">
        <v>0.7484717458711758</v>
      </c>
      <c r="I31" s="34">
        <f t="shared" si="5"/>
        <v>-0.0031260936869184075</v>
      </c>
      <c r="J31" s="32">
        <v>6390749.25</v>
      </c>
      <c r="K31" s="33">
        <f t="shared" si="1"/>
        <v>0.7453456521842574</v>
      </c>
      <c r="L31" s="33">
        <v>0.7484717458711758</v>
      </c>
      <c r="M31" s="35">
        <f t="shared" si="3"/>
        <v>-0.0031260936869184075</v>
      </c>
      <c r="N31" s="32">
        <v>2450987.63</v>
      </c>
      <c r="O31" s="34">
        <f t="shared" si="2"/>
        <v>0.28585583663416264</v>
      </c>
      <c r="P31" s="34">
        <v>0.24075659785658587</v>
      </c>
      <c r="Q31" s="35">
        <f t="shared" si="4"/>
        <v>0.04509923877757677</v>
      </c>
      <c r="R31" s="36">
        <v>0</v>
      </c>
      <c r="S31" s="32">
        <v>0</v>
      </c>
    </row>
    <row r="32" spans="1:19" ht="18.75" customHeight="1">
      <c r="A32" s="69" t="s">
        <v>70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16"/>
    </row>
    <row r="33" spans="1:19" ht="17.2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20" ht="40.5" customHeight="1">
      <c r="A34" s="51"/>
      <c r="B34" s="4" t="s">
        <v>73</v>
      </c>
      <c r="C34" s="54"/>
      <c r="D34" s="52"/>
      <c r="E34" s="52"/>
      <c r="F34" s="53"/>
      <c r="G34" s="51"/>
      <c r="H34" s="3" t="s">
        <v>49</v>
      </c>
      <c r="J34" s="6"/>
      <c r="K34" s="6"/>
      <c r="L34" s="1"/>
      <c r="N34" s="67"/>
      <c r="O34" s="67"/>
      <c r="P34" s="67"/>
      <c r="Q34" s="67"/>
      <c r="R34" s="61"/>
      <c r="S34" s="45"/>
      <c r="T34" s="41"/>
    </row>
    <row r="35" spans="2:20" ht="16.5" customHeight="1">
      <c r="B35" s="4" t="s">
        <v>61</v>
      </c>
      <c r="C35" s="54"/>
      <c r="D35" s="52"/>
      <c r="E35" s="52"/>
      <c r="F35" s="6"/>
      <c r="G35" s="3"/>
      <c r="H35" s="56"/>
      <c r="J35" s="6"/>
      <c r="K35" s="6"/>
      <c r="L35" s="56"/>
      <c r="N35" s="42"/>
      <c r="O35" s="42"/>
      <c r="P35" s="42"/>
      <c r="Q35" s="42"/>
      <c r="R35" s="43"/>
      <c r="S35" s="42"/>
      <c r="T35" s="44"/>
    </row>
    <row r="36" spans="2:20" ht="16.5" customHeight="1">
      <c r="B36" s="4" t="s">
        <v>62</v>
      </c>
      <c r="C36" s="54"/>
      <c r="D36" s="57"/>
      <c r="E36" s="57"/>
      <c r="F36" s="6"/>
      <c r="G36" s="55"/>
      <c r="H36" s="55"/>
      <c r="I36" s="55"/>
      <c r="J36" s="55"/>
      <c r="K36" s="55"/>
      <c r="L36" s="55"/>
      <c r="M36" s="55"/>
      <c r="N36" s="42"/>
      <c r="O36" s="42"/>
      <c r="P36" s="42"/>
      <c r="Q36" s="42"/>
      <c r="R36" s="43"/>
      <c r="S36" s="42"/>
      <c r="T36" s="44"/>
    </row>
    <row r="37" spans="3:20" ht="16.5" customHeight="1">
      <c r="C37" s="55"/>
      <c r="D37" s="57"/>
      <c r="E37" s="57"/>
      <c r="F37" s="6"/>
      <c r="G37" s="55"/>
      <c r="H37" s="55"/>
      <c r="I37" s="55"/>
      <c r="J37" s="55"/>
      <c r="K37" s="55"/>
      <c r="L37" s="55"/>
      <c r="M37" s="55"/>
      <c r="N37" s="42"/>
      <c r="O37" s="42"/>
      <c r="P37" s="42"/>
      <c r="Q37" s="42"/>
      <c r="R37" s="43"/>
      <c r="S37" s="42"/>
      <c r="T37" s="44"/>
    </row>
    <row r="40" spans="4:5" ht="15.75">
      <c r="D40" s="58"/>
      <c r="E40" s="58"/>
    </row>
    <row r="41" spans="4:5" ht="15.75">
      <c r="D41" s="58"/>
      <c r="E41" s="58"/>
    </row>
    <row r="42" spans="4:5" ht="15.75">
      <c r="D42" s="58"/>
      <c r="E42" s="58"/>
    </row>
    <row r="43" spans="4:5" ht="15.75">
      <c r="D43" s="58"/>
      <c r="E43" s="58"/>
    </row>
    <row r="44" spans="4:5" ht="15.75">
      <c r="D44" s="58"/>
      <c r="E44" s="58"/>
    </row>
    <row r="45" spans="4:5" ht="15.75">
      <c r="D45" s="58"/>
      <c r="E45" s="58"/>
    </row>
    <row r="46" spans="4:5" ht="15.75">
      <c r="D46" s="58"/>
      <c r="E46" s="58"/>
    </row>
    <row r="47" spans="4:5" ht="15.75">
      <c r="D47" s="58"/>
      <c r="E47" s="58"/>
    </row>
    <row r="48" spans="4:5" ht="15.75">
      <c r="D48" s="58"/>
      <c r="E48" s="58"/>
    </row>
    <row r="49" spans="4:5" ht="15.75">
      <c r="D49" s="58"/>
      <c r="E49" s="58"/>
    </row>
    <row r="50" spans="4:5" ht="15.75">
      <c r="D50" s="58"/>
      <c r="E50" s="58"/>
    </row>
    <row r="51" spans="4:5" ht="15.75">
      <c r="D51" s="58"/>
      <c r="E51" s="58"/>
    </row>
    <row r="52" spans="4:5" ht="15.75">
      <c r="D52" s="58"/>
      <c r="E52" s="58"/>
    </row>
    <row r="53" spans="4:5" ht="15.75">
      <c r="D53" s="58"/>
      <c r="E53" s="58"/>
    </row>
    <row r="54" spans="4:5" ht="15.75">
      <c r="D54" s="58"/>
      <c r="E54" s="58"/>
    </row>
    <row r="55" spans="4:5" ht="15.75">
      <c r="D55" s="58"/>
      <c r="E55" s="58"/>
    </row>
    <row r="56" spans="4:5" ht="15.75">
      <c r="D56" s="58"/>
      <c r="E56" s="58"/>
    </row>
    <row r="57" spans="4:5" ht="15.75">
      <c r="D57" s="58"/>
      <c r="E57" s="58"/>
    </row>
    <row r="58" spans="4:5" ht="15.75">
      <c r="D58" s="60"/>
      <c r="E58" s="60"/>
    </row>
    <row r="59" spans="4:5" ht="15.75">
      <c r="D59" s="58"/>
      <c r="E59" s="58"/>
    </row>
    <row r="60" spans="4:5" ht="15.75">
      <c r="D60" s="58"/>
      <c r="E60" s="58"/>
    </row>
    <row r="61" spans="4:5" ht="15.75">
      <c r="D61" s="11"/>
      <c r="E61" s="11"/>
    </row>
  </sheetData>
  <sheetProtection/>
  <mergeCells count="25">
    <mergeCell ref="D6:D8"/>
    <mergeCell ref="A6:B8"/>
    <mergeCell ref="I6:I8"/>
    <mergeCell ref="C6:C8"/>
    <mergeCell ref="F6:F8"/>
    <mergeCell ref="M1:S1"/>
    <mergeCell ref="O6:O8"/>
    <mergeCell ref="Q6:Q8"/>
    <mergeCell ref="J6:J8"/>
    <mergeCell ref="P6:P8"/>
    <mergeCell ref="A3:S3"/>
    <mergeCell ref="A4:S4"/>
    <mergeCell ref="G6:G8"/>
    <mergeCell ref="N6:N8"/>
    <mergeCell ref="E6:E8"/>
    <mergeCell ref="A10:B10"/>
    <mergeCell ref="S6:S8"/>
    <mergeCell ref="R6:R8"/>
    <mergeCell ref="H6:H8"/>
    <mergeCell ref="L6:L8"/>
    <mergeCell ref="N34:Q34"/>
    <mergeCell ref="A33:S33"/>
    <mergeCell ref="A32:R32"/>
    <mergeCell ref="K6:K8"/>
    <mergeCell ref="M6:M8"/>
  </mergeCells>
  <printOptions/>
  <pageMargins left="0.25" right="0.25" top="0.75" bottom="0.75" header="0.3" footer="0.3"/>
  <pageSetup fitToHeight="0" fitToWidth="0" horizontalDpi="600" verticalDpi="600" orientation="landscape" paperSize="9" scale="53" r:id="rId1"/>
  <headerFooter>
    <oddFooter>&amp;L&amp;F; 2007.-2013.gada plānošanas perioda ES fondu apguve līdz 2012.gada 30.jūnijam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līdz 2012.gada 30.jūnijam</dc:subject>
  <dc:creator>Lelde Torntone</dc:creator>
  <cp:keywords/>
  <dc:description>Lelde Torntone
Finanšu ministrijas Eiropas Savienības fondu uzraudzības departamenta
Uzņēmējdarbības un inovāciju uzraudzības nodaļas vecākā referente 
Tālr. 67095614, fakss 67095697
Lelde.Torntone@fm.gov.lv</dc:description>
  <cp:lastModifiedBy>Lelde Torntone</cp:lastModifiedBy>
  <cp:lastPrinted>2012-07-27T07:29:20Z</cp:lastPrinted>
  <dcterms:created xsi:type="dcterms:W3CDTF">2011-06-22T11:07:26Z</dcterms:created>
  <dcterms:modified xsi:type="dcterms:W3CDTF">2012-08-15T11:18:51Z</dcterms:modified>
  <cp:category/>
  <cp:version/>
  <cp:contentType/>
  <cp:contentStatus/>
</cp:coreProperties>
</file>