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65416" windowWidth="15195" windowHeight="12795" activeTab="0"/>
  </bookViews>
  <sheets>
    <sheet name="Tabula Nr.1.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<sst xmlns="http://schemas.openxmlformats.org/spreadsheetml/2006/main" count="85" uniqueCount="82">
  <si>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Prioritāte</t>
  </si>
  <si>
    <t>Noslēgti līgumi (publiskais fin.); % no prioritātē pieejamā publiskā fin.</t>
  </si>
  <si>
    <t>Izmaksāts finansējuma saņēmējam (publiskais fin.); LVL</t>
  </si>
  <si>
    <t>Izmaksāts finansējuma saņēmējam (publiskais fin.); % no prioritātē pieejamā publiskā fin.</t>
  </si>
  <si>
    <t>Augstākā izglītība un zinātne</t>
  </si>
  <si>
    <t>Izglītība un prasmes</t>
  </si>
  <si>
    <t>Nodarbinātības veicināšana un veselība darbā</t>
  </si>
  <si>
    <t>Sociālās iekļaušanas veicināšana</t>
  </si>
  <si>
    <t>Administratīvās kapacitātes stiprināšana</t>
  </si>
  <si>
    <t>Tehniskā palīdzība</t>
  </si>
  <si>
    <t>Zinātne un inovācijas</t>
  </si>
  <si>
    <t>Uzņēmējdarbības veicināšana</t>
  </si>
  <si>
    <t>Infrastruktūra cilvēku kapitāla nostiprināšanai</t>
  </si>
  <si>
    <t>Teritoriju pieejamības un sasniedzamības veicināšana</t>
  </si>
  <si>
    <t>Eiropas nozīmes transporta tīklu attīstība un ilgtspējīga transporta veicināšana</t>
  </si>
  <si>
    <t>Kvalitatīvas vides dzīvei un ekonomiskai aktivitātei nodrošināšana</t>
  </si>
  <si>
    <t>Vides infrastruktūras un videi draudzīgas enerģētikas veicināšana</t>
  </si>
  <si>
    <t>Policentriska attīstība</t>
  </si>
  <si>
    <t>Tehniskā palīdzība ERAF ieviešanai</t>
  </si>
  <si>
    <t>Tehniskā palīdzība KF ieviešanai</t>
  </si>
  <si>
    <t>1.1.</t>
  </si>
  <si>
    <t>1.2.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</si>
  <si>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</si>
  <si>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</si>
  <si>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</si>
  <si>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</si>
  <si>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</si>
  <si>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</si>
  <si>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</si>
  <si>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</si>
  <si>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</si>
  <si>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</si>
  <si>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</si>
  <si>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</si>
  <si>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</si>
  <si>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</si>
  <si>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</si>
  <si>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Apstiprinātie projekti (publiskais fin.); % no prioritātē pieejamā publiskā fin.</t>
  </si>
  <si>
    <t>1.</t>
  </si>
  <si>
    <t>2.</t>
  </si>
  <si>
    <t>Uzņēmējdarbība un inovācijas</t>
  </si>
  <si>
    <t>3.</t>
  </si>
  <si>
    <t>Infrastruktūra un pakalpojumi</t>
  </si>
  <si>
    <t>KOPĀ</t>
  </si>
  <si>
    <t>Izmaksāts  finansējuma saņēmējam (deklarējamie avansa maks.), LVL</t>
  </si>
  <si>
    <t>Izmaksāts  finansējuma saņēmējam (nedeklarējamie avansa maks.), LVL</t>
  </si>
  <si>
    <t>Cilvēkresursi un nodarbinātība</t>
  </si>
  <si>
    <t>1.3.</t>
  </si>
  <si>
    <t>Prioritātē pieejamais publiskais attiecināmais finansējums; LVL</t>
  </si>
  <si>
    <t>Finanšu pieejamība</t>
  </si>
  <si>
    <t>Finanšu ministrs</t>
  </si>
  <si>
    <t>A.Vilks</t>
  </si>
  <si>
    <t>Kopā prioritātē pieejamais publiskais attiecināmais finansējums, ieskaitot piešķrtās virssaistības; LVL</t>
  </si>
  <si>
    <t xml:space="preserve">Apstiprinātie projekti (publiskais fin.); </t>
  </si>
  <si>
    <t>LVL</t>
  </si>
  <si>
    <t>Skaits</t>
  </si>
  <si>
    <t xml:space="preserve">Noslēgti līgumi (publiskais fin.); </t>
  </si>
  <si>
    <t>** 2012.gada 16.oktobra MK sēdes protokols Nr.58 29.§</t>
  </si>
  <si>
    <t>1.pielikums
Informatīvajam ziņojumam par Eiropas Savienības struktūrfondu un Kohēzijas fonda, Eiropas Ekonomikas zonas finanšu instrumenta, Norvēģijas finanšu instrumenta un Latvijas–Šveices sadarbības programmas apguvi līdz 2012.gada 31.decembrim</t>
  </si>
  <si>
    <t>Informācija pēc vadības informācijas sistēmas datiem  (pārskati veidoti 09.01.2013.)</t>
  </si>
  <si>
    <t>Apstiprinātie projekti (publiskais fin.); % no prioritātē pieejamā publiskā fin. uz 30.092012.</t>
  </si>
  <si>
    <t>Noslēgti līgumi (publiskais fin.) uz 30.09.2012; % no prioritātē pieejamā publiskā fin.</t>
  </si>
  <si>
    <t>Izmaksāts finansējuma saņēmējam (publiskais fin.) uz 30.09.2012; % no prioritātē pieejamā publiskā fin.</t>
  </si>
  <si>
    <t>Apstiprinātie projekti (publiskais fin.); % no prioritātē pieejamā publiskā fin. uz 31.12.2011.</t>
  </si>
  <si>
    <t>Progress apstipri-nātajiem projektiem pret datiem uz 31.12.2011.; % no prioritātē pieejamā publiskā fin.</t>
  </si>
  <si>
    <t>Noslēgti līgumi (publiskais fin.) uz 31.12.2011.; % no prioritātē pieejamā publiskā fin.</t>
  </si>
  <si>
    <t>Progress noslēgtajiem līgumiem pret datiem uz 31.12.2011.; % no prioritātē pieejamā publiskā fin.</t>
  </si>
  <si>
    <t>Izmaksāts finansējuma saņēmējam (publiskais fin.) uz 31.12.2011.; % no prioritātē pieejamā publiskā fin.</t>
  </si>
  <si>
    <t>Progress veiktajiem maksājumiem pret datiem uz 31.12.2011.; % no prioritātē pieejamā publiskā fin.</t>
  </si>
  <si>
    <t>Progress apstipri-nātajiem projektiem pret datiem uz 30.09.2012.; % no prioritātē pieejamā publiskā fin.</t>
  </si>
  <si>
    <t>Progress noslēgtajiem līgumiem pret datiem uz 30.09.2012.; % no prioritātē pieejamā publiskā fin.</t>
  </si>
  <si>
    <t>Progress veiktajiem maksājumiem pret datiem uz 30.09.2012.; % no prioritātē pieejamā publiskā fin.</t>
  </si>
  <si>
    <t>9=8/3</t>
  </si>
  <si>
    <t>14=13/3</t>
  </si>
  <si>
    <t>18=17/3</t>
  </si>
  <si>
    <t>S.Laugale-Volbaka</t>
  </si>
  <si>
    <t>67083964; Sintija.Laugale-Volbaka@fm.gov.lv</t>
  </si>
  <si>
    <t>Prioritātē izlietotais finansējums 2007.-2012.gadā LVL*</t>
  </si>
  <si>
    <t>* Ņemot vērā Valsts kases operatīvos datus par ES fondu apguvi līdz 31.12.2012.</t>
  </si>
  <si>
    <t>Piešķirto virssaistību summa, (publiskais finansējums) atbilstoši apst. MK p/l **, LVL</t>
  </si>
  <si>
    <t>2007.-2013.gada plānošanas perioda ES fondu finanšu investīcijas prioritāšu līmenī līdz 2012.gada 31.decembrim</t>
  </si>
  <si>
    <t>27.02.2013.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</si>
</sst>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_-;\-* #,##0.0_-;_-* &quot;-&quot;??_-;_-@_-"/>
    <numFmt numFmtId="172" formatCode="_-* #,##0_-;\-* #,##0_-;_-* &quot;-&quot;??_-;_-@_-"/>
    <numFmt numFmtId="173" formatCode="#,##0_ ;\-#,##0\ "/>
    <numFmt numFmtId="174" formatCode="[$-10426]#,##0;\-#,##0"/>
    <numFmt numFmtId="175" formatCode="#,##0.000"/>
    <numFmt numFmtId="176" formatCode="#,##0.0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sz val="26"/>
      <color theme="1"/>
      <name val="Times New Roman"/>
      <family val="1"/>
    </font>
    <font>
      <sz val="26"/>
      <color rgb="FF000000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6" fillId="0" borderId="0" xfId="0" applyFont="1" applyAlignment="1">
      <alignment/>
    </xf>
    <xf numFmtId="0" fontId="55" fillId="0" borderId="0" xfId="0" applyFont="1" applyFill="1" applyBorder="1" applyAlignment="1">
      <alignment horizontal="left" wrapText="1"/>
    </xf>
    <xf numFmtId="0" fontId="53" fillId="16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0" fillId="0" borderId="0" xfId="0" applyFont="1" applyAlignment="1">
      <alignment horizontal="left"/>
    </xf>
    <xf numFmtId="164" fontId="56" fillId="0" borderId="0" xfId="0" applyNumberFormat="1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16" fontId="53" fillId="33" borderId="10" xfId="0" applyNumberFormat="1" applyFont="1" applyFill="1" applyBorder="1" applyAlignment="1">
      <alignment horizontal="center" vertical="center" wrapText="1"/>
    </xf>
    <xf numFmtId="165" fontId="53" fillId="16" borderId="10" xfId="61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165" fontId="0" fillId="10" borderId="10" xfId="61" applyNumberFormat="1" applyFont="1" applyFill="1" applyBorder="1" applyAlignment="1" applyProtection="1">
      <alignment horizontal="center" vertical="center"/>
      <protection/>
    </xf>
    <xf numFmtId="165" fontId="0" fillId="10" borderId="10" xfId="6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5" fontId="0" fillId="0" borderId="10" xfId="61" applyNumberFormat="1" applyFont="1" applyFill="1" applyBorder="1" applyAlignment="1" applyProtection="1">
      <alignment horizontal="center" vertical="center"/>
      <protection/>
    </xf>
    <xf numFmtId="165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Fill="1" applyAlignment="1">
      <alignment/>
    </xf>
    <xf numFmtId="0" fontId="58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9" fontId="7" fillId="0" borderId="0" xfId="6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34" borderId="0" xfId="0" applyFont="1" applyFill="1" applyAlignment="1">
      <alignment/>
    </xf>
    <xf numFmtId="9" fontId="7" fillId="0" borderId="0" xfId="61" applyFont="1" applyFill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173" fontId="53" fillId="16" borderId="10" xfId="42" applyNumberFormat="1" applyFont="1" applyFill="1" applyBorder="1" applyAlignment="1" applyProtection="1">
      <alignment horizontal="center" vertical="center" wrapText="1"/>
      <protection/>
    </xf>
    <xf numFmtId="173" fontId="0" fillId="10" borderId="10" xfId="42" applyNumberFormat="1" applyFont="1" applyFill="1" applyBorder="1" applyAlignment="1" applyProtection="1">
      <alignment horizontal="center" vertical="center" wrapText="1"/>
      <protection/>
    </xf>
    <xf numFmtId="173" fontId="0" fillId="0" borderId="10" xfId="42" applyNumberFormat="1" applyFont="1" applyFill="1" applyBorder="1" applyAlignment="1" applyProtection="1">
      <alignment horizontal="center" vertical="center"/>
      <protection/>
    </xf>
    <xf numFmtId="173" fontId="0" fillId="0" borderId="10" xfId="42" applyNumberFormat="1" applyFont="1" applyFill="1" applyBorder="1" applyAlignment="1" applyProtection="1">
      <alignment horizontal="center" vertical="center" wrapText="1"/>
      <protection/>
    </xf>
    <xf numFmtId="173" fontId="2" fillId="10" borderId="10" xfId="42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2" fillId="0" borderId="10" xfId="61" applyNumberFormat="1" applyFont="1" applyFill="1" applyBorder="1" applyAlignment="1" applyProtection="1">
      <alignment horizontal="center" vertical="center"/>
      <protection/>
    </xf>
    <xf numFmtId="173" fontId="2" fillId="0" borderId="10" xfId="42" applyNumberFormat="1" applyFont="1" applyFill="1" applyBorder="1" applyAlignment="1" applyProtection="1">
      <alignment horizontal="center" vertical="center"/>
      <protection/>
    </xf>
    <xf numFmtId="173" fontId="0" fillId="10" borderId="10" xfId="42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left" wrapText="1"/>
    </xf>
    <xf numFmtId="0" fontId="60" fillId="0" borderId="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62"/>
  <sheetViews>
    <sheetView tabSelected="1" view="pageLayout" zoomScale="80" zoomScaleSheetLayoutView="100" zoomScalePageLayoutView="80" workbookViewId="0" topLeftCell="A1">
      <selection activeCell="D5" sqref="D5"/>
    </sheetView>
  </sheetViews>
  <sheetFormatPr defaultColWidth="9.00390625" defaultRowHeight="15.75"/>
  <cols>
    <col min="1" max="1" width="5.125" style="1" customWidth="1"/>
    <col min="2" max="2" width="41.625" style="12" customWidth="1"/>
    <col min="3" max="6" width="18.00390625" style="1" customWidth="1"/>
    <col min="7" max="7" width="9.375" style="1" customWidth="1"/>
    <col min="8" max="8" width="15.375" style="1" customWidth="1"/>
    <col min="9" max="9" width="11.875" style="1" customWidth="1"/>
    <col min="10" max="10" width="11.875" style="1" hidden="1" customWidth="1"/>
    <col min="11" max="11" width="11.875" style="1" customWidth="1"/>
    <col min="12" max="12" width="11.875" style="1" hidden="1" customWidth="1"/>
    <col min="13" max="13" width="11.875" style="1" customWidth="1"/>
    <col min="14" max="14" width="7.625" style="1" customWidth="1"/>
    <col min="15" max="15" width="14.875" style="41" customWidth="1"/>
    <col min="16" max="16" width="11.875" style="41" customWidth="1"/>
    <col min="17" max="17" width="11.875" style="41" hidden="1" customWidth="1"/>
    <col min="18" max="18" width="11.875" style="1" customWidth="1"/>
    <col min="19" max="19" width="11.875" style="1" hidden="1" customWidth="1"/>
    <col min="20" max="20" width="11.875" style="1" customWidth="1"/>
    <col min="21" max="21" width="15.375" style="1" customWidth="1"/>
    <col min="22" max="22" width="11.875" style="1" customWidth="1"/>
    <col min="23" max="23" width="11.875" style="1" hidden="1" customWidth="1"/>
    <col min="24" max="24" width="11.875" style="1" customWidth="1"/>
    <col min="25" max="25" width="11.875" style="1" hidden="1" customWidth="1"/>
    <col min="26" max="26" width="11.875" style="1" customWidth="1"/>
    <col min="27" max="27" width="15.125" style="41" customWidth="1"/>
    <col min="28" max="28" width="15.125" style="1" customWidth="1"/>
    <col min="29" max="29" width="9.00390625" style="26" customWidth="1"/>
    <col min="30" max="31" width="8.875" style="26" customWidth="1"/>
    <col min="32" max="171" width="9.00390625" style="26" customWidth="1"/>
    <col min="172" max="16384" width="9.00390625" style="1" customWidth="1"/>
  </cols>
  <sheetData>
    <row r="1" spans="1:28" s="26" customFormat="1" ht="78" customHeight="1">
      <c r="A1" s="43"/>
      <c r="B1" s="44"/>
      <c r="I1" s="45"/>
      <c r="O1" s="4"/>
      <c r="P1" s="4"/>
      <c r="Q1" s="4"/>
      <c r="R1" s="83" t="s">
        <v>58</v>
      </c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s="10" customFormat="1" ht="15.75" customHeight="1">
      <c r="A2" s="46"/>
      <c r="B2" s="4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10" customFormat="1" ht="33.75" customHeight="1">
      <c r="A3" s="78" t="s">
        <v>80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8" s="10" customFormat="1" ht="23.25">
      <c r="A4" s="79" t="s">
        <v>59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28" ht="48.75" customHeight="1">
      <c r="A5" s="32"/>
      <c r="B5" s="32"/>
      <c r="C5" s="32"/>
      <c r="D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  <c r="Z5" s="33"/>
      <c r="AA5" s="33"/>
      <c r="AB5" s="33"/>
    </row>
    <row r="6" spans="1:171" s="2" customFormat="1" ht="84" customHeight="1">
      <c r="A6" s="82" t="s">
        <v>0</v>
      </c>
      <c r="B6" s="82"/>
      <c r="C6" s="66" t="s">
        <v>48</v>
      </c>
      <c r="D6" s="66" t="s">
        <v>77</v>
      </c>
      <c r="E6" s="70" t="s">
        <v>79</v>
      </c>
      <c r="F6" s="70" t="s">
        <v>52</v>
      </c>
      <c r="G6" s="66" t="s">
        <v>53</v>
      </c>
      <c r="H6" s="66"/>
      <c r="I6" s="66" t="s">
        <v>37</v>
      </c>
      <c r="J6" s="66" t="s">
        <v>60</v>
      </c>
      <c r="K6" s="66" t="s">
        <v>69</v>
      </c>
      <c r="L6" s="66" t="s">
        <v>63</v>
      </c>
      <c r="M6" s="66" t="s">
        <v>64</v>
      </c>
      <c r="N6" s="73" t="s">
        <v>56</v>
      </c>
      <c r="O6" s="74"/>
      <c r="P6" s="66" t="s">
        <v>1</v>
      </c>
      <c r="Q6" s="66" t="s">
        <v>61</v>
      </c>
      <c r="R6" s="66" t="s">
        <v>70</v>
      </c>
      <c r="S6" s="66" t="s">
        <v>65</v>
      </c>
      <c r="T6" s="66" t="s">
        <v>66</v>
      </c>
      <c r="U6" s="66" t="s">
        <v>2</v>
      </c>
      <c r="V6" s="66" t="s">
        <v>3</v>
      </c>
      <c r="W6" s="66" t="s">
        <v>62</v>
      </c>
      <c r="X6" s="66" t="s">
        <v>71</v>
      </c>
      <c r="Y6" s="66" t="s">
        <v>67</v>
      </c>
      <c r="Z6" s="66" t="s">
        <v>68</v>
      </c>
      <c r="AA6" s="66" t="s">
        <v>45</v>
      </c>
      <c r="AB6" s="70" t="s">
        <v>44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</row>
    <row r="7" spans="1:171" s="2" customFormat="1" ht="15.75" customHeight="1">
      <c r="A7" s="82"/>
      <c r="B7" s="82"/>
      <c r="C7" s="66"/>
      <c r="D7" s="66"/>
      <c r="E7" s="80"/>
      <c r="F7" s="71"/>
      <c r="G7" s="66"/>
      <c r="H7" s="66"/>
      <c r="I7" s="66"/>
      <c r="J7" s="66"/>
      <c r="K7" s="66"/>
      <c r="L7" s="66"/>
      <c r="M7" s="66"/>
      <c r="N7" s="75"/>
      <c r="O7" s="7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71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</row>
    <row r="8" spans="1:171" s="2" customFormat="1" ht="67.5" customHeight="1">
      <c r="A8" s="82"/>
      <c r="B8" s="82"/>
      <c r="C8" s="66"/>
      <c r="D8" s="66"/>
      <c r="E8" s="81"/>
      <c r="F8" s="72"/>
      <c r="G8" s="55" t="s">
        <v>55</v>
      </c>
      <c r="H8" s="55" t="s">
        <v>54</v>
      </c>
      <c r="I8" s="66"/>
      <c r="J8" s="66"/>
      <c r="K8" s="66"/>
      <c r="L8" s="66"/>
      <c r="M8" s="66"/>
      <c r="N8" s="55" t="s">
        <v>55</v>
      </c>
      <c r="O8" s="55" t="s">
        <v>54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72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</row>
    <row r="9" spans="1:171" s="2" customFormat="1" ht="18.7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 t="s">
        <v>72</v>
      </c>
      <c r="J9" s="15"/>
      <c r="K9" s="14">
        <v>10</v>
      </c>
      <c r="L9" s="14"/>
      <c r="M9" s="14">
        <v>11</v>
      </c>
      <c r="N9" s="14">
        <v>12</v>
      </c>
      <c r="O9" s="14">
        <v>13</v>
      </c>
      <c r="P9" s="14" t="s">
        <v>73</v>
      </c>
      <c r="Q9" s="14"/>
      <c r="R9" s="14">
        <v>15</v>
      </c>
      <c r="S9" s="14"/>
      <c r="T9" s="14">
        <v>16</v>
      </c>
      <c r="U9" s="14">
        <v>17</v>
      </c>
      <c r="V9" s="14" t="s">
        <v>74</v>
      </c>
      <c r="W9" s="14"/>
      <c r="X9" s="14">
        <v>19</v>
      </c>
      <c r="Y9" s="14"/>
      <c r="Z9" s="14">
        <v>20</v>
      </c>
      <c r="AA9" s="14">
        <v>21</v>
      </c>
      <c r="AB9" s="14">
        <v>22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</row>
    <row r="10" spans="1:171" s="8" customFormat="1" ht="15.75">
      <c r="A10" s="77" t="s">
        <v>43</v>
      </c>
      <c r="B10" s="77"/>
      <c r="C10" s="50">
        <f>C11+C18+C23</f>
        <v>3484351330.6020794</v>
      </c>
      <c r="D10" s="50">
        <f>D11+D18+D23</f>
        <v>2064775449.1</v>
      </c>
      <c r="E10" s="50">
        <f>E11+E18+E23</f>
        <v>298574716</v>
      </c>
      <c r="F10" s="50">
        <f>C10+E10</f>
        <v>3782926046.6020794</v>
      </c>
      <c r="G10" s="50">
        <f>G11+G18+G23</f>
        <v>5382</v>
      </c>
      <c r="H10" s="50">
        <f>H11+H18+H23</f>
        <v>3359803641.1</v>
      </c>
      <c r="I10" s="16">
        <f>H10/C10</f>
        <v>0.9642551288074162</v>
      </c>
      <c r="J10" s="16">
        <v>0.9504119643607929</v>
      </c>
      <c r="K10" s="16">
        <f>I10-J10</f>
        <v>0.013843164446623257</v>
      </c>
      <c r="L10" s="16">
        <v>0.8842027590189594</v>
      </c>
      <c r="M10" s="16">
        <f>I10-L10</f>
        <v>0.08005236978845676</v>
      </c>
      <c r="N10" s="50">
        <f>N11+N18+N23</f>
        <v>5165</v>
      </c>
      <c r="O10" s="50">
        <f>O11+O18+O23</f>
        <v>3310128527.13</v>
      </c>
      <c r="P10" s="16">
        <f>O10/C10</f>
        <v>0.9499984970109273</v>
      </c>
      <c r="Q10" s="16">
        <v>0.92103967653232</v>
      </c>
      <c r="R10" s="16">
        <f>P10-Q10</f>
        <v>0.028958820478607317</v>
      </c>
      <c r="S10" s="16">
        <v>0.8655449701041136</v>
      </c>
      <c r="T10" s="16">
        <f>P10-S10</f>
        <v>0.08445352690681374</v>
      </c>
      <c r="U10" s="50">
        <f>U11+U18+U23</f>
        <v>1977628535.9700003</v>
      </c>
      <c r="V10" s="16">
        <f>U10/C10</f>
        <v>0.5675743770730133</v>
      </c>
      <c r="W10" s="16">
        <v>0.5254616376035385</v>
      </c>
      <c r="X10" s="16">
        <f>V10-W10</f>
        <v>0.0421127394694748</v>
      </c>
      <c r="Y10" s="16">
        <v>0.43544400834937647</v>
      </c>
      <c r="Z10" s="16">
        <f>V10-Y10</f>
        <v>0.13213036872363682</v>
      </c>
      <c r="AA10" s="50">
        <f>AA11+AA18+AA23</f>
        <v>505592254.4600001</v>
      </c>
      <c r="AB10" s="50">
        <f>AB11+AB18+AB23</f>
        <v>37213872.19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</row>
    <row r="11" spans="1:171" s="9" customFormat="1" ht="15.75">
      <c r="A11" s="17" t="s">
        <v>38</v>
      </c>
      <c r="B11" s="18" t="s">
        <v>46</v>
      </c>
      <c r="C11" s="51">
        <f>SUM(C12:C17)</f>
        <v>459143858.91</v>
      </c>
      <c r="D11" s="51">
        <f>SUM(D12:D17)</f>
        <v>379142712.6648001</v>
      </c>
      <c r="E11" s="51">
        <f>SUM(E12:E17)</f>
        <v>40869459</v>
      </c>
      <c r="F11" s="51">
        <f aca="true" t="shared" si="0" ref="F11:F31">C11+E11</f>
        <v>500013317.91</v>
      </c>
      <c r="G11" s="51">
        <f>SUM(G12:G17)</f>
        <v>930</v>
      </c>
      <c r="H11" s="51">
        <f>SUM(H12:H17)</f>
        <v>475760081.31</v>
      </c>
      <c r="I11" s="20">
        <f aca="true" t="shared" si="1" ref="I11:I31">H11/C11</f>
        <v>1.0361895777925607</v>
      </c>
      <c r="J11" s="20">
        <v>1.0178594961567726</v>
      </c>
      <c r="K11" s="20">
        <f aca="true" t="shared" si="2" ref="K11:K31">I11-J11</f>
        <v>0.018330081635788087</v>
      </c>
      <c r="L11" s="20">
        <v>0.9193263076563934</v>
      </c>
      <c r="M11" s="20">
        <f aca="true" t="shared" si="3" ref="M11:M31">I11-L11</f>
        <v>0.11686327013616726</v>
      </c>
      <c r="N11" s="51">
        <f>SUM(N12:N17)</f>
        <v>928</v>
      </c>
      <c r="O11" s="51">
        <f>SUM(O12:O17)</f>
        <v>475719185.28000003</v>
      </c>
      <c r="P11" s="20">
        <f aca="true" t="shared" si="4" ref="P11:P31">O11/C11</f>
        <v>1.0361005076041951</v>
      </c>
      <c r="Q11" s="20">
        <v>1.0175017639228958</v>
      </c>
      <c r="R11" s="20">
        <f aca="true" t="shared" si="5" ref="R11:R31">P11-Q11</f>
        <v>0.018598743681299323</v>
      </c>
      <c r="S11" s="20">
        <v>0.9076986012078617</v>
      </c>
      <c r="T11" s="20">
        <f aca="true" t="shared" si="6" ref="T11:T31">P11-S11</f>
        <v>0.12840190639633342</v>
      </c>
      <c r="U11" s="51">
        <f>SUM(U12:U17)</f>
        <v>362390270.22999996</v>
      </c>
      <c r="V11" s="20">
        <f aca="true" t="shared" si="7" ref="V11:V31">U11/C11</f>
        <v>0.7892739131702828</v>
      </c>
      <c r="W11" s="20">
        <v>0.74586591591182</v>
      </c>
      <c r="X11" s="20">
        <f aca="true" t="shared" si="8" ref="X11:X31">V11-W11</f>
        <v>0.04340799725846278</v>
      </c>
      <c r="Y11" s="20">
        <v>0.6212385499384441</v>
      </c>
      <c r="Z11" s="20">
        <f aca="true" t="shared" si="9" ref="Z11:Z31">V11-Y11</f>
        <v>0.16803536323183876</v>
      </c>
      <c r="AA11" s="51">
        <f>SUM(AA12:AA17)</f>
        <v>26875972.36</v>
      </c>
      <c r="AB11" s="51">
        <f>SUM(AB12:AB17)</f>
        <v>0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</row>
    <row r="12" spans="1:30" ht="15.75">
      <c r="A12" s="21" t="s">
        <v>20</v>
      </c>
      <c r="B12" s="22" t="s">
        <v>4</v>
      </c>
      <c r="C12" s="52">
        <v>91518201</v>
      </c>
      <c r="D12" s="52">
        <v>74847550.22</v>
      </c>
      <c r="E12" s="52">
        <v>4463145</v>
      </c>
      <c r="F12" s="52">
        <f>C12+E12</f>
        <v>95981346</v>
      </c>
      <c r="G12" s="52">
        <v>87</v>
      </c>
      <c r="H12" s="52">
        <v>85625874.6</v>
      </c>
      <c r="I12" s="23">
        <f t="shared" si="1"/>
        <v>0.9356157973428695</v>
      </c>
      <c r="J12" s="23">
        <v>0.9361585025037806</v>
      </c>
      <c r="K12" s="23">
        <f t="shared" si="2"/>
        <v>-0.00054270516091115</v>
      </c>
      <c r="L12" s="23">
        <v>0.9361585025037806</v>
      </c>
      <c r="M12" s="23">
        <f t="shared" si="3"/>
        <v>-0.00054270516091115</v>
      </c>
      <c r="N12" s="53">
        <v>87</v>
      </c>
      <c r="O12" s="52">
        <v>85625874.6</v>
      </c>
      <c r="P12" s="23">
        <f t="shared" si="4"/>
        <v>0.9356157973428695</v>
      </c>
      <c r="Q12" s="23">
        <v>0.9361585025037806</v>
      </c>
      <c r="R12" s="23">
        <f t="shared" si="5"/>
        <v>-0.00054270516091115</v>
      </c>
      <c r="S12" s="23">
        <v>0.9334571819216595</v>
      </c>
      <c r="T12" s="23">
        <f t="shared" si="6"/>
        <v>0.002158615421209986</v>
      </c>
      <c r="U12" s="52">
        <v>74492849.91</v>
      </c>
      <c r="V12" s="23">
        <f t="shared" si="7"/>
        <v>0.8139675943804883</v>
      </c>
      <c r="W12" s="24">
        <v>0.7888249931835963</v>
      </c>
      <c r="X12" s="24">
        <f t="shared" si="8"/>
        <v>0.025142601196891934</v>
      </c>
      <c r="Y12" s="24">
        <v>0.6486408361545482</v>
      </c>
      <c r="Z12" s="23">
        <f t="shared" si="9"/>
        <v>0.16532675822594012</v>
      </c>
      <c r="AA12" s="52">
        <v>17213404.76</v>
      </c>
      <c r="AB12" s="52">
        <v>0</v>
      </c>
      <c r="AD12" s="48"/>
    </row>
    <row r="13" spans="1:30" ht="15.75">
      <c r="A13" s="21" t="s">
        <v>21</v>
      </c>
      <c r="B13" s="22" t="s">
        <v>5</v>
      </c>
      <c r="C13" s="52">
        <v>102661493</v>
      </c>
      <c r="D13" s="52">
        <v>86150112.1</v>
      </c>
      <c r="E13" s="52">
        <v>7300000</v>
      </c>
      <c r="F13" s="52">
        <f t="shared" si="0"/>
        <v>109961493</v>
      </c>
      <c r="G13" s="52">
        <v>93</v>
      </c>
      <c r="H13" s="52">
        <v>106009898.79</v>
      </c>
      <c r="I13" s="23">
        <f t="shared" si="1"/>
        <v>1.0326159857230988</v>
      </c>
      <c r="J13" s="23">
        <v>0.9651215554599425</v>
      </c>
      <c r="K13" s="23">
        <f t="shared" si="2"/>
        <v>0.06749443026315627</v>
      </c>
      <c r="L13" s="23">
        <v>0.9750806105069989</v>
      </c>
      <c r="M13" s="23">
        <f t="shared" si="3"/>
        <v>0.05753537521609986</v>
      </c>
      <c r="N13" s="53">
        <v>93</v>
      </c>
      <c r="O13" s="52">
        <v>106009898.79</v>
      </c>
      <c r="P13" s="23">
        <f t="shared" si="4"/>
        <v>1.0326159857230988</v>
      </c>
      <c r="Q13" s="23">
        <v>0.9651215554599425</v>
      </c>
      <c r="R13" s="23">
        <f t="shared" si="5"/>
        <v>0.06749443026315627</v>
      </c>
      <c r="S13" s="23">
        <v>0.9750806105069989</v>
      </c>
      <c r="T13" s="23">
        <f t="shared" si="6"/>
        <v>0.05753537521609986</v>
      </c>
      <c r="U13" s="52">
        <v>77779628.26</v>
      </c>
      <c r="V13" s="23">
        <f t="shared" si="7"/>
        <v>0.7576319609924239</v>
      </c>
      <c r="W13" s="24">
        <v>0.6889838220061731</v>
      </c>
      <c r="X13" s="24">
        <f t="shared" si="8"/>
        <v>0.06864813898625077</v>
      </c>
      <c r="Y13" s="24">
        <v>0.5640638586855541</v>
      </c>
      <c r="Z13" s="23">
        <f t="shared" si="9"/>
        <v>0.19356810230686983</v>
      </c>
      <c r="AA13" s="52">
        <v>2361568.56</v>
      </c>
      <c r="AB13" s="52">
        <v>0</v>
      </c>
      <c r="AD13" s="48"/>
    </row>
    <row r="14" spans="1:30" ht="15.75">
      <c r="A14" s="21" t="s">
        <v>47</v>
      </c>
      <c r="B14" s="22" t="s">
        <v>6</v>
      </c>
      <c r="C14" s="52">
        <v>198980166</v>
      </c>
      <c r="D14" s="52">
        <v>171612004.94000015</v>
      </c>
      <c r="E14" s="52">
        <v>26978868</v>
      </c>
      <c r="F14" s="52">
        <f t="shared" si="0"/>
        <v>225959034</v>
      </c>
      <c r="G14" s="52">
        <v>131</v>
      </c>
      <c r="H14" s="52">
        <v>219269680.96</v>
      </c>
      <c r="I14" s="23">
        <f t="shared" si="1"/>
        <v>1.1019675245421194</v>
      </c>
      <c r="J14" s="23">
        <v>1.094034887879227</v>
      </c>
      <c r="K14" s="23">
        <f t="shared" si="2"/>
        <v>0.007932636662892456</v>
      </c>
      <c r="L14" s="23">
        <v>0.8632822493474049</v>
      </c>
      <c r="M14" s="23">
        <f t="shared" si="3"/>
        <v>0.2386852751947145</v>
      </c>
      <c r="N14" s="53">
        <v>131</v>
      </c>
      <c r="O14" s="52">
        <v>219269680.96</v>
      </c>
      <c r="P14" s="23">
        <f t="shared" si="4"/>
        <v>1.1019675245421194</v>
      </c>
      <c r="Q14" s="23">
        <v>1.094034887879227</v>
      </c>
      <c r="R14" s="23">
        <f t="shared" si="5"/>
        <v>0.007932636662892456</v>
      </c>
      <c r="S14" s="23">
        <v>0.8632822493474049</v>
      </c>
      <c r="T14" s="23">
        <f t="shared" si="6"/>
        <v>0.2386852751947145</v>
      </c>
      <c r="U14" s="52">
        <v>163031093.84</v>
      </c>
      <c r="V14" s="23">
        <f t="shared" si="7"/>
        <v>0.8193333894394279</v>
      </c>
      <c r="W14" s="24">
        <v>0.7860988373584933</v>
      </c>
      <c r="X14" s="24">
        <f t="shared" si="8"/>
        <v>0.03323455208093462</v>
      </c>
      <c r="Y14" s="24">
        <v>0.6873878532195012</v>
      </c>
      <c r="Z14" s="23">
        <f t="shared" si="9"/>
        <v>0.13194553621992666</v>
      </c>
      <c r="AA14" s="52">
        <v>1558108.2</v>
      </c>
      <c r="AB14" s="52">
        <v>0</v>
      </c>
      <c r="AD14" s="48"/>
    </row>
    <row r="15" spans="1:30" ht="15.75">
      <c r="A15" s="21" t="s">
        <v>22</v>
      </c>
      <c r="B15" s="22" t="s">
        <v>7</v>
      </c>
      <c r="C15" s="52">
        <v>36258630.34</v>
      </c>
      <c r="D15" s="52">
        <v>28038750.45</v>
      </c>
      <c r="E15" s="52">
        <v>2127446</v>
      </c>
      <c r="F15" s="52">
        <f t="shared" si="0"/>
        <v>38386076.34</v>
      </c>
      <c r="G15" s="52">
        <v>107</v>
      </c>
      <c r="H15" s="52">
        <v>35771553.55</v>
      </c>
      <c r="I15" s="23">
        <f>H15/C15</f>
        <v>0.9865665970988796</v>
      </c>
      <c r="J15" s="23">
        <v>0.987794289087865</v>
      </c>
      <c r="K15" s="23">
        <f>I15-J15</f>
        <v>-0.0012276919889854243</v>
      </c>
      <c r="L15" s="23">
        <v>0.925817292192841</v>
      </c>
      <c r="M15" s="23">
        <f t="shared" si="3"/>
        <v>0.06074930490603858</v>
      </c>
      <c r="N15" s="53">
        <v>107</v>
      </c>
      <c r="O15" s="52">
        <v>35771553.55</v>
      </c>
      <c r="P15" s="23">
        <f t="shared" si="4"/>
        <v>0.9865665970988796</v>
      </c>
      <c r="Q15" s="23">
        <v>0.987794289087865</v>
      </c>
      <c r="R15" s="23">
        <f t="shared" si="5"/>
        <v>-0.0012276919889854243</v>
      </c>
      <c r="S15" s="23">
        <v>0.8180277790934337</v>
      </c>
      <c r="T15" s="23">
        <f t="shared" si="6"/>
        <v>0.1685388180054459</v>
      </c>
      <c r="U15" s="52">
        <v>27394652.83</v>
      </c>
      <c r="V15" s="23">
        <f t="shared" si="7"/>
        <v>0.755534684380469</v>
      </c>
      <c r="W15" s="24">
        <v>0.6878890751282581</v>
      </c>
      <c r="X15" s="24">
        <f t="shared" si="8"/>
        <v>0.06764560925221086</v>
      </c>
      <c r="Y15" s="24">
        <v>0.48661141015399967</v>
      </c>
      <c r="Z15" s="23">
        <f t="shared" si="9"/>
        <v>0.26892327422646933</v>
      </c>
      <c r="AA15" s="52">
        <v>2337813.62</v>
      </c>
      <c r="AB15" s="52">
        <v>0</v>
      </c>
      <c r="AD15" s="48"/>
    </row>
    <row r="16" spans="1:30" ht="16.5" customHeight="1">
      <c r="A16" s="21" t="s">
        <v>23</v>
      </c>
      <c r="B16" s="22" t="s">
        <v>8</v>
      </c>
      <c r="C16" s="52">
        <v>16877607.54</v>
      </c>
      <c r="D16" s="52">
        <v>11741699.55</v>
      </c>
      <c r="E16" s="52">
        <v>0</v>
      </c>
      <c r="F16" s="52">
        <f t="shared" si="0"/>
        <v>16877607.54</v>
      </c>
      <c r="G16" s="52">
        <v>467</v>
      </c>
      <c r="H16" s="52">
        <v>16453146.84</v>
      </c>
      <c r="I16" s="23">
        <f t="shared" si="1"/>
        <v>0.9748506594317929</v>
      </c>
      <c r="J16" s="23">
        <v>0.9747045989090727</v>
      </c>
      <c r="K16" s="23">
        <f t="shared" si="2"/>
        <v>0.00014606052272025938</v>
      </c>
      <c r="L16" s="23">
        <v>1.073</v>
      </c>
      <c r="M16" s="23">
        <f>I16-L16</f>
        <v>-0.09814934056820701</v>
      </c>
      <c r="N16" s="53">
        <v>465</v>
      </c>
      <c r="O16" s="52">
        <v>16412250.81</v>
      </c>
      <c r="P16" s="23">
        <f t="shared" si="4"/>
        <v>0.9724275654059913</v>
      </c>
      <c r="Q16" s="23">
        <v>0.96497719274401</v>
      </c>
      <c r="R16" s="23">
        <f t="shared" si="5"/>
        <v>0.0074503726619813415</v>
      </c>
      <c r="S16" s="58">
        <v>1.072</v>
      </c>
      <c r="T16" s="58">
        <f t="shared" si="6"/>
        <v>-0.09957243459400877</v>
      </c>
      <c r="U16" s="59">
        <v>11486865.56</v>
      </c>
      <c r="V16" s="23">
        <f t="shared" si="7"/>
        <v>0.6805979776918074</v>
      </c>
      <c r="W16" s="24">
        <v>0.6173761342111209</v>
      </c>
      <c r="X16" s="24">
        <f t="shared" si="8"/>
        <v>0.06322184348068649</v>
      </c>
      <c r="Y16" s="24">
        <v>0.44527341790818054</v>
      </c>
      <c r="Z16" s="23">
        <f t="shared" si="9"/>
        <v>0.23532455978362687</v>
      </c>
      <c r="AA16" s="52">
        <v>3405077.22</v>
      </c>
      <c r="AB16" s="52">
        <v>0</v>
      </c>
      <c r="AD16" s="48"/>
    </row>
    <row r="17" spans="1:30" ht="15.75">
      <c r="A17" s="21" t="s">
        <v>24</v>
      </c>
      <c r="B17" s="22" t="s">
        <v>9</v>
      </c>
      <c r="C17" s="52">
        <v>12847761.03</v>
      </c>
      <c r="D17" s="53">
        <v>6752595.404800001</v>
      </c>
      <c r="E17" s="53">
        <v>0</v>
      </c>
      <c r="F17" s="53">
        <f t="shared" si="0"/>
        <v>12847761.03</v>
      </c>
      <c r="G17" s="53">
        <v>45</v>
      </c>
      <c r="H17" s="53">
        <v>12629926.57</v>
      </c>
      <c r="I17" s="23">
        <f>H17/C17</f>
        <v>0.9830449477156877</v>
      </c>
      <c r="J17" s="23">
        <v>0.983045077699425</v>
      </c>
      <c r="K17" s="23">
        <f t="shared" si="2"/>
        <v>-1.2998373721817558E-07</v>
      </c>
      <c r="L17" s="23">
        <v>0.983</v>
      </c>
      <c r="M17" s="23">
        <f>I17-L17</f>
        <v>4.494771568774869E-05</v>
      </c>
      <c r="N17" s="53">
        <v>45</v>
      </c>
      <c r="O17" s="52">
        <v>12629926.57</v>
      </c>
      <c r="P17" s="23">
        <f t="shared" si="4"/>
        <v>0.9830449477156877</v>
      </c>
      <c r="Q17" s="23">
        <v>0.9830450776994255</v>
      </c>
      <c r="R17" s="23">
        <f t="shared" si="5"/>
        <v>-1.299837377732871E-07</v>
      </c>
      <c r="S17" s="23">
        <v>0.911418201401587</v>
      </c>
      <c r="T17" s="23">
        <f t="shared" si="6"/>
        <v>0.07162674631410071</v>
      </c>
      <c r="U17" s="52">
        <v>8205179.83</v>
      </c>
      <c r="V17" s="23">
        <f t="shared" si="7"/>
        <v>0.6386466724311419</v>
      </c>
      <c r="W17" s="24">
        <v>0.6037635080452614</v>
      </c>
      <c r="X17" s="24">
        <f t="shared" si="8"/>
        <v>0.03488316438588057</v>
      </c>
      <c r="Y17" s="24">
        <v>0.4696254067857612</v>
      </c>
      <c r="Z17" s="23">
        <f t="shared" si="9"/>
        <v>0.16902126564538072</v>
      </c>
      <c r="AA17" s="52">
        <v>0</v>
      </c>
      <c r="AB17" s="52">
        <v>0</v>
      </c>
      <c r="AD17" s="48"/>
    </row>
    <row r="18" spans="1:171" s="9" customFormat="1" ht="15.75">
      <c r="A18" s="17" t="s">
        <v>39</v>
      </c>
      <c r="B18" s="18" t="s">
        <v>40</v>
      </c>
      <c r="C18" s="60">
        <f>SUM(C19:C22)</f>
        <v>544793770.0360919</v>
      </c>
      <c r="D18" s="54">
        <f>SUM(D19:D22)</f>
        <v>333742880.0988</v>
      </c>
      <c r="E18" s="54">
        <f>SUM(E19:E22)</f>
        <v>41070678</v>
      </c>
      <c r="F18" s="54">
        <f t="shared" si="0"/>
        <v>585864448.0360919</v>
      </c>
      <c r="G18" s="51">
        <f>SUM(G19:G22)</f>
        <v>1786</v>
      </c>
      <c r="H18" s="51">
        <f>SUM(H19:H22)</f>
        <v>510668564.54</v>
      </c>
      <c r="I18" s="19">
        <f t="shared" si="1"/>
        <v>0.9373612413118616</v>
      </c>
      <c r="J18" s="19">
        <v>0.9410479585789963</v>
      </c>
      <c r="K18" s="19">
        <f t="shared" si="2"/>
        <v>-0.0036867172671346538</v>
      </c>
      <c r="L18" s="19">
        <v>0.9054890504998115</v>
      </c>
      <c r="M18" s="19">
        <f t="shared" si="3"/>
        <v>0.03187219081205006</v>
      </c>
      <c r="N18" s="51">
        <f>SUM(N19:N22)</f>
        <v>1711</v>
      </c>
      <c r="O18" s="51">
        <f>SUM(O19:O22)</f>
        <v>507080825.53000003</v>
      </c>
      <c r="P18" s="19">
        <f t="shared" si="4"/>
        <v>0.9307757419773844</v>
      </c>
      <c r="Q18" s="19">
        <v>0.9204208229497055</v>
      </c>
      <c r="R18" s="19">
        <f t="shared" si="5"/>
        <v>0.010354919027678933</v>
      </c>
      <c r="S18" s="19">
        <v>0.824374826773623</v>
      </c>
      <c r="T18" s="19">
        <f t="shared" si="6"/>
        <v>0.10640091520376149</v>
      </c>
      <c r="U18" s="51">
        <f>SUM(U19:U22)</f>
        <v>309787933.03999996</v>
      </c>
      <c r="V18" s="19">
        <f t="shared" si="7"/>
        <v>0.5686333986886026</v>
      </c>
      <c r="W18" s="20">
        <v>0.5329058670748222</v>
      </c>
      <c r="X18" s="20">
        <f t="shared" si="8"/>
        <v>0.035727531613780394</v>
      </c>
      <c r="Y18" s="20">
        <v>0.4696312706450894</v>
      </c>
      <c r="Z18" s="19">
        <f t="shared" si="9"/>
        <v>0.09900212804351322</v>
      </c>
      <c r="AA18" s="51">
        <f>SUM(AA19:AA22)</f>
        <v>32147032.68</v>
      </c>
      <c r="AB18" s="51">
        <f>SUM(AB19:AB22)</f>
        <v>27234789.29</v>
      </c>
      <c r="AC18" s="26"/>
      <c r="AD18" s="48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</row>
    <row r="19" spans="1:30" ht="15.75">
      <c r="A19" s="21" t="s">
        <v>25</v>
      </c>
      <c r="B19" s="22" t="s">
        <v>10</v>
      </c>
      <c r="C19" s="52">
        <v>320045094.4</v>
      </c>
      <c r="D19" s="52">
        <v>132195134.98</v>
      </c>
      <c r="E19" s="52">
        <v>35070678</v>
      </c>
      <c r="F19" s="52">
        <f t="shared" si="0"/>
        <v>355115772.4</v>
      </c>
      <c r="G19" s="52">
        <v>430</v>
      </c>
      <c r="H19" s="52">
        <v>306422300</v>
      </c>
      <c r="I19" s="23">
        <f t="shared" si="1"/>
        <v>0.9574347657928045</v>
      </c>
      <c r="J19" s="23">
        <v>0.9548381266799383</v>
      </c>
      <c r="K19" s="23">
        <f t="shared" si="2"/>
        <v>0.002596639112866228</v>
      </c>
      <c r="L19" s="23">
        <v>0.891916658656858</v>
      </c>
      <c r="M19" s="23">
        <f t="shared" si="3"/>
        <v>0.06551810713594652</v>
      </c>
      <c r="N19" s="53">
        <v>428</v>
      </c>
      <c r="O19" s="52">
        <v>303286727.38</v>
      </c>
      <c r="P19" s="23">
        <f t="shared" si="4"/>
        <v>0.9476374819885383</v>
      </c>
      <c r="Q19" s="23">
        <v>0.9201929475973246</v>
      </c>
      <c r="R19" s="23">
        <f t="shared" si="5"/>
        <v>0.027444534391213637</v>
      </c>
      <c r="S19" s="23">
        <v>0.7583047854187697</v>
      </c>
      <c r="T19" s="23">
        <f t="shared" si="6"/>
        <v>0.1893326965697686</v>
      </c>
      <c r="U19" s="52">
        <v>133653976.83</v>
      </c>
      <c r="V19" s="23">
        <f t="shared" si="7"/>
        <v>0.4176098280167859</v>
      </c>
      <c r="W19" s="24">
        <v>0.36344704316767684</v>
      </c>
      <c r="X19" s="24">
        <f t="shared" si="8"/>
        <v>0.05416278484910908</v>
      </c>
      <c r="Y19" s="24">
        <v>0.2704554914064704</v>
      </c>
      <c r="Z19" s="23">
        <f t="shared" si="9"/>
        <v>0.14715433661031552</v>
      </c>
      <c r="AA19" s="52">
        <v>31968926.94</v>
      </c>
      <c r="AB19" s="52">
        <v>26987141.83</v>
      </c>
      <c r="AD19" s="48"/>
    </row>
    <row r="20" spans="1:30" ht="15.75">
      <c r="A20" s="21" t="s">
        <v>26</v>
      </c>
      <c r="B20" s="22" t="s">
        <v>49</v>
      </c>
      <c r="C20" s="52">
        <v>147494366.3</v>
      </c>
      <c r="D20" s="52">
        <v>170300356</v>
      </c>
      <c r="E20" s="52">
        <v>0</v>
      </c>
      <c r="F20" s="52">
        <f t="shared" si="0"/>
        <v>147494366.3</v>
      </c>
      <c r="G20" s="52">
        <v>4</v>
      </c>
      <c r="H20" s="52">
        <v>147494365</v>
      </c>
      <c r="I20" s="23">
        <f t="shared" si="1"/>
        <v>0.9999999911861039</v>
      </c>
      <c r="J20" s="23">
        <v>0.9999999979660239</v>
      </c>
      <c r="K20" s="23">
        <f t="shared" si="2"/>
        <v>-6.779919958788128E-09</v>
      </c>
      <c r="L20" s="23">
        <v>1</v>
      </c>
      <c r="M20" s="23">
        <f t="shared" si="3"/>
        <v>-8.813896057446868E-09</v>
      </c>
      <c r="N20" s="53">
        <v>4</v>
      </c>
      <c r="O20" s="52">
        <v>147494365</v>
      </c>
      <c r="P20" s="23">
        <f t="shared" si="4"/>
        <v>0.9999999911861039</v>
      </c>
      <c r="Q20" s="23">
        <v>0.9999999979660239</v>
      </c>
      <c r="R20" s="23">
        <f t="shared" si="5"/>
        <v>-6.779919958788128E-09</v>
      </c>
      <c r="S20" s="23">
        <v>1</v>
      </c>
      <c r="T20" s="23">
        <f t="shared" si="6"/>
        <v>-8.813896057446868E-09</v>
      </c>
      <c r="U20" s="52">
        <v>147494366.3</v>
      </c>
      <c r="V20" s="23">
        <f t="shared" si="7"/>
        <v>1</v>
      </c>
      <c r="W20" s="24">
        <v>0.9999999979660239</v>
      </c>
      <c r="X20" s="24">
        <f t="shared" si="8"/>
        <v>2.0339760986587407E-09</v>
      </c>
      <c r="Y20" s="24">
        <v>1</v>
      </c>
      <c r="Z20" s="23">
        <f t="shared" si="9"/>
        <v>0</v>
      </c>
      <c r="AA20" s="52"/>
      <c r="AB20" s="52"/>
      <c r="AD20" s="48"/>
    </row>
    <row r="21" spans="1:30" ht="15.75">
      <c r="A21" s="21" t="s">
        <v>27</v>
      </c>
      <c r="B21" s="22" t="s">
        <v>11</v>
      </c>
      <c r="C21" s="52">
        <v>61100320.036092</v>
      </c>
      <c r="D21" s="52">
        <v>22384607.65</v>
      </c>
      <c r="E21" s="52">
        <v>6000000</v>
      </c>
      <c r="F21" s="52">
        <f t="shared" si="0"/>
        <v>67100320.036092</v>
      </c>
      <c r="G21" s="52">
        <v>1317</v>
      </c>
      <c r="H21" s="52">
        <v>41920623.81</v>
      </c>
      <c r="I21" s="23">
        <f t="shared" si="1"/>
        <v>0.6860949956602104</v>
      </c>
      <c r="J21" s="23">
        <v>0.7267221389335323</v>
      </c>
      <c r="K21" s="23">
        <f t="shared" si="2"/>
        <v>-0.04062714327332195</v>
      </c>
      <c r="L21" s="23">
        <v>0.7246162841678563</v>
      </c>
      <c r="M21" s="23">
        <f t="shared" si="3"/>
        <v>-0.03852128850764591</v>
      </c>
      <c r="N21" s="53">
        <v>1244</v>
      </c>
      <c r="O21" s="52">
        <v>41468457.42</v>
      </c>
      <c r="P21" s="23">
        <f t="shared" si="4"/>
        <v>0.6786946025078847</v>
      </c>
      <c r="Q21" s="23">
        <v>0.7247849063396089</v>
      </c>
      <c r="R21" s="23">
        <f t="shared" si="5"/>
        <v>-0.04609030383172419</v>
      </c>
      <c r="S21" s="23">
        <v>0.7167801726626439</v>
      </c>
      <c r="T21" s="23">
        <f t="shared" si="6"/>
        <v>-0.03808557015475922</v>
      </c>
      <c r="U21" s="52">
        <v>20541106.58</v>
      </c>
      <c r="V21" s="23">
        <f t="shared" si="7"/>
        <v>0.33618656281777826</v>
      </c>
      <c r="W21" s="24">
        <v>0.30618123024102617</v>
      </c>
      <c r="X21" s="24">
        <f t="shared" si="8"/>
        <v>0.030005332576752086</v>
      </c>
      <c r="Y21" s="24">
        <v>0.24917874351642844</v>
      </c>
      <c r="Z21" s="23">
        <f t="shared" si="9"/>
        <v>0.08700781930134982</v>
      </c>
      <c r="AA21" s="52">
        <v>178105.74</v>
      </c>
      <c r="AB21" s="52">
        <v>247647.46</v>
      </c>
      <c r="AD21" s="48"/>
    </row>
    <row r="22" spans="1:30" ht="15.75">
      <c r="A22" s="21" t="s">
        <v>28</v>
      </c>
      <c r="B22" s="22" t="s">
        <v>9</v>
      </c>
      <c r="C22" s="52">
        <v>16153989.3</v>
      </c>
      <c r="D22" s="52">
        <v>8862781.4688</v>
      </c>
      <c r="E22" s="52">
        <v>0</v>
      </c>
      <c r="F22" s="52">
        <f t="shared" si="0"/>
        <v>16153989.3</v>
      </c>
      <c r="G22" s="52">
        <v>35</v>
      </c>
      <c r="H22" s="52">
        <v>14831275.73</v>
      </c>
      <c r="I22" s="23">
        <f t="shared" si="1"/>
        <v>0.9181184569683972</v>
      </c>
      <c r="J22" s="23">
        <v>0.9181184569683972</v>
      </c>
      <c r="K22" s="23">
        <f t="shared" si="2"/>
        <v>0</v>
      </c>
      <c r="L22" s="23">
        <v>0.918</v>
      </c>
      <c r="M22" s="23">
        <f t="shared" si="3"/>
        <v>0.00011845696839718478</v>
      </c>
      <c r="N22" s="53">
        <v>35</v>
      </c>
      <c r="O22" s="52">
        <v>14831275.73</v>
      </c>
      <c r="P22" s="23">
        <f t="shared" si="4"/>
        <v>0.9181184569683972</v>
      </c>
      <c r="Q22" s="23">
        <v>0.9181184569683972</v>
      </c>
      <c r="R22" s="23">
        <f t="shared" si="5"/>
        <v>0</v>
      </c>
      <c r="S22" s="23">
        <v>0.9123545222355693</v>
      </c>
      <c r="T22" s="23">
        <f t="shared" si="6"/>
        <v>0.00576393473282788</v>
      </c>
      <c r="U22" s="52">
        <v>8098483.33</v>
      </c>
      <c r="V22" s="23">
        <f t="shared" si="7"/>
        <v>0.5013302398312224</v>
      </c>
      <c r="W22" s="24">
        <v>0.45959802325732624</v>
      </c>
      <c r="X22" s="24">
        <f t="shared" si="8"/>
        <v>0.04173221657389614</v>
      </c>
      <c r="Y22" s="24">
        <v>0.3569795604606473</v>
      </c>
      <c r="Z22" s="23">
        <f t="shared" si="9"/>
        <v>0.14435067937057505</v>
      </c>
      <c r="AA22" s="52">
        <v>0</v>
      </c>
      <c r="AB22" s="52">
        <v>0</v>
      </c>
      <c r="AD22" s="48"/>
    </row>
    <row r="23" spans="1:171" s="9" customFormat="1" ht="15.75">
      <c r="A23" s="17" t="s">
        <v>41</v>
      </c>
      <c r="B23" s="18" t="s">
        <v>42</v>
      </c>
      <c r="C23" s="51">
        <f>SUM(C24:C31)</f>
        <v>2480413701.6559877</v>
      </c>
      <c r="D23" s="51">
        <f>SUM(D24:D31)</f>
        <v>1351889856.3363998</v>
      </c>
      <c r="E23" s="51">
        <f>SUM(E24:E31)</f>
        <v>216634579</v>
      </c>
      <c r="F23" s="51">
        <f t="shared" si="0"/>
        <v>2697048280.6559877</v>
      </c>
      <c r="G23" s="51">
        <f>SUM(G24:G31)</f>
        <v>2666</v>
      </c>
      <c r="H23" s="51">
        <f>H24+H25+H26+H27+H28+H29+H30+H31</f>
        <v>2373374995.25</v>
      </c>
      <c r="I23" s="19">
        <f t="shared" si="1"/>
        <v>0.9568464299586291</v>
      </c>
      <c r="J23" s="19">
        <v>0.9399422380545209</v>
      </c>
      <c r="K23" s="19">
        <f t="shared" si="2"/>
        <v>0.01690419190410819</v>
      </c>
      <c r="L23" s="19">
        <v>0.873019964686386</v>
      </c>
      <c r="M23" s="19">
        <f t="shared" si="3"/>
        <v>0.08382646527224313</v>
      </c>
      <c r="N23" s="51">
        <f>SUM(N24:N31)</f>
        <v>2526</v>
      </c>
      <c r="O23" s="51">
        <f>O24+O25+O26+O27+O28+O29+O30+O31</f>
        <v>2327328516.32</v>
      </c>
      <c r="P23" s="19">
        <f t="shared" si="4"/>
        <v>0.9382823981202071</v>
      </c>
      <c r="Q23" s="19">
        <v>0.9032598114006845</v>
      </c>
      <c r="R23" s="19">
        <f t="shared" si="5"/>
        <v>0.03502258671952263</v>
      </c>
      <c r="S23" s="19">
        <v>0.86672748404546</v>
      </c>
      <c r="T23" s="19">
        <f t="shared" si="6"/>
        <v>0.07155491407474712</v>
      </c>
      <c r="U23" s="51">
        <f>U24+U25+U26+U27+U28+U29+U30+U31</f>
        <v>1305450332.7000003</v>
      </c>
      <c r="V23" s="19">
        <f t="shared" si="7"/>
        <v>0.5263034677757377</v>
      </c>
      <c r="W23" s="20">
        <v>0.4828906493672882</v>
      </c>
      <c r="X23" s="20">
        <f t="shared" si="8"/>
        <v>0.04341281840844946</v>
      </c>
      <c r="Y23" s="20">
        <v>0.3934533368193598</v>
      </c>
      <c r="Z23" s="19">
        <f t="shared" si="9"/>
        <v>0.13285013095637788</v>
      </c>
      <c r="AA23" s="51">
        <f>AA24+AA25+AA26+AA27+AA28+AA29+AA30+AA31</f>
        <v>446569249.4200001</v>
      </c>
      <c r="AB23" s="51">
        <f>AB24+AB25+AB26+AB27+AB28+AB29+AB30+AB31</f>
        <v>9979082.9</v>
      </c>
      <c r="AC23" s="26"/>
      <c r="AD23" s="48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</row>
    <row r="24" spans="1:30" ht="15.75">
      <c r="A24" s="21" t="s">
        <v>29</v>
      </c>
      <c r="B24" s="22" t="s">
        <v>12</v>
      </c>
      <c r="C24" s="52">
        <v>394454499</v>
      </c>
      <c r="D24" s="52">
        <v>253009217.45</v>
      </c>
      <c r="E24" s="52">
        <v>65330624</v>
      </c>
      <c r="F24" s="52">
        <f t="shared" si="0"/>
        <v>459785123</v>
      </c>
      <c r="G24" s="52">
        <v>636</v>
      </c>
      <c r="H24" s="52">
        <v>363504561.01</v>
      </c>
      <c r="I24" s="23">
        <f t="shared" si="1"/>
        <v>0.9215373685216859</v>
      </c>
      <c r="J24" s="23">
        <v>0.8988007316402797</v>
      </c>
      <c r="K24" s="23">
        <f t="shared" si="2"/>
        <v>0.022736636881406147</v>
      </c>
      <c r="L24" s="23">
        <v>0.9991743230186861</v>
      </c>
      <c r="M24" s="23">
        <f t="shared" si="3"/>
        <v>-0.07763695449700025</v>
      </c>
      <c r="N24" s="53">
        <v>636</v>
      </c>
      <c r="O24" s="52">
        <v>363504561.01</v>
      </c>
      <c r="P24" s="23">
        <f t="shared" si="4"/>
        <v>0.9215373685216859</v>
      </c>
      <c r="Q24" s="23">
        <v>0.8988007316402797</v>
      </c>
      <c r="R24" s="23">
        <f t="shared" si="5"/>
        <v>0.022736636881406147</v>
      </c>
      <c r="S24" s="23">
        <v>0.9978466464391879</v>
      </c>
      <c r="T24" s="23">
        <f t="shared" si="6"/>
        <v>-0.07630927791750197</v>
      </c>
      <c r="U24" s="52">
        <v>249510405.22</v>
      </c>
      <c r="V24" s="23">
        <f t="shared" si="7"/>
        <v>0.6325454668473689</v>
      </c>
      <c r="W24" s="24">
        <v>0.5759545994175618</v>
      </c>
      <c r="X24" s="24">
        <f t="shared" si="8"/>
        <v>0.056590867429807123</v>
      </c>
      <c r="Y24" s="24">
        <v>0.4768668199167884</v>
      </c>
      <c r="Z24" s="23">
        <f t="shared" si="9"/>
        <v>0.15567864693058048</v>
      </c>
      <c r="AA24" s="52">
        <v>86558995.81</v>
      </c>
      <c r="AB24" s="52">
        <v>0</v>
      </c>
      <c r="AD24" s="48"/>
    </row>
    <row r="25" spans="1:30" ht="15.75">
      <c r="A25" s="21" t="s">
        <v>30</v>
      </c>
      <c r="B25" s="22" t="s">
        <v>13</v>
      </c>
      <c r="C25" s="52">
        <v>396573367.9</v>
      </c>
      <c r="D25" s="52">
        <v>209234790.55999997</v>
      </c>
      <c r="E25" s="52">
        <v>33785455</v>
      </c>
      <c r="F25" s="52">
        <f t="shared" si="0"/>
        <v>430358822.9</v>
      </c>
      <c r="G25" s="52">
        <v>363</v>
      </c>
      <c r="H25" s="52">
        <v>403830799.47</v>
      </c>
      <c r="I25" s="23">
        <f>H25/C25</f>
        <v>1.0183003503448322</v>
      </c>
      <c r="J25" s="23">
        <v>1.0136161151178502</v>
      </c>
      <c r="K25" s="23">
        <f t="shared" si="2"/>
        <v>0.004684235226982025</v>
      </c>
      <c r="L25" s="23">
        <v>0.8042770537996079</v>
      </c>
      <c r="M25" s="23">
        <f t="shared" si="3"/>
        <v>0.21402329654522434</v>
      </c>
      <c r="N25" s="53">
        <v>359</v>
      </c>
      <c r="O25" s="52">
        <v>399541467.45</v>
      </c>
      <c r="P25" s="23">
        <f t="shared" si="4"/>
        <v>1.0074843642822442</v>
      </c>
      <c r="Q25" s="23">
        <v>0.9203783208206706</v>
      </c>
      <c r="R25" s="23">
        <f t="shared" si="5"/>
        <v>0.08710604346157358</v>
      </c>
      <c r="S25" s="23">
        <v>0.7995759060400587</v>
      </c>
      <c r="T25" s="23">
        <f t="shared" si="6"/>
        <v>0.2079084582421855</v>
      </c>
      <c r="U25" s="61">
        <v>183179755.67</v>
      </c>
      <c r="V25" s="23">
        <f t="shared" si="7"/>
        <v>0.46190634696425364</v>
      </c>
      <c r="W25" s="24">
        <v>0.40804564203818294</v>
      </c>
      <c r="X25" s="24">
        <f t="shared" si="8"/>
        <v>0.0538607049260707</v>
      </c>
      <c r="Y25" s="24">
        <v>0.2538249001768129</v>
      </c>
      <c r="Z25" s="23">
        <f t="shared" si="9"/>
        <v>0.20808144678744073</v>
      </c>
      <c r="AA25" s="52">
        <v>31119681.12</v>
      </c>
      <c r="AB25" s="52">
        <v>0</v>
      </c>
      <c r="AD25" s="48"/>
    </row>
    <row r="26" spans="1:171" s="6" customFormat="1" ht="31.5">
      <c r="A26" s="21" t="s">
        <v>31</v>
      </c>
      <c r="B26" s="22" t="s">
        <v>14</v>
      </c>
      <c r="C26" s="52">
        <v>659283633.2759879</v>
      </c>
      <c r="D26" s="52">
        <v>304453458.41999996</v>
      </c>
      <c r="E26" s="52">
        <v>35044118</v>
      </c>
      <c r="F26" s="52">
        <f t="shared" si="0"/>
        <v>694327751.2759879</v>
      </c>
      <c r="G26" s="52">
        <v>37</v>
      </c>
      <c r="H26" s="52">
        <v>667597409.02</v>
      </c>
      <c r="I26" s="23">
        <f t="shared" si="1"/>
        <v>1.0126103172055112</v>
      </c>
      <c r="J26" s="23">
        <v>1.0268978304714016</v>
      </c>
      <c r="K26" s="23">
        <f t="shared" si="2"/>
        <v>-0.014287513265890395</v>
      </c>
      <c r="L26" s="23">
        <v>0.9552393615039956</v>
      </c>
      <c r="M26" s="23">
        <f t="shared" si="3"/>
        <v>0.057370955701515625</v>
      </c>
      <c r="N26" s="53">
        <v>37</v>
      </c>
      <c r="O26" s="52">
        <v>667597409.02</v>
      </c>
      <c r="P26" s="23">
        <f t="shared" si="4"/>
        <v>1.0126103172055112</v>
      </c>
      <c r="Q26" s="23">
        <v>0.9833405620877754</v>
      </c>
      <c r="R26" s="23">
        <f t="shared" si="5"/>
        <v>0.029269755117735774</v>
      </c>
      <c r="S26" s="23">
        <v>0.9552393615039956</v>
      </c>
      <c r="T26" s="23">
        <f t="shared" si="6"/>
        <v>0.057370955701515625</v>
      </c>
      <c r="U26" s="52">
        <v>271168385.3</v>
      </c>
      <c r="V26" s="23">
        <f t="shared" si="7"/>
        <v>0.4113076248420748</v>
      </c>
      <c r="W26" s="24">
        <v>0.39876138475601103</v>
      </c>
      <c r="X26" s="24">
        <f t="shared" si="8"/>
        <v>0.012546240086063754</v>
      </c>
      <c r="Y26" s="24">
        <v>0.32811142948666716</v>
      </c>
      <c r="Z26" s="23">
        <f t="shared" si="9"/>
        <v>0.08319619535540762</v>
      </c>
      <c r="AA26" s="52">
        <v>60960781.96</v>
      </c>
      <c r="AB26" s="52">
        <v>0</v>
      </c>
      <c r="AC26" s="11"/>
      <c r="AD26" s="49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</row>
    <row r="27" spans="1:171" s="6" customFormat="1" ht="30.75" customHeight="1">
      <c r="A27" s="21" t="s">
        <v>32</v>
      </c>
      <c r="B27" s="22" t="s">
        <v>15</v>
      </c>
      <c r="C27" s="52">
        <v>259173385.3</v>
      </c>
      <c r="D27" s="52">
        <v>99110499.28</v>
      </c>
      <c r="E27" s="52">
        <v>27000000</v>
      </c>
      <c r="F27" s="52">
        <f t="shared" si="0"/>
        <v>286173385.3</v>
      </c>
      <c r="G27" s="52">
        <v>1130</v>
      </c>
      <c r="H27" s="52">
        <v>232222615.95</v>
      </c>
      <c r="I27" s="23">
        <f t="shared" si="1"/>
        <v>0.8960125889515862</v>
      </c>
      <c r="J27" s="23">
        <v>0.846014542643704</v>
      </c>
      <c r="K27" s="23">
        <f t="shared" si="2"/>
        <v>0.04999804630788218</v>
      </c>
      <c r="L27" s="23">
        <v>0.7348268780745055</v>
      </c>
      <c r="M27" s="23">
        <f t="shared" si="3"/>
        <v>0.16118571087708067</v>
      </c>
      <c r="N27" s="53">
        <v>1053</v>
      </c>
      <c r="O27" s="52">
        <v>217435914.48000002</v>
      </c>
      <c r="P27" s="23">
        <f t="shared" si="4"/>
        <v>0.8389592713322482</v>
      </c>
      <c r="Q27" s="23">
        <v>0.8076981437646097</v>
      </c>
      <c r="R27" s="23">
        <f t="shared" si="5"/>
        <v>0.03126112756763855</v>
      </c>
      <c r="S27" s="23">
        <v>0.7109089647331158</v>
      </c>
      <c r="T27" s="23">
        <f t="shared" si="6"/>
        <v>0.1280503065991324</v>
      </c>
      <c r="U27" s="52">
        <v>108216305.48</v>
      </c>
      <c r="V27" s="23">
        <f t="shared" si="7"/>
        <v>0.41754405204352596</v>
      </c>
      <c r="W27" s="24">
        <v>0.36124584888076466</v>
      </c>
      <c r="X27" s="24">
        <f t="shared" si="8"/>
        <v>0.056298203162761296</v>
      </c>
      <c r="Y27" s="24">
        <v>0.2526036440208508</v>
      </c>
      <c r="Z27" s="23">
        <f t="shared" si="9"/>
        <v>0.16494040802267518</v>
      </c>
      <c r="AA27" s="52">
        <v>37630428.160000026</v>
      </c>
      <c r="AB27" s="52">
        <v>37443.14</v>
      </c>
      <c r="AC27" s="11"/>
      <c r="AD27" s="49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</row>
    <row r="28" spans="1:171" s="6" customFormat="1" ht="31.5" customHeight="1">
      <c r="A28" s="21" t="s">
        <v>33</v>
      </c>
      <c r="B28" s="22" t="s">
        <v>16</v>
      </c>
      <c r="C28" s="52">
        <v>494896636</v>
      </c>
      <c r="D28" s="52">
        <v>304176697.12</v>
      </c>
      <c r="E28" s="52">
        <v>11912839</v>
      </c>
      <c r="F28" s="52">
        <f t="shared" si="0"/>
        <v>506809475</v>
      </c>
      <c r="G28" s="52">
        <v>325</v>
      </c>
      <c r="H28" s="52">
        <v>444642402.27</v>
      </c>
      <c r="I28" s="23">
        <f t="shared" si="1"/>
        <v>0.8984550912768783</v>
      </c>
      <c r="J28" s="23">
        <v>0.870304151996701</v>
      </c>
      <c r="K28" s="23">
        <f t="shared" si="2"/>
        <v>0.02815093928017731</v>
      </c>
      <c r="L28" s="23">
        <v>0.7845174744731949</v>
      </c>
      <c r="M28" s="23">
        <f t="shared" si="3"/>
        <v>0.11393761680368342</v>
      </c>
      <c r="N28" s="53">
        <v>269</v>
      </c>
      <c r="O28" s="52">
        <v>421622203.83</v>
      </c>
      <c r="P28" s="23">
        <f t="shared" si="4"/>
        <v>0.8519399267648284</v>
      </c>
      <c r="Q28" s="23">
        <v>0.8420510695287894</v>
      </c>
      <c r="R28" s="23">
        <f t="shared" si="5"/>
        <v>0.00988885723603905</v>
      </c>
      <c r="S28" s="23">
        <v>0.7758908559847232</v>
      </c>
      <c r="T28" s="23">
        <f t="shared" si="6"/>
        <v>0.07604907078010525</v>
      </c>
      <c r="U28" s="52">
        <v>308138324.75</v>
      </c>
      <c r="V28" s="23">
        <f t="shared" si="7"/>
        <v>0.6226316817194935</v>
      </c>
      <c r="W28" s="24">
        <v>0.5735494926661817</v>
      </c>
      <c r="X28" s="24">
        <f t="shared" si="8"/>
        <v>0.04908218905331174</v>
      </c>
      <c r="Y28" s="24">
        <v>0.5205843248851665</v>
      </c>
      <c r="Z28" s="23">
        <f t="shared" si="9"/>
        <v>0.10204735683432697</v>
      </c>
      <c r="AA28" s="52">
        <v>136767700.26</v>
      </c>
      <c r="AB28" s="52">
        <v>9941639.76</v>
      </c>
      <c r="AC28" s="11"/>
      <c r="AD28" s="49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</row>
    <row r="29" spans="1:171" s="6" customFormat="1" ht="15.75">
      <c r="A29" s="21" t="s">
        <v>34</v>
      </c>
      <c r="B29" s="22" t="s">
        <v>17</v>
      </c>
      <c r="C29" s="52">
        <v>226969401.31</v>
      </c>
      <c r="D29" s="52">
        <v>155316849.1</v>
      </c>
      <c r="E29" s="52">
        <v>43561543</v>
      </c>
      <c r="F29" s="52">
        <f t="shared" si="0"/>
        <v>270530944.31</v>
      </c>
      <c r="G29" s="52">
        <v>95</v>
      </c>
      <c r="H29" s="52">
        <v>219537906.38</v>
      </c>
      <c r="I29" s="23">
        <f t="shared" si="1"/>
        <v>0.9672577233446111</v>
      </c>
      <c r="J29" s="23">
        <v>0.9103560193023096</v>
      </c>
      <c r="K29" s="23">
        <f t="shared" si="2"/>
        <v>0.05690170404230155</v>
      </c>
      <c r="L29" s="23">
        <v>0.8991557116602767</v>
      </c>
      <c r="M29" s="23">
        <f t="shared" si="3"/>
        <v>0.06810201168433438</v>
      </c>
      <c r="N29" s="53">
        <v>92</v>
      </c>
      <c r="O29" s="52">
        <v>215587659.37999997</v>
      </c>
      <c r="P29" s="23">
        <f t="shared" si="4"/>
        <v>0.9498534081496977</v>
      </c>
      <c r="Q29" s="23">
        <v>0.9040151434763459</v>
      </c>
      <c r="R29" s="23">
        <f t="shared" si="5"/>
        <v>0.045838264673351725</v>
      </c>
      <c r="S29" s="23">
        <v>0.8991557116602767</v>
      </c>
      <c r="T29" s="23">
        <f t="shared" si="6"/>
        <v>0.05069769648942091</v>
      </c>
      <c r="U29" s="52">
        <v>163937186.4</v>
      </c>
      <c r="V29" s="23">
        <f t="shared" si="7"/>
        <v>0.7222876099324544</v>
      </c>
      <c r="W29" s="24">
        <v>0.6517828335721225</v>
      </c>
      <c r="X29" s="24">
        <f t="shared" si="8"/>
        <v>0.07050477636033192</v>
      </c>
      <c r="Y29" s="24">
        <v>0.5836758299814189</v>
      </c>
      <c r="Z29" s="23">
        <f t="shared" si="9"/>
        <v>0.13861177995103557</v>
      </c>
      <c r="AA29" s="52">
        <v>93531662.11</v>
      </c>
      <c r="AB29" s="52">
        <v>0</v>
      </c>
      <c r="AC29" s="11"/>
      <c r="AD29" s="49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</row>
    <row r="30" spans="1:30" ht="15.75">
      <c r="A30" s="21" t="s">
        <v>35</v>
      </c>
      <c r="B30" s="22" t="s">
        <v>18</v>
      </c>
      <c r="C30" s="52">
        <v>40488570.07</v>
      </c>
      <c r="D30" s="52">
        <v>21945935.0656</v>
      </c>
      <c r="E30" s="52">
        <v>0</v>
      </c>
      <c r="F30" s="52">
        <f t="shared" si="0"/>
        <v>40488570.07</v>
      </c>
      <c r="G30" s="52">
        <v>46</v>
      </c>
      <c r="H30" s="52">
        <v>35649053.92</v>
      </c>
      <c r="I30" s="23">
        <f>H30/C30</f>
        <v>0.8804720408344122</v>
      </c>
      <c r="J30" s="23">
        <v>0.880474625267496</v>
      </c>
      <c r="K30" s="23">
        <f t="shared" si="2"/>
        <v>-2.5844330837632157E-06</v>
      </c>
      <c r="L30" s="23">
        <v>0.88</v>
      </c>
      <c r="M30" s="23">
        <f t="shared" si="3"/>
        <v>0.0004720408344122129</v>
      </c>
      <c r="N30" s="53">
        <v>46</v>
      </c>
      <c r="O30" s="52">
        <v>35649053.92</v>
      </c>
      <c r="P30" s="23">
        <f t="shared" si="4"/>
        <v>0.8804720408344122</v>
      </c>
      <c r="Q30" s="23">
        <v>0.880474625267496</v>
      </c>
      <c r="R30" s="23">
        <f t="shared" si="5"/>
        <v>-2.5844330837632157E-06</v>
      </c>
      <c r="S30" s="23">
        <v>0.8112883560276348</v>
      </c>
      <c r="T30" s="23">
        <f t="shared" si="6"/>
        <v>0.06918368480677739</v>
      </c>
      <c r="U30" s="52">
        <v>18429341.38</v>
      </c>
      <c r="V30" s="23">
        <f t="shared" si="7"/>
        <v>0.4551739255828947</v>
      </c>
      <c r="W30" s="24">
        <v>0.42225806494133866</v>
      </c>
      <c r="X30" s="24">
        <f t="shared" si="8"/>
        <v>0.03291586064155605</v>
      </c>
      <c r="Y30" s="24">
        <v>0.31682521703834526</v>
      </c>
      <c r="Z30" s="23">
        <f t="shared" si="9"/>
        <v>0.13834870854454945</v>
      </c>
      <c r="AA30" s="52">
        <v>0</v>
      </c>
      <c r="AB30" s="52">
        <v>0</v>
      </c>
      <c r="AD30" s="48"/>
    </row>
    <row r="31" spans="1:30" ht="15.75">
      <c r="A31" s="21" t="s">
        <v>36</v>
      </c>
      <c r="B31" s="22" t="s">
        <v>19</v>
      </c>
      <c r="C31" s="52">
        <v>8574208.8</v>
      </c>
      <c r="D31" s="52">
        <v>4642409.3408</v>
      </c>
      <c r="E31" s="52">
        <v>0</v>
      </c>
      <c r="F31" s="52">
        <f t="shared" si="0"/>
        <v>8574208.8</v>
      </c>
      <c r="G31" s="52">
        <v>34</v>
      </c>
      <c r="H31" s="52">
        <v>6390247.23</v>
      </c>
      <c r="I31" s="23">
        <f t="shared" si="1"/>
        <v>0.7452871021755383</v>
      </c>
      <c r="J31" s="23">
        <v>0.7452871021755383</v>
      </c>
      <c r="K31" s="23">
        <f t="shared" si="2"/>
        <v>0</v>
      </c>
      <c r="L31" s="23">
        <v>0.745</v>
      </c>
      <c r="M31" s="23">
        <f t="shared" si="3"/>
        <v>0.00028710217553828965</v>
      </c>
      <c r="N31" s="53">
        <v>34</v>
      </c>
      <c r="O31" s="52">
        <v>6390247.23</v>
      </c>
      <c r="P31" s="23">
        <f t="shared" si="4"/>
        <v>0.7452871021755383</v>
      </c>
      <c r="Q31" s="23">
        <v>0.7452871021755383</v>
      </c>
      <c r="R31" s="23">
        <f t="shared" si="5"/>
        <v>0</v>
      </c>
      <c r="S31" s="23">
        <v>0.5762613513680702</v>
      </c>
      <c r="T31" s="23">
        <f t="shared" si="6"/>
        <v>0.16902575080746807</v>
      </c>
      <c r="U31" s="52">
        <v>2870628.5</v>
      </c>
      <c r="V31" s="23">
        <f t="shared" si="7"/>
        <v>0.3347980632335429</v>
      </c>
      <c r="W31" s="24">
        <v>0.31079763884453104</v>
      </c>
      <c r="X31" s="24">
        <f t="shared" si="8"/>
        <v>0.024000424389011843</v>
      </c>
      <c r="Y31" s="24">
        <v>0.2214449221250595</v>
      </c>
      <c r="Z31" s="23">
        <f t="shared" si="9"/>
        <v>0.11335314110848338</v>
      </c>
      <c r="AA31" s="52">
        <v>0</v>
      </c>
      <c r="AB31" s="52">
        <v>0</v>
      </c>
      <c r="AD31" s="48"/>
    </row>
    <row r="32" spans="1:28" ht="18.75" customHeight="1">
      <c r="A32" s="69" t="s">
        <v>78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13"/>
    </row>
    <row r="33" spans="1:28" ht="18.75" customHeight="1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7" ht="17.25" customHeight="1">
      <c r="B34" s="1"/>
      <c r="O34" s="1"/>
      <c r="P34" s="1"/>
      <c r="Q34" s="1"/>
      <c r="AA34" s="1"/>
    </row>
    <row r="35" spans="1:29" ht="40.5" customHeight="1">
      <c r="A35" s="34"/>
      <c r="C35"/>
      <c r="D35"/>
      <c r="E35"/>
      <c r="F35"/>
      <c r="G35" s="35"/>
      <c r="H35" s="36"/>
      <c r="I35" s="34"/>
      <c r="J35" s="3"/>
      <c r="O35" s="62" t="s">
        <v>50</v>
      </c>
      <c r="P35" s="62"/>
      <c r="Q35" s="63"/>
      <c r="R35" s="63"/>
      <c r="S35" s="63"/>
      <c r="T35" s="63"/>
      <c r="U35" s="67"/>
      <c r="V35" s="67"/>
      <c r="W35" s="67"/>
      <c r="X35" s="67"/>
      <c r="Y35" s="64"/>
      <c r="Z35" s="64"/>
      <c r="AA35" s="65" t="s">
        <v>51</v>
      </c>
      <c r="AB35" s="31"/>
      <c r="AC35" s="27"/>
    </row>
    <row r="36" spans="3:29" ht="16.5" customHeight="1">
      <c r="C36"/>
      <c r="D36"/>
      <c r="E36"/>
      <c r="F36"/>
      <c r="G36" s="35"/>
      <c r="H36" s="5"/>
      <c r="I36" s="3"/>
      <c r="J36" s="38"/>
      <c r="O36" s="5"/>
      <c r="P36" s="5"/>
      <c r="Q36" s="38"/>
      <c r="U36" s="28"/>
      <c r="V36" s="28"/>
      <c r="W36" s="28"/>
      <c r="X36" s="28"/>
      <c r="Y36" s="28"/>
      <c r="Z36" s="28"/>
      <c r="AA36" s="29"/>
      <c r="AB36" s="28"/>
      <c r="AC36" s="30"/>
    </row>
    <row r="37" spans="3:29" ht="16.5" customHeight="1">
      <c r="C37"/>
      <c r="D37"/>
      <c r="E37"/>
      <c r="F37"/>
      <c r="G37" s="39"/>
      <c r="H37" s="5"/>
      <c r="I37" s="5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28"/>
      <c r="V37" s="28"/>
      <c r="W37" s="28"/>
      <c r="X37" s="28"/>
      <c r="Y37" s="28"/>
      <c r="Z37" s="28"/>
      <c r="AA37" s="29"/>
      <c r="AB37" s="28"/>
      <c r="AC37" s="30"/>
    </row>
    <row r="38" spans="1:29" ht="19.5" customHeight="1">
      <c r="A38" s="56" t="s">
        <v>81</v>
      </c>
      <c r="B38" s="44"/>
      <c r="C38"/>
      <c r="D38"/>
      <c r="E38"/>
      <c r="F38"/>
      <c r="G38" s="39"/>
      <c r="H38" s="5"/>
      <c r="I38" s="57"/>
      <c r="J38" s="56"/>
      <c r="K38" s="56"/>
      <c r="L38" s="37"/>
      <c r="M38" s="37"/>
      <c r="N38" s="37"/>
      <c r="O38" s="37"/>
      <c r="P38" s="37"/>
      <c r="Q38" s="37"/>
      <c r="R38" s="37"/>
      <c r="S38" s="37"/>
      <c r="T38" s="37"/>
      <c r="U38" s="28"/>
      <c r="V38" s="28"/>
      <c r="W38" s="28"/>
      <c r="X38" s="28"/>
      <c r="Y38" s="28"/>
      <c r="Z38" s="28"/>
      <c r="AA38" s="29"/>
      <c r="AB38" s="28"/>
      <c r="AC38" s="30"/>
    </row>
    <row r="39" spans="1:9" ht="19.5" customHeight="1">
      <c r="A39" s="56" t="s">
        <v>75</v>
      </c>
      <c r="B39" s="44"/>
      <c r="I39" s="28"/>
    </row>
    <row r="40" spans="1:9" ht="19.5" customHeight="1">
      <c r="A40" s="56" t="s">
        <v>76</v>
      </c>
      <c r="B40" s="44"/>
      <c r="I40" s="28"/>
    </row>
    <row r="41" spans="4:9" ht="23.25">
      <c r="D41" s="40"/>
      <c r="E41" s="40"/>
      <c r="F41" s="40"/>
      <c r="G41" s="40"/>
      <c r="I41" s="28"/>
    </row>
    <row r="42" spans="4:9" ht="23.25">
      <c r="D42" s="40"/>
      <c r="E42" s="40"/>
      <c r="F42" s="40"/>
      <c r="G42" s="40"/>
      <c r="I42" s="28"/>
    </row>
    <row r="43" spans="4:9" ht="23.25">
      <c r="D43" s="40"/>
      <c r="E43" s="40"/>
      <c r="F43" s="40"/>
      <c r="G43" s="40"/>
      <c r="I43" s="28"/>
    </row>
    <row r="44" spans="4:9" ht="23.25">
      <c r="D44" s="40"/>
      <c r="E44" s="40"/>
      <c r="F44" s="40"/>
      <c r="G44" s="40"/>
      <c r="I44" s="28"/>
    </row>
    <row r="45" spans="4:7" ht="15.75">
      <c r="D45" s="40"/>
      <c r="E45" s="40"/>
      <c r="F45" s="40"/>
      <c r="G45" s="40"/>
    </row>
    <row r="46" spans="4:7" ht="15.75">
      <c r="D46" s="40"/>
      <c r="E46" s="40"/>
      <c r="F46" s="40"/>
      <c r="G46" s="40"/>
    </row>
    <row r="47" spans="4:7" ht="15.75">
      <c r="D47" s="40"/>
      <c r="E47" s="40"/>
      <c r="F47" s="40"/>
      <c r="G47" s="40"/>
    </row>
    <row r="48" spans="4:7" ht="15.75">
      <c r="D48" s="40"/>
      <c r="E48" s="40"/>
      <c r="F48" s="40"/>
      <c r="G48" s="40"/>
    </row>
    <row r="49" spans="4:7" ht="15.75">
      <c r="D49" s="40"/>
      <c r="E49" s="40"/>
      <c r="F49" s="40"/>
      <c r="G49" s="40"/>
    </row>
    <row r="50" spans="4:7" ht="15.75">
      <c r="D50" s="40"/>
      <c r="E50" s="40"/>
      <c r="F50" s="40"/>
      <c r="G50" s="40"/>
    </row>
    <row r="51" spans="4:7" ht="15.75">
      <c r="D51" s="40"/>
      <c r="E51" s="40"/>
      <c r="F51" s="40"/>
      <c r="G51" s="40"/>
    </row>
    <row r="52" spans="4:7" ht="15.75">
      <c r="D52" s="40"/>
      <c r="E52" s="40"/>
      <c r="F52" s="40"/>
      <c r="G52" s="40"/>
    </row>
    <row r="53" spans="4:7" ht="15.75">
      <c r="D53" s="40"/>
      <c r="E53" s="40"/>
      <c r="F53" s="40"/>
      <c r="G53" s="40"/>
    </row>
    <row r="54" spans="4:7" ht="15.75">
      <c r="D54" s="40"/>
      <c r="E54" s="40"/>
      <c r="F54" s="40"/>
      <c r="G54" s="40"/>
    </row>
    <row r="55" spans="4:7" ht="15.75">
      <c r="D55" s="40"/>
      <c r="E55" s="40"/>
      <c r="F55" s="40"/>
      <c r="G55" s="40"/>
    </row>
    <row r="56" spans="4:7" ht="15.75">
      <c r="D56" s="40"/>
      <c r="E56" s="40"/>
      <c r="F56" s="40"/>
      <c r="G56" s="40"/>
    </row>
    <row r="57" spans="4:7" ht="15.75">
      <c r="D57" s="40"/>
      <c r="E57" s="40"/>
      <c r="F57" s="40"/>
      <c r="G57" s="40"/>
    </row>
    <row r="58" spans="4:7" ht="15.75">
      <c r="D58" s="40"/>
      <c r="E58" s="40"/>
      <c r="F58" s="40"/>
      <c r="G58" s="40"/>
    </row>
    <row r="59" spans="4:7" ht="15.75">
      <c r="D59" s="42"/>
      <c r="E59" s="42"/>
      <c r="F59" s="42"/>
      <c r="G59" s="42"/>
    </row>
    <row r="60" spans="4:7" ht="15.75">
      <c r="D60" s="40"/>
      <c r="E60" s="40"/>
      <c r="F60" s="40"/>
      <c r="G60" s="40"/>
    </row>
    <row r="61" spans="4:7" ht="15.75">
      <c r="D61" s="40"/>
      <c r="E61" s="40"/>
      <c r="F61" s="40"/>
      <c r="G61" s="40"/>
    </row>
    <row r="62" spans="4:7" ht="15.75">
      <c r="D62" s="10"/>
      <c r="E62" s="10"/>
      <c r="F62" s="10"/>
      <c r="G62" s="10"/>
    </row>
  </sheetData>
  <sheetProtection/>
  <mergeCells count="32">
    <mergeCell ref="Y6:Y8"/>
    <mergeCell ref="Z6:Z8"/>
    <mergeCell ref="R1:AB1"/>
    <mergeCell ref="V6:V8"/>
    <mergeCell ref="X6:X8"/>
    <mergeCell ref="W6:W8"/>
    <mergeCell ref="A10:B10"/>
    <mergeCell ref="AB6:AB8"/>
    <mergeCell ref="J6:J8"/>
    <mergeCell ref="Q6:Q8"/>
    <mergeCell ref="A3:AB3"/>
    <mergeCell ref="A4:AB4"/>
    <mergeCell ref="U6:U8"/>
    <mergeCell ref="E6:E8"/>
    <mergeCell ref="D6:D8"/>
    <mergeCell ref="A6:B8"/>
    <mergeCell ref="U35:X35"/>
    <mergeCell ref="A33:AB33"/>
    <mergeCell ref="A32:AA32"/>
    <mergeCell ref="P6:P8"/>
    <mergeCell ref="R6:R8"/>
    <mergeCell ref="AA6:AA8"/>
    <mergeCell ref="F6:F8"/>
    <mergeCell ref="G6:H7"/>
    <mergeCell ref="N6:O7"/>
    <mergeCell ref="I6:I8"/>
    <mergeCell ref="K6:K8"/>
    <mergeCell ref="C6:C8"/>
    <mergeCell ref="L6:L8"/>
    <mergeCell ref="M6:M8"/>
    <mergeCell ref="S6:S8"/>
    <mergeCell ref="T6:T8"/>
  </mergeCells>
  <printOptions/>
  <pageMargins left="0.25" right="0.25" top="0.75" bottom="0.75" header="0.3" footer="0.3"/>
  <pageSetup fitToHeight="0" fitToWidth="1" horizontalDpi="600" verticalDpi="600" orientation="landscape" paperSize="9" scale="42" r:id="rId1"/>
  <headerFooter>
    <oddHeader>&amp;C&amp;P</oddHeader>
    <oddFooter>&amp;L&amp;F; 2007.-2013.gada plānošanas perioda ES fondu apguve līdz 2012.gada 31.decembrim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1.pielikums</dc:title>
  <dc:subject>2007.-2013.gada plānošanas perioda ES fondu apguve prioritāšu līmenī līdz 2012.gada 31.decembrim</dc:subject>
  <dc:creator>S. Laugale-Volbaka</dc:creator>
  <cp:keywords/>
  <dc:description>S.Laugale - Volbaka
Finanšu ministrijas Eiropas Savienības fondu uzraudzības departamenta
Uzņēmējdarbības un inovāciju uzraudzības nodaļas eksperte
Tālr. 67083964, fakss 67095697
E-pasts Sintija.Laugale-Volbaka@fm.gov.lv</dc:description>
  <cp:lastModifiedBy>Sintija Laugale - Volbaka</cp:lastModifiedBy>
  <cp:lastPrinted>2013-02-28T09:15:20Z</cp:lastPrinted>
  <dcterms:created xsi:type="dcterms:W3CDTF">2011-06-22T11:07:26Z</dcterms:created>
  <dcterms:modified xsi:type="dcterms:W3CDTF">2013-02-28T09:15:27Z</dcterms:modified>
  <cp:category/>
  <cp:version/>
  <cp:contentType/>
  <cp:contentStatus/>
</cp:coreProperties>
</file>