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6" windowWidth="19200" windowHeight="8412" activeTab="0"/>
  </bookViews>
  <sheets>
    <sheet name="Tabula Nr.1" sheetId="1" r:id="rId1"/>
  </sheets>
  <definedNames>
    <definedName name="_xlnm.Print_Area" localSheetId="0">'Tabula Nr.1'!$A$1:$N$172</definedName>
    <definedName name="_xlnm.Print_Titles" localSheetId="0">'Tabula Nr.1'!$11:$13</definedName>
  </definedNames>
  <calcPr fullCalcOnLoad="1"/>
</workbook>
</file>

<file path=xl/sharedStrings.xml><?xml version="1.0" encoding="utf-8"?>
<sst xmlns="http://schemas.openxmlformats.org/spreadsheetml/2006/main" count="729" uniqueCount="298">
  <si>
    <t>Nr.p.k.</t>
  </si>
  <si>
    <t>Neatbilstoši veiktie izdevumi, lati</t>
  </si>
  <si>
    <t>Finsējuma saņēmējs</t>
  </si>
  <si>
    <t>LV valsts budžeta daļa, lati</t>
  </si>
  <si>
    <t>Kopā, lati</t>
  </si>
  <si>
    <t>2007.-2013.gada plānošanas perioda ES struktūrfondi (ERAF, ESF) un Kohēzijas fonds</t>
  </si>
  <si>
    <t>KOPĀ ESF</t>
  </si>
  <si>
    <t>Cits nacionālais publiskais finansējums, lati</t>
  </si>
  <si>
    <t>KOPĀ ERAF (3DP)</t>
  </si>
  <si>
    <t>KOPĀ ERAF (2DP)</t>
  </si>
  <si>
    <t>Projekta numurs un nosaukums</t>
  </si>
  <si>
    <t>ES fondu/EEZ/ Norvēģijas FI daļa, lati</t>
  </si>
  <si>
    <t>Atgūtie izdevumi</t>
  </si>
  <si>
    <t xml:space="preserve">Informācija par neatbilstoši veikto izdevumu atgūšanu </t>
  </si>
  <si>
    <t>Atbildīgā iestāde</t>
  </si>
  <si>
    <t>6=7+8+9</t>
  </si>
  <si>
    <t>10=6/5</t>
  </si>
  <si>
    <t>Neatbilstoši veiktie izdevumi % no projekta ietvaros veiktajiem maksājumiem FS, %</t>
  </si>
  <si>
    <t>KOPĀ (Ceturksnis)</t>
  </si>
  <si>
    <t>Rīgas Tehniskā universitāte</t>
  </si>
  <si>
    <t>IZM</t>
  </si>
  <si>
    <t>LM</t>
  </si>
  <si>
    <t>Neatbilstības būtība</t>
  </si>
  <si>
    <t>Ieturēts no nākamā maksājuma</t>
  </si>
  <si>
    <t>Ieturēts no kārtējā maksājuma</t>
  </si>
  <si>
    <t>Riebiņu novada dome</t>
  </si>
  <si>
    <t>VARAM</t>
  </si>
  <si>
    <t>Līksnas pagasta pārvalde</t>
  </si>
  <si>
    <t>Strenču novada dome</t>
  </si>
  <si>
    <t xml:space="preserve">Iepirkuma normu pārkāpums </t>
  </si>
  <si>
    <t>n/a *</t>
  </si>
  <si>
    <t>Ieturēts no starpposma maksājuma</t>
  </si>
  <si>
    <t>TM</t>
  </si>
  <si>
    <t>Neatbilstošs administratīvo izdevumu aprēķins</t>
  </si>
  <si>
    <t>Pārkāpumi iepirkuma jomā</t>
  </si>
  <si>
    <t>IeM</t>
  </si>
  <si>
    <t>VESM</t>
  </si>
  <si>
    <t>KM</t>
  </si>
  <si>
    <t>Valsts aģentūra „Kultūras informācijas sistēmas”</t>
  </si>
  <si>
    <t>Ieslodzījumu vietu pārvalde</t>
  </si>
  <si>
    <t xml:space="preserve">Kuldīgas pilsētas dome </t>
  </si>
  <si>
    <t>2004.-2009.gada EEZ/Norvēģijas finanšu instrumenti</t>
  </si>
  <si>
    <t>Projekta finansējums (kopējās attiecināmās publiskās izmaksas), lati</t>
  </si>
  <si>
    <t>Latvijas Valsts mežzinātnes institūts "Silava"</t>
  </si>
  <si>
    <t>Nodarbinātības valsts aģentūra</t>
  </si>
  <si>
    <t>LIAA</t>
  </si>
  <si>
    <t>Balvu novada pašvaldība</t>
  </si>
  <si>
    <t>Rīgas Stradiņa universitāte</t>
  </si>
  <si>
    <t>EM</t>
  </si>
  <si>
    <t>Jaunjelgavas novada dome</t>
  </si>
  <si>
    <t>Alūksnes novada pašvaldība</t>
  </si>
  <si>
    <t>Pārkāpumi iepirkumu jomā</t>
  </si>
  <si>
    <t>Neatbilstošs administratīvo izdevumu aprēķins, pārkāpumi iepirkuma jomā</t>
  </si>
  <si>
    <t>Trūkstoši vai neatbilstoši sagatavoti attaisnojuma dokumenti</t>
  </si>
  <si>
    <t>Ilūkstes pilsētas dome</t>
  </si>
  <si>
    <t>LV0079 - Veselības centra "Ilūkste " tehnisko un profesionālo spēju uzlabošana veselības aprūpes pakalpojumu kvalitātes, efektivitātes un pieejamības nodrošināšanā</t>
  </si>
  <si>
    <t>SM</t>
  </si>
  <si>
    <t>Avansa atmaksa</t>
  </si>
  <si>
    <t>Saņēmējs ierosinājis līguma laušanu un atskaitīs saņemto finansējumu CFLA kontā.</t>
  </si>
  <si>
    <t>Medumu pagasta pārvalde</t>
  </si>
  <si>
    <t>Ventspils novada pašvaldība</t>
  </si>
  <si>
    <t>Alojas novada dome</t>
  </si>
  <si>
    <t>3DP/3.4.1.1.0/09/APIA/CFLA/025 Daugavpils rajona Medumu pagasta Medumu ciema ūdenssaimniecības attīstība</t>
  </si>
  <si>
    <t>3DP/3.4.1.1.0/09/APIA/CFLA/023 Ūdenssaimniecības attīstība Preiļu rajona Riebiņu novada ciemā Galēni</t>
  </si>
  <si>
    <t>3DP/3.4.1.1.0/09/APIA/CFLA/065 Ūdenssaimniecības attīstība Limbažu rajona Braslavas pagasta Vilzēnu ciemā</t>
  </si>
  <si>
    <t>3DP/3.4.1.1.0/09/APIA/CFLA/109 Ūdenssaimniecības attīstība Līksnas pagasta Līksnas ciemā</t>
  </si>
  <si>
    <t>Latvijas Valsts augļkopības institūts</t>
  </si>
  <si>
    <t>Aizkraukles arodvidusskola</t>
  </si>
  <si>
    <t>Studiju un zinātnes administrācija</t>
  </si>
  <si>
    <t>Izglītības un zinātnes ministrija</t>
  </si>
  <si>
    <t>Cita neatbilstība</t>
  </si>
  <si>
    <t>Ekonomikas ministrija</t>
  </si>
  <si>
    <t>Iespējams interešu konflikts (izdevumi nav deklarēti)</t>
  </si>
  <si>
    <t>Cita neatbilstība (izdevumi nav deklarēti)</t>
  </si>
  <si>
    <t>Iepirkuma vai konkurences normu pārkāpums (izdevumi nav deklarēti)</t>
  </si>
  <si>
    <t>KOPĀ TP ERAF (2DP)</t>
  </si>
  <si>
    <t>KOPĀ ESF TP</t>
  </si>
  <si>
    <t>KOPĀ ERAF TP (3DP)</t>
  </si>
  <si>
    <t>KOPĀ KF TP</t>
  </si>
  <si>
    <t>KOPĀ TP (Ceturksnis)</t>
  </si>
  <si>
    <t>Amatas novada pašvaldība</t>
  </si>
  <si>
    <t>Talsu novada pašvaldība</t>
  </si>
  <si>
    <t>Rubenes pagasta pārvalde</t>
  </si>
  <si>
    <t>3DP/3.4.1.1.0/09/APIA/CFLA/005 Ūdenssaimniecības attīstība Vārves pagasta Ventavas ciemā</t>
  </si>
  <si>
    <t>3DP/3.4.1.1.0/09/APIA/CFLA/048 Ūdenssaimniecības attīstība Alūksnes rajona Liepnas pagasta Liepnas ciemā</t>
  </si>
  <si>
    <t>3DP/3.4.1.1.0/09/APIA/CFLA/049 Ūdenssaimniecības attīstība Strenču pilsētā, 2.etaps</t>
  </si>
  <si>
    <t>3DP/3.4.1.1.0/09/APIA/CFLA/066 Ūdenssaimniecības attīstība Vīksnas pagasta Vīksnas ciemā</t>
  </si>
  <si>
    <t>3DP/3.4.1.1.0/09/APIA/CFLA/080 Ūdenssaimniecības attīstība Amatas novada Līvu ciemā</t>
  </si>
  <si>
    <t>3DP/3.4.1.1.0/09/APIA/CFLA/081 Ūdenssaimniecības infrastruktūras attīstība Amatas novada  Ģikšu ciemā</t>
  </si>
  <si>
    <t>3DP/3.4.1.1.0/09/APIA/CFLA/115 Ūdenssaimniecības attīstība Talsu rajona Ģibuļu pagasta Spārē</t>
  </si>
  <si>
    <t>3DP/3.4.1.1.0/10/APIA/CFLA/008 Ūdenssaimniecības attīstība Rubenes pagasta Rubenes ciemā</t>
  </si>
  <si>
    <t>3DP/3.4.1.1.0/11/APIA/CFLA/018 Ūdenssaimniecības attīstība Ventspils novada Vārves pagasta Vārves ciemā II kārta</t>
  </si>
  <si>
    <t>Saņēmējs ir veicis NVI atmaksu CFLA kontā.</t>
  </si>
  <si>
    <t>labprātīgā atmaksa</t>
  </si>
  <si>
    <t>Kārsavas novada pašvaldība</t>
  </si>
  <si>
    <t>3DP/3.2.1.2.0/10/APIA/SM/004 Vienības ielas rekonstrukcija Kārsavas pilsētā</t>
  </si>
  <si>
    <t>Ieturēts no kārtējā maksājuma, pārējā summa tiks ieturēta no nākamā maksājuma</t>
  </si>
  <si>
    <t>Ilūkstes novada pašvaldība</t>
  </si>
  <si>
    <t>3DP/3.2.1.3.1/10/APIA/CFLA/002 Ceļu satiksmes drošības uzlabošana Ilūkstes pilsētā</t>
  </si>
  <si>
    <t xml:space="preserve">Maksājuma pieprasījumā iekļautas neattiecināmās izmaksas </t>
  </si>
  <si>
    <t>Ieturēs no kārtējā maksājuma</t>
  </si>
  <si>
    <t>Rundāles novada pašvaldība</t>
  </si>
  <si>
    <t>3DP/3.2.1.3.1/10/APIA/CFLA/029 Gaišs ceļš uz skolu Bērstelē</t>
  </si>
  <si>
    <t>Ķekavas novada pašvaldība</t>
  </si>
  <si>
    <t>3DP/3.2.1.3.1/10/APIA/CFLA/063 Apvienotā gājēju – veloceliņa un ielas apgaismojuma izbūve Baložos no Uzvaras prospekta līdz Smilšu ielai</t>
  </si>
  <si>
    <t>3DP/3.2.1.3.1/10/APIA/CFLA/068 Satiksmes drošības uzlabojumi Dundagas ielā</t>
  </si>
  <si>
    <t>Vecpiebalgas novada pašvaldība</t>
  </si>
  <si>
    <t>3DP/3.2.1.3.1/10/APIA/CFLA/076 Gājēju drošība gar valsts autoceļu P 30 Vecpiebalgā</t>
  </si>
  <si>
    <t xml:space="preserve">3DP/3.4.2.1.1/08/APIA/LIAA/007 Siguldas pilsdrupu rekonstrukcija un infrastruktūras pielāgošana tūrisma produkta attīstībai </t>
  </si>
  <si>
    <t>Siguldas novada dome</t>
  </si>
  <si>
    <t>Iepirkuma normu pārkāpums (izdevumi nav deklarēti), izvērtējot projekta starpposma pārskatu</t>
  </si>
  <si>
    <t xml:space="preserve">3DP/3.4.2.1.1/09/APIA/LIAA/004 Limbažu vēsturiskā centra renovācija tūrisma attīstībai </t>
  </si>
  <si>
    <t>Limbažu novada pašvaldība</t>
  </si>
  <si>
    <t>Iepirkuma normu pārkāpums (izdevumi nav deklarēti)</t>
  </si>
  <si>
    <t xml:space="preserve">3DP/3.4.2.1.1/09/APIA/LIAA/013 Tūrisma objektu rekonstrukcija pie Daugavas Jaunjelgavas vēsturiskajā centrā </t>
  </si>
  <si>
    <t xml:space="preserve">3DP/3.4.4.2.0/10/APIA/LIAA/046 Sociālās dzīvojamās mājas "Eglāji", Zantes pagastā, Kandavas novadā, siltumnoturības uzlabošanas pasākumi </t>
  </si>
  <si>
    <t>Kandavas novada dome</t>
  </si>
  <si>
    <t>Latvijas Universitāte</t>
  </si>
  <si>
    <t>2DP/2.1.1.1.0/10/APIA/VIAA/030 Jaunas optiskās tehnoloģijas kompleksai ādas bezkontakta diagnostikai</t>
  </si>
  <si>
    <t>Latvijas Valsts koksnes ķīmijas institūts</t>
  </si>
  <si>
    <t>2DP/2.1.1.1.0/10/APIA/VIAA/058 Bioloģiski aktīvu vielu un polimērmateriālu izejvielu iegūšana no bērza mizu pārpalikumiem</t>
  </si>
  <si>
    <t>2DP/2.1.1.1.0/10/APIA/VIAA/063 Jaunu kardioprotektīvu zāļu vielu meklējumi: GBB hidroksilāzes inhibitoru sintēze un izpēte</t>
  </si>
  <si>
    <t>Valsts Stendes graudaugu selekcijas institūts</t>
  </si>
  <si>
    <t>2DP/2.1.1.1.0/10/APIA/VIAA/082 Organiskas izcelsmes produktu izvilkumu un to ietekmes izpēte augkopībā</t>
  </si>
  <si>
    <t>2DP/2.1.1.1.0/10/APIA/VIAA/083 Vietējas izcelsmes graudaugu sugu potenciāla izvērtēšana un šķirņu iegūšana izmantošanai īpašas diētiskās pārtikas produktu ieguvē</t>
  </si>
  <si>
    <t>Elektronikas un datorzinātņu institūts</t>
  </si>
  <si>
    <t>2DP/2.1.1.1.0/10/APIA/VIAA/084 Daudzfunkcionāla signālu laika analizatora eksperimentāla izstrāde</t>
  </si>
  <si>
    <t>2DP/2.1.1.1.0/10/APIA/VIAA/125 Jaunu dabīgo imunomodulatoru kompozīciju izstrāde un to efektivitātes izpēte onkoloģisko un vīrusu slimību gadījumā</t>
  </si>
  <si>
    <t>Latvijas Lauksaimniecības universitāte</t>
  </si>
  <si>
    <t>2DP/2.1.1.1.0/10/APIA/VIAA/128 Mehanizācijas līdzekļu izstrāde enerģētisko augu kurināmā kondicionēšanai</t>
  </si>
  <si>
    <t>2DP/2.1.1.1.0/10/APIA/VIAA/159 Smiltsērkšķu veģetatīvo daļu izmantošana profilaktisku produktu ar augstu antioksidatīvo iedarbību izstrādei</t>
  </si>
  <si>
    <t>2DP/2.1.1.1.0/10/APIA/VIAA/160 Intelektuālu hibrīdo nepārtrauktās barošanas sistēmu un to elementu izstrāde un izpēte energoefektivitātes uzlabošanai</t>
  </si>
  <si>
    <t>Latvijas Valsts mežzinātnes institūts „Silava”</t>
  </si>
  <si>
    <t>2DP/2.1.1.1.0/10/APIA/VIAA/168 Videi draudzīgu augu valsts izcelsmes augu aizsardzības līdzekļu izstrāde uz skuju koku biomasas ekstraktvielu bāzes</t>
  </si>
  <si>
    <t>2DP/2.1.2.1.2/08/APIA/LIAA/004 Tehnoloģiju un zināšanu pārneses centra (TEPEK) darbības uzturēšana un attīstība LLU</t>
  </si>
  <si>
    <t>Ādažu novada dome</t>
  </si>
  <si>
    <t>3DP/3.1.3.1.0/08/IPIA/VIAA/003 ,,Kvalitatīvai dabaszinātņu apguvei atbilstošas materiālās bāzes nodrošināšana Ādažu vidusskolā''</t>
  </si>
  <si>
    <t>Pilnībā atgūti (ieturot no kārtējā maksājuma)</t>
  </si>
  <si>
    <t>Bauskas pilsētas pārvalde</t>
  </si>
  <si>
    <t>3DP/3.1.3.1.0/08/IPIA/VIAA/012 ,,Vispārējās vidējās izglītības kvalitātes paaugstināšana prioritārajos mācību priekšmetos Bauskas pilsētas 2. vidusskolā''</t>
  </si>
  <si>
    <t>Cita neatbilstība (izdevumi ir deklarēti)</t>
  </si>
  <si>
    <t>Pilnībā atgūti (ieturot no nākamā maksājuma)</t>
  </si>
  <si>
    <t>Kokneses novada dome</t>
  </si>
  <si>
    <t>3DP/3.1.3.1.0/08/IPIA/VIAA/014 ,,Kvalitatīvai dabaszinātņu apguvei atbilstošas materiālās bāzes nodrošināšana I. Gaiša Kokneses vidusskolā''</t>
  </si>
  <si>
    <t>Ķekavas novada dome</t>
  </si>
  <si>
    <t>3DP/3.1.3.1.0/08/IPIA/VIAA/017 ,,Kvalitatīvai dabaszinātņu apguvei atbilstošas materiālās bāzes nodrošināšana Ķekavas vidusskolā''</t>
  </si>
  <si>
    <t>Jēkabpils pilsētas pašvaldība</t>
  </si>
  <si>
    <t>3DP/3.1.3.1.0/08/IPIA/VIAA/027 ,,Dabaszinātņu kabinetu uzlabošana Jēkabpils 2. vidusskolā un Jēkabpils 3. vidusskolā''</t>
  </si>
  <si>
    <t>Rundāles novada dome</t>
  </si>
  <si>
    <t>3DP/3.1.3.1.0/08/IPIA/VIAA/033 ,,Kvalitatīvai dabaszinātņu apguvei atbilstošas materiālās bāzes nodrošināšanu Pilsrundāles vidusskolā''</t>
  </si>
  <si>
    <t>Iepirkuma vai konkurences normu pārkāpums (izdevumi ir deklarēti)</t>
  </si>
  <si>
    <t>3DP/3.1.3.1.0/08/IPIA/VIAA/037 ,,Kvalitatīvai dabas zinātņu apguvei atbilstošas materiāli tehniskās bāzes nodrošināšana Strenču vidusskolā''</t>
  </si>
  <si>
    <t>3DP/3.1.3.1.0/08/IPIA/VIAA/039 ,,Kvalitatīvai dabaszinātņu apguvei atbilstošas materiālās bāzes nodrošināšana Piltenes vidusskolā''</t>
  </si>
  <si>
    <t>Varakļānu novada pašvaldība</t>
  </si>
  <si>
    <t>3DP/3.1.3.1.0/08/IPIA/VIAA/043 ,,Kvalitatīvai dabaszinātņu apguvei atbilstošas materiālās bāzes nodrošināšana Varakļānu vidusskolā''</t>
  </si>
  <si>
    <t>Dagdas novada pašvaldība</t>
  </si>
  <si>
    <t>3DP/3.1.3.1.0/08/IPIA/VIAA/060 ,,Kvalitatīvai dabaszinātņu apguvei atbilstošas materiālās bāzes nodrošināšana Dagdas vidusskolā''</t>
  </si>
  <si>
    <t>Auces novada pašvaldība</t>
  </si>
  <si>
    <t>3DP/3.1.3.1.0/08/IPIA/VIAA/074 ,,Kvalitatīvai dabaszinātņu apguvei atbilstošas materiālās bāzes nodrošināšana Auces vidusskolā''</t>
  </si>
  <si>
    <t>Salacgrīvas novada Liepupes pagasta pārvalde</t>
  </si>
  <si>
    <t>3DP/3.1.3.1.0/08/IPIA/VIAA/078 ,,Kvalitatīvai dabaszinātņu un matemātikas apguvei atbilstošas materiālās bāzes nodrošināšana Limbažu rajona Liepupes vidusskolā''</t>
  </si>
  <si>
    <t>3DP/3.1.3.1.0/08/IPIA/VIAA/082 ,,Kvalitatīvai dabaszinātņu apguvei atbilstošas materiālās bāzes nodrošināšana Alūksnes rajona vakara (maiņu) un neklātienes vidusskolā''</t>
  </si>
  <si>
    <t>3DP/3.1.3.1.0/08/IPIA/VIAA/087 ,,Kvalitatīvai dabaszinātņu apguvei atbilstošu kabinetu iekārtošana un materiālās bāzes nodrošināšana Alūksnes vidusskolā''</t>
  </si>
  <si>
    <t>Iespējams interešu konflikts (izdevumi ir deklarēti)</t>
  </si>
  <si>
    <t>Jūrmalas pilsētas dome</t>
  </si>
  <si>
    <t>3DP/3.1.3.1.0/08/IPIA/VIAA/093 ,,Kvalitatīvai dabaszinātņu apguvei atbilstošas materiālās bāzes nodrošināšana Jūrmalas pilsētas vispārējās vidējās izglītības iestādēs''</t>
  </si>
  <si>
    <t>Sventes pagasta pārvalde</t>
  </si>
  <si>
    <t>3DP/3.1.3.1.0/08/IPIA/VIAA/114 ,,Kvalitatīvai dabaszinātņu apguvei atbilstošas materiālās bāzes nodrošināšana Sventes vidusskolā''</t>
  </si>
  <si>
    <t>Daugavpils novada dome</t>
  </si>
  <si>
    <t>3DP/3.1.3.3.1/09/IPIA/VIAA/032 ,,Medumu speciālās internātpamatskolas infrastruktūras  un aprīkojuma uzlabošana''</t>
  </si>
  <si>
    <t>Kļūda (izdevumi nav deklarēti)</t>
  </si>
  <si>
    <t>Latvijas Nacionālā Bibliotēka</t>
  </si>
  <si>
    <t>3DP/3.2.2.1.1/08/IPIA/IUMEPLS/010 ,,Digitālās bibliotēkas izveide-2.kārta''</t>
  </si>
  <si>
    <t>3DP/3.2.2.1.1/09/IPIA/IUMEPLS/021 ,,Kultūras un atmiņas institūciju vienotās informācijas pārvaldības sistēma''</t>
  </si>
  <si>
    <t>Bauskas novada dome</t>
  </si>
  <si>
    <t>3DP/3.2.2.1.2/09/IPIA/VIAA/573 ,,Izglītības iestāžu informatizācija''</t>
  </si>
  <si>
    <t>Matemātiskā kļūda, ko pieļāva finansējuma saņēmējs, noapaļojot maksājuma pieprasījuma summu.  (izdevumi nav deklarēti)</t>
  </si>
  <si>
    <t>1DP/1.1.1.2.0/09/APIA/VIAA/035  "Zinātniskās kapacitātes stiprināšana augļkopības, mežu un informācijas tehnoloģijas nozarēs, nodrošinot videi draudzīgu audzēšanas risinājumu, produktu izstrādes un ieviešanas izpēti ar datortehnoloģiju atbalstu"</t>
  </si>
  <si>
    <t>Iepirkuma vai konkurences normu pārkāpums</t>
  </si>
  <si>
    <t>Ieturēt no nākamā maksājuma (ir deklarēts EK)</t>
  </si>
  <si>
    <t>1DP/1.1.1.2.0/09/APIA/VIAA/077  Biofotonikas pētījumu grupa</t>
  </si>
  <si>
    <t>Ieturēts no kārtējā maksājuma (nav deklarēts EK)</t>
  </si>
  <si>
    <t>Rīgas Tehniskā Universitāte</t>
  </si>
  <si>
    <t>1DP/1.1.1.2.0/09/APIA/VIAA/090 Jauno zinātnieku grupas multidisciplinārs pētījums biomateriālu tehnoloģiju izstrādei</t>
  </si>
  <si>
    <t>1DP/1.1.1.2.0/09/APIA/VIAA/146 „Ģenētisko faktoru nozīme adaptēties spējīgu un pēc koksnes īpašībām kvalitatīvu mežaudžu izveidē”</t>
  </si>
  <si>
    <t>Liepājas Universitāte</t>
  </si>
  <si>
    <t>1DP/1.1.2.1.1/09/IPIA/VIAA/010 Maģistra studiju attīstība Liepājas Universitātē</t>
  </si>
  <si>
    <t>Valsts izglītības satura centrs</t>
  </si>
  <si>
    <t>1DP/1.2.1.1.2/09/IPIA/VIAA/001 Profesionālo mācību priekšmetu pedagogu un prakses vadītāju teorētisko zināšanu un praktisko kompetenču paaugstināšana</t>
  </si>
  <si>
    <t>Latvijas Sporta pedagoģijas akadēmija</t>
  </si>
  <si>
    <t>1DP/1.2.1.1.2/09/IPIA/VIAA/004 Kompetents sporta pedagogs</t>
  </si>
  <si>
    <t>Kultūrizglītības un nemateriālā mantojuma centrs</t>
  </si>
  <si>
    <t>1DP/1.2.1.1.2/09/IPIA/VIAA/005 Profesionālās kultūrizglītības pedagogu tālākizglītība</t>
  </si>
  <si>
    <t>1DP/1.2.1.1.3/09/APIA/VIAA/056 Profesionālās vidējās izglītības programmas "Autotransports" un arodizglītības programmas "Būvdarbi" īstenošanas kvalitātes uzlabošana</t>
  </si>
  <si>
    <t>Valsts SIA "Bulduru Dārzkopības vidusskola"</t>
  </si>
  <si>
    <t>1DP/1.2.1.1.3/09/APIA/VIAA/062 Profesionālās vidējās izglītības programmu īstenošanas procesu kvalitātes uzlabošana Bulduru Dārzkopības vidusskolā</t>
  </si>
  <si>
    <t>Latviešu valodas aģentūra</t>
  </si>
  <si>
    <t>1DP/1.2.1.2.1/08/IPIA/VIAA/002 Atbalsts valsts valodas apguvei un bilingvālajai izglītībai</t>
  </si>
  <si>
    <t>1DP/1.2.1.2.2/08/IPIA/VIAA/002 Atbalsts vispārējās izglītības pedagogu nodrošināšanai prioritārajos mācību priekšmetos.</t>
  </si>
  <si>
    <t xml:space="preserve">Nodarbinātības valsts aģentūra </t>
  </si>
  <si>
    <t>1DP/1.2.2.1.2/09/IPIA/NVA/001 Mūžizglītības pasākumi nodarbinātām personām</t>
  </si>
  <si>
    <t xml:space="preserve">Iepirkuma vai konkurences normu pārkāpums </t>
  </si>
  <si>
    <t>1DP/1.2.2.1.5/09/IPIA/VIAA/001 Pedagogu konkurētspējas veicināšana izglītības sistēmas optimizācijas apstākļos</t>
  </si>
  <si>
    <t>Rēzeknes Augstskola</t>
  </si>
  <si>
    <t>1DP/1.2.2.4.2/09/APIA/VIAA/101 Darba un sadzīves prasmju pilnveide Rēzeknes jauniešiem ar mācīšanās grūtībām un zemām pamatprasmēm nākotnes karjeras attīstīšanai</t>
  </si>
  <si>
    <t>Saldus novada pašvaldība</t>
  </si>
  <si>
    <t>1DP/1.2.2.4.2/09/APIA/VIAA/106 Darba un sadzīves prasmju apguves veicināšana sociālā riska grupu jauniešiem Saldus novadā</t>
  </si>
  <si>
    <t>Ogres novada pašvaldība</t>
  </si>
  <si>
    <t>1DP/1.2.2.4.2/09/APIA/VIAA/107 Atbalsta pasākumi sociālam riskam pakļauto bērnu un jauniešu integrācijai izglītībā Ogres novada skolās</t>
  </si>
  <si>
    <t>1DP/1.3.1.1.3/08/IPIA/NVA/001 Bezdarbnieku un darba meklētāju apmācība Latvijā</t>
  </si>
  <si>
    <t>Samazināt projekta attiecināmo izmaksu summu. Neatbilstības atgūšanas veids - ziņošana MK</t>
  </si>
  <si>
    <t>1DP/1.3.1.5.0/09/IPIA/NVA/001 Darba praktizēšanas pasākumu nodrošināšana pašvaldībās darba iemaņu iegūšanai un uzturēšanai</t>
  </si>
  <si>
    <t>Iepirkuma vai konkurences normu pārkāpum</t>
  </si>
  <si>
    <t>1DP/1.4.1.1.1/09/IPIA/NVA/001 Kompleksi atbalsta pasākumi</t>
  </si>
  <si>
    <t>1DP/1.4.1.1.2/08/IPIA/NVA/001 Pasākumi noteiktām personu grupām</t>
  </si>
  <si>
    <t>Valsts Kanceleja</t>
  </si>
  <si>
    <t>Izglītības un zinātnes ministrijas Valsts izglītības satura centrs</t>
  </si>
  <si>
    <t>1DP/1.5.1.3.2/09/APIA/SIF/031 Kvalitatīvas metodiskās vadības sistēmas nodrošināšana bērnu nometņu organizēšanai</t>
  </si>
  <si>
    <t>Rīgas plānošanas reģions</t>
  </si>
  <si>
    <t>Latvijas Investīciju un attīstības aģentūra</t>
  </si>
  <si>
    <t>VSID/TP/CFLA/08/03 Atbalsts Eiropas Savienības fondu sadarbības iestādes darbības programmu vadības funkciju nodrošināšanai</t>
  </si>
  <si>
    <t>Ieturēts no maksājuma</t>
  </si>
  <si>
    <t>CFLA</t>
  </si>
  <si>
    <t>VSID/TP/CFLA/08/09 Eiropas Savienības struktūrfondu tehniskā palīdzība Rīgas plānošanas reģiona ES struktūrfondu informācijas centra darbības nodrošināšanai</t>
  </si>
  <si>
    <t>Valsts reģionālās attīstības aģentūra</t>
  </si>
  <si>
    <t>VSID/TP/CFLA/08/12 Tehniskā palīdzība Valsts reģionālās attīstības aģentūras Eiropas Savienības fondu aktivitāšu administrēšanai</t>
  </si>
  <si>
    <t xml:space="preserve"> Vides aizsardzības un reģionālās attīstības ministrija</t>
  </si>
  <si>
    <t>VSID/TP/CFLA/08/15 Vides aizsardzības un reģionālās attīstības ministrijas pārziņā esošo Eiropas Savienības fondu aktivitāšu reģionālās attīstības jomā un horizontālo prioritāšu „Teritoriju līdzsvarota attīstība” un „Rīgas starptautiskā konkurētspēja” mērķu sasniegšanas vadības funnkciju nodrošināšana</t>
  </si>
  <si>
    <t>VSID/TP/CFLA/08/19 Eiropas Savienības fondu atbildīgās iestādes darbības programmu vadības funkciju nodrošināšanas tehniskā palīdzība</t>
  </si>
  <si>
    <t>Vides aizsardzības un reģionālās attīstības ministrija</t>
  </si>
  <si>
    <t>VSID/TP/CFLA/08/21 Atbalsts Vides aizsardzības un reģionālās attīstības ministrijai apakšaktivitātes 3.2.2.1.1. "Informācijas sistēmu un elektronisko pakalpojumu attīstība", aktivitātes 3.2.2.2. "Publisko interneta pieejas punktu attīstība" un horizontālās prioritātes "Informācijas sabiedrība" administrēšanā</t>
  </si>
  <si>
    <t xml:space="preserve">Līguma grozījumos veiktas izmaiņas un projektam jāpiemēro finansējuma deficīta likme. Iepriekšējos pieprasījumos pieprasītie līdzekļi šobrīd tiek aplikti ar šo diskonta likmi un starpība tiek atzīta par neatbilstoši veiktiem izdevumiem. </t>
  </si>
  <si>
    <t xml:space="preserve">Līguma grozījumos veiktas izmaiņas un projektam jāpiemēro finansējuma deficīta likme. Iepriekšējos pieprasījumos pieprasītie līdzekļi šobrīd tiek aplikti ar šo diskonta likmi un starpība tiek atzīta par neatbilstoši veiktiem izdevumiem.  </t>
  </si>
  <si>
    <t xml:space="preserve">Tā kā tiek pārsniegti aktivitāti regul.MK not. paredzētie izmaksu ierobežojumi, tad izmaksas par būvuzraudzības veikšanu tiek atzītas par NVI. </t>
  </si>
  <si>
    <t xml:space="preserve">Aktualizētais TP iesniegts CFLA,sniegts skaidrojums, ka TP nav aktualizēts atbilstoši TEP un PI, tāpēc tas tiks aktualizēts vēlreiz par saņēmēja līdzekļiem. </t>
  </si>
  <si>
    <t xml:space="preserve">Būvekspertīze 2010.gadā veikta par TP, pēc kura netiks veikti būvdarbi. TP pēc būvekspertīzes 2011.gadā veiktas būtiskas korekcijas. </t>
  </si>
  <si>
    <t>Finanšu ministrija</t>
  </si>
  <si>
    <t>LV0007-Tehniskās palīdzības fonds</t>
  </si>
  <si>
    <t xml:space="preserve">Neatbilstošs administratīvo izdevumu aprēķins (FM-733,32 Ls, LM-2233,62 Ls, IZM-79,01 Ls), </t>
  </si>
  <si>
    <t>FM, LM, IZM</t>
  </si>
  <si>
    <t>LV0020 - Zemgales cietumos ieslodzīto resocializācija</t>
  </si>
  <si>
    <t>Valsts probācijas dienests</t>
  </si>
  <si>
    <t>LV0024 -  Latvijas probācijas un ieslodzījama vietu sistēmas personāla kapacitātes celšana</t>
  </si>
  <si>
    <t>Veiktie darbi (pakalpojumi) neatbilst aktivitātē vai projektā plānotajam</t>
  </si>
  <si>
    <t>Valsts SIA „Traumatoloģijas un ortopēdijas slimnīca”</t>
  </si>
  <si>
    <t>LV0026 - Aprūpes organizācija</t>
  </si>
  <si>
    <t>Iekšlietu ministrijas Informācijas centrs</t>
  </si>
  <si>
    <t>LV0035 - Latvijas Republikas soda reģistra uzskaites pilnveidošana</t>
  </si>
  <si>
    <t>LV0036 - Nacionālais Šengenas informācijas sistēmas un SIRENE biroja tehnoloģisko un informatīvo resursu palīdzības procesu pārvaldības sistēmas ieviešanas, izmantojot ITIL standartu</t>
  </si>
  <si>
    <t xml:space="preserve">Valsts policija </t>
  </si>
  <si>
    <t>LV0037 - Šengenas Informācijas sistēmas funkcionālās darbības optimizācija</t>
  </si>
  <si>
    <t>A/S "Rīgas Starptautiskā ekonomikas un biznesa administrācijas augstskola"</t>
  </si>
  <si>
    <t>LV0040 - Inovatīvu apmācības moduļu izstrāde un nodošana vadošajiem darbiniekiem Baltijas valstīs, izmantojot starpdisciplīnu pieeju uzņēmējdarbībai un modernām tehnoloģijām</t>
  </si>
  <si>
    <t>Vidzemes Augstskola</t>
  </si>
  <si>
    <t>LV0043 - Vidzemes Tālākizglītības Tehnoloģiju Centra izveide</t>
  </si>
  <si>
    <t>Trūkstoši vai neatbilstoši sagatavoti attaisnojuma dokumenti.</t>
  </si>
  <si>
    <t>SIA "EKO Briketes"</t>
  </si>
  <si>
    <t>LV0049 - Vietējās biomasas izmantošana videi draudzīga kurināmā ražošanai Kārsavā</t>
  </si>
  <si>
    <t>Lauku ceļotājs</t>
  </si>
  <si>
    <t>LV0052 - Ilgtspējīga dabas resursu izmantošana un apsaimniekošana NATURA 2000 teritorijas - populāros un potenciālos tūrisma galamērķos</t>
  </si>
  <si>
    <t xml:space="preserve"> Cēsu rajona padome</t>
  </si>
  <si>
    <t>LV0059 - Vidzeme Center for Innovation and Entrepreneurship: Innovation through Partnership</t>
  </si>
  <si>
    <t>Trūkstoši vai neatbilstoši sagatavoti attaisnojuma dokumenti; pārkāpumi iepirkuma jomā</t>
  </si>
  <si>
    <t>LV0063 - Jauno mediju mākslas izglītības izveide un attīstība Liepājā</t>
  </si>
  <si>
    <t>Izdevumi, kas radušies pirms vai pēc attiecināmības perioda, pārkāpumi iepirkuma jomā, neatbilstošs administratīvo izdevumu aprēķins</t>
  </si>
  <si>
    <t>Nacionālais rehabilitācijas centrs "Vaivari"</t>
  </si>
  <si>
    <t>LV0065 - Nacionālais daudzfunkcionālais atbalsta centrs Vaivaros bērniem ar īpašām vajadzībām</t>
  </si>
  <si>
    <t xml:space="preserve">Valsts probācijas dienests </t>
  </si>
  <si>
    <t>LV0068 - Par dzimumnoziegumiem notiesāto personu uzvedības sistēmas attīstīšana Latvijā</t>
  </si>
  <si>
    <t>LV0070 - Ilgtspējīgas attīstības veicināšana, uzlabojot dabas parka "Daugavas loki" resursu izmantošanu un apsaimniekošanu</t>
  </si>
  <si>
    <t>Zemgales plānošanas reģions</t>
  </si>
  <si>
    <t>LV0072 - Ilgtspējīga dabas resursu saglabāšana Zemgalē</t>
  </si>
  <si>
    <t>LV0078 - Kurzemes telpiskās plānošanas un ilgtspējīgas attīstības centra izveidošana</t>
  </si>
  <si>
    <t>Jāzepa Vītola Latvijas Mūzikas akadēmija</t>
  </si>
  <si>
    <t>LV0089 - Jāzepa Vītola Latvijas Mūzikas akadēmijas e-studiju vides izveidošana studiju procesa modernizēšanai</t>
  </si>
  <si>
    <t>Latvijas dabas muzejs</t>
  </si>
  <si>
    <t>LV0090 - Vides izglītības programmu un "zaļās" skolas izveide Latvijas Dabas muzejā</t>
  </si>
  <si>
    <t>Latvijas nacionālā bibliotēka</t>
  </si>
  <si>
    <t>LV0092 - Latvijas padomju perioda nonokonformisma grafikas krājuma pilna sagalabāšana un tam nepieciešamās materiāli-tehniskās bāzes nodrošinājums</t>
  </si>
  <si>
    <t>Neatbilstošs administratīvo izdevumu aprēķins; pārkāpumi iepirkumu jomā</t>
  </si>
  <si>
    <t>Daugavpils pilsētas dome</t>
  </si>
  <si>
    <t>LV0093 - Ūdenstorņa ēkas paraugrestaurācija un apsaimniekošana Daugavpils cietoksnī</t>
  </si>
  <si>
    <t>Izdevumi, kas radušies pirms vai pēc attiecināmības perioda</t>
  </si>
  <si>
    <t>VSID/TP/CFLA/08/22 Tehniskā palīdzība Vides projektu uzraudzībai, publicitātei, efektīvai ieviešanai un pētījumu veikšanai</t>
  </si>
  <si>
    <t>* Neatbilstoši veiktie izdevumi tiek ieturēti no kārtējā sparpposma maksājuma pirms tas tiek iesniegts apmakasi no donorvalstīm</t>
  </si>
  <si>
    <t>Latvijas Organiskās sintēzes institūts**</t>
  </si>
  <si>
    <t>Latvijas Lauksaimniecības universitāte**</t>
  </si>
  <si>
    <t>n/a</t>
  </si>
  <si>
    <t>Neatbilstība - Pārkāpums iepirkumu jomā - FIB lēmums, piemērota finanšu korekcija</t>
  </si>
  <si>
    <t xml:space="preserve">Finanšu ministrs </t>
  </si>
  <si>
    <t>A.Vilks</t>
  </si>
  <si>
    <t>S.Auniņa</t>
  </si>
  <si>
    <t>67095650, Sanita.Aunina@fm.gov.lv</t>
  </si>
  <si>
    <t>Projekta ietvaros veiktie maksājumi finansējuma saņēmējam (kopējais publiskais finansējums), lati, līdz 30.09.2011.</t>
  </si>
  <si>
    <t>Ieturēts no kārtējā maksājuma pieprasījuma</t>
  </si>
  <si>
    <t>Tiks ieturēts no nākamā maksājuma pieprasījuma</t>
  </si>
  <si>
    <t xml:space="preserve"> Tiešās vai pastarpinātās valsts pārvaldes iestādes, atvasinātas publiskas personas vai citas valsts iestādes īstenotajos projektos konstatētie neatbilstoši veiktie izdevumi pārskata periodā (ceturksnī) (pārskati veidoti 17.10.2011.)</t>
  </si>
  <si>
    <t xml:space="preserve">08.12.2011. 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</si>
</sst>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;[Red]#,##0.00"/>
    <numFmt numFmtId="165" formatCode="#,##0;[Red]#,##0"/>
    <numFmt numFmtId="166" formatCode="0.0%"/>
    <numFmt numFmtId="167" formatCode="#,##0;\(#,##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;\(#,##0.00\)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%"/>
    <numFmt numFmtId="182" formatCode="0.0000%"/>
    <numFmt numFmtId="183" formatCode="0.00000%"/>
    <numFmt numFmtId="184" formatCode="0.0"/>
    <numFmt numFmtId="185" formatCode="#,##0.000"/>
    <numFmt numFmtId="186" formatCode="#,##0.0000"/>
    <numFmt numFmtId="187" formatCode="#,##0.00000"/>
    <numFmt numFmtId="188" formatCode="#,##0.000000"/>
    <numFmt numFmtId="189" formatCode="#,##0.0"/>
    <numFmt numFmtId="190" formatCode="#,##0.0000000"/>
    <numFmt numFmtId="191" formatCode="&quot;Ls&quot;\ #,##0.000000000;\-&quot;Ls&quot;\ #,##0.000000000"/>
    <numFmt numFmtId="192" formatCode="&quot;Ls&quot;\ #,##0.000;\-&quot;Ls&quot;\ #,##0.000"/>
    <numFmt numFmtId="193" formatCode="0.00000000%"/>
    <numFmt numFmtId="194" formatCode="0.000000E+00"/>
    <numFmt numFmtId="195" formatCode="#,##0.0;[Red]#,##0.0"/>
    <numFmt numFmtId="196" formatCode="0.000000%"/>
    <numFmt numFmtId="197" formatCode="0.0000000%"/>
    <numFmt numFmtId="198" formatCode="0.000000000%"/>
    <numFmt numFmtId="199" formatCode="0.0000000000%"/>
    <numFmt numFmtId="200" formatCode="0.00000000000%"/>
    <numFmt numFmtId="201" formatCode="0.000000000000%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32" borderId="7" applyNumberFormat="0" applyFont="0" applyAlignment="0" applyProtection="0"/>
    <xf numFmtId="0" fontId="39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61" fillId="12" borderId="0" xfId="0" applyFont="1" applyFill="1" applyAlignment="1">
      <alignment/>
    </xf>
    <xf numFmtId="0" fontId="61" fillId="0" borderId="0" xfId="0" applyFont="1" applyAlignment="1">
      <alignment/>
    </xf>
    <xf numFmtId="9" fontId="61" fillId="0" borderId="0" xfId="104" applyFont="1" applyFill="1" applyAlignment="1">
      <alignment/>
    </xf>
    <xf numFmtId="0" fontId="61" fillId="33" borderId="0" xfId="0" applyFont="1" applyFill="1" applyAlignment="1">
      <alignment/>
    </xf>
    <xf numFmtId="9" fontId="61" fillId="0" borderId="0" xfId="104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4" fontId="61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9" fontId="61" fillId="0" borderId="0" xfId="105" applyFont="1" applyFill="1" applyAlignment="1">
      <alignment horizontal="center" vertical="center"/>
    </xf>
    <xf numFmtId="0" fontId="61" fillId="0" borderId="0" xfId="0" applyFont="1" applyFill="1" applyAlignment="1">
      <alignment/>
    </xf>
    <xf numFmtId="0" fontId="61" fillId="12" borderId="0" xfId="0" applyFont="1" applyFill="1" applyAlignment="1">
      <alignment/>
    </xf>
    <xf numFmtId="4" fontId="39" fillId="0" borderId="10" xfId="0" applyNumberFormat="1" applyFont="1" applyFill="1" applyBorder="1" applyAlignment="1">
      <alignment horizontal="center" wrapText="1"/>
    </xf>
    <xf numFmtId="4" fontId="39" fillId="0" borderId="10" xfId="0" applyNumberFormat="1" applyFont="1" applyFill="1" applyBorder="1" applyAlignment="1" quotePrefix="1">
      <alignment horizontal="center" wrapText="1"/>
    </xf>
    <xf numFmtId="4" fontId="58" fillId="0" borderId="10" xfId="0" applyNumberFormat="1" applyFont="1" applyFill="1" applyBorder="1" applyAlignment="1">
      <alignment horizontal="center" wrapText="1"/>
    </xf>
    <xf numFmtId="4" fontId="58" fillId="0" borderId="11" xfId="0" applyNumberFormat="1" applyFont="1" applyFill="1" applyBorder="1" applyAlignment="1">
      <alignment horizontal="center"/>
    </xf>
    <xf numFmtId="4" fontId="39" fillId="0" borderId="12" xfId="0" applyNumberFormat="1" applyFont="1" applyFill="1" applyBorder="1" applyAlignment="1">
      <alignment horizontal="center" wrapText="1"/>
    </xf>
    <xf numFmtId="4" fontId="58" fillId="0" borderId="11" xfId="0" applyNumberFormat="1" applyFont="1" applyFill="1" applyBorder="1" applyAlignment="1">
      <alignment horizontal="center" vertical="center"/>
    </xf>
    <xf numFmtId="10" fontId="58" fillId="0" borderId="11" xfId="104" applyNumberFormat="1" applyFont="1" applyFill="1" applyBorder="1" applyAlignment="1">
      <alignment horizontal="center" vertical="center"/>
    </xf>
    <xf numFmtId="166" fontId="58" fillId="0" borderId="11" xfId="104" applyNumberFormat="1" applyFont="1" applyFill="1" applyBorder="1" applyAlignment="1">
      <alignment horizontal="left" vertical="center"/>
    </xf>
    <xf numFmtId="166" fontId="58" fillId="0" borderId="11" xfId="104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4" fontId="39" fillId="0" borderId="11" xfId="0" applyNumberFormat="1" applyFont="1" applyFill="1" applyBorder="1" applyAlignment="1">
      <alignment horizontal="center" vertical="center"/>
    </xf>
    <xf numFmtId="10" fontId="39" fillId="0" borderId="10" xfId="105" applyNumberFormat="1" applyFont="1" applyFill="1" applyBorder="1" applyAlignment="1">
      <alignment horizontal="center" vertical="center"/>
    </xf>
    <xf numFmtId="3" fontId="58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181" fontId="39" fillId="0" borderId="10" xfId="105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10" fontId="39" fillId="0" borderId="10" xfId="0" applyNumberFormat="1" applyFont="1" applyFill="1" applyBorder="1" applyAlignment="1">
      <alignment horizontal="center" vertical="center"/>
    </xf>
    <xf numFmtId="4" fontId="58" fillId="0" borderId="13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6" fontId="39" fillId="0" borderId="10" xfId="104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 wrapText="1"/>
    </xf>
    <xf numFmtId="166" fontId="39" fillId="0" borderId="10" xfId="105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wrapText="1"/>
    </xf>
    <xf numFmtId="4" fontId="39" fillId="0" borderId="11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0" fontId="39" fillId="0" borderId="10" xfId="0" applyNumberFormat="1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left" vertical="center"/>
    </xf>
    <xf numFmtId="10" fontId="58" fillId="0" borderId="10" xfId="104" applyNumberFormat="1" applyFont="1" applyFill="1" applyBorder="1" applyAlignment="1">
      <alignment horizontal="center" vertical="center"/>
    </xf>
    <xf numFmtId="10" fontId="58" fillId="0" borderId="13" xfId="104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left" vertical="top" wrapText="1"/>
    </xf>
    <xf numFmtId="0" fontId="66" fillId="0" borderId="13" xfId="0" applyFont="1" applyFill="1" applyBorder="1" applyAlignment="1">
      <alignment wrapText="1"/>
    </xf>
    <xf numFmtId="0" fontId="66" fillId="0" borderId="13" xfId="0" applyNumberFormat="1" applyFont="1" applyFill="1" applyBorder="1" applyAlignment="1">
      <alignment horizontal="left" vertical="top" wrapText="1"/>
    </xf>
    <xf numFmtId="0" fontId="66" fillId="0" borderId="13" xfId="0" applyNumberFormat="1" applyFont="1" applyFill="1" applyBorder="1" applyAlignment="1">
      <alignment vertical="top" wrapText="1"/>
    </xf>
    <xf numFmtId="0" fontId="6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66" fontId="0" fillId="0" borderId="0" xfId="104" applyNumberFormat="1" applyFont="1" applyFill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4" fontId="58" fillId="0" borderId="10" xfId="0" applyNumberFormat="1" applyFont="1" applyFill="1" applyBorder="1" applyAlignment="1">
      <alignment horizontal="center"/>
    </xf>
    <xf numFmtId="10" fontId="58" fillId="0" borderId="10" xfId="0" applyNumberFormat="1" applyFont="1" applyFill="1" applyBorder="1" applyAlignment="1">
      <alignment horizontal="center"/>
    </xf>
    <xf numFmtId="10" fontId="39" fillId="0" borderId="10" xfId="0" applyNumberFormat="1" applyFont="1" applyFill="1" applyBorder="1" applyAlignment="1">
      <alignment horizontal="center" wrapText="1"/>
    </xf>
    <xf numFmtId="4" fontId="39" fillId="0" borderId="10" xfId="0" applyNumberFormat="1" applyFont="1" applyFill="1" applyBorder="1" applyAlignment="1">
      <alignment horizontal="right" vertical="center"/>
    </xf>
    <xf numFmtId="4" fontId="39" fillId="0" borderId="17" xfId="0" applyNumberFormat="1" applyFont="1" applyFill="1" applyBorder="1" applyAlignment="1">
      <alignment horizontal="right" vertical="center"/>
    </xf>
    <xf numFmtId="166" fontId="39" fillId="0" borderId="10" xfId="0" applyNumberFormat="1" applyFont="1" applyFill="1" applyBorder="1" applyAlignment="1">
      <alignment horizontal="center" vertical="center"/>
    </xf>
    <xf numFmtId="189" fontId="39" fillId="0" borderId="10" xfId="0" applyNumberFormat="1" applyFont="1" applyFill="1" applyBorder="1" applyAlignment="1">
      <alignment horizontal="center" wrapText="1"/>
    </xf>
    <xf numFmtId="0" fontId="39" fillId="0" borderId="10" xfId="96" applyFont="1" applyFill="1" applyBorder="1" applyAlignment="1">
      <alignment horizontal="center" vertical="center"/>
      <protection/>
    </xf>
    <xf numFmtId="0" fontId="39" fillId="0" borderId="10" xfId="96" applyFont="1" applyFill="1" applyBorder="1" applyAlignment="1">
      <alignment horizontal="center" vertical="center" wrapText="1"/>
      <protection/>
    </xf>
    <xf numFmtId="0" fontId="39" fillId="0" borderId="10" xfId="96" applyFont="1" applyFill="1" applyBorder="1" applyAlignment="1">
      <alignment horizontal="left" vertical="center" wrapText="1"/>
      <protection/>
    </xf>
    <xf numFmtId="164" fontId="39" fillId="0" borderId="10" xfId="96" applyNumberFormat="1" applyFont="1" applyFill="1" applyBorder="1" applyAlignment="1">
      <alignment horizontal="center" vertical="center" wrapText="1"/>
      <protection/>
    </xf>
    <xf numFmtId="164" fontId="39" fillId="0" borderId="13" xfId="96" applyNumberFormat="1" applyFont="1" applyFill="1" applyBorder="1" applyAlignment="1">
      <alignment horizontal="center" vertical="center" wrapText="1"/>
      <protection/>
    </xf>
    <xf numFmtId="164" fontId="39" fillId="0" borderId="10" xfId="96" applyNumberFormat="1" applyFont="1" applyFill="1" applyBorder="1" applyAlignment="1">
      <alignment horizontal="center" vertical="center"/>
      <protection/>
    </xf>
    <xf numFmtId="165" fontId="39" fillId="0" borderId="10" xfId="96" applyNumberFormat="1" applyFont="1" applyFill="1" applyBorder="1" applyAlignment="1">
      <alignment horizontal="center" vertical="center"/>
      <protection/>
    </xf>
    <xf numFmtId="181" fontId="39" fillId="0" borderId="10" xfId="104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39" fillId="0" borderId="13" xfId="96" applyNumberFormat="1" applyFont="1" applyFill="1" applyBorder="1" applyAlignment="1">
      <alignment horizontal="center" vertical="center" wrapText="1"/>
      <protection/>
    </xf>
    <xf numFmtId="10" fontId="39" fillId="0" borderId="10" xfId="96" applyNumberFormat="1" applyFont="1" applyFill="1" applyBorder="1" applyAlignment="1">
      <alignment horizontal="center" vertical="center" wrapText="1"/>
      <protection/>
    </xf>
    <xf numFmtId="10" fontId="39" fillId="0" borderId="10" xfId="96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left" vertical="top" wrapText="1"/>
    </xf>
    <xf numFmtId="43" fontId="39" fillId="0" borderId="18" xfId="69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164" fontId="58" fillId="0" borderId="10" xfId="96" applyNumberFormat="1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3" fontId="69" fillId="0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39" fillId="0" borderId="11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/>
    </xf>
    <xf numFmtId="4" fontId="39" fillId="0" borderId="16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wrapText="1"/>
    </xf>
    <xf numFmtId="0" fontId="58" fillId="0" borderId="19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2" fontId="67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wrapText="1"/>
    </xf>
    <xf numFmtId="0" fontId="71" fillId="0" borderId="19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rmal 4 2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Percent 2" xfId="105"/>
    <cellStyle name="Percent 3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0</xdr:row>
      <xdr:rowOff>57150</xdr:rowOff>
    </xdr:from>
    <xdr:to>
      <xdr:col>13</xdr:col>
      <xdr:colOff>504825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620750" y="57150"/>
          <a:ext cx="49434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pielikums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Informatīvajam ziņojumam par Eiropas Savienības struktūrfondu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un Kohēzijas fonda, Eiropas Ekonomikas zonas finanšu instrumenta,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Norvēģijas valdības divpusējā finanšu instrumenta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un Latvijas–Šveices sadarbības programmas apguvi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līdz 2011.gada 30.septembrim.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171"/>
  <sheetViews>
    <sheetView tabSelected="1" view="pageLayout" zoomScale="50" zoomScaleNormal="69" zoomScaleSheetLayoutView="50" zoomScalePageLayoutView="50" workbookViewId="0" topLeftCell="A1">
      <selection activeCell="M26" sqref="M26"/>
    </sheetView>
  </sheetViews>
  <sheetFormatPr defaultColWidth="9.140625" defaultRowHeight="12.75"/>
  <cols>
    <col min="1" max="1" width="7.28125" style="1" customWidth="1"/>
    <col min="2" max="2" width="18.421875" style="67" customWidth="1"/>
    <col min="3" max="3" width="37.57421875" style="68" customWidth="1"/>
    <col min="4" max="4" width="19.28125" style="4" customWidth="1"/>
    <col min="5" max="5" width="23.140625" style="4" customWidth="1"/>
    <col min="6" max="6" width="16.140625" style="4" customWidth="1"/>
    <col min="7" max="7" width="18.140625" style="4" customWidth="1"/>
    <col min="8" max="8" width="14.7109375" style="4" customWidth="1"/>
    <col min="9" max="9" width="15.00390625" style="4" customWidth="1"/>
    <col min="10" max="10" width="22.7109375" style="4" customWidth="1"/>
    <col min="11" max="11" width="29.7109375" style="68" customWidth="1"/>
    <col min="12" max="12" width="23.421875" style="67" customWidth="1"/>
    <col min="13" max="13" width="25.28125" style="4" customWidth="1"/>
    <col min="14" max="14" width="11.7109375" style="4" customWidth="1"/>
    <col min="15" max="15" width="12.7109375" style="1" bestFit="1" customWidth="1"/>
    <col min="16" max="16" width="15.140625" style="1" customWidth="1"/>
    <col min="17" max="17" width="9.140625" style="1" customWidth="1"/>
  </cols>
  <sheetData>
    <row r="7" spans="5:8" ht="36" customHeight="1">
      <c r="E7" s="69"/>
      <c r="F7" s="69"/>
      <c r="G7" s="69"/>
      <c r="H7" s="70"/>
    </row>
    <row r="8" spans="7:8" ht="58.5" customHeight="1">
      <c r="G8" s="71"/>
      <c r="H8" s="70"/>
    </row>
    <row r="9" spans="1:14" ht="22.5" customHeight="1">
      <c r="A9" s="146" t="s">
        <v>296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72"/>
    </row>
    <row r="10" spans="1:14" ht="13.5" customHeight="1">
      <c r="A10" s="73"/>
      <c r="B10" s="73"/>
      <c r="C10" s="74"/>
      <c r="D10" s="73"/>
      <c r="E10" s="73"/>
      <c r="F10" s="75"/>
      <c r="G10" s="75"/>
      <c r="H10" s="75"/>
      <c r="I10" s="75"/>
      <c r="J10" s="73"/>
      <c r="K10" s="74"/>
      <c r="L10" s="73"/>
      <c r="M10" s="76"/>
      <c r="N10" s="72"/>
    </row>
    <row r="11" spans="1:14" ht="26.25" customHeight="1">
      <c r="A11" s="138" t="s">
        <v>0</v>
      </c>
      <c r="B11" s="138" t="s">
        <v>2</v>
      </c>
      <c r="C11" s="138" t="s">
        <v>10</v>
      </c>
      <c r="D11" s="138" t="s">
        <v>42</v>
      </c>
      <c r="E11" s="138" t="s">
        <v>293</v>
      </c>
      <c r="F11" s="148" t="s">
        <v>1</v>
      </c>
      <c r="G11" s="149"/>
      <c r="H11" s="149"/>
      <c r="I11" s="149"/>
      <c r="J11" s="138" t="s">
        <v>17</v>
      </c>
      <c r="K11" s="138" t="s">
        <v>22</v>
      </c>
      <c r="L11" s="77"/>
      <c r="M11" s="138" t="s">
        <v>13</v>
      </c>
      <c r="N11" s="138" t="s">
        <v>14</v>
      </c>
    </row>
    <row r="12" spans="1:14" ht="105.75" customHeight="1">
      <c r="A12" s="139"/>
      <c r="B12" s="139"/>
      <c r="C12" s="139"/>
      <c r="D12" s="139"/>
      <c r="E12" s="139"/>
      <c r="F12" s="32" t="s">
        <v>4</v>
      </c>
      <c r="G12" s="32" t="s">
        <v>11</v>
      </c>
      <c r="H12" s="32" t="s">
        <v>3</v>
      </c>
      <c r="I12" s="32" t="s">
        <v>7</v>
      </c>
      <c r="J12" s="139"/>
      <c r="K12" s="139"/>
      <c r="L12" s="78" t="s">
        <v>12</v>
      </c>
      <c r="M12" s="139"/>
      <c r="N12" s="139"/>
    </row>
    <row r="13" spans="1:14" ht="15">
      <c r="A13" s="79">
        <v>1</v>
      </c>
      <c r="B13" s="79">
        <v>2</v>
      </c>
      <c r="C13" s="79">
        <v>3</v>
      </c>
      <c r="D13" s="79">
        <v>4</v>
      </c>
      <c r="E13" s="79">
        <v>5</v>
      </c>
      <c r="F13" s="79" t="s">
        <v>15</v>
      </c>
      <c r="G13" s="79">
        <v>7</v>
      </c>
      <c r="H13" s="79">
        <v>8</v>
      </c>
      <c r="I13" s="79">
        <v>9</v>
      </c>
      <c r="J13" s="79" t="s">
        <v>16</v>
      </c>
      <c r="K13" s="80">
        <v>11</v>
      </c>
      <c r="L13" s="79">
        <v>12</v>
      </c>
      <c r="M13" s="79">
        <v>13</v>
      </c>
      <c r="N13" s="79">
        <v>14</v>
      </c>
    </row>
    <row r="14" spans="1:17" s="6" customFormat="1" ht="15.75" customHeight="1">
      <c r="A14" s="140" t="s">
        <v>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5"/>
      <c r="P14" s="5"/>
      <c r="Q14" s="5"/>
    </row>
    <row r="15" spans="1:17" s="6" customFormat="1" ht="15" customHeight="1">
      <c r="A15" s="129" t="s">
        <v>6</v>
      </c>
      <c r="B15" s="130"/>
      <c r="C15" s="131"/>
      <c r="D15" s="81">
        <f aca="true" t="shared" si="0" ref="D15:I15">SUM(D17:D46)</f>
        <v>213632399.26999998</v>
      </c>
      <c r="E15" s="81">
        <f t="shared" si="0"/>
        <v>162628770.21999997</v>
      </c>
      <c r="F15" s="81">
        <f t="shared" si="0"/>
        <v>75848.45</v>
      </c>
      <c r="G15" s="81">
        <f t="shared" si="0"/>
        <v>66375.8</v>
      </c>
      <c r="H15" s="81">
        <f t="shared" si="0"/>
        <v>9459.91</v>
      </c>
      <c r="I15" s="81">
        <f t="shared" si="0"/>
        <v>12.74</v>
      </c>
      <c r="J15" s="82">
        <f>F15/E15</f>
        <v>0.00046639010980279924</v>
      </c>
      <c r="K15" s="81"/>
      <c r="L15" s="81">
        <f>SUM(L17:L46)</f>
        <v>40802.78999999999</v>
      </c>
      <c r="M15" s="81"/>
      <c r="N15" s="81"/>
      <c r="O15" s="5"/>
      <c r="P15" s="5"/>
      <c r="Q15" s="5"/>
    </row>
    <row r="16" spans="1:17" s="6" customFormat="1" ht="15" customHeight="1">
      <c r="A16" s="126" t="s">
        <v>76</v>
      </c>
      <c r="B16" s="127"/>
      <c r="C16" s="128"/>
      <c r="D16" s="81">
        <f aca="true" t="shared" si="1" ref="D16:I16">SUM(D47:D52)</f>
        <v>650020.5</v>
      </c>
      <c r="E16" s="81">
        <f t="shared" si="1"/>
        <v>436027.99</v>
      </c>
      <c r="F16" s="81">
        <f t="shared" si="1"/>
        <v>30.799999999999997</v>
      </c>
      <c r="G16" s="81">
        <f t="shared" si="1"/>
        <v>30.799999999999997</v>
      </c>
      <c r="H16" s="81">
        <f t="shared" si="1"/>
        <v>0</v>
      </c>
      <c r="I16" s="81">
        <f t="shared" si="1"/>
        <v>0</v>
      </c>
      <c r="J16" s="82">
        <f>F16/E16</f>
        <v>7.063766709105073E-05</v>
      </c>
      <c r="K16" s="81"/>
      <c r="L16" s="81">
        <f>SUM(L47:L52)</f>
        <v>30.799999999999997</v>
      </c>
      <c r="M16" s="81"/>
      <c r="N16" s="81"/>
      <c r="O16" s="5"/>
      <c r="P16" s="5"/>
      <c r="Q16" s="5"/>
    </row>
    <row r="17" spans="1:17" s="6" customFormat="1" ht="108.75">
      <c r="A17" s="41">
        <v>1</v>
      </c>
      <c r="B17" s="41" t="s">
        <v>66</v>
      </c>
      <c r="C17" s="42" t="s">
        <v>177</v>
      </c>
      <c r="D17" s="24">
        <v>1261020</v>
      </c>
      <c r="E17" s="24">
        <v>793593.71</v>
      </c>
      <c r="F17" s="22">
        <f>SUM(G17:I17)</f>
        <v>177.7</v>
      </c>
      <c r="G17" s="22">
        <v>151.04</v>
      </c>
      <c r="H17" s="22">
        <v>26.66</v>
      </c>
      <c r="I17" s="22">
        <v>0</v>
      </c>
      <c r="J17" s="83">
        <f>F17/E17</f>
        <v>0.00022391810539929807</v>
      </c>
      <c r="K17" s="50" t="s">
        <v>178</v>
      </c>
      <c r="L17" s="22">
        <v>0</v>
      </c>
      <c r="M17" s="22" t="s">
        <v>179</v>
      </c>
      <c r="N17" s="22" t="s">
        <v>20</v>
      </c>
      <c r="O17" s="5"/>
      <c r="P17" s="5"/>
      <c r="Q17" s="5"/>
    </row>
    <row r="18" spans="1:17" s="6" customFormat="1" ht="46.5">
      <c r="A18" s="41">
        <v>2</v>
      </c>
      <c r="B18" s="41" t="s">
        <v>117</v>
      </c>
      <c r="C18" s="42" t="s">
        <v>180</v>
      </c>
      <c r="D18" s="24">
        <v>1317042</v>
      </c>
      <c r="E18" s="24">
        <v>869807.94</v>
      </c>
      <c r="F18" s="22">
        <f aca="true" t="shared" si="2" ref="F18:F52">SUM(G18:I18)</f>
        <v>77.06</v>
      </c>
      <c r="G18" s="22">
        <v>65.5</v>
      </c>
      <c r="H18" s="22">
        <v>11.56</v>
      </c>
      <c r="I18" s="22">
        <v>0</v>
      </c>
      <c r="J18" s="83">
        <f aca="true" t="shared" si="3" ref="J18:J52">F18/E18</f>
        <v>8.859427059265522E-05</v>
      </c>
      <c r="K18" s="50" t="s">
        <v>70</v>
      </c>
      <c r="L18" s="22">
        <v>77.06</v>
      </c>
      <c r="M18" s="22" t="s">
        <v>181</v>
      </c>
      <c r="N18" s="22" t="s">
        <v>20</v>
      </c>
      <c r="O18" s="5"/>
      <c r="P18" s="5"/>
      <c r="Q18" s="5"/>
    </row>
    <row r="19" spans="1:17" s="6" customFormat="1" ht="62.25">
      <c r="A19" s="41">
        <v>3</v>
      </c>
      <c r="B19" s="41" t="s">
        <v>182</v>
      </c>
      <c r="C19" s="42" t="s">
        <v>183</v>
      </c>
      <c r="D19" s="24">
        <v>1396836</v>
      </c>
      <c r="E19" s="24">
        <v>878895.33</v>
      </c>
      <c r="F19" s="22">
        <f t="shared" si="2"/>
        <v>41.2</v>
      </c>
      <c r="G19" s="22">
        <v>35.02</v>
      </c>
      <c r="H19" s="22">
        <v>6.18</v>
      </c>
      <c r="I19" s="22">
        <v>0</v>
      </c>
      <c r="J19" s="83">
        <f t="shared" si="3"/>
        <v>4.687702686962736E-05</v>
      </c>
      <c r="K19" s="50" t="s">
        <v>70</v>
      </c>
      <c r="L19" s="22">
        <v>41.2</v>
      </c>
      <c r="M19" s="22" t="s">
        <v>181</v>
      </c>
      <c r="N19" s="22" t="s">
        <v>20</v>
      </c>
      <c r="O19" s="5"/>
      <c r="P19" s="5"/>
      <c r="Q19" s="5"/>
    </row>
    <row r="20" spans="1:17" s="6" customFormat="1" ht="62.25">
      <c r="A20" s="41">
        <v>4</v>
      </c>
      <c r="B20" s="41" t="s">
        <v>182</v>
      </c>
      <c r="C20" s="42" t="s">
        <v>183</v>
      </c>
      <c r="D20" s="24">
        <v>1396836</v>
      </c>
      <c r="E20" s="24">
        <v>878895.33</v>
      </c>
      <c r="F20" s="22">
        <f t="shared" si="2"/>
        <v>1505.6999999999998</v>
      </c>
      <c r="G20" s="22">
        <v>1279.84</v>
      </c>
      <c r="H20" s="22">
        <v>225.86</v>
      </c>
      <c r="I20" s="22">
        <v>0</v>
      </c>
      <c r="J20" s="83">
        <f t="shared" si="3"/>
        <v>0.0017131732853785898</v>
      </c>
      <c r="K20" s="50" t="s">
        <v>70</v>
      </c>
      <c r="L20" s="22">
        <v>1505.6999999999998</v>
      </c>
      <c r="M20" s="22" t="s">
        <v>181</v>
      </c>
      <c r="N20" s="22" t="s">
        <v>20</v>
      </c>
      <c r="O20" s="5"/>
      <c r="P20" s="5"/>
      <c r="Q20" s="5"/>
    </row>
    <row r="21" spans="1:17" s="6" customFormat="1" ht="62.25">
      <c r="A21" s="41">
        <v>5</v>
      </c>
      <c r="B21" s="41" t="s">
        <v>43</v>
      </c>
      <c r="C21" s="42" t="s">
        <v>184</v>
      </c>
      <c r="D21" s="24">
        <v>1389302</v>
      </c>
      <c r="E21" s="24">
        <v>995501.94</v>
      </c>
      <c r="F21" s="22">
        <f t="shared" si="2"/>
        <v>265</v>
      </c>
      <c r="G21" s="22">
        <v>225.25</v>
      </c>
      <c r="H21" s="22">
        <v>39.75</v>
      </c>
      <c r="I21" s="22">
        <v>0</v>
      </c>
      <c r="J21" s="83">
        <f t="shared" si="3"/>
        <v>0.0002661973717499737</v>
      </c>
      <c r="K21" s="50" t="s">
        <v>70</v>
      </c>
      <c r="L21" s="22">
        <v>0</v>
      </c>
      <c r="M21" s="22" t="s">
        <v>179</v>
      </c>
      <c r="N21" s="22" t="s">
        <v>20</v>
      </c>
      <c r="O21" s="5"/>
      <c r="P21" s="5"/>
      <c r="Q21" s="5"/>
    </row>
    <row r="22" spans="1:17" s="6" customFormat="1" ht="46.5">
      <c r="A22" s="41">
        <v>6</v>
      </c>
      <c r="B22" s="41" t="s">
        <v>185</v>
      </c>
      <c r="C22" s="42" t="s">
        <v>186</v>
      </c>
      <c r="D22" s="24">
        <v>73069</v>
      </c>
      <c r="E22" s="24">
        <v>55858.55</v>
      </c>
      <c r="F22" s="22">
        <f t="shared" si="2"/>
        <v>600</v>
      </c>
      <c r="G22" s="22">
        <v>537.18</v>
      </c>
      <c r="H22" s="22">
        <v>62.82</v>
      </c>
      <c r="I22" s="22">
        <v>0</v>
      </c>
      <c r="J22" s="83">
        <f t="shared" si="3"/>
        <v>0.01074141738373087</v>
      </c>
      <c r="K22" s="50" t="s">
        <v>70</v>
      </c>
      <c r="L22" s="22">
        <v>600</v>
      </c>
      <c r="M22" s="22" t="s">
        <v>181</v>
      </c>
      <c r="N22" s="22" t="s">
        <v>20</v>
      </c>
      <c r="O22" s="5"/>
      <c r="P22" s="5"/>
      <c r="Q22" s="5"/>
    </row>
    <row r="23" spans="1:17" s="6" customFormat="1" ht="78">
      <c r="A23" s="41">
        <v>7</v>
      </c>
      <c r="B23" s="41" t="s">
        <v>187</v>
      </c>
      <c r="C23" s="42" t="s">
        <v>188</v>
      </c>
      <c r="D23" s="24">
        <v>2679030</v>
      </c>
      <c r="E23" s="24">
        <v>402418.15</v>
      </c>
      <c r="F23" s="22">
        <f t="shared" si="2"/>
        <v>4378.4</v>
      </c>
      <c r="G23" s="22">
        <v>3721.64</v>
      </c>
      <c r="H23" s="22">
        <v>656.76</v>
      </c>
      <c r="I23" s="22">
        <v>0</v>
      </c>
      <c r="J23" s="83">
        <f t="shared" si="3"/>
        <v>0.010880224960032244</v>
      </c>
      <c r="K23" s="50" t="s">
        <v>178</v>
      </c>
      <c r="L23" s="22">
        <v>4378.4</v>
      </c>
      <c r="M23" s="22" t="s">
        <v>181</v>
      </c>
      <c r="N23" s="22" t="s">
        <v>20</v>
      </c>
      <c r="O23" s="5"/>
      <c r="P23" s="5"/>
      <c r="Q23" s="5"/>
    </row>
    <row r="24" spans="1:17" s="6" customFormat="1" ht="46.5">
      <c r="A24" s="41">
        <v>8</v>
      </c>
      <c r="B24" s="41" t="s">
        <v>189</v>
      </c>
      <c r="C24" s="42" t="s">
        <v>190</v>
      </c>
      <c r="D24" s="24">
        <v>523370</v>
      </c>
      <c r="E24" s="24">
        <v>238014.98</v>
      </c>
      <c r="F24" s="22">
        <f t="shared" si="2"/>
        <v>399.38</v>
      </c>
      <c r="G24" s="22">
        <v>339.47</v>
      </c>
      <c r="H24" s="22">
        <v>59.91</v>
      </c>
      <c r="I24" s="22">
        <v>0</v>
      </c>
      <c r="J24" s="83">
        <f t="shared" si="3"/>
        <v>0.0016779616140126978</v>
      </c>
      <c r="K24" s="50" t="s">
        <v>70</v>
      </c>
      <c r="L24" s="22">
        <v>399.38</v>
      </c>
      <c r="M24" s="22" t="s">
        <v>181</v>
      </c>
      <c r="N24" s="22" t="s">
        <v>20</v>
      </c>
      <c r="O24" s="5"/>
      <c r="P24" s="5"/>
      <c r="Q24" s="5"/>
    </row>
    <row r="25" spans="1:17" s="6" customFormat="1" ht="46.5">
      <c r="A25" s="41">
        <v>9</v>
      </c>
      <c r="B25" s="41" t="s">
        <v>191</v>
      </c>
      <c r="C25" s="42" t="s">
        <v>192</v>
      </c>
      <c r="D25" s="24">
        <v>1814640</v>
      </c>
      <c r="E25" s="24">
        <v>505919.16</v>
      </c>
      <c r="F25" s="22">
        <f t="shared" si="2"/>
        <v>17731.14</v>
      </c>
      <c r="G25" s="22">
        <v>15071.46</v>
      </c>
      <c r="H25" s="22">
        <v>2659.68</v>
      </c>
      <c r="I25" s="22">
        <v>0</v>
      </c>
      <c r="J25" s="83">
        <f t="shared" si="3"/>
        <v>0.03504737792496335</v>
      </c>
      <c r="K25" s="50" t="s">
        <v>70</v>
      </c>
      <c r="L25" s="22">
        <v>0</v>
      </c>
      <c r="M25" s="22" t="s">
        <v>179</v>
      </c>
      <c r="N25" s="22" t="s">
        <v>20</v>
      </c>
      <c r="O25" s="5"/>
      <c r="P25" s="5"/>
      <c r="Q25" s="5"/>
    </row>
    <row r="26" spans="1:17" s="6" customFormat="1" ht="78">
      <c r="A26" s="41">
        <v>10</v>
      </c>
      <c r="B26" s="41" t="s">
        <v>67</v>
      </c>
      <c r="C26" s="42" t="s">
        <v>193</v>
      </c>
      <c r="D26" s="24">
        <v>102141</v>
      </c>
      <c r="E26" s="24">
        <v>36440.56</v>
      </c>
      <c r="F26" s="22">
        <f t="shared" si="2"/>
        <v>3.98</v>
      </c>
      <c r="G26" s="22">
        <v>3.38</v>
      </c>
      <c r="H26" s="22">
        <v>0.6</v>
      </c>
      <c r="I26" s="22">
        <v>0</v>
      </c>
      <c r="J26" s="83">
        <f t="shared" si="3"/>
        <v>0.00010921895821579032</v>
      </c>
      <c r="K26" s="50" t="s">
        <v>70</v>
      </c>
      <c r="L26" s="22">
        <v>3.98</v>
      </c>
      <c r="M26" s="22" t="s">
        <v>181</v>
      </c>
      <c r="N26" s="22" t="s">
        <v>20</v>
      </c>
      <c r="O26" s="5"/>
      <c r="P26" s="5"/>
      <c r="Q26" s="5"/>
    </row>
    <row r="27" spans="1:17" s="6" customFormat="1" ht="78">
      <c r="A27" s="41">
        <v>11</v>
      </c>
      <c r="B27" s="41" t="s">
        <v>194</v>
      </c>
      <c r="C27" s="42" t="s">
        <v>195</v>
      </c>
      <c r="D27" s="24">
        <v>390784</v>
      </c>
      <c r="E27" s="24">
        <v>188906.08</v>
      </c>
      <c r="F27" s="22">
        <f t="shared" si="2"/>
        <v>84.86999999999999</v>
      </c>
      <c r="G27" s="22">
        <v>72.13</v>
      </c>
      <c r="H27" s="22">
        <v>0</v>
      </c>
      <c r="I27" s="22">
        <v>12.74</v>
      </c>
      <c r="J27" s="83">
        <f t="shared" si="3"/>
        <v>0.0004492708757706475</v>
      </c>
      <c r="K27" s="50" t="s">
        <v>70</v>
      </c>
      <c r="L27" s="22">
        <v>84.86999999999999</v>
      </c>
      <c r="M27" s="22" t="s">
        <v>181</v>
      </c>
      <c r="N27" s="22" t="s">
        <v>20</v>
      </c>
      <c r="O27" s="5"/>
      <c r="P27" s="5"/>
      <c r="Q27" s="5"/>
    </row>
    <row r="28" spans="1:17" s="6" customFormat="1" ht="46.5">
      <c r="A28" s="41">
        <v>12</v>
      </c>
      <c r="B28" s="41" t="s">
        <v>196</v>
      </c>
      <c r="C28" s="42" t="s">
        <v>197</v>
      </c>
      <c r="D28" s="24">
        <v>1500000</v>
      </c>
      <c r="E28" s="24">
        <v>799159.55</v>
      </c>
      <c r="F28" s="22">
        <f t="shared" si="2"/>
        <v>3454.82</v>
      </c>
      <c r="G28" s="22">
        <v>2936.59</v>
      </c>
      <c r="H28" s="22">
        <v>518.23</v>
      </c>
      <c r="I28" s="22">
        <v>0</v>
      </c>
      <c r="J28" s="83">
        <f t="shared" si="3"/>
        <v>0.004323066651709286</v>
      </c>
      <c r="K28" s="50" t="s">
        <v>70</v>
      </c>
      <c r="L28" s="22">
        <v>0</v>
      </c>
      <c r="M28" s="22" t="s">
        <v>179</v>
      </c>
      <c r="N28" s="22" t="s">
        <v>20</v>
      </c>
      <c r="O28" s="5"/>
      <c r="P28" s="5"/>
      <c r="Q28" s="5"/>
    </row>
    <row r="29" spans="1:17" s="6" customFormat="1" ht="46.5">
      <c r="A29" s="41">
        <v>13</v>
      </c>
      <c r="B29" s="41" t="s">
        <v>196</v>
      </c>
      <c r="C29" s="42" t="s">
        <v>197</v>
      </c>
      <c r="D29" s="24">
        <v>1500000</v>
      </c>
      <c r="E29" s="24">
        <v>799159.55</v>
      </c>
      <c r="F29" s="22">
        <f t="shared" si="2"/>
        <v>1925</v>
      </c>
      <c r="G29" s="22">
        <v>1636.25</v>
      </c>
      <c r="H29" s="22">
        <v>288.75</v>
      </c>
      <c r="I29" s="22">
        <v>0</v>
      </c>
      <c r="J29" s="83">
        <f t="shared" si="3"/>
        <v>0.0024087805745423426</v>
      </c>
      <c r="K29" s="50" t="s">
        <v>70</v>
      </c>
      <c r="L29" s="22">
        <v>0</v>
      </c>
      <c r="M29" s="22" t="s">
        <v>179</v>
      </c>
      <c r="N29" s="22" t="s">
        <v>20</v>
      </c>
      <c r="O29" s="5"/>
      <c r="P29" s="5"/>
      <c r="Q29" s="5"/>
    </row>
    <row r="30" spans="1:17" s="6" customFormat="1" ht="46.5">
      <c r="A30" s="41">
        <v>14</v>
      </c>
      <c r="B30" s="41" t="s">
        <v>196</v>
      </c>
      <c r="C30" s="42" t="s">
        <v>197</v>
      </c>
      <c r="D30" s="24">
        <v>1500000</v>
      </c>
      <c r="E30" s="24">
        <v>799159.55</v>
      </c>
      <c r="F30" s="22">
        <f t="shared" si="2"/>
        <v>3797.5899999999997</v>
      </c>
      <c r="G30" s="22">
        <v>3227.95</v>
      </c>
      <c r="H30" s="22">
        <v>569.64</v>
      </c>
      <c r="I30" s="22">
        <v>0</v>
      </c>
      <c r="J30" s="83">
        <f t="shared" si="3"/>
        <v>0.004751979751727924</v>
      </c>
      <c r="K30" s="50" t="s">
        <v>70</v>
      </c>
      <c r="L30" s="22">
        <v>0</v>
      </c>
      <c r="M30" s="22" t="s">
        <v>179</v>
      </c>
      <c r="N30" s="22" t="s">
        <v>20</v>
      </c>
      <c r="O30" s="5"/>
      <c r="P30" s="5"/>
      <c r="Q30" s="5"/>
    </row>
    <row r="31" spans="1:17" s="7" customFormat="1" ht="46.5">
      <c r="A31" s="41">
        <v>15</v>
      </c>
      <c r="B31" s="41" t="s">
        <v>196</v>
      </c>
      <c r="C31" s="42" t="s">
        <v>197</v>
      </c>
      <c r="D31" s="24">
        <v>1500000</v>
      </c>
      <c r="E31" s="24">
        <v>799159.55</v>
      </c>
      <c r="F31" s="22">
        <f t="shared" si="2"/>
        <v>6132.71</v>
      </c>
      <c r="G31" s="22">
        <v>5212.8</v>
      </c>
      <c r="H31" s="22">
        <v>919.91</v>
      </c>
      <c r="I31" s="22">
        <v>0</v>
      </c>
      <c r="J31" s="83">
        <f t="shared" si="3"/>
        <v>0.007673949463533283</v>
      </c>
      <c r="K31" s="50" t="s">
        <v>70</v>
      </c>
      <c r="L31" s="22">
        <v>0</v>
      </c>
      <c r="M31" s="22" t="s">
        <v>179</v>
      </c>
      <c r="N31" s="22" t="s">
        <v>20</v>
      </c>
      <c r="O31" s="5"/>
      <c r="P31" s="5"/>
      <c r="Q31" s="5"/>
    </row>
    <row r="32" spans="1:17" s="6" customFormat="1" ht="62.25">
      <c r="A32" s="41">
        <v>16</v>
      </c>
      <c r="B32" s="41" t="s">
        <v>68</v>
      </c>
      <c r="C32" s="42" t="s">
        <v>198</v>
      </c>
      <c r="D32" s="24">
        <v>11135931</v>
      </c>
      <c r="E32" s="24">
        <v>8871920.51</v>
      </c>
      <c r="F32" s="22">
        <f t="shared" si="2"/>
        <v>7.26</v>
      </c>
      <c r="G32" s="22">
        <v>6.17</v>
      </c>
      <c r="H32" s="22">
        <v>1.09</v>
      </c>
      <c r="I32" s="22">
        <v>0</v>
      </c>
      <c r="J32" s="83">
        <f t="shared" si="3"/>
        <v>8.183121108689916E-07</v>
      </c>
      <c r="K32" s="50" t="s">
        <v>70</v>
      </c>
      <c r="L32" s="22">
        <v>0</v>
      </c>
      <c r="M32" s="22" t="s">
        <v>179</v>
      </c>
      <c r="N32" s="22" t="s">
        <v>20</v>
      </c>
      <c r="O32" s="5"/>
      <c r="P32" s="5"/>
      <c r="Q32" s="5"/>
    </row>
    <row r="33" spans="1:17" s="6" customFormat="1" ht="46.5">
      <c r="A33" s="41">
        <v>17</v>
      </c>
      <c r="B33" s="41" t="s">
        <v>199</v>
      </c>
      <c r="C33" s="42" t="s">
        <v>200</v>
      </c>
      <c r="D33" s="24">
        <v>5441400</v>
      </c>
      <c r="E33" s="24">
        <v>2328107.41</v>
      </c>
      <c r="F33" s="22">
        <f t="shared" si="2"/>
        <v>461.1</v>
      </c>
      <c r="G33" s="22">
        <v>461.1</v>
      </c>
      <c r="H33" s="22">
        <v>0</v>
      </c>
      <c r="I33" s="22">
        <v>0</v>
      </c>
      <c r="J33" s="83">
        <f t="shared" si="3"/>
        <v>0.00019805787225255213</v>
      </c>
      <c r="K33" s="50" t="s">
        <v>201</v>
      </c>
      <c r="L33" s="22">
        <v>461.1</v>
      </c>
      <c r="M33" s="22" t="s">
        <v>294</v>
      </c>
      <c r="N33" s="22" t="s">
        <v>21</v>
      </c>
      <c r="O33" s="5"/>
      <c r="P33" s="5"/>
      <c r="Q33" s="5"/>
    </row>
    <row r="34" spans="1:17" s="6" customFormat="1" ht="62.25">
      <c r="A34" s="41">
        <v>18</v>
      </c>
      <c r="B34" s="41" t="s">
        <v>69</v>
      </c>
      <c r="C34" s="42" t="s">
        <v>202</v>
      </c>
      <c r="D34" s="24">
        <v>19948316</v>
      </c>
      <c r="E34" s="24">
        <v>12923253.92</v>
      </c>
      <c r="F34" s="22">
        <f t="shared" si="2"/>
        <v>1498.21</v>
      </c>
      <c r="G34" s="22">
        <v>1273.47</v>
      </c>
      <c r="H34" s="22">
        <v>224.74</v>
      </c>
      <c r="I34" s="22">
        <v>0</v>
      </c>
      <c r="J34" s="83">
        <f t="shared" si="3"/>
        <v>0.00011593132884910459</v>
      </c>
      <c r="K34" s="50" t="s">
        <v>201</v>
      </c>
      <c r="L34" s="22">
        <v>0</v>
      </c>
      <c r="M34" s="22" t="s">
        <v>179</v>
      </c>
      <c r="N34" s="22" t="s">
        <v>20</v>
      </c>
      <c r="O34" s="5"/>
      <c r="P34" s="5"/>
      <c r="Q34" s="5"/>
    </row>
    <row r="35" spans="1:17" s="6" customFormat="1" ht="62.25">
      <c r="A35" s="41">
        <v>19</v>
      </c>
      <c r="B35" s="41" t="s">
        <v>69</v>
      </c>
      <c r="C35" s="42" t="s">
        <v>202</v>
      </c>
      <c r="D35" s="24">
        <v>19948316</v>
      </c>
      <c r="E35" s="24">
        <v>12923253.92</v>
      </c>
      <c r="F35" s="22">
        <f t="shared" si="2"/>
        <v>171</v>
      </c>
      <c r="G35" s="22">
        <v>145.35</v>
      </c>
      <c r="H35" s="22">
        <v>25.65</v>
      </c>
      <c r="I35" s="22">
        <v>0</v>
      </c>
      <c r="J35" s="83">
        <f t="shared" si="3"/>
        <v>1.3231961629676004E-05</v>
      </c>
      <c r="K35" s="50" t="s">
        <v>70</v>
      </c>
      <c r="L35" s="22">
        <v>171</v>
      </c>
      <c r="M35" s="22" t="s">
        <v>181</v>
      </c>
      <c r="N35" s="22" t="s">
        <v>20</v>
      </c>
      <c r="O35" s="5"/>
      <c r="P35" s="5"/>
      <c r="Q35" s="5"/>
    </row>
    <row r="36" spans="1:17" s="6" customFormat="1" ht="78">
      <c r="A36" s="41">
        <v>20</v>
      </c>
      <c r="B36" s="41" t="s">
        <v>203</v>
      </c>
      <c r="C36" s="42" t="s">
        <v>204</v>
      </c>
      <c r="D36" s="24">
        <v>84547</v>
      </c>
      <c r="E36" s="24">
        <v>58518.88</v>
      </c>
      <c r="F36" s="22">
        <f t="shared" si="2"/>
        <v>200</v>
      </c>
      <c r="G36" s="22">
        <v>200</v>
      </c>
      <c r="H36" s="22">
        <v>0</v>
      </c>
      <c r="I36" s="22">
        <v>0</v>
      </c>
      <c r="J36" s="83">
        <f t="shared" si="3"/>
        <v>0.0034177004071164726</v>
      </c>
      <c r="K36" s="50" t="s">
        <v>70</v>
      </c>
      <c r="L36" s="22">
        <v>200</v>
      </c>
      <c r="M36" s="22" t="s">
        <v>181</v>
      </c>
      <c r="N36" s="22" t="s">
        <v>20</v>
      </c>
      <c r="O36" s="5"/>
      <c r="P36" s="5"/>
      <c r="Q36" s="5"/>
    </row>
    <row r="37" spans="1:17" s="6" customFormat="1" ht="62.25">
      <c r="A37" s="41">
        <v>21</v>
      </c>
      <c r="B37" s="41" t="s">
        <v>205</v>
      </c>
      <c r="C37" s="42" t="s">
        <v>206</v>
      </c>
      <c r="D37" s="24">
        <v>184939</v>
      </c>
      <c r="E37" s="24">
        <v>145516.73</v>
      </c>
      <c r="F37" s="22">
        <f t="shared" si="2"/>
        <v>0.05</v>
      </c>
      <c r="G37" s="22">
        <v>0.05</v>
      </c>
      <c r="H37" s="22">
        <v>0</v>
      </c>
      <c r="I37" s="22">
        <v>0</v>
      </c>
      <c r="J37" s="83">
        <f t="shared" si="3"/>
        <v>3.436031032308106E-07</v>
      </c>
      <c r="K37" s="50" t="s">
        <v>70</v>
      </c>
      <c r="L37" s="22">
        <v>0</v>
      </c>
      <c r="M37" s="22" t="s">
        <v>181</v>
      </c>
      <c r="N37" s="22" t="s">
        <v>20</v>
      </c>
      <c r="O37" s="5"/>
      <c r="P37" s="5"/>
      <c r="Q37" s="5"/>
    </row>
    <row r="38" spans="1:17" s="6" customFormat="1" ht="62.25">
      <c r="A38" s="41">
        <v>22</v>
      </c>
      <c r="B38" s="41" t="s">
        <v>207</v>
      </c>
      <c r="C38" s="42" t="s">
        <v>208</v>
      </c>
      <c r="D38" s="24">
        <v>262370</v>
      </c>
      <c r="E38" s="24">
        <v>188755.49</v>
      </c>
      <c r="F38" s="22">
        <f t="shared" si="2"/>
        <v>30.41</v>
      </c>
      <c r="G38" s="22">
        <v>30.41</v>
      </c>
      <c r="H38" s="22">
        <v>0</v>
      </c>
      <c r="I38" s="22">
        <v>0</v>
      </c>
      <c r="J38" s="83">
        <f t="shared" si="3"/>
        <v>0.000161107896782234</v>
      </c>
      <c r="K38" s="50" t="s">
        <v>70</v>
      </c>
      <c r="L38" s="22">
        <v>30.41</v>
      </c>
      <c r="M38" s="22" t="s">
        <v>181</v>
      </c>
      <c r="N38" s="22" t="s">
        <v>20</v>
      </c>
      <c r="O38" s="5"/>
      <c r="P38" s="5"/>
      <c r="Q38" s="5"/>
    </row>
    <row r="39" spans="1:17" s="6" customFormat="1" ht="78">
      <c r="A39" s="41">
        <v>23</v>
      </c>
      <c r="B39" s="41" t="s">
        <v>44</v>
      </c>
      <c r="C39" s="42" t="s">
        <v>209</v>
      </c>
      <c r="D39" s="24">
        <v>11509882.7</v>
      </c>
      <c r="E39" s="24">
        <v>11509882.7</v>
      </c>
      <c r="F39" s="22">
        <f t="shared" si="2"/>
        <v>42.5</v>
      </c>
      <c r="G39" s="22">
        <v>36.13</v>
      </c>
      <c r="H39" s="22">
        <v>6.37</v>
      </c>
      <c r="I39" s="22">
        <v>0</v>
      </c>
      <c r="J39" s="83">
        <f t="shared" si="3"/>
        <v>3.6924789859066074E-06</v>
      </c>
      <c r="K39" s="50" t="s">
        <v>70</v>
      </c>
      <c r="L39" s="22">
        <v>0</v>
      </c>
      <c r="M39" s="22" t="s">
        <v>210</v>
      </c>
      <c r="N39" s="22" t="s">
        <v>21</v>
      </c>
      <c r="O39" s="5"/>
      <c r="P39" s="5"/>
      <c r="Q39" s="5"/>
    </row>
    <row r="40" spans="1:17" s="6" customFormat="1" ht="62.25">
      <c r="A40" s="41">
        <v>24</v>
      </c>
      <c r="B40" s="41" t="s">
        <v>44</v>
      </c>
      <c r="C40" s="42" t="s">
        <v>211</v>
      </c>
      <c r="D40" s="24">
        <v>53535290.15</v>
      </c>
      <c r="E40" s="24">
        <v>46732483.33</v>
      </c>
      <c r="F40" s="22">
        <f t="shared" si="2"/>
        <v>31166.53</v>
      </c>
      <c r="G40" s="22">
        <v>28183.89</v>
      </c>
      <c r="H40" s="22">
        <v>2982.64</v>
      </c>
      <c r="I40" s="22">
        <v>0</v>
      </c>
      <c r="J40" s="83">
        <f t="shared" si="3"/>
        <v>0.0006669136279345248</v>
      </c>
      <c r="K40" s="50" t="s">
        <v>212</v>
      </c>
      <c r="L40" s="22">
        <v>31166.53</v>
      </c>
      <c r="M40" s="22" t="s">
        <v>23</v>
      </c>
      <c r="N40" s="22" t="s">
        <v>21</v>
      </c>
      <c r="O40" s="5"/>
      <c r="P40" s="5"/>
      <c r="Q40" s="5"/>
    </row>
    <row r="41" spans="1:17" s="6" customFormat="1" ht="62.25">
      <c r="A41" s="41">
        <v>25</v>
      </c>
      <c r="B41" s="41" t="s">
        <v>44</v>
      </c>
      <c r="C41" s="42" t="s">
        <v>211</v>
      </c>
      <c r="D41" s="24">
        <v>53535290.15</v>
      </c>
      <c r="E41" s="24">
        <v>46732483.33</v>
      </c>
      <c r="F41" s="22">
        <f t="shared" si="2"/>
        <v>302.5</v>
      </c>
      <c r="G41" s="22">
        <v>273.55</v>
      </c>
      <c r="H41" s="22">
        <v>28.95</v>
      </c>
      <c r="I41" s="22">
        <v>0</v>
      </c>
      <c r="J41" s="83">
        <f t="shared" si="3"/>
        <v>6.473013596643378E-06</v>
      </c>
      <c r="K41" s="50" t="s">
        <v>70</v>
      </c>
      <c r="L41" s="22">
        <v>302.5</v>
      </c>
      <c r="M41" s="22" t="s">
        <v>23</v>
      </c>
      <c r="N41" s="22" t="s">
        <v>21</v>
      </c>
      <c r="O41" s="5"/>
      <c r="P41" s="5"/>
      <c r="Q41" s="5"/>
    </row>
    <row r="42" spans="1:17" s="6" customFormat="1" ht="30.75">
      <c r="A42" s="41">
        <v>26</v>
      </c>
      <c r="B42" s="41" t="s">
        <v>44</v>
      </c>
      <c r="C42" s="42" t="s">
        <v>213</v>
      </c>
      <c r="D42" s="24">
        <v>11944611.94</v>
      </c>
      <c r="E42" s="24">
        <v>6716993.98</v>
      </c>
      <c r="F42" s="22">
        <f t="shared" si="2"/>
        <v>13.68</v>
      </c>
      <c r="G42" s="22">
        <v>12.53</v>
      </c>
      <c r="H42" s="22">
        <v>1.15</v>
      </c>
      <c r="I42" s="22">
        <v>0</v>
      </c>
      <c r="J42" s="83">
        <f t="shared" si="3"/>
        <v>2.036625317922348E-06</v>
      </c>
      <c r="K42" s="50" t="s">
        <v>70</v>
      </c>
      <c r="L42" s="22">
        <v>0</v>
      </c>
      <c r="M42" s="22" t="s">
        <v>295</v>
      </c>
      <c r="N42" s="22" t="s">
        <v>21</v>
      </c>
      <c r="O42" s="5"/>
      <c r="P42" s="5"/>
      <c r="Q42" s="5"/>
    </row>
    <row r="43" spans="1:17" s="6" customFormat="1" ht="30.75">
      <c r="A43" s="41">
        <v>27</v>
      </c>
      <c r="B43" s="41" t="s">
        <v>44</v>
      </c>
      <c r="C43" s="42" t="s">
        <v>214</v>
      </c>
      <c r="D43" s="24">
        <v>7682978.12</v>
      </c>
      <c r="E43" s="24">
        <v>4391132.43</v>
      </c>
      <c r="F43" s="22">
        <f t="shared" si="2"/>
        <v>542.31</v>
      </c>
      <c r="G43" s="22">
        <v>525.05</v>
      </c>
      <c r="H43" s="22">
        <v>17.26</v>
      </c>
      <c r="I43" s="22">
        <v>0</v>
      </c>
      <c r="J43" s="83">
        <f t="shared" si="3"/>
        <v>0.00012350117165562232</v>
      </c>
      <c r="K43" s="50" t="s">
        <v>70</v>
      </c>
      <c r="L43" s="23">
        <v>542.31</v>
      </c>
      <c r="M43" s="22" t="s">
        <v>23</v>
      </c>
      <c r="N43" s="22" t="s">
        <v>21</v>
      </c>
      <c r="O43" s="5"/>
      <c r="P43" s="5"/>
      <c r="Q43" s="5"/>
    </row>
    <row r="44" spans="1:17" s="6" customFormat="1" ht="78">
      <c r="A44" s="41">
        <v>28</v>
      </c>
      <c r="B44" s="41" t="s">
        <v>216</v>
      </c>
      <c r="C44" s="42" t="s">
        <v>217</v>
      </c>
      <c r="D44" s="24">
        <v>24819.07</v>
      </c>
      <c r="E44" s="24">
        <v>21859.22</v>
      </c>
      <c r="F44" s="22">
        <f t="shared" si="2"/>
        <v>838.26</v>
      </c>
      <c r="G44" s="22">
        <v>712.52</v>
      </c>
      <c r="H44" s="22">
        <v>125.74</v>
      </c>
      <c r="I44" s="22">
        <v>0</v>
      </c>
      <c r="J44" s="83">
        <f t="shared" si="3"/>
        <v>0.03834812038123958</v>
      </c>
      <c r="K44" s="50" t="s">
        <v>70</v>
      </c>
      <c r="L44" s="22">
        <v>838.26</v>
      </c>
      <c r="M44" s="22" t="s">
        <v>23</v>
      </c>
      <c r="N44" s="22" t="s">
        <v>215</v>
      </c>
      <c r="O44" s="5"/>
      <c r="P44" s="5"/>
      <c r="Q44" s="5"/>
    </row>
    <row r="45" spans="1:17" s="6" customFormat="1" ht="78">
      <c r="A45" s="41">
        <v>29</v>
      </c>
      <c r="B45" s="41" t="s">
        <v>216</v>
      </c>
      <c r="C45" s="42" t="s">
        <v>217</v>
      </c>
      <c r="D45" s="24">
        <v>24819.07</v>
      </c>
      <c r="E45" s="24">
        <v>21859.22</v>
      </c>
      <c r="F45" s="22">
        <f t="shared" si="2"/>
        <v>0.06999999999999999</v>
      </c>
      <c r="G45" s="22">
        <v>0.06</v>
      </c>
      <c r="H45" s="22">
        <v>0.01</v>
      </c>
      <c r="I45" s="22">
        <v>0</v>
      </c>
      <c r="J45" s="83">
        <f t="shared" si="3"/>
        <v>3.2023100549790884E-06</v>
      </c>
      <c r="K45" s="50" t="s">
        <v>70</v>
      </c>
      <c r="L45" s="22">
        <v>0.06999999999999999</v>
      </c>
      <c r="M45" s="22" t="s">
        <v>23</v>
      </c>
      <c r="N45" s="22" t="s">
        <v>215</v>
      </c>
      <c r="O45" s="5"/>
      <c r="P45" s="5"/>
      <c r="Q45" s="5"/>
    </row>
    <row r="46" spans="1:17" s="6" customFormat="1" ht="78">
      <c r="A46" s="41">
        <v>30</v>
      </c>
      <c r="B46" s="41" t="s">
        <v>216</v>
      </c>
      <c r="C46" s="42" t="s">
        <v>217</v>
      </c>
      <c r="D46" s="24">
        <v>24819.07</v>
      </c>
      <c r="E46" s="24">
        <v>21859.22</v>
      </c>
      <c r="F46" s="22">
        <f t="shared" si="2"/>
        <v>0.02</v>
      </c>
      <c r="G46" s="22">
        <v>0.02</v>
      </c>
      <c r="H46" s="22">
        <v>0</v>
      </c>
      <c r="I46" s="22">
        <v>0</v>
      </c>
      <c r="J46" s="83">
        <f t="shared" si="3"/>
        <v>9.149457299940253E-07</v>
      </c>
      <c r="K46" s="50" t="s">
        <v>70</v>
      </c>
      <c r="L46" s="22">
        <v>0.02</v>
      </c>
      <c r="M46" s="22" t="s">
        <v>23</v>
      </c>
      <c r="N46" s="22" t="s">
        <v>215</v>
      </c>
      <c r="O46" s="5"/>
      <c r="P46" s="5"/>
      <c r="Q46" s="5"/>
    </row>
    <row r="47" spans="1:17" s="6" customFormat="1" ht="62.25">
      <c r="A47" s="41">
        <v>31</v>
      </c>
      <c r="B47" s="41" t="s">
        <v>219</v>
      </c>
      <c r="C47" s="42" t="s">
        <v>220</v>
      </c>
      <c r="D47" s="24">
        <v>267749.38</v>
      </c>
      <c r="E47" s="24">
        <v>202403.49</v>
      </c>
      <c r="F47" s="22">
        <f t="shared" si="2"/>
        <v>16.93</v>
      </c>
      <c r="G47" s="22">
        <v>16.93</v>
      </c>
      <c r="H47" s="22">
        <v>0</v>
      </c>
      <c r="I47" s="22">
        <v>0</v>
      </c>
      <c r="J47" s="83">
        <f t="shared" si="3"/>
        <v>8.364480276501161E-05</v>
      </c>
      <c r="K47" s="50" t="s">
        <v>70</v>
      </c>
      <c r="L47" s="22">
        <v>16.93</v>
      </c>
      <c r="M47" s="22" t="s">
        <v>221</v>
      </c>
      <c r="N47" s="22" t="s">
        <v>222</v>
      </c>
      <c r="O47" s="5"/>
      <c r="P47" s="5"/>
      <c r="Q47" s="5"/>
    </row>
    <row r="48" spans="1:17" s="6" customFormat="1" ht="78">
      <c r="A48" s="41">
        <v>32</v>
      </c>
      <c r="B48" s="41" t="s">
        <v>218</v>
      </c>
      <c r="C48" s="42" t="s">
        <v>223</v>
      </c>
      <c r="D48" s="24">
        <v>45701.08</v>
      </c>
      <c r="E48" s="24">
        <v>33310.119999999995</v>
      </c>
      <c r="F48" s="22">
        <f t="shared" si="2"/>
        <v>3.51</v>
      </c>
      <c r="G48" s="22">
        <v>3.51</v>
      </c>
      <c r="H48" s="22">
        <v>0</v>
      </c>
      <c r="I48" s="22">
        <v>0</v>
      </c>
      <c r="J48" s="83">
        <f t="shared" si="3"/>
        <v>0.000105373382023241</v>
      </c>
      <c r="K48" s="50" t="s">
        <v>70</v>
      </c>
      <c r="L48" s="22">
        <v>3.51</v>
      </c>
      <c r="M48" s="22" t="s">
        <v>221</v>
      </c>
      <c r="N48" s="22" t="s">
        <v>222</v>
      </c>
      <c r="O48" s="5"/>
      <c r="P48" s="5"/>
      <c r="Q48" s="5"/>
    </row>
    <row r="49" spans="1:17" s="6" customFormat="1" ht="62.25">
      <c r="A49" s="41">
        <v>33</v>
      </c>
      <c r="B49" s="41" t="s">
        <v>224</v>
      </c>
      <c r="C49" s="42" t="s">
        <v>225</v>
      </c>
      <c r="D49" s="24">
        <v>127688.87</v>
      </c>
      <c r="E49" s="24">
        <v>97314.93999999999</v>
      </c>
      <c r="F49" s="22">
        <f t="shared" si="2"/>
        <v>1.29</v>
      </c>
      <c r="G49" s="22">
        <v>1.29</v>
      </c>
      <c r="H49" s="22">
        <v>0</v>
      </c>
      <c r="I49" s="22">
        <v>0</v>
      </c>
      <c r="J49" s="83">
        <f t="shared" si="3"/>
        <v>1.325592966506479E-05</v>
      </c>
      <c r="K49" s="50" t="s">
        <v>70</v>
      </c>
      <c r="L49" s="22">
        <v>1.29</v>
      </c>
      <c r="M49" s="22" t="s">
        <v>221</v>
      </c>
      <c r="N49" s="22" t="s">
        <v>222</v>
      </c>
      <c r="O49" s="5"/>
      <c r="P49" s="5"/>
      <c r="Q49" s="5"/>
    </row>
    <row r="50" spans="1:17" s="6" customFormat="1" ht="140.25">
      <c r="A50" s="41">
        <v>34</v>
      </c>
      <c r="B50" s="33" t="s">
        <v>226</v>
      </c>
      <c r="C50" s="42" t="s">
        <v>227</v>
      </c>
      <c r="D50" s="24">
        <v>77988.92</v>
      </c>
      <c r="E50" s="24">
        <v>41174.79</v>
      </c>
      <c r="F50" s="22">
        <f t="shared" si="2"/>
        <v>6.11</v>
      </c>
      <c r="G50" s="22">
        <v>6.11</v>
      </c>
      <c r="H50" s="22">
        <v>0</v>
      </c>
      <c r="I50" s="22">
        <v>0</v>
      </c>
      <c r="J50" s="83">
        <f t="shared" si="3"/>
        <v>0.00014839177078984495</v>
      </c>
      <c r="K50" s="50" t="s">
        <v>178</v>
      </c>
      <c r="L50" s="22">
        <v>6.11</v>
      </c>
      <c r="M50" s="22" t="s">
        <v>221</v>
      </c>
      <c r="N50" s="22" t="s">
        <v>222</v>
      </c>
      <c r="O50" s="5"/>
      <c r="P50" s="5"/>
      <c r="Q50" s="5"/>
    </row>
    <row r="51" spans="1:17" s="6" customFormat="1" ht="62.25">
      <c r="A51" s="41">
        <v>35</v>
      </c>
      <c r="B51" s="41" t="s">
        <v>71</v>
      </c>
      <c r="C51" s="42" t="s">
        <v>228</v>
      </c>
      <c r="D51" s="24">
        <v>65044.95</v>
      </c>
      <c r="E51" s="24">
        <v>44907.18</v>
      </c>
      <c r="F51" s="22">
        <f t="shared" si="2"/>
        <v>0.01</v>
      </c>
      <c r="G51" s="22">
        <v>0.01</v>
      </c>
      <c r="H51" s="22">
        <v>0</v>
      </c>
      <c r="I51" s="22">
        <v>0</v>
      </c>
      <c r="J51" s="83">
        <f t="shared" si="3"/>
        <v>2.2268154001208717E-07</v>
      </c>
      <c r="K51" s="50" t="s">
        <v>70</v>
      </c>
      <c r="L51" s="22">
        <v>0.01</v>
      </c>
      <c r="M51" s="22" t="s">
        <v>221</v>
      </c>
      <c r="N51" s="22" t="s">
        <v>222</v>
      </c>
      <c r="O51" s="5"/>
      <c r="P51" s="5"/>
      <c r="Q51" s="5"/>
    </row>
    <row r="52" spans="1:17" s="6" customFormat="1" ht="140.25">
      <c r="A52" s="41">
        <v>36</v>
      </c>
      <c r="B52" s="41" t="s">
        <v>229</v>
      </c>
      <c r="C52" s="42" t="s">
        <v>230</v>
      </c>
      <c r="D52" s="24">
        <v>65847.3</v>
      </c>
      <c r="E52" s="24">
        <v>16917.47</v>
      </c>
      <c r="F52" s="22">
        <f t="shared" si="2"/>
        <v>2.95</v>
      </c>
      <c r="G52" s="22">
        <v>2.95</v>
      </c>
      <c r="H52" s="22">
        <v>0</v>
      </c>
      <c r="I52" s="22">
        <v>0</v>
      </c>
      <c r="J52" s="83">
        <f t="shared" si="3"/>
        <v>0.00017437595574279133</v>
      </c>
      <c r="K52" s="50" t="s">
        <v>178</v>
      </c>
      <c r="L52" s="22">
        <v>2.95</v>
      </c>
      <c r="M52" s="22" t="s">
        <v>221</v>
      </c>
      <c r="N52" s="22" t="s">
        <v>222</v>
      </c>
      <c r="O52" s="5"/>
      <c r="P52" s="5"/>
      <c r="Q52" s="5"/>
    </row>
    <row r="53" spans="1:17" s="21" customFormat="1" ht="15">
      <c r="A53" s="129" t="s">
        <v>75</v>
      </c>
      <c r="B53" s="130"/>
      <c r="C53" s="131"/>
      <c r="D53" s="25">
        <f>SUM(D68:D70)</f>
        <v>3590919.1599999997</v>
      </c>
      <c r="E53" s="25">
        <f aca="true" t="shared" si="4" ref="E53:J53">SUM(E68:E70)</f>
        <v>2621829.1999999997</v>
      </c>
      <c r="F53" s="25">
        <f t="shared" si="4"/>
        <v>140.52</v>
      </c>
      <c r="G53" s="25">
        <f t="shared" si="4"/>
        <v>140.52</v>
      </c>
      <c r="H53" s="25">
        <f t="shared" si="4"/>
        <v>0</v>
      </c>
      <c r="I53" s="25">
        <f t="shared" si="4"/>
        <v>0</v>
      </c>
      <c r="J53" s="25">
        <f t="shared" si="4"/>
        <v>0.00018941354772454035</v>
      </c>
      <c r="K53" s="25"/>
      <c r="L53" s="25">
        <f>SUM(L68:L70)</f>
        <v>140.52</v>
      </c>
      <c r="M53" s="25">
        <f>SUM(M68:M70)</f>
        <v>0</v>
      </c>
      <c r="N53" s="26"/>
      <c r="O53" s="20"/>
      <c r="P53" s="20"/>
      <c r="Q53" s="20"/>
    </row>
    <row r="54" spans="1:15" s="5" customFormat="1" ht="15">
      <c r="A54" s="143" t="s">
        <v>9</v>
      </c>
      <c r="B54" s="144"/>
      <c r="C54" s="145"/>
      <c r="D54" s="27">
        <f>SUM(D55:D67)</f>
        <v>2999121</v>
      </c>
      <c r="E54" s="27">
        <f>SUM(E55:E67)</f>
        <v>891167.6600000001</v>
      </c>
      <c r="F54" s="27">
        <f aca="true" t="shared" si="5" ref="F54:F67">G54+H54+I54</f>
        <v>42909.479999999996</v>
      </c>
      <c r="G54" s="27">
        <f>SUM(G55:G67)</f>
        <v>41036.1</v>
      </c>
      <c r="H54" s="27">
        <f>SUM(H55:H67)</f>
        <v>13.03</v>
      </c>
      <c r="I54" s="27">
        <f>SUM(I55:I67)</f>
        <v>1860.3499999999995</v>
      </c>
      <c r="J54" s="28">
        <f>F54/E54</f>
        <v>0.04814972751591994</v>
      </c>
      <c r="K54" s="29"/>
      <c r="L54" s="27">
        <f>SUM(L55:L67)</f>
        <v>42906.759999999995</v>
      </c>
      <c r="M54" s="30">
        <f>L54/F54</f>
        <v>0.9999366107442924</v>
      </c>
      <c r="N54" s="31"/>
      <c r="O54" s="8"/>
    </row>
    <row r="55" spans="1:17" s="9" customFormat="1" ht="62.25">
      <c r="A55" s="32">
        <v>1</v>
      </c>
      <c r="B55" s="33" t="s">
        <v>117</v>
      </c>
      <c r="C55" s="34" t="s">
        <v>118</v>
      </c>
      <c r="D55" s="35">
        <v>385567</v>
      </c>
      <c r="E55" s="35">
        <v>71741.23</v>
      </c>
      <c r="F55" s="35">
        <f t="shared" si="5"/>
        <v>13.97</v>
      </c>
      <c r="G55" s="35">
        <v>12.92</v>
      </c>
      <c r="H55" s="35">
        <v>0</v>
      </c>
      <c r="I55" s="35">
        <v>1.05</v>
      </c>
      <c r="J55" s="36">
        <f>F55/E55</f>
        <v>0.00019472763430456938</v>
      </c>
      <c r="K55" s="33" t="s">
        <v>72</v>
      </c>
      <c r="L55" s="33">
        <v>13.97</v>
      </c>
      <c r="M55" s="33" t="s">
        <v>24</v>
      </c>
      <c r="N55" s="33" t="s">
        <v>20</v>
      </c>
      <c r="O55" s="8"/>
      <c r="P55" s="5"/>
      <c r="Q55" s="5"/>
    </row>
    <row r="56" spans="1:17" s="9" customFormat="1" ht="62.25">
      <c r="A56" s="37">
        <v>2</v>
      </c>
      <c r="B56" s="33" t="s">
        <v>119</v>
      </c>
      <c r="C56" s="34" t="s">
        <v>120</v>
      </c>
      <c r="D56" s="35">
        <v>245419</v>
      </c>
      <c r="E56" s="35">
        <v>59001.92</v>
      </c>
      <c r="F56" s="35">
        <f t="shared" si="5"/>
        <v>16584.5</v>
      </c>
      <c r="G56" s="35">
        <v>15340.66</v>
      </c>
      <c r="H56" s="35">
        <v>0</v>
      </c>
      <c r="I56" s="35">
        <v>1243.84</v>
      </c>
      <c r="J56" s="36">
        <f>F56/E56</f>
        <v>0.2810840731962621</v>
      </c>
      <c r="K56" s="33" t="s">
        <v>74</v>
      </c>
      <c r="L56" s="35">
        <v>16584.5</v>
      </c>
      <c r="M56" s="33" t="s">
        <v>24</v>
      </c>
      <c r="N56" s="33" t="s">
        <v>20</v>
      </c>
      <c r="O56" s="8"/>
      <c r="P56" s="5"/>
      <c r="Q56" s="5"/>
    </row>
    <row r="57" spans="1:17" s="9" customFormat="1" ht="62.25">
      <c r="A57" s="37">
        <v>3</v>
      </c>
      <c r="B57" s="33" t="s">
        <v>285</v>
      </c>
      <c r="C57" s="34" t="s">
        <v>121</v>
      </c>
      <c r="D57" s="35">
        <v>351441</v>
      </c>
      <c r="E57" s="35">
        <v>137246.46</v>
      </c>
      <c r="F57" s="35">
        <f t="shared" si="5"/>
        <v>6.619999999999999</v>
      </c>
      <c r="G57" s="35">
        <v>4.77</v>
      </c>
      <c r="H57" s="35">
        <v>0</v>
      </c>
      <c r="I57" s="35">
        <v>1.85</v>
      </c>
      <c r="J57" s="36">
        <f aca="true" t="shared" si="6" ref="J57:J70">F57/E57</f>
        <v>4.823439526236232E-05</v>
      </c>
      <c r="K57" s="33" t="s">
        <v>73</v>
      </c>
      <c r="L57" s="35">
        <v>7.35</v>
      </c>
      <c r="M57" s="33" t="s">
        <v>24</v>
      </c>
      <c r="N57" s="33" t="s">
        <v>20</v>
      </c>
      <c r="O57" s="8"/>
      <c r="P57" s="5"/>
      <c r="Q57" s="5"/>
    </row>
    <row r="58" spans="1:17" s="9" customFormat="1" ht="62.25">
      <c r="A58" s="37">
        <v>4</v>
      </c>
      <c r="B58" s="33" t="s">
        <v>122</v>
      </c>
      <c r="C58" s="34" t="s">
        <v>123</v>
      </c>
      <c r="D58" s="35">
        <v>111133</v>
      </c>
      <c r="E58" s="35">
        <v>25387.01</v>
      </c>
      <c r="F58" s="35">
        <f t="shared" si="5"/>
        <v>2286.7299999999996</v>
      </c>
      <c r="G58" s="35">
        <v>2115.22</v>
      </c>
      <c r="H58" s="35">
        <v>0</v>
      </c>
      <c r="I58" s="35">
        <v>171.51</v>
      </c>
      <c r="J58" s="36">
        <f t="shared" si="6"/>
        <v>0.09007480597360618</v>
      </c>
      <c r="K58" s="33" t="s">
        <v>74</v>
      </c>
      <c r="L58" s="35">
        <v>2286.73</v>
      </c>
      <c r="M58" s="33" t="s">
        <v>24</v>
      </c>
      <c r="N58" s="33" t="s">
        <v>20</v>
      </c>
      <c r="O58" s="8"/>
      <c r="P58" s="5"/>
      <c r="Q58" s="5"/>
    </row>
    <row r="59" spans="1:17" s="9" customFormat="1" ht="78">
      <c r="A59" s="37">
        <v>5</v>
      </c>
      <c r="B59" s="33" t="s">
        <v>122</v>
      </c>
      <c r="C59" s="34" t="s">
        <v>124</v>
      </c>
      <c r="D59" s="35">
        <v>207784</v>
      </c>
      <c r="E59" s="35">
        <v>88489.69</v>
      </c>
      <c r="F59" s="35">
        <f t="shared" si="5"/>
        <v>1491.35</v>
      </c>
      <c r="G59" s="35">
        <v>1379.49</v>
      </c>
      <c r="H59" s="35">
        <v>0</v>
      </c>
      <c r="I59" s="35">
        <v>111.86</v>
      </c>
      <c r="J59" s="36">
        <f t="shared" si="6"/>
        <v>0.016853375800050828</v>
      </c>
      <c r="K59" s="33" t="s">
        <v>73</v>
      </c>
      <c r="L59" s="35">
        <v>1491.35</v>
      </c>
      <c r="M59" s="33" t="s">
        <v>24</v>
      </c>
      <c r="N59" s="33" t="s">
        <v>20</v>
      </c>
      <c r="O59" s="8"/>
      <c r="P59" s="5"/>
      <c r="Q59" s="5"/>
    </row>
    <row r="60" spans="1:17" s="9" customFormat="1" ht="46.5">
      <c r="A60" s="32">
        <v>6</v>
      </c>
      <c r="B60" s="33" t="s">
        <v>125</v>
      </c>
      <c r="C60" s="34" t="s">
        <v>126</v>
      </c>
      <c r="D60" s="35">
        <v>270682</v>
      </c>
      <c r="E60" s="35">
        <v>68139.22</v>
      </c>
      <c r="F60" s="35">
        <f t="shared" si="5"/>
        <v>21.51</v>
      </c>
      <c r="G60" s="35">
        <v>19.89</v>
      </c>
      <c r="H60" s="35">
        <v>0</v>
      </c>
      <c r="I60" s="35">
        <v>1.62</v>
      </c>
      <c r="J60" s="36">
        <f t="shared" si="6"/>
        <v>0.000315677226713191</v>
      </c>
      <c r="K60" s="33" t="s">
        <v>73</v>
      </c>
      <c r="L60" s="35">
        <v>21.51</v>
      </c>
      <c r="M60" s="33" t="s">
        <v>24</v>
      </c>
      <c r="N60" s="33" t="s">
        <v>20</v>
      </c>
      <c r="O60" s="8"/>
      <c r="P60" s="5"/>
      <c r="Q60" s="5"/>
    </row>
    <row r="61" spans="1:17" s="9" customFormat="1" ht="78">
      <c r="A61" s="37">
        <v>7</v>
      </c>
      <c r="B61" s="33" t="s">
        <v>47</v>
      </c>
      <c r="C61" s="34" t="s">
        <v>127</v>
      </c>
      <c r="D61" s="35">
        <v>89590</v>
      </c>
      <c r="E61" s="35">
        <v>26596.510000000002</v>
      </c>
      <c r="F61" s="35">
        <f t="shared" si="5"/>
        <v>384.33</v>
      </c>
      <c r="G61" s="35">
        <v>333.09</v>
      </c>
      <c r="H61" s="35">
        <v>0</v>
      </c>
      <c r="I61" s="35">
        <v>51.24</v>
      </c>
      <c r="J61" s="36">
        <f t="shared" si="6"/>
        <v>0.014450392175514755</v>
      </c>
      <c r="K61" s="33" t="s">
        <v>73</v>
      </c>
      <c r="L61" s="35">
        <v>384.35</v>
      </c>
      <c r="M61" s="33" t="s">
        <v>24</v>
      </c>
      <c r="N61" s="33" t="s">
        <v>20</v>
      </c>
      <c r="O61" s="8"/>
      <c r="P61" s="5"/>
      <c r="Q61" s="5"/>
    </row>
    <row r="62" spans="1:17" s="9" customFormat="1" ht="62.25">
      <c r="A62" s="37">
        <v>8</v>
      </c>
      <c r="B62" s="33" t="s">
        <v>128</v>
      </c>
      <c r="C62" s="34" t="s">
        <v>129</v>
      </c>
      <c r="D62" s="35">
        <v>362587</v>
      </c>
      <c r="E62" s="35">
        <v>100617.6</v>
      </c>
      <c r="F62" s="35">
        <f t="shared" si="5"/>
        <v>3573.7599999999998</v>
      </c>
      <c r="G62" s="35">
        <v>3305.72</v>
      </c>
      <c r="H62" s="35">
        <v>0</v>
      </c>
      <c r="I62" s="35">
        <v>268.04</v>
      </c>
      <c r="J62" s="36">
        <f t="shared" si="6"/>
        <v>0.03551823935375123</v>
      </c>
      <c r="K62" s="33" t="s">
        <v>73</v>
      </c>
      <c r="L62" s="35">
        <v>3573.76</v>
      </c>
      <c r="M62" s="33" t="s">
        <v>24</v>
      </c>
      <c r="N62" s="33" t="s">
        <v>20</v>
      </c>
      <c r="O62" s="8"/>
      <c r="P62" s="5"/>
      <c r="Q62" s="5"/>
    </row>
    <row r="63" spans="1:17" s="9" customFormat="1" ht="78">
      <c r="A63" s="37">
        <v>9</v>
      </c>
      <c r="B63" s="33" t="s">
        <v>66</v>
      </c>
      <c r="C63" s="34" t="s">
        <v>130</v>
      </c>
      <c r="D63" s="35">
        <v>104185</v>
      </c>
      <c r="E63" s="35">
        <v>40924.68</v>
      </c>
      <c r="F63" s="35">
        <f t="shared" si="5"/>
        <v>13754.36</v>
      </c>
      <c r="G63" s="35">
        <v>13754.36</v>
      </c>
      <c r="H63" s="35">
        <v>0</v>
      </c>
      <c r="I63" s="35">
        <v>0</v>
      </c>
      <c r="J63" s="36">
        <f t="shared" si="6"/>
        <v>0.3360896163390893</v>
      </c>
      <c r="K63" s="33" t="s">
        <v>73</v>
      </c>
      <c r="L63" s="35">
        <v>13754.36</v>
      </c>
      <c r="M63" s="33" t="s">
        <v>24</v>
      </c>
      <c r="N63" s="33" t="s">
        <v>20</v>
      </c>
      <c r="O63" s="8"/>
      <c r="P63" s="5"/>
      <c r="Q63" s="5"/>
    </row>
    <row r="64" spans="1:17" s="9" customFormat="1" ht="78">
      <c r="A64" s="37">
        <v>10</v>
      </c>
      <c r="B64" s="33" t="s">
        <v>66</v>
      </c>
      <c r="C64" s="34" t="s">
        <v>130</v>
      </c>
      <c r="D64" s="35">
        <v>104185</v>
      </c>
      <c r="E64" s="35">
        <v>40924.68</v>
      </c>
      <c r="F64" s="35">
        <f t="shared" si="5"/>
        <v>4577.36</v>
      </c>
      <c r="G64" s="35">
        <v>4577.36</v>
      </c>
      <c r="H64" s="35">
        <v>0</v>
      </c>
      <c r="I64" s="35">
        <v>0</v>
      </c>
      <c r="J64" s="36">
        <f t="shared" si="6"/>
        <v>0.11184840052506213</v>
      </c>
      <c r="K64" s="33" t="s">
        <v>73</v>
      </c>
      <c r="L64" s="35">
        <v>4577.36</v>
      </c>
      <c r="M64" s="33" t="s">
        <v>24</v>
      </c>
      <c r="N64" s="33" t="s">
        <v>20</v>
      </c>
      <c r="O64" s="8"/>
      <c r="P64" s="5"/>
      <c r="Q64" s="5"/>
    </row>
    <row r="65" spans="1:17" s="9" customFormat="1" ht="78">
      <c r="A65" s="32">
        <v>11</v>
      </c>
      <c r="B65" s="33" t="s">
        <v>19</v>
      </c>
      <c r="C65" s="34" t="s">
        <v>131</v>
      </c>
      <c r="D65" s="35">
        <v>198928</v>
      </c>
      <c r="E65" s="35">
        <v>65923.42</v>
      </c>
      <c r="F65" s="35">
        <f t="shared" si="5"/>
        <v>124.43</v>
      </c>
      <c r="G65" s="35">
        <v>115.09</v>
      </c>
      <c r="H65" s="35">
        <v>0</v>
      </c>
      <c r="I65" s="35">
        <v>9.34</v>
      </c>
      <c r="J65" s="36">
        <f t="shared" si="6"/>
        <v>0.0018874930942599764</v>
      </c>
      <c r="K65" s="33" t="s">
        <v>73</v>
      </c>
      <c r="L65" s="38">
        <v>124.43</v>
      </c>
      <c r="M65" s="33" t="s">
        <v>24</v>
      </c>
      <c r="N65" s="33" t="s">
        <v>20</v>
      </c>
      <c r="O65" s="8"/>
      <c r="P65" s="5"/>
      <c r="Q65" s="5"/>
    </row>
    <row r="66" spans="1:17" s="9" customFormat="1" ht="78">
      <c r="A66" s="37">
        <v>12</v>
      </c>
      <c r="B66" s="33" t="s">
        <v>132</v>
      </c>
      <c r="C66" s="34" t="s">
        <v>133</v>
      </c>
      <c r="D66" s="35">
        <v>317620</v>
      </c>
      <c r="E66" s="35">
        <v>110248.38</v>
      </c>
      <c r="F66" s="35">
        <f t="shared" si="5"/>
        <v>3.7</v>
      </c>
      <c r="G66" s="35">
        <v>3.7</v>
      </c>
      <c r="H66" s="35">
        <v>0</v>
      </c>
      <c r="I66" s="35">
        <v>0</v>
      </c>
      <c r="J66" s="39">
        <f t="shared" si="6"/>
        <v>3.3560583838057304E-05</v>
      </c>
      <c r="K66" s="33" t="s">
        <v>73</v>
      </c>
      <c r="L66" s="40">
        <v>3.7</v>
      </c>
      <c r="M66" s="33" t="s">
        <v>24</v>
      </c>
      <c r="N66" s="33" t="s">
        <v>20</v>
      </c>
      <c r="O66" s="8"/>
      <c r="P66" s="5"/>
      <c r="Q66" s="5"/>
    </row>
    <row r="67" spans="1:17" s="9" customFormat="1" ht="62.25">
      <c r="A67" s="37">
        <v>13</v>
      </c>
      <c r="B67" s="33" t="s">
        <v>286</v>
      </c>
      <c r="C67" s="34" t="s">
        <v>134</v>
      </c>
      <c r="D67" s="35">
        <v>250000</v>
      </c>
      <c r="E67" s="35">
        <v>55926.86</v>
      </c>
      <c r="F67" s="35">
        <f t="shared" si="5"/>
        <v>86.86</v>
      </c>
      <c r="G67" s="35">
        <v>73.83</v>
      </c>
      <c r="H67" s="35">
        <v>13.03</v>
      </c>
      <c r="I67" s="35">
        <v>0</v>
      </c>
      <c r="J67" s="36">
        <f t="shared" si="6"/>
        <v>0.0015530998879608117</v>
      </c>
      <c r="K67" s="33" t="s">
        <v>74</v>
      </c>
      <c r="L67" s="38">
        <v>83.39</v>
      </c>
      <c r="M67" s="33" t="s">
        <v>24</v>
      </c>
      <c r="N67" s="38" t="s">
        <v>48</v>
      </c>
      <c r="O67" s="8"/>
      <c r="P67" s="5"/>
      <c r="Q67" s="5"/>
    </row>
    <row r="68" spans="1:17" s="9" customFormat="1" ht="62.25">
      <c r="A68" s="37">
        <v>14</v>
      </c>
      <c r="B68" s="41" t="s">
        <v>219</v>
      </c>
      <c r="C68" s="42" t="s">
        <v>220</v>
      </c>
      <c r="D68" s="35">
        <v>2136972.26</v>
      </c>
      <c r="E68" s="35">
        <v>1615430.9899999998</v>
      </c>
      <c r="F68" s="43">
        <f>SUM(G68:I68)</f>
        <v>135.13</v>
      </c>
      <c r="G68" s="43">
        <v>135.13</v>
      </c>
      <c r="H68" s="43">
        <v>0</v>
      </c>
      <c r="I68" s="43">
        <v>0</v>
      </c>
      <c r="J68" s="36">
        <f t="shared" si="6"/>
        <v>8.364950334399615E-05</v>
      </c>
      <c r="K68" s="44" t="s">
        <v>70</v>
      </c>
      <c r="L68" s="43">
        <v>135.13</v>
      </c>
      <c r="M68" s="22" t="s">
        <v>221</v>
      </c>
      <c r="N68" s="22" t="s">
        <v>222</v>
      </c>
      <c r="O68" s="8"/>
      <c r="P68" s="5"/>
      <c r="Q68" s="5"/>
    </row>
    <row r="69" spans="1:15" s="5" customFormat="1" ht="78">
      <c r="A69" s="37">
        <v>15</v>
      </c>
      <c r="B69" s="41" t="s">
        <v>218</v>
      </c>
      <c r="C69" s="42" t="s">
        <v>223</v>
      </c>
      <c r="D69" s="35">
        <v>67335.44</v>
      </c>
      <c r="E69" s="35">
        <v>49078.740000000005</v>
      </c>
      <c r="F69" s="43">
        <f>SUM(G69:I69)</f>
        <v>5.18</v>
      </c>
      <c r="G69" s="43">
        <v>5.18</v>
      </c>
      <c r="H69" s="43">
        <v>0</v>
      </c>
      <c r="I69" s="43">
        <v>0</v>
      </c>
      <c r="J69" s="36">
        <f t="shared" si="6"/>
        <v>0.00010554468187243599</v>
      </c>
      <c r="K69" s="44" t="s">
        <v>70</v>
      </c>
      <c r="L69" s="43">
        <v>5.18</v>
      </c>
      <c r="M69" s="22" t="s">
        <v>221</v>
      </c>
      <c r="N69" s="22" t="s">
        <v>222</v>
      </c>
      <c r="O69" s="8"/>
    </row>
    <row r="70" spans="1:15" s="5" customFormat="1" ht="62.25">
      <c r="A70" s="37">
        <v>16</v>
      </c>
      <c r="B70" s="41" t="s">
        <v>71</v>
      </c>
      <c r="C70" s="42" t="s">
        <v>228</v>
      </c>
      <c r="D70" s="35">
        <v>1386611.46</v>
      </c>
      <c r="E70" s="35">
        <v>957319.4699999999</v>
      </c>
      <c r="F70" s="43">
        <f>SUM(G70:I70)</f>
        <v>0.21</v>
      </c>
      <c r="G70" s="43">
        <v>0.21</v>
      </c>
      <c r="H70" s="43">
        <v>0</v>
      </c>
      <c r="I70" s="43">
        <v>0</v>
      </c>
      <c r="J70" s="36">
        <f t="shared" si="6"/>
        <v>2.1936250810818672E-07</v>
      </c>
      <c r="K70" s="44" t="s">
        <v>70</v>
      </c>
      <c r="L70" s="43">
        <v>0.21</v>
      </c>
      <c r="M70" s="22" t="s">
        <v>221</v>
      </c>
      <c r="N70" s="22" t="s">
        <v>222</v>
      </c>
      <c r="O70" s="8"/>
    </row>
    <row r="71" spans="1:15" s="11" customFormat="1" ht="15">
      <c r="A71" s="129" t="s">
        <v>8</v>
      </c>
      <c r="B71" s="130"/>
      <c r="C71" s="131"/>
      <c r="D71" s="45">
        <f aca="true" t="shared" si="7" ref="D71:I71">SUM(D73:D122)</f>
        <v>14361823.8</v>
      </c>
      <c r="E71" s="45">
        <f t="shared" si="7"/>
        <v>8117590.7299999995</v>
      </c>
      <c r="F71" s="45">
        <f t="shared" si="7"/>
        <v>337421.71</v>
      </c>
      <c r="G71" s="45">
        <f t="shared" si="7"/>
        <v>316878.73000000004</v>
      </c>
      <c r="H71" s="45">
        <f t="shared" si="7"/>
        <v>9075.1</v>
      </c>
      <c r="I71" s="45">
        <f t="shared" si="7"/>
        <v>11467.880000000001</v>
      </c>
      <c r="J71" s="46">
        <f aca="true" t="shared" si="8" ref="J71:J76">F71/E71</f>
        <v>0.04156673097018776</v>
      </c>
      <c r="K71" s="45"/>
      <c r="L71" s="45">
        <f>SUM(L73:L122)</f>
        <v>303871.06</v>
      </c>
      <c r="M71" s="45"/>
      <c r="N71" s="45"/>
      <c r="O71" s="10"/>
    </row>
    <row r="72" spans="1:15" s="11" customFormat="1" ht="15">
      <c r="A72" s="129" t="s">
        <v>77</v>
      </c>
      <c r="B72" s="130"/>
      <c r="C72" s="131"/>
      <c r="D72" s="45">
        <f>SUM(D123:D129)</f>
        <v>5396319.93</v>
      </c>
      <c r="E72" s="45">
        <f aca="true" t="shared" si="9" ref="E72:J72">SUM(E123:E129)</f>
        <v>3460934.79</v>
      </c>
      <c r="F72" s="45">
        <f t="shared" si="9"/>
        <v>352.45</v>
      </c>
      <c r="G72" s="45">
        <f t="shared" si="9"/>
        <v>352.45</v>
      </c>
      <c r="H72" s="45">
        <f t="shared" si="9"/>
        <v>0</v>
      </c>
      <c r="I72" s="45">
        <f t="shared" si="9"/>
        <v>0</v>
      </c>
      <c r="J72" s="45">
        <f t="shared" si="9"/>
        <v>0.0007478397746525473</v>
      </c>
      <c r="K72" s="45"/>
      <c r="L72" s="45">
        <f>SUM(L123:L129)</f>
        <v>352.45</v>
      </c>
      <c r="M72" s="47"/>
      <c r="N72" s="45"/>
      <c r="O72" s="10"/>
    </row>
    <row r="73" spans="1:15" s="11" customFormat="1" ht="62.25">
      <c r="A73" s="48">
        <v>1</v>
      </c>
      <c r="B73" s="33" t="s">
        <v>109</v>
      </c>
      <c r="C73" s="34" t="s">
        <v>108</v>
      </c>
      <c r="D73" s="44">
        <v>782459.66</v>
      </c>
      <c r="E73" s="44">
        <v>132726.1</v>
      </c>
      <c r="F73" s="44">
        <v>242</v>
      </c>
      <c r="G73" s="44">
        <v>202.77</v>
      </c>
      <c r="H73" s="44">
        <v>7.26</v>
      </c>
      <c r="I73" s="44">
        <v>31.97</v>
      </c>
      <c r="J73" s="49">
        <f t="shared" si="8"/>
        <v>0.0018233037812457383</v>
      </c>
      <c r="K73" s="50" t="s">
        <v>110</v>
      </c>
      <c r="L73" s="44">
        <v>242</v>
      </c>
      <c r="M73" s="50" t="s">
        <v>24</v>
      </c>
      <c r="N73" s="44" t="s">
        <v>45</v>
      </c>
      <c r="O73" s="10"/>
    </row>
    <row r="74" spans="1:15" s="11" customFormat="1" ht="46.5">
      <c r="A74" s="48">
        <v>2</v>
      </c>
      <c r="B74" s="33" t="s">
        <v>112</v>
      </c>
      <c r="C74" s="34" t="s">
        <v>111</v>
      </c>
      <c r="D74" s="44">
        <v>468945</v>
      </c>
      <c r="E74" s="44">
        <v>17475.42</v>
      </c>
      <c r="F74" s="44">
        <v>1459.02</v>
      </c>
      <c r="G74" s="44">
        <v>1240.02</v>
      </c>
      <c r="H74" s="44">
        <v>32.83</v>
      </c>
      <c r="I74" s="44">
        <v>186.17</v>
      </c>
      <c r="J74" s="49">
        <f t="shared" si="8"/>
        <v>0.08348983887082544</v>
      </c>
      <c r="K74" s="50" t="s">
        <v>113</v>
      </c>
      <c r="L74" s="44">
        <v>0</v>
      </c>
      <c r="M74" s="50" t="s">
        <v>24</v>
      </c>
      <c r="N74" s="44" t="s">
        <v>45</v>
      </c>
      <c r="O74" s="10"/>
    </row>
    <row r="75" spans="1:15" s="11" customFormat="1" ht="78">
      <c r="A75" s="48">
        <v>3</v>
      </c>
      <c r="B75" s="33" t="s">
        <v>49</v>
      </c>
      <c r="C75" s="34" t="s">
        <v>114</v>
      </c>
      <c r="D75" s="44">
        <v>376229.19</v>
      </c>
      <c r="E75" s="44">
        <v>8757</v>
      </c>
      <c r="F75" s="44">
        <v>0.01</v>
      </c>
      <c r="G75" s="44">
        <v>0.01</v>
      </c>
      <c r="H75" s="44">
        <v>0</v>
      </c>
      <c r="I75" s="44">
        <v>0</v>
      </c>
      <c r="J75" s="49">
        <f t="shared" si="8"/>
        <v>1.1419435879867534E-06</v>
      </c>
      <c r="K75" s="50" t="s">
        <v>176</v>
      </c>
      <c r="L75" s="44">
        <v>0.01</v>
      </c>
      <c r="M75" s="50" t="s">
        <v>24</v>
      </c>
      <c r="N75" s="44" t="s">
        <v>45</v>
      </c>
      <c r="O75" s="10"/>
    </row>
    <row r="76" spans="1:15" s="11" customFormat="1" ht="78">
      <c r="A76" s="48">
        <v>4</v>
      </c>
      <c r="B76" s="33" t="s">
        <v>116</v>
      </c>
      <c r="C76" s="34" t="s">
        <v>115</v>
      </c>
      <c r="D76" s="44">
        <v>90502.8</v>
      </c>
      <c r="E76" s="44">
        <v>829.66</v>
      </c>
      <c r="F76" s="44">
        <v>0.01</v>
      </c>
      <c r="G76" s="44">
        <v>0.01</v>
      </c>
      <c r="H76" s="44">
        <v>0</v>
      </c>
      <c r="I76" s="44">
        <v>0</v>
      </c>
      <c r="J76" s="49">
        <f t="shared" si="8"/>
        <v>1.20531301979124E-05</v>
      </c>
      <c r="K76" s="50" t="s">
        <v>176</v>
      </c>
      <c r="L76" s="44">
        <v>0.01</v>
      </c>
      <c r="M76" s="50" t="s">
        <v>24</v>
      </c>
      <c r="N76" s="44" t="s">
        <v>45</v>
      </c>
      <c r="O76" s="10"/>
    </row>
    <row r="77" spans="1:15" s="11" customFormat="1" ht="62.25">
      <c r="A77" s="48">
        <v>5</v>
      </c>
      <c r="B77" s="33" t="s">
        <v>135</v>
      </c>
      <c r="C77" s="34" t="s">
        <v>136</v>
      </c>
      <c r="D77" s="44">
        <v>98392</v>
      </c>
      <c r="E77" s="44">
        <v>88342.68999999999</v>
      </c>
      <c r="F77" s="44">
        <v>2695.96</v>
      </c>
      <c r="G77" s="44">
        <v>2291.56</v>
      </c>
      <c r="H77" s="44">
        <v>323.53</v>
      </c>
      <c r="I77" s="44">
        <v>80.87</v>
      </c>
      <c r="J77" s="49">
        <v>0.03051706938061316</v>
      </c>
      <c r="K77" s="50" t="s">
        <v>73</v>
      </c>
      <c r="L77" s="44">
        <v>2695.9700000000003</v>
      </c>
      <c r="M77" s="50" t="s">
        <v>137</v>
      </c>
      <c r="N77" s="44" t="s">
        <v>20</v>
      </c>
      <c r="O77" s="10"/>
    </row>
    <row r="78" spans="1:15" s="11" customFormat="1" ht="78">
      <c r="A78" s="48">
        <v>6</v>
      </c>
      <c r="B78" s="33" t="s">
        <v>138</v>
      </c>
      <c r="C78" s="34" t="s">
        <v>139</v>
      </c>
      <c r="D78" s="44">
        <v>98392</v>
      </c>
      <c r="E78" s="44">
        <v>98268.15</v>
      </c>
      <c r="F78" s="44">
        <v>28.12</v>
      </c>
      <c r="G78" s="44">
        <v>23.9</v>
      </c>
      <c r="H78" s="44">
        <v>2.96</v>
      </c>
      <c r="I78" s="44">
        <v>1.26</v>
      </c>
      <c r="J78" s="49">
        <v>0.0002861557890323569</v>
      </c>
      <c r="K78" s="50" t="s">
        <v>140</v>
      </c>
      <c r="L78" s="44">
        <v>28.12</v>
      </c>
      <c r="M78" s="50" t="s">
        <v>141</v>
      </c>
      <c r="N78" s="44" t="s">
        <v>20</v>
      </c>
      <c r="O78" s="10"/>
    </row>
    <row r="79" spans="1:15" s="11" customFormat="1" ht="78">
      <c r="A79" s="48">
        <v>7</v>
      </c>
      <c r="B79" s="33" t="s">
        <v>142</v>
      </c>
      <c r="C79" s="34" t="s">
        <v>143</v>
      </c>
      <c r="D79" s="44">
        <v>98392</v>
      </c>
      <c r="E79" s="44">
        <v>96794.48</v>
      </c>
      <c r="F79" s="44">
        <v>222.04</v>
      </c>
      <c r="G79" s="44">
        <v>188.73</v>
      </c>
      <c r="H79" s="44">
        <v>26.65</v>
      </c>
      <c r="I79" s="44">
        <v>6.66</v>
      </c>
      <c r="J79" s="49">
        <v>0.002293932463917364</v>
      </c>
      <c r="K79" s="50" t="s">
        <v>73</v>
      </c>
      <c r="L79" s="44">
        <v>222.03</v>
      </c>
      <c r="M79" s="50" t="s">
        <v>137</v>
      </c>
      <c r="N79" s="44" t="s">
        <v>20</v>
      </c>
      <c r="O79" s="10"/>
    </row>
    <row r="80" spans="1:15" s="11" customFormat="1" ht="62.25">
      <c r="A80" s="48">
        <v>8</v>
      </c>
      <c r="B80" s="33" t="s">
        <v>144</v>
      </c>
      <c r="C80" s="34" t="s">
        <v>145</v>
      </c>
      <c r="D80" s="44">
        <v>98392</v>
      </c>
      <c r="E80" s="44">
        <v>98004.54000000001</v>
      </c>
      <c r="F80" s="44">
        <v>387.46</v>
      </c>
      <c r="G80" s="44">
        <v>329.34</v>
      </c>
      <c r="H80" s="44">
        <v>46.5</v>
      </c>
      <c r="I80" s="44">
        <v>11.62</v>
      </c>
      <c r="J80" s="49">
        <v>0.003953490317897517</v>
      </c>
      <c r="K80" s="50" t="s">
        <v>72</v>
      </c>
      <c r="L80" s="44">
        <v>387.46</v>
      </c>
      <c r="M80" s="50" t="s">
        <v>137</v>
      </c>
      <c r="N80" s="44" t="s">
        <v>20</v>
      </c>
      <c r="O80" s="10"/>
    </row>
    <row r="81" spans="1:15" s="11" customFormat="1" ht="62.25">
      <c r="A81" s="48">
        <v>9</v>
      </c>
      <c r="B81" s="33" t="s">
        <v>146</v>
      </c>
      <c r="C81" s="34" t="s">
        <v>147</v>
      </c>
      <c r="D81" s="44">
        <v>177521</v>
      </c>
      <c r="E81" s="44">
        <v>177469.47</v>
      </c>
      <c r="F81" s="44">
        <v>51.53</v>
      </c>
      <c r="G81" s="44">
        <v>43.8</v>
      </c>
      <c r="H81" s="44">
        <v>4.64</v>
      </c>
      <c r="I81" s="44">
        <v>3.09</v>
      </c>
      <c r="J81" s="49">
        <v>0.0002903598010407086</v>
      </c>
      <c r="K81" s="50" t="s">
        <v>140</v>
      </c>
      <c r="L81" s="44">
        <v>51.53</v>
      </c>
      <c r="M81" s="50" t="s">
        <v>141</v>
      </c>
      <c r="N81" s="44" t="s">
        <v>20</v>
      </c>
      <c r="O81" s="10"/>
    </row>
    <row r="82" spans="1:15" s="11" customFormat="1" ht="46.5">
      <c r="A82" s="48">
        <v>10</v>
      </c>
      <c r="B82" s="122" t="s">
        <v>148</v>
      </c>
      <c r="C82" s="120" t="s">
        <v>149</v>
      </c>
      <c r="D82" s="124">
        <v>98392</v>
      </c>
      <c r="E82" s="124">
        <v>95413.53</v>
      </c>
      <c r="F82" s="44">
        <v>293.9</v>
      </c>
      <c r="G82" s="44">
        <v>249.82</v>
      </c>
      <c r="H82" s="44">
        <v>35.26</v>
      </c>
      <c r="I82" s="44">
        <v>8.82</v>
      </c>
      <c r="J82" s="49">
        <v>0.0030802759315162113</v>
      </c>
      <c r="K82" s="50" t="s">
        <v>150</v>
      </c>
      <c r="L82" s="44">
        <v>293.90999999999997</v>
      </c>
      <c r="M82" s="50" t="s">
        <v>141</v>
      </c>
      <c r="N82" s="44" t="s">
        <v>20</v>
      </c>
      <c r="O82" s="10"/>
    </row>
    <row r="83" spans="1:15" s="11" customFormat="1" ht="46.5">
      <c r="A83" s="48">
        <v>11</v>
      </c>
      <c r="B83" s="123"/>
      <c r="C83" s="121"/>
      <c r="D83" s="125"/>
      <c r="E83" s="125"/>
      <c r="F83" s="44">
        <v>48.18</v>
      </c>
      <c r="G83" s="44">
        <v>40.95</v>
      </c>
      <c r="H83" s="44">
        <v>5.79</v>
      </c>
      <c r="I83" s="44">
        <v>1.44</v>
      </c>
      <c r="J83" s="49">
        <v>0.0005049599899385307</v>
      </c>
      <c r="K83" s="50" t="s">
        <v>150</v>
      </c>
      <c r="L83" s="44">
        <v>48.18</v>
      </c>
      <c r="M83" s="50" t="s">
        <v>141</v>
      </c>
      <c r="N83" s="44" t="s">
        <v>20</v>
      </c>
      <c r="O83" s="10"/>
    </row>
    <row r="84" spans="1:15" s="11" customFormat="1" ht="62.25">
      <c r="A84" s="48">
        <v>12</v>
      </c>
      <c r="B84" s="33" t="s">
        <v>28</v>
      </c>
      <c r="C84" s="34" t="s">
        <v>151</v>
      </c>
      <c r="D84" s="44">
        <v>98392</v>
      </c>
      <c r="E84" s="44">
        <v>97318.34000000001</v>
      </c>
      <c r="F84" s="44">
        <v>290.85</v>
      </c>
      <c r="G84" s="44">
        <v>247.22</v>
      </c>
      <c r="H84" s="44">
        <v>21.82</v>
      </c>
      <c r="I84" s="44">
        <v>21.81</v>
      </c>
      <c r="J84" s="49">
        <v>0.0029886453057049677</v>
      </c>
      <c r="K84" s="50" t="s">
        <v>73</v>
      </c>
      <c r="L84" s="44">
        <v>290.84</v>
      </c>
      <c r="M84" s="50" t="s">
        <v>137</v>
      </c>
      <c r="N84" s="44" t="s">
        <v>20</v>
      </c>
      <c r="O84" s="10"/>
    </row>
    <row r="85" spans="1:15" s="11" customFormat="1" ht="62.25">
      <c r="A85" s="48">
        <v>13</v>
      </c>
      <c r="B85" s="33" t="s">
        <v>60</v>
      </c>
      <c r="C85" s="34" t="s">
        <v>152</v>
      </c>
      <c r="D85" s="44">
        <v>98392</v>
      </c>
      <c r="E85" s="44">
        <v>86076.79</v>
      </c>
      <c r="F85" s="44">
        <v>3009.13</v>
      </c>
      <c r="G85" s="44">
        <v>2557.76</v>
      </c>
      <c r="H85" s="44">
        <v>315.96</v>
      </c>
      <c r="I85" s="44">
        <v>135.41</v>
      </c>
      <c r="J85" s="49">
        <v>0.034958668881588176</v>
      </c>
      <c r="K85" s="50" t="s">
        <v>73</v>
      </c>
      <c r="L85" s="44">
        <v>3009.13</v>
      </c>
      <c r="M85" s="50" t="s">
        <v>137</v>
      </c>
      <c r="N85" s="44" t="s">
        <v>20</v>
      </c>
      <c r="O85" s="10"/>
    </row>
    <row r="86" spans="1:15" s="11" customFormat="1" ht="62.25">
      <c r="A86" s="48">
        <v>14</v>
      </c>
      <c r="B86" s="33" t="s">
        <v>153</v>
      </c>
      <c r="C86" s="34" t="s">
        <v>154</v>
      </c>
      <c r="D86" s="44">
        <v>98392</v>
      </c>
      <c r="E86" s="44">
        <v>97787.68</v>
      </c>
      <c r="F86" s="44">
        <v>400</v>
      </c>
      <c r="G86" s="44">
        <v>340</v>
      </c>
      <c r="H86" s="44">
        <v>24</v>
      </c>
      <c r="I86" s="44">
        <v>36</v>
      </c>
      <c r="J86" s="49">
        <v>0.004090494835341222</v>
      </c>
      <c r="K86" s="50" t="s">
        <v>140</v>
      </c>
      <c r="L86" s="44">
        <v>400</v>
      </c>
      <c r="M86" s="50" t="s">
        <v>141</v>
      </c>
      <c r="N86" s="44" t="s">
        <v>20</v>
      </c>
      <c r="O86" s="10"/>
    </row>
    <row r="87" spans="1:15" s="11" customFormat="1" ht="30.75">
      <c r="A87" s="48">
        <v>15</v>
      </c>
      <c r="B87" s="122" t="s">
        <v>155</v>
      </c>
      <c r="C87" s="120" t="s">
        <v>156</v>
      </c>
      <c r="D87" s="124">
        <v>98392</v>
      </c>
      <c r="E87" s="124">
        <v>97056.03</v>
      </c>
      <c r="F87" s="44">
        <v>2.04</v>
      </c>
      <c r="G87" s="44">
        <v>1.73</v>
      </c>
      <c r="H87" s="44">
        <v>0.13</v>
      </c>
      <c r="I87" s="44">
        <v>0.18</v>
      </c>
      <c r="J87" s="49">
        <v>2.101878677708124E-05</v>
      </c>
      <c r="K87" s="50" t="s">
        <v>73</v>
      </c>
      <c r="L87" s="44">
        <v>2</v>
      </c>
      <c r="M87" s="50" t="s">
        <v>137</v>
      </c>
      <c r="N87" s="44" t="s">
        <v>20</v>
      </c>
      <c r="O87" s="10"/>
    </row>
    <row r="88" spans="1:15" s="11" customFormat="1" ht="30.75">
      <c r="A88" s="48">
        <v>16</v>
      </c>
      <c r="B88" s="123"/>
      <c r="C88" s="121"/>
      <c r="D88" s="125"/>
      <c r="E88" s="125"/>
      <c r="F88" s="44">
        <v>290.40000000000003</v>
      </c>
      <c r="G88" s="44">
        <v>246.83</v>
      </c>
      <c r="H88" s="44">
        <v>17.45</v>
      </c>
      <c r="I88" s="44">
        <v>26.12</v>
      </c>
      <c r="J88" s="49">
        <v>0.0029920870425321467</v>
      </c>
      <c r="K88" s="50" t="s">
        <v>140</v>
      </c>
      <c r="L88" s="44">
        <v>290.40000000000003</v>
      </c>
      <c r="M88" s="50" t="s">
        <v>141</v>
      </c>
      <c r="N88" s="44" t="s">
        <v>20</v>
      </c>
      <c r="O88" s="10"/>
    </row>
    <row r="89" spans="1:15" s="11" customFormat="1" ht="62.25">
      <c r="A89" s="48">
        <v>17</v>
      </c>
      <c r="B89" s="33" t="s">
        <v>157</v>
      </c>
      <c r="C89" s="34" t="s">
        <v>158</v>
      </c>
      <c r="D89" s="44">
        <v>98392</v>
      </c>
      <c r="E89" s="44">
        <v>94069.22</v>
      </c>
      <c r="F89" s="44">
        <v>2933.88</v>
      </c>
      <c r="G89" s="44">
        <v>2493.79</v>
      </c>
      <c r="H89" s="44">
        <v>220.05</v>
      </c>
      <c r="I89" s="44">
        <v>220.04</v>
      </c>
      <c r="J89" s="49">
        <v>0.031188522664480477</v>
      </c>
      <c r="K89" s="50" t="s">
        <v>73</v>
      </c>
      <c r="L89" s="44">
        <v>2933.88</v>
      </c>
      <c r="M89" s="50" t="s">
        <v>137</v>
      </c>
      <c r="N89" s="44" t="s">
        <v>20</v>
      </c>
      <c r="O89" s="10"/>
    </row>
    <row r="90" spans="1:15" s="11" customFormat="1" ht="78">
      <c r="A90" s="48">
        <v>18</v>
      </c>
      <c r="B90" s="33" t="s">
        <v>159</v>
      </c>
      <c r="C90" s="34" t="s">
        <v>160</v>
      </c>
      <c r="D90" s="44">
        <v>98392</v>
      </c>
      <c r="E90" s="44">
        <v>81077.46</v>
      </c>
      <c r="F90" s="44">
        <v>0.01</v>
      </c>
      <c r="G90" s="44">
        <v>0</v>
      </c>
      <c r="H90" s="44">
        <v>0.01</v>
      </c>
      <c r="I90" s="44">
        <v>0</v>
      </c>
      <c r="J90" s="49">
        <v>1.2333884164600124E-07</v>
      </c>
      <c r="K90" s="50" t="s">
        <v>73</v>
      </c>
      <c r="L90" s="44">
        <v>0.01</v>
      </c>
      <c r="M90" s="50" t="s">
        <v>137</v>
      </c>
      <c r="N90" s="44" t="s">
        <v>20</v>
      </c>
      <c r="O90" s="10"/>
    </row>
    <row r="91" spans="1:15" s="11" customFormat="1" ht="78">
      <c r="A91" s="48">
        <v>19</v>
      </c>
      <c r="B91" s="33" t="s">
        <v>50</v>
      </c>
      <c r="C91" s="34" t="s">
        <v>161</v>
      </c>
      <c r="D91" s="44">
        <v>98392</v>
      </c>
      <c r="E91" s="44">
        <v>90877.52</v>
      </c>
      <c r="F91" s="44">
        <v>124.39000000000001</v>
      </c>
      <c r="G91" s="44">
        <v>105.73</v>
      </c>
      <c r="H91" s="44">
        <v>9.34</v>
      </c>
      <c r="I91" s="44">
        <v>9.32</v>
      </c>
      <c r="J91" s="49">
        <v>0.0013687653448289524</v>
      </c>
      <c r="K91" s="50" t="s">
        <v>140</v>
      </c>
      <c r="L91" s="44">
        <v>124.39000000000001</v>
      </c>
      <c r="M91" s="50" t="s">
        <v>141</v>
      </c>
      <c r="N91" s="44" t="s">
        <v>20</v>
      </c>
      <c r="O91" s="10"/>
    </row>
    <row r="92" spans="1:15" s="11" customFormat="1" ht="78">
      <c r="A92" s="48">
        <v>20</v>
      </c>
      <c r="B92" s="33" t="s">
        <v>50</v>
      </c>
      <c r="C92" s="34" t="s">
        <v>162</v>
      </c>
      <c r="D92" s="44">
        <v>98392</v>
      </c>
      <c r="E92" s="44">
        <v>96531.81999999999</v>
      </c>
      <c r="F92" s="44">
        <v>0.9</v>
      </c>
      <c r="G92" s="44">
        <v>0.76</v>
      </c>
      <c r="H92" s="44">
        <v>0.09</v>
      </c>
      <c r="I92" s="44">
        <v>0.05</v>
      </c>
      <c r="J92" s="49">
        <v>9.32335058015067E-06</v>
      </c>
      <c r="K92" s="50" t="s">
        <v>163</v>
      </c>
      <c r="L92" s="44">
        <v>0.9</v>
      </c>
      <c r="M92" s="50" t="s">
        <v>141</v>
      </c>
      <c r="N92" s="44" t="s">
        <v>20</v>
      </c>
      <c r="O92" s="10"/>
    </row>
    <row r="93" spans="1:15" s="11" customFormat="1" ht="78">
      <c r="A93" s="48">
        <v>21</v>
      </c>
      <c r="B93" s="33" t="s">
        <v>164</v>
      </c>
      <c r="C93" s="34" t="s">
        <v>165</v>
      </c>
      <c r="D93" s="44">
        <v>393568</v>
      </c>
      <c r="E93" s="44">
        <v>345027.20999999996</v>
      </c>
      <c r="F93" s="44">
        <v>1204.1399999999999</v>
      </c>
      <c r="G93" s="44">
        <v>1023.51</v>
      </c>
      <c r="H93" s="44">
        <v>144.51</v>
      </c>
      <c r="I93" s="44">
        <v>36.12</v>
      </c>
      <c r="J93" s="49">
        <v>0.003489985615917075</v>
      </c>
      <c r="K93" s="50" t="s">
        <v>73</v>
      </c>
      <c r="L93" s="44">
        <v>1204.1399999999999</v>
      </c>
      <c r="M93" s="50" t="s">
        <v>137</v>
      </c>
      <c r="N93" s="44" t="s">
        <v>20</v>
      </c>
      <c r="O93" s="10"/>
    </row>
    <row r="94" spans="1:15" s="11" customFormat="1" ht="30.75">
      <c r="A94" s="48">
        <v>22</v>
      </c>
      <c r="B94" s="122" t="s">
        <v>166</v>
      </c>
      <c r="C94" s="120" t="s">
        <v>167</v>
      </c>
      <c r="D94" s="124">
        <v>98392</v>
      </c>
      <c r="E94" s="124">
        <v>90796.05</v>
      </c>
      <c r="F94" s="44">
        <v>1110.16</v>
      </c>
      <c r="G94" s="44">
        <v>943.63</v>
      </c>
      <c r="H94" s="44">
        <v>83.27</v>
      </c>
      <c r="I94" s="44">
        <v>83.26</v>
      </c>
      <c r="J94" s="49">
        <v>0.012226963617910692</v>
      </c>
      <c r="K94" s="50" t="s">
        <v>73</v>
      </c>
      <c r="L94" s="44">
        <v>1110.16</v>
      </c>
      <c r="M94" s="50" t="s">
        <v>137</v>
      </c>
      <c r="N94" s="44" t="s">
        <v>20</v>
      </c>
      <c r="O94" s="10"/>
    </row>
    <row r="95" spans="1:15" s="11" customFormat="1" ht="30.75">
      <c r="A95" s="48">
        <v>23</v>
      </c>
      <c r="B95" s="123"/>
      <c r="C95" s="121"/>
      <c r="D95" s="125"/>
      <c r="E95" s="125"/>
      <c r="F95" s="44">
        <v>603.41</v>
      </c>
      <c r="G95" s="44">
        <v>512.89</v>
      </c>
      <c r="H95" s="44">
        <v>45.27</v>
      </c>
      <c r="I95" s="44">
        <v>45.25</v>
      </c>
      <c r="J95" s="49">
        <v>0.006645770027567262</v>
      </c>
      <c r="K95" s="50" t="s">
        <v>140</v>
      </c>
      <c r="L95" s="44">
        <v>603.42</v>
      </c>
      <c r="M95" s="50" t="s">
        <v>141</v>
      </c>
      <c r="N95" s="44" t="s">
        <v>20</v>
      </c>
      <c r="O95" s="10"/>
    </row>
    <row r="96" spans="1:15" s="11" customFormat="1" ht="30.75">
      <c r="A96" s="48">
        <v>24</v>
      </c>
      <c r="B96" s="122" t="s">
        <v>168</v>
      </c>
      <c r="C96" s="120" t="s">
        <v>169</v>
      </c>
      <c r="D96" s="124">
        <v>98392</v>
      </c>
      <c r="E96" s="124">
        <v>79839.92</v>
      </c>
      <c r="F96" s="44">
        <v>185.08</v>
      </c>
      <c r="G96" s="44">
        <v>157.31</v>
      </c>
      <c r="H96" s="44">
        <v>27.77</v>
      </c>
      <c r="I96" s="44">
        <v>0</v>
      </c>
      <c r="J96" s="49">
        <v>0.002318138595329254</v>
      </c>
      <c r="K96" s="50" t="s">
        <v>170</v>
      </c>
      <c r="L96" s="44">
        <v>185.07999999999998</v>
      </c>
      <c r="M96" s="50" t="s">
        <v>137</v>
      </c>
      <c r="N96" s="44" t="s">
        <v>20</v>
      </c>
      <c r="O96" s="10"/>
    </row>
    <row r="97" spans="1:15" s="11" customFormat="1" ht="30.75">
      <c r="A97" s="48">
        <v>25</v>
      </c>
      <c r="B97" s="123"/>
      <c r="C97" s="121"/>
      <c r="D97" s="125"/>
      <c r="E97" s="125"/>
      <c r="F97" s="44">
        <v>30</v>
      </c>
      <c r="G97" s="44">
        <v>25.5</v>
      </c>
      <c r="H97" s="44">
        <v>4.5</v>
      </c>
      <c r="I97" s="44">
        <v>0</v>
      </c>
      <c r="J97" s="49">
        <v>0.00037575197363724154</v>
      </c>
      <c r="K97" s="50" t="s">
        <v>140</v>
      </c>
      <c r="L97" s="44">
        <v>30</v>
      </c>
      <c r="M97" s="50" t="s">
        <v>141</v>
      </c>
      <c r="N97" s="44" t="s">
        <v>20</v>
      </c>
      <c r="O97" s="10"/>
    </row>
    <row r="98" spans="1:15" s="11" customFormat="1" ht="46.5">
      <c r="A98" s="48">
        <v>26</v>
      </c>
      <c r="B98" s="33" t="s">
        <v>171</v>
      </c>
      <c r="C98" s="34" t="s">
        <v>172</v>
      </c>
      <c r="D98" s="44">
        <v>2696626.9</v>
      </c>
      <c r="E98" s="44">
        <v>1620068.76</v>
      </c>
      <c r="F98" s="44">
        <v>2976.57</v>
      </c>
      <c r="G98" s="44">
        <v>2976.57</v>
      </c>
      <c r="H98" s="44">
        <v>0</v>
      </c>
      <c r="I98" s="44">
        <v>0</v>
      </c>
      <c r="J98" s="49">
        <v>0.001837310905248244</v>
      </c>
      <c r="K98" s="50" t="s">
        <v>74</v>
      </c>
      <c r="L98" s="44">
        <v>2976.57</v>
      </c>
      <c r="M98" s="50" t="s">
        <v>141</v>
      </c>
      <c r="N98" s="44" t="s">
        <v>26</v>
      </c>
      <c r="O98" s="10"/>
    </row>
    <row r="99" spans="1:15" s="11" customFormat="1" ht="46.5">
      <c r="A99" s="48">
        <v>27</v>
      </c>
      <c r="B99" s="122" t="s">
        <v>38</v>
      </c>
      <c r="C99" s="120" t="s">
        <v>173</v>
      </c>
      <c r="D99" s="124">
        <v>1028204</v>
      </c>
      <c r="E99" s="124">
        <v>708873.98</v>
      </c>
      <c r="F99" s="44">
        <v>83738.27</v>
      </c>
      <c r="G99" s="44">
        <v>83738.27</v>
      </c>
      <c r="H99" s="44">
        <v>0</v>
      </c>
      <c r="I99" s="44">
        <v>0</v>
      </c>
      <c r="J99" s="49">
        <v>0.11812857060996935</v>
      </c>
      <c r="K99" s="50" t="s">
        <v>150</v>
      </c>
      <c r="L99" s="44">
        <v>83738.27</v>
      </c>
      <c r="M99" s="50" t="s">
        <v>141</v>
      </c>
      <c r="N99" s="44" t="s">
        <v>26</v>
      </c>
      <c r="O99" s="10"/>
    </row>
    <row r="100" spans="1:15" s="11" customFormat="1" ht="46.5">
      <c r="A100" s="48">
        <v>28</v>
      </c>
      <c r="B100" s="123"/>
      <c r="C100" s="121"/>
      <c r="D100" s="125"/>
      <c r="E100" s="125"/>
      <c r="F100" s="44">
        <v>41405.42</v>
      </c>
      <c r="G100" s="44">
        <v>41405.42</v>
      </c>
      <c r="H100" s="44">
        <v>0</v>
      </c>
      <c r="I100" s="44">
        <v>0</v>
      </c>
      <c r="J100" s="49">
        <v>0.05841012648228035</v>
      </c>
      <c r="K100" s="50" t="s">
        <v>74</v>
      </c>
      <c r="L100" s="44">
        <v>41405.42</v>
      </c>
      <c r="M100" s="50" t="s">
        <v>141</v>
      </c>
      <c r="N100" s="44" t="s">
        <v>26</v>
      </c>
      <c r="O100" s="19"/>
    </row>
    <row r="101" spans="1:15" s="11" customFormat="1" ht="30.75">
      <c r="A101" s="48">
        <v>29</v>
      </c>
      <c r="B101" s="33" t="s">
        <v>174</v>
      </c>
      <c r="C101" s="34" t="s">
        <v>175</v>
      </c>
      <c r="D101" s="44">
        <v>154706.93</v>
      </c>
      <c r="E101" s="44">
        <v>154700.5</v>
      </c>
      <c r="F101" s="44">
        <v>0.01</v>
      </c>
      <c r="G101" s="44">
        <v>0.01</v>
      </c>
      <c r="H101" s="44">
        <v>0</v>
      </c>
      <c r="I101" s="44">
        <v>0</v>
      </c>
      <c r="J101" s="49">
        <v>6.464103218800198E-08</v>
      </c>
      <c r="K101" s="50" t="s">
        <v>73</v>
      </c>
      <c r="L101" s="44">
        <v>0.01</v>
      </c>
      <c r="M101" s="50" t="s">
        <v>137</v>
      </c>
      <c r="N101" s="44" t="s">
        <v>20</v>
      </c>
      <c r="O101" s="19"/>
    </row>
    <row r="102" spans="1:15" s="11" customFormat="1" ht="62.25">
      <c r="A102" s="48">
        <v>30</v>
      </c>
      <c r="B102" s="33" t="s">
        <v>94</v>
      </c>
      <c r="C102" s="34" t="s">
        <v>95</v>
      </c>
      <c r="D102" s="44">
        <v>1584984</v>
      </c>
      <c r="E102" s="44">
        <v>723465.15</v>
      </c>
      <c r="F102" s="44">
        <f aca="true" t="shared" si="10" ref="F102:F107">SUM(G102:I102)</f>
        <v>10768.99</v>
      </c>
      <c r="G102" s="44">
        <v>9153.65</v>
      </c>
      <c r="H102" s="44">
        <v>484.6</v>
      </c>
      <c r="I102" s="44">
        <v>1130.74</v>
      </c>
      <c r="J102" s="51">
        <f aca="true" t="shared" si="11" ref="J102:J107">F102/E102</f>
        <v>0.014885291986766743</v>
      </c>
      <c r="K102" s="50" t="s">
        <v>29</v>
      </c>
      <c r="L102" s="44">
        <v>7145.05</v>
      </c>
      <c r="M102" s="33" t="s">
        <v>96</v>
      </c>
      <c r="N102" s="44" t="s">
        <v>56</v>
      </c>
      <c r="O102" s="19"/>
    </row>
    <row r="103" spans="1:15" s="11" customFormat="1" ht="46.5">
      <c r="A103" s="48">
        <v>31</v>
      </c>
      <c r="B103" s="38" t="s">
        <v>97</v>
      </c>
      <c r="C103" s="52" t="s">
        <v>98</v>
      </c>
      <c r="D103" s="44">
        <v>251682.99</v>
      </c>
      <c r="E103" s="44">
        <v>220539.23000000004</v>
      </c>
      <c r="F103" s="44">
        <f t="shared" si="10"/>
        <v>55</v>
      </c>
      <c r="G103" s="44">
        <v>40.7</v>
      </c>
      <c r="H103" s="44">
        <v>1.64</v>
      </c>
      <c r="I103" s="44">
        <v>12.66</v>
      </c>
      <c r="J103" s="51">
        <f t="shared" si="11"/>
        <v>0.00024938873687007973</v>
      </c>
      <c r="K103" s="50" t="s">
        <v>99</v>
      </c>
      <c r="L103" s="44">
        <v>0</v>
      </c>
      <c r="M103" s="33" t="s">
        <v>100</v>
      </c>
      <c r="N103" s="44" t="s">
        <v>56</v>
      </c>
      <c r="O103" s="19"/>
    </row>
    <row r="104" spans="1:15" s="11" customFormat="1" ht="46.5">
      <c r="A104" s="48">
        <v>32</v>
      </c>
      <c r="B104" s="38" t="s">
        <v>101</v>
      </c>
      <c r="C104" s="52" t="s">
        <v>102</v>
      </c>
      <c r="D104" s="44">
        <v>67871.32</v>
      </c>
      <c r="E104" s="44">
        <v>91062.1</v>
      </c>
      <c r="F104" s="44">
        <f t="shared" si="10"/>
        <v>2430</v>
      </c>
      <c r="G104" s="44">
        <v>2041.2</v>
      </c>
      <c r="H104" s="44">
        <v>72.9</v>
      </c>
      <c r="I104" s="44">
        <v>315.9</v>
      </c>
      <c r="J104" s="51">
        <f t="shared" si="11"/>
        <v>0.026685086331195963</v>
      </c>
      <c r="K104" s="50" t="s">
        <v>99</v>
      </c>
      <c r="L104" s="44">
        <v>2430</v>
      </c>
      <c r="M104" s="33" t="s">
        <v>24</v>
      </c>
      <c r="N104" s="44" t="s">
        <v>56</v>
      </c>
      <c r="O104" s="19"/>
    </row>
    <row r="105" spans="1:15" s="11" customFormat="1" ht="62.25">
      <c r="A105" s="48">
        <v>33</v>
      </c>
      <c r="B105" s="38" t="s">
        <v>103</v>
      </c>
      <c r="C105" s="52" t="s">
        <v>104</v>
      </c>
      <c r="D105" s="44">
        <v>255481.33</v>
      </c>
      <c r="E105" s="44">
        <v>84093.43</v>
      </c>
      <c r="F105" s="44">
        <f t="shared" si="10"/>
        <v>751.3899999999999</v>
      </c>
      <c r="G105" s="44">
        <v>638.68</v>
      </c>
      <c r="H105" s="44">
        <v>11.27</v>
      </c>
      <c r="I105" s="44">
        <v>101.44</v>
      </c>
      <c r="J105" s="51">
        <f t="shared" si="11"/>
        <v>0.008935180786418154</v>
      </c>
      <c r="K105" s="50" t="s">
        <v>99</v>
      </c>
      <c r="L105" s="44">
        <v>751.3899999999999</v>
      </c>
      <c r="M105" s="33" t="s">
        <v>24</v>
      </c>
      <c r="N105" s="44" t="s">
        <v>56</v>
      </c>
      <c r="O105" s="19"/>
    </row>
    <row r="106" spans="1:17" s="9" customFormat="1" ht="46.5">
      <c r="A106" s="48">
        <v>34</v>
      </c>
      <c r="B106" s="38" t="s">
        <v>81</v>
      </c>
      <c r="C106" s="52" t="s">
        <v>105</v>
      </c>
      <c r="D106" s="44">
        <v>560793.0800000001</v>
      </c>
      <c r="E106" s="44">
        <v>170774.85</v>
      </c>
      <c r="F106" s="44">
        <f t="shared" si="10"/>
        <v>69.3</v>
      </c>
      <c r="G106" s="44">
        <v>58.21</v>
      </c>
      <c r="H106" s="44">
        <v>2.08</v>
      </c>
      <c r="I106" s="44">
        <v>9.01</v>
      </c>
      <c r="J106" s="51">
        <f t="shared" si="11"/>
        <v>0.0004057974578809467</v>
      </c>
      <c r="K106" s="50" t="s">
        <v>99</v>
      </c>
      <c r="L106" s="44">
        <v>69.3</v>
      </c>
      <c r="M106" s="33" t="s">
        <v>24</v>
      </c>
      <c r="N106" s="44" t="s">
        <v>56</v>
      </c>
      <c r="O106" s="8"/>
      <c r="P106" s="5"/>
      <c r="Q106" s="5"/>
    </row>
    <row r="107" spans="1:17" s="9" customFormat="1" ht="46.5">
      <c r="A107" s="48">
        <v>35</v>
      </c>
      <c r="B107" s="38" t="s">
        <v>106</v>
      </c>
      <c r="C107" s="52" t="s">
        <v>107</v>
      </c>
      <c r="D107" s="44">
        <v>124005.97</v>
      </c>
      <c r="E107" s="44">
        <v>25979.81</v>
      </c>
      <c r="F107" s="44">
        <f t="shared" si="10"/>
        <v>30</v>
      </c>
      <c r="G107" s="44">
        <v>25.5</v>
      </c>
      <c r="H107" s="44">
        <v>0.9</v>
      </c>
      <c r="I107" s="44">
        <v>3.6</v>
      </c>
      <c r="J107" s="51">
        <f t="shared" si="11"/>
        <v>0.0011547428560870921</v>
      </c>
      <c r="K107" s="50" t="s">
        <v>99</v>
      </c>
      <c r="L107" s="44">
        <v>30</v>
      </c>
      <c r="M107" s="33" t="s">
        <v>24</v>
      </c>
      <c r="N107" s="44" t="s">
        <v>56</v>
      </c>
      <c r="O107" s="8"/>
      <c r="P107" s="5"/>
      <c r="Q107" s="5"/>
    </row>
    <row r="108" spans="1:15" s="5" customFormat="1" ht="140.25">
      <c r="A108" s="48">
        <v>36</v>
      </c>
      <c r="B108" s="34" t="s">
        <v>60</v>
      </c>
      <c r="C108" s="34" t="s">
        <v>83</v>
      </c>
      <c r="D108" s="44">
        <v>351402</v>
      </c>
      <c r="E108" s="44">
        <v>90097.93</v>
      </c>
      <c r="F108" s="84">
        <f>SUM(G108:I108)</f>
        <v>6039.719999999999</v>
      </c>
      <c r="G108" s="84">
        <v>5133.74</v>
      </c>
      <c r="H108" s="84">
        <v>603.98</v>
      </c>
      <c r="I108" s="85">
        <v>302</v>
      </c>
      <c r="J108" s="86">
        <f>F108/E108</f>
        <v>0.06703505840811215</v>
      </c>
      <c r="K108" s="50" t="s">
        <v>232</v>
      </c>
      <c r="L108" s="44">
        <v>6039.72</v>
      </c>
      <c r="M108" s="33" t="s">
        <v>23</v>
      </c>
      <c r="N108" s="33" t="s">
        <v>26</v>
      </c>
      <c r="O108" s="8"/>
    </row>
    <row r="109" spans="1:17" s="9" customFormat="1" ht="140.25">
      <c r="A109" s="48">
        <v>37</v>
      </c>
      <c r="B109" s="34" t="s">
        <v>60</v>
      </c>
      <c r="C109" s="34" t="s">
        <v>83</v>
      </c>
      <c r="D109" s="44">
        <v>351402</v>
      </c>
      <c r="E109" s="44">
        <v>90097.93</v>
      </c>
      <c r="F109" s="44">
        <f aca="true" t="shared" si="12" ref="F109:F122">SUM(G109:I109)</f>
        <v>13976.83</v>
      </c>
      <c r="G109" s="44">
        <v>11880.31</v>
      </c>
      <c r="H109" s="44">
        <v>1397.68</v>
      </c>
      <c r="I109" s="85">
        <v>698.84</v>
      </c>
      <c r="J109" s="86">
        <f>F109/E109</f>
        <v>0.155129313181779</v>
      </c>
      <c r="K109" s="50" t="s">
        <v>231</v>
      </c>
      <c r="L109" s="44">
        <v>13976.83</v>
      </c>
      <c r="M109" s="33" t="s">
        <v>23</v>
      </c>
      <c r="N109" s="33" t="s">
        <v>26</v>
      </c>
      <c r="O109" s="8"/>
      <c r="P109" s="5"/>
      <c r="Q109" s="5"/>
    </row>
    <row r="110" spans="1:17" s="9" customFormat="1" ht="46.5">
      <c r="A110" s="48">
        <v>38</v>
      </c>
      <c r="B110" s="34" t="s">
        <v>25</v>
      </c>
      <c r="C110" s="34" t="s">
        <v>63</v>
      </c>
      <c r="D110" s="44">
        <v>349122.62</v>
      </c>
      <c r="E110" s="44">
        <v>232968.01</v>
      </c>
      <c r="F110" s="44">
        <f t="shared" si="12"/>
        <v>12502.58</v>
      </c>
      <c r="G110" s="44">
        <v>10627.19</v>
      </c>
      <c r="H110" s="44">
        <v>1250.26</v>
      </c>
      <c r="I110" s="85">
        <v>625.13</v>
      </c>
      <c r="J110" s="86">
        <f aca="true" t="shared" si="13" ref="J110:J129">F110/E110</f>
        <v>0.053666509835406155</v>
      </c>
      <c r="K110" s="50" t="s">
        <v>74</v>
      </c>
      <c r="L110" s="44">
        <v>12502.58</v>
      </c>
      <c r="M110" s="33" t="s">
        <v>24</v>
      </c>
      <c r="N110" s="33" t="s">
        <v>26</v>
      </c>
      <c r="O110" s="8"/>
      <c r="P110" s="5"/>
      <c r="Q110" s="5"/>
    </row>
    <row r="111" spans="1:17" s="9" customFormat="1" ht="62.25">
      <c r="A111" s="48">
        <v>39</v>
      </c>
      <c r="B111" s="34" t="s">
        <v>59</v>
      </c>
      <c r="C111" s="34" t="s">
        <v>62</v>
      </c>
      <c r="D111" s="44">
        <v>329199.65</v>
      </c>
      <c r="E111" s="44">
        <v>278292.01</v>
      </c>
      <c r="F111" s="44">
        <f t="shared" si="12"/>
        <v>1901.49</v>
      </c>
      <c r="G111" s="44">
        <v>1616.26</v>
      </c>
      <c r="H111" s="44">
        <v>190.15</v>
      </c>
      <c r="I111" s="85">
        <v>95.08</v>
      </c>
      <c r="J111" s="86">
        <f t="shared" si="13"/>
        <v>0.006832715031955103</v>
      </c>
      <c r="K111" s="50" t="s">
        <v>74</v>
      </c>
      <c r="L111" s="44">
        <v>1901.49</v>
      </c>
      <c r="M111" s="33" t="s">
        <v>24</v>
      </c>
      <c r="N111" s="33" t="s">
        <v>26</v>
      </c>
      <c r="O111" s="8"/>
      <c r="P111" s="5"/>
      <c r="Q111" s="5"/>
    </row>
    <row r="112" spans="1:17" s="9" customFormat="1" ht="46.5">
      <c r="A112" s="48">
        <v>40</v>
      </c>
      <c r="B112" s="34" t="s">
        <v>50</v>
      </c>
      <c r="C112" s="34" t="s">
        <v>84</v>
      </c>
      <c r="D112" s="44">
        <v>311745.3300000001</v>
      </c>
      <c r="E112" s="44">
        <v>280694.02</v>
      </c>
      <c r="F112" s="44">
        <f t="shared" si="12"/>
        <v>16847.670000000002</v>
      </c>
      <c r="G112" s="44">
        <v>14320.52</v>
      </c>
      <c r="H112" s="44">
        <v>1684.77</v>
      </c>
      <c r="I112" s="85">
        <v>842.38</v>
      </c>
      <c r="J112" s="86">
        <f t="shared" si="13"/>
        <v>0.06002147819180473</v>
      </c>
      <c r="K112" s="50" t="s">
        <v>99</v>
      </c>
      <c r="L112" s="44">
        <v>0</v>
      </c>
      <c r="M112" s="33" t="s">
        <v>287</v>
      </c>
      <c r="N112" s="33" t="s">
        <v>26</v>
      </c>
      <c r="O112" s="8"/>
      <c r="P112" s="5"/>
      <c r="Q112" s="5"/>
    </row>
    <row r="113" spans="1:17" s="9" customFormat="1" ht="78">
      <c r="A113" s="48">
        <v>41</v>
      </c>
      <c r="B113" s="34" t="s">
        <v>28</v>
      </c>
      <c r="C113" s="34" t="s">
        <v>85</v>
      </c>
      <c r="D113" s="44">
        <v>348593.51999999996</v>
      </c>
      <c r="E113" s="44">
        <v>332257.41</v>
      </c>
      <c r="F113" s="44">
        <f t="shared" si="12"/>
        <v>2808.48</v>
      </c>
      <c r="G113" s="44">
        <v>2387.21</v>
      </c>
      <c r="H113" s="44">
        <v>280.85</v>
      </c>
      <c r="I113" s="85">
        <v>140.42</v>
      </c>
      <c r="J113" s="86">
        <f t="shared" si="13"/>
        <v>0.008452723447161043</v>
      </c>
      <c r="K113" s="50" t="s">
        <v>233</v>
      </c>
      <c r="L113" s="44">
        <v>2808.48</v>
      </c>
      <c r="M113" s="33" t="s">
        <v>24</v>
      </c>
      <c r="N113" s="33" t="s">
        <v>26</v>
      </c>
      <c r="O113" s="8"/>
      <c r="P113" s="5"/>
      <c r="Q113" s="5"/>
    </row>
    <row r="114" spans="1:17" s="9" customFormat="1" ht="62.25">
      <c r="A114" s="48">
        <v>42</v>
      </c>
      <c r="B114" s="34" t="s">
        <v>61</v>
      </c>
      <c r="C114" s="34" t="s">
        <v>64</v>
      </c>
      <c r="D114" s="44">
        <v>203341</v>
      </c>
      <c r="E114" s="44">
        <v>12166</v>
      </c>
      <c r="F114" s="44">
        <f>SUM(G114:I114)</f>
        <v>10000</v>
      </c>
      <c r="G114" s="44">
        <v>8947</v>
      </c>
      <c r="H114" s="44">
        <v>1053</v>
      </c>
      <c r="I114" s="85">
        <v>0</v>
      </c>
      <c r="J114" s="86">
        <f t="shared" si="13"/>
        <v>0.821962847279303</v>
      </c>
      <c r="K114" s="50" t="s">
        <v>58</v>
      </c>
      <c r="L114" s="44">
        <v>10000</v>
      </c>
      <c r="M114" s="33" t="s">
        <v>57</v>
      </c>
      <c r="N114" s="33" t="s">
        <v>26</v>
      </c>
      <c r="O114" s="8"/>
      <c r="P114" s="5"/>
      <c r="Q114" s="5"/>
    </row>
    <row r="115" spans="1:17" s="9" customFormat="1" ht="46.5">
      <c r="A115" s="48">
        <v>43</v>
      </c>
      <c r="B115" s="34" t="s">
        <v>46</v>
      </c>
      <c r="C115" s="34" t="s">
        <v>86</v>
      </c>
      <c r="D115" s="44">
        <v>131165.59</v>
      </c>
      <c r="E115" s="44">
        <v>120289.70000000001</v>
      </c>
      <c r="F115" s="44">
        <f t="shared" si="12"/>
        <v>6414.35</v>
      </c>
      <c r="G115" s="44">
        <v>5452.2</v>
      </c>
      <c r="H115" s="44">
        <v>641.43</v>
      </c>
      <c r="I115" s="85">
        <v>320.72</v>
      </c>
      <c r="J115" s="86">
        <f t="shared" si="13"/>
        <v>0.05332418320105545</v>
      </c>
      <c r="K115" s="50" t="s">
        <v>150</v>
      </c>
      <c r="L115" s="44">
        <v>6414.36</v>
      </c>
      <c r="M115" s="33" t="s">
        <v>23</v>
      </c>
      <c r="N115" s="33" t="s">
        <v>26</v>
      </c>
      <c r="O115" s="8"/>
      <c r="P115" s="5"/>
      <c r="Q115" s="5"/>
    </row>
    <row r="116" spans="1:17" s="9" customFormat="1" ht="46.5">
      <c r="A116" s="48">
        <v>44</v>
      </c>
      <c r="B116" s="34" t="s">
        <v>80</v>
      </c>
      <c r="C116" s="34" t="s">
        <v>87</v>
      </c>
      <c r="D116" s="44">
        <v>174114</v>
      </c>
      <c r="E116" s="44">
        <v>99381.16</v>
      </c>
      <c r="F116" s="44">
        <f t="shared" si="12"/>
        <v>7485.900000000001</v>
      </c>
      <c r="G116" s="44">
        <v>6363.02</v>
      </c>
      <c r="H116" s="44">
        <v>0</v>
      </c>
      <c r="I116" s="85">
        <v>1122.88</v>
      </c>
      <c r="J116" s="86">
        <f t="shared" si="13"/>
        <v>0.07532514210943</v>
      </c>
      <c r="K116" s="50" t="s">
        <v>74</v>
      </c>
      <c r="L116" s="44">
        <v>7485.900000000001</v>
      </c>
      <c r="M116" s="33" t="s">
        <v>24</v>
      </c>
      <c r="N116" s="33" t="s">
        <v>26</v>
      </c>
      <c r="O116" s="8"/>
      <c r="P116" s="5"/>
      <c r="Q116" s="5"/>
    </row>
    <row r="117" spans="1:17" s="9" customFormat="1" ht="46.5">
      <c r="A117" s="48">
        <v>45</v>
      </c>
      <c r="B117" s="34" t="s">
        <v>80</v>
      </c>
      <c r="C117" s="34" t="s">
        <v>88</v>
      </c>
      <c r="D117" s="44">
        <v>339708.57999999996</v>
      </c>
      <c r="E117" s="44">
        <v>187812.49</v>
      </c>
      <c r="F117" s="44">
        <f t="shared" si="12"/>
        <v>11693.42</v>
      </c>
      <c r="G117" s="44">
        <v>9939.41</v>
      </c>
      <c r="H117" s="44">
        <v>0</v>
      </c>
      <c r="I117" s="85">
        <v>1754.01</v>
      </c>
      <c r="J117" s="86">
        <f t="shared" si="13"/>
        <v>0.0622611414182305</v>
      </c>
      <c r="K117" s="50" t="s">
        <v>74</v>
      </c>
      <c r="L117" s="44">
        <v>11693.42</v>
      </c>
      <c r="M117" s="33" t="s">
        <v>24</v>
      </c>
      <c r="N117" s="33" t="s">
        <v>26</v>
      </c>
      <c r="O117" s="8"/>
      <c r="P117" s="5"/>
      <c r="Q117" s="5"/>
    </row>
    <row r="118" spans="1:17" s="9" customFormat="1" ht="46.5">
      <c r="A118" s="48">
        <v>46</v>
      </c>
      <c r="B118" s="34" t="s">
        <v>27</v>
      </c>
      <c r="C118" s="34" t="s">
        <v>65</v>
      </c>
      <c r="D118" s="44">
        <v>194188.34</v>
      </c>
      <c r="E118" s="44">
        <v>154279.88999999998</v>
      </c>
      <c r="F118" s="44">
        <f t="shared" si="12"/>
        <v>3072.4</v>
      </c>
      <c r="G118" s="44">
        <v>2611.54</v>
      </c>
      <c r="H118" s="44">
        <v>0</v>
      </c>
      <c r="I118" s="85">
        <v>460.86</v>
      </c>
      <c r="J118" s="86">
        <f t="shared" si="13"/>
        <v>0.019914455474397866</v>
      </c>
      <c r="K118" s="50" t="s">
        <v>99</v>
      </c>
      <c r="L118" s="44">
        <v>3072.4</v>
      </c>
      <c r="M118" s="33" t="s">
        <v>24</v>
      </c>
      <c r="N118" s="33" t="s">
        <v>26</v>
      </c>
      <c r="O118" s="8"/>
      <c r="P118" s="5"/>
      <c r="Q118" s="5"/>
    </row>
    <row r="119" spans="1:17" s="9" customFormat="1" ht="93">
      <c r="A119" s="48">
        <v>47</v>
      </c>
      <c r="B119" s="34" t="s">
        <v>81</v>
      </c>
      <c r="C119" s="34" t="s">
        <v>89</v>
      </c>
      <c r="D119" s="44">
        <v>262694</v>
      </c>
      <c r="E119" s="44">
        <v>131811.16</v>
      </c>
      <c r="F119" s="44">
        <f t="shared" si="12"/>
        <v>11565</v>
      </c>
      <c r="G119" s="44">
        <v>9830.25</v>
      </c>
      <c r="H119" s="44">
        <v>0</v>
      </c>
      <c r="I119" s="85">
        <v>1734.75</v>
      </c>
      <c r="J119" s="86">
        <f t="shared" si="13"/>
        <v>0.08773915653272454</v>
      </c>
      <c r="K119" s="50" t="s">
        <v>234</v>
      </c>
      <c r="L119" s="44">
        <v>0</v>
      </c>
      <c r="M119" s="33" t="s">
        <v>287</v>
      </c>
      <c r="N119" s="33" t="s">
        <v>26</v>
      </c>
      <c r="O119" s="8"/>
      <c r="P119" s="5"/>
      <c r="Q119" s="5"/>
    </row>
    <row r="120" spans="1:17" s="9" customFormat="1" ht="46.5">
      <c r="A120" s="48">
        <v>48</v>
      </c>
      <c r="B120" s="34" t="s">
        <v>82</v>
      </c>
      <c r="C120" s="34" t="s">
        <v>90</v>
      </c>
      <c r="D120" s="44">
        <v>163756</v>
      </c>
      <c r="E120" s="44">
        <v>74986.3</v>
      </c>
      <c r="F120" s="44">
        <f t="shared" si="12"/>
        <v>69596.3</v>
      </c>
      <c r="G120" s="44">
        <v>69596.3</v>
      </c>
      <c r="H120" s="44">
        <v>0</v>
      </c>
      <c r="I120" s="85">
        <v>0</v>
      </c>
      <c r="J120" s="86">
        <f t="shared" si="13"/>
        <v>0.9281202032904677</v>
      </c>
      <c r="K120" s="50" t="s">
        <v>92</v>
      </c>
      <c r="L120" s="44">
        <v>69596.3</v>
      </c>
      <c r="M120" s="33" t="s">
        <v>57</v>
      </c>
      <c r="N120" s="33" t="s">
        <v>26</v>
      </c>
      <c r="O120" s="8"/>
      <c r="P120" s="5"/>
      <c r="Q120" s="5"/>
    </row>
    <row r="121" spans="1:17" s="9" customFormat="1" ht="46.5">
      <c r="A121" s="48">
        <v>49</v>
      </c>
      <c r="B121" s="34" t="s">
        <v>82</v>
      </c>
      <c r="C121" s="34" t="s">
        <v>90</v>
      </c>
      <c r="D121" s="44">
        <v>163756</v>
      </c>
      <c r="E121" s="44">
        <v>74986.3</v>
      </c>
      <c r="F121" s="44">
        <f t="shared" si="12"/>
        <v>5390</v>
      </c>
      <c r="G121" s="44">
        <v>4581.5</v>
      </c>
      <c r="H121" s="44">
        <v>0</v>
      </c>
      <c r="I121" s="85">
        <v>808.5</v>
      </c>
      <c r="J121" s="86">
        <f t="shared" si="13"/>
        <v>0.07187979670953228</v>
      </c>
      <c r="K121" s="50" t="s">
        <v>92</v>
      </c>
      <c r="L121" s="44">
        <v>5390</v>
      </c>
      <c r="M121" s="44" t="s">
        <v>93</v>
      </c>
      <c r="N121" s="33" t="s">
        <v>26</v>
      </c>
      <c r="O121" s="8"/>
      <c r="P121" s="5"/>
      <c r="Q121" s="5"/>
    </row>
    <row r="122" spans="1:17" s="9" customFormat="1" ht="78">
      <c r="A122" s="48">
        <v>50</v>
      </c>
      <c r="B122" s="34" t="s">
        <v>60</v>
      </c>
      <c r="C122" s="34" t="s">
        <v>91</v>
      </c>
      <c r="D122" s="44">
        <v>198173</v>
      </c>
      <c r="E122" s="44">
        <v>87373.53</v>
      </c>
      <c r="F122" s="44">
        <f t="shared" si="12"/>
        <v>290</v>
      </c>
      <c r="G122" s="44">
        <v>246.5</v>
      </c>
      <c r="H122" s="44">
        <v>0</v>
      </c>
      <c r="I122" s="85">
        <v>43.5</v>
      </c>
      <c r="J122" s="86">
        <f t="shared" si="13"/>
        <v>0.003319083022054849</v>
      </c>
      <c r="K122" s="50" t="s">
        <v>235</v>
      </c>
      <c r="L122" s="44">
        <v>290</v>
      </c>
      <c r="M122" s="33" t="s">
        <v>24</v>
      </c>
      <c r="N122" s="33" t="s">
        <v>26</v>
      </c>
      <c r="O122" s="8"/>
      <c r="P122" s="12"/>
      <c r="Q122" s="8"/>
    </row>
    <row r="123" spans="1:17" s="9" customFormat="1" ht="62.25">
      <c r="A123" s="48">
        <v>51</v>
      </c>
      <c r="B123" s="41" t="s">
        <v>219</v>
      </c>
      <c r="C123" s="42" t="s">
        <v>220</v>
      </c>
      <c r="D123" s="43">
        <v>316465.95</v>
      </c>
      <c r="E123" s="43">
        <v>240225.88</v>
      </c>
      <c r="F123" s="43">
        <f aca="true" t="shared" si="14" ref="F123:F129">SUM(G123:I123)</f>
        <v>20.01</v>
      </c>
      <c r="G123" s="43">
        <v>20.01</v>
      </c>
      <c r="H123" s="43">
        <v>0</v>
      </c>
      <c r="I123" s="43">
        <v>0</v>
      </c>
      <c r="J123" s="46">
        <f t="shared" si="13"/>
        <v>8.329660401285657E-05</v>
      </c>
      <c r="K123" s="44" t="s">
        <v>70</v>
      </c>
      <c r="L123" s="43">
        <f>G123</f>
        <v>20.01</v>
      </c>
      <c r="M123" s="22" t="s">
        <v>221</v>
      </c>
      <c r="N123" s="22" t="s">
        <v>222</v>
      </c>
      <c r="O123" s="8"/>
      <c r="P123" s="12"/>
      <c r="Q123" s="8"/>
    </row>
    <row r="124" spans="1:17" s="9" customFormat="1" ht="78">
      <c r="A124" s="48">
        <v>52</v>
      </c>
      <c r="B124" s="41" t="s">
        <v>218</v>
      </c>
      <c r="C124" s="42" t="s">
        <v>223</v>
      </c>
      <c r="D124" s="43">
        <v>144023.64</v>
      </c>
      <c r="E124" s="43">
        <v>104974.40999999999</v>
      </c>
      <c r="F124" s="43">
        <f t="shared" si="14"/>
        <v>11.07</v>
      </c>
      <c r="G124" s="43">
        <v>11.07</v>
      </c>
      <c r="H124" s="43">
        <v>0</v>
      </c>
      <c r="I124" s="43">
        <v>0</v>
      </c>
      <c r="J124" s="46">
        <f t="shared" si="13"/>
        <v>0.00010545427214118185</v>
      </c>
      <c r="K124" s="44" t="s">
        <v>70</v>
      </c>
      <c r="L124" s="43">
        <v>11.07</v>
      </c>
      <c r="M124" s="22" t="s">
        <v>221</v>
      </c>
      <c r="N124" s="22" t="s">
        <v>222</v>
      </c>
      <c r="O124" s="8"/>
      <c r="P124" s="12"/>
      <c r="Q124" s="8"/>
    </row>
    <row r="125" spans="1:14" s="5" customFormat="1" ht="62.25">
      <c r="A125" s="48">
        <v>53</v>
      </c>
      <c r="B125" s="41" t="s">
        <v>224</v>
      </c>
      <c r="C125" s="42" t="s">
        <v>225</v>
      </c>
      <c r="D125" s="43">
        <v>1763730.9</v>
      </c>
      <c r="E125" s="43">
        <v>1344273.4900000002</v>
      </c>
      <c r="F125" s="43">
        <f t="shared" si="14"/>
        <v>17.74</v>
      </c>
      <c r="G125" s="43">
        <v>17.74</v>
      </c>
      <c r="H125" s="43">
        <v>0</v>
      </c>
      <c r="I125" s="43">
        <v>0</v>
      </c>
      <c r="J125" s="46">
        <f t="shared" si="13"/>
        <v>1.3196719366979405E-05</v>
      </c>
      <c r="K125" s="44" t="s">
        <v>70</v>
      </c>
      <c r="L125" s="43">
        <v>17.74</v>
      </c>
      <c r="M125" s="22" t="s">
        <v>221</v>
      </c>
      <c r="N125" s="22" t="s">
        <v>222</v>
      </c>
    </row>
    <row r="126" spans="1:14" s="5" customFormat="1" ht="140.25">
      <c r="A126" s="48">
        <v>54</v>
      </c>
      <c r="B126" s="33" t="s">
        <v>226</v>
      </c>
      <c r="C126" s="42" t="s">
        <v>227</v>
      </c>
      <c r="D126" s="43">
        <v>879045.55</v>
      </c>
      <c r="E126" s="43">
        <v>524893.51</v>
      </c>
      <c r="F126" s="43">
        <f t="shared" si="14"/>
        <v>133.43</v>
      </c>
      <c r="G126" s="43">
        <v>133.43</v>
      </c>
      <c r="H126" s="43">
        <v>0</v>
      </c>
      <c r="I126" s="43">
        <v>0</v>
      </c>
      <c r="J126" s="46">
        <f t="shared" si="13"/>
        <v>0.00025420394319602084</v>
      </c>
      <c r="K126" s="44" t="s">
        <v>178</v>
      </c>
      <c r="L126" s="43">
        <v>133.43</v>
      </c>
      <c r="M126" s="22" t="s">
        <v>221</v>
      </c>
      <c r="N126" s="22" t="s">
        <v>222</v>
      </c>
    </row>
    <row r="127" spans="1:17" s="9" customFormat="1" ht="62.25">
      <c r="A127" s="48">
        <v>55</v>
      </c>
      <c r="B127" s="41" t="s">
        <v>71</v>
      </c>
      <c r="C127" s="42" t="s">
        <v>228</v>
      </c>
      <c r="D127" s="43">
        <v>139552.29</v>
      </c>
      <c r="E127" s="43">
        <v>96347.21</v>
      </c>
      <c r="F127" s="43">
        <f t="shared" si="14"/>
        <v>0.02</v>
      </c>
      <c r="G127" s="43">
        <v>0.02</v>
      </c>
      <c r="H127" s="43">
        <v>0</v>
      </c>
      <c r="I127" s="43">
        <v>0</v>
      </c>
      <c r="J127" s="46">
        <f t="shared" si="13"/>
        <v>2.0758255480361082E-07</v>
      </c>
      <c r="K127" s="44" t="s">
        <v>70</v>
      </c>
      <c r="L127" s="43">
        <v>0.02</v>
      </c>
      <c r="M127" s="22" t="s">
        <v>221</v>
      </c>
      <c r="N127" s="22" t="s">
        <v>222</v>
      </c>
      <c r="O127" s="5"/>
      <c r="P127" s="5"/>
      <c r="Q127" s="5"/>
    </row>
    <row r="128" spans="1:17" s="9" customFormat="1" ht="140.25">
      <c r="A128" s="48">
        <v>56</v>
      </c>
      <c r="B128" s="41" t="s">
        <v>229</v>
      </c>
      <c r="C128" s="42" t="s">
        <v>230</v>
      </c>
      <c r="D128" s="43">
        <v>858646.42</v>
      </c>
      <c r="E128" s="43">
        <v>496566.62</v>
      </c>
      <c r="F128" s="43">
        <f t="shared" si="14"/>
        <v>64.32</v>
      </c>
      <c r="G128" s="43">
        <v>64.32</v>
      </c>
      <c r="H128" s="43">
        <v>0</v>
      </c>
      <c r="I128" s="43">
        <v>0</v>
      </c>
      <c r="J128" s="46">
        <f t="shared" si="13"/>
        <v>0.00012952944762980643</v>
      </c>
      <c r="K128" s="44" t="s">
        <v>178</v>
      </c>
      <c r="L128" s="43">
        <v>64.32</v>
      </c>
      <c r="M128" s="22" t="s">
        <v>221</v>
      </c>
      <c r="N128" s="22" t="s">
        <v>222</v>
      </c>
      <c r="O128" s="5"/>
      <c r="P128" s="5"/>
      <c r="Q128" s="5"/>
    </row>
    <row r="129" spans="1:17" s="9" customFormat="1" ht="62.25">
      <c r="A129" s="48">
        <v>57</v>
      </c>
      <c r="B129" s="41" t="s">
        <v>229</v>
      </c>
      <c r="C129" s="53" t="s">
        <v>283</v>
      </c>
      <c r="D129" s="54">
        <v>1294855.18</v>
      </c>
      <c r="E129" s="54">
        <v>653653.67</v>
      </c>
      <c r="F129" s="43">
        <f t="shared" si="14"/>
        <v>105.86</v>
      </c>
      <c r="G129" s="43">
        <v>105.86</v>
      </c>
      <c r="H129" s="43">
        <v>0</v>
      </c>
      <c r="I129" s="43">
        <v>0</v>
      </c>
      <c r="J129" s="46">
        <f t="shared" si="13"/>
        <v>0.00016195120575089863</v>
      </c>
      <c r="K129" s="50" t="s">
        <v>178</v>
      </c>
      <c r="L129" s="43">
        <v>105.86</v>
      </c>
      <c r="M129" s="22" t="s">
        <v>221</v>
      </c>
      <c r="N129" s="22" t="s">
        <v>222</v>
      </c>
      <c r="O129" s="5"/>
      <c r="P129" s="5"/>
      <c r="Q129" s="5"/>
    </row>
    <row r="130" spans="1:17" s="15" customFormat="1" ht="17.25">
      <c r="A130" s="133" t="s">
        <v>78</v>
      </c>
      <c r="B130" s="134"/>
      <c r="C130" s="135"/>
      <c r="D130" s="45">
        <f>SUM(D131:D133)</f>
        <v>1110807.94</v>
      </c>
      <c r="E130" s="45">
        <f aca="true" t="shared" si="15" ref="E130:J130">SUM(E131:E133)</f>
        <v>577700.88</v>
      </c>
      <c r="F130" s="45">
        <f t="shared" si="15"/>
        <v>89.71000000000001</v>
      </c>
      <c r="G130" s="45">
        <f t="shared" si="15"/>
        <v>89.71000000000001</v>
      </c>
      <c r="H130" s="45">
        <f t="shared" si="15"/>
        <v>0</v>
      </c>
      <c r="I130" s="45">
        <f t="shared" si="15"/>
        <v>0</v>
      </c>
      <c r="J130" s="45">
        <f t="shared" si="15"/>
        <v>0.0002724882562155271</v>
      </c>
      <c r="K130" s="59"/>
      <c r="L130" s="45">
        <f>SUM(L131:L133)</f>
        <v>89.71000000000001</v>
      </c>
      <c r="M130" s="45"/>
      <c r="N130" s="45"/>
      <c r="O130" s="13"/>
      <c r="P130" s="14"/>
      <c r="Q130" s="14"/>
    </row>
    <row r="131" spans="1:17" s="15" customFormat="1" ht="78">
      <c r="A131" s="55">
        <v>1</v>
      </c>
      <c r="B131" s="41" t="s">
        <v>218</v>
      </c>
      <c r="C131" s="42" t="s">
        <v>223</v>
      </c>
      <c r="D131" s="43">
        <v>32166.18</v>
      </c>
      <c r="E131" s="43">
        <v>23444.94</v>
      </c>
      <c r="F131" s="43">
        <f>SUM(G131:I131)</f>
        <v>2.47</v>
      </c>
      <c r="G131" s="43">
        <v>2.47</v>
      </c>
      <c r="H131" s="43">
        <v>0</v>
      </c>
      <c r="I131" s="43">
        <v>0</v>
      </c>
      <c r="J131" s="56">
        <f>F131/E131</f>
        <v>0.0001053532233394498</v>
      </c>
      <c r="K131" s="44" t="s">
        <v>70</v>
      </c>
      <c r="L131" s="43">
        <v>2.47</v>
      </c>
      <c r="M131" s="22" t="s">
        <v>221</v>
      </c>
      <c r="N131" s="22" t="s">
        <v>222</v>
      </c>
      <c r="O131" s="16"/>
      <c r="P131" s="14"/>
      <c r="Q131" s="14"/>
    </row>
    <row r="132" spans="1:17" s="15" customFormat="1" ht="62.25">
      <c r="A132" s="55">
        <v>2</v>
      </c>
      <c r="B132" s="41" t="s">
        <v>71</v>
      </c>
      <c r="C132" s="42" t="s">
        <v>228</v>
      </c>
      <c r="D132" s="43">
        <v>45400.3</v>
      </c>
      <c r="E132" s="43">
        <v>31344.46</v>
      </c>
      <c r="F132" s="43">
        <f>SUM(G132:I132)</f>
        <v>0.01</v>
      </c>
      <c r="G132" s="43">
        <v>0.01</v>
      </c>
      <c r="H132" s="43">
        <v>0</v>
      </c>
      <c r="I132" s="43">
        <v>0</v>
      </c>
      <c r="J132" s="56">
        <f>F132/E132</f>
        <v>3.1903564457642594E-07</v>
      </c>
      <c r="K132" s="44" t="s">
        <v>70</v>
      </c>
      <c r="L132" s="43">
        <f>G132</f>
        <v>0.01</v>
      </c>
      <c r="M132" s="22" t="s">
        <v>221</v>
      </c>
      <c r="N132" s="22" t="s">
        <v>222</v>
      </c>
      <c r="O132" s="16"/>
      <c r="P132" s="14"/>
      <c r="Q132" s="14"/>
    </row>
    <row r="133" spans="1:17" s="15" customFormat="1" ht="62.25">
      <c r="A133" s="57">
        <v>3</v>
      </c>
      <c r="B133" s="41" t="s">
        <v>229</v>
      </c>
      <c r="C133" s="53" t="s">
        <v>283</v>
      </c>
      <c r="D133" s="54">
        <v>1033241.46</v>
      </c>
      <c r="E133" s="54">
        <v>522911.48</v>
      </c>
      <c r="F133" s="43">
        <f>SUM(G133:I133)</f>
        <v>87.23</v>
      </c>
      <c r="G133" s="43">
        <v>87.23</v>
      </c>
      <c r="H133" s="43">
        <v>0</v>
      </c>
      <c r="I133" s="43">
        <v>0</v>
      </c>
      <c r="J133" s="56">
        <f>F133/E133</f>
        <v>0.00016681599723150084</v>
      </c>
      <c r="K133" s="44" t="s">
        <v>178</v>
      </c>
      <c r="L133" s="43">
        <f>G133</f>
        <v>87.23</v>
      </c>
      <c r="M133" s="22" t="s">
        <v>221</v>
      </c>
      <c r="N133" s="22" t="s">
        <v>222</v>
      </c>
      <c r="O133" s="16"/>
      <c r="P133" s="14"/>
      <c r="Q133" s="14"/>
    </row>
    <row r="134" spans="1:17" s="15" customFormat="1" ht="17.25">
      <c r="A134" s="133" t="s">
        <v>18</v>
      </c>
      <c r="B134" s="134"/>
      <c r="C134" s="135"/>
      <c r="D134" s="58"/>
      <c r="E134" s="58"/>
      <c r="F134" s="58">
        <f>SUM(F15,F54,F71,F130)</f>
        <v>456269.35000000003</v>
      </c>
      <c r="G134" s="58">
        <f>SUM(G15,G54,G71)</f>
        <v>424290.63</v>
      </c>
      <c r="H134" s="58">
        <f>SUM(H15,H54,H71)</f>
        <v>18548.04</v>
      </c>
      <c r="I134" s="58">
        <f>SUM(I15,I54,I71)</f>
        <v>13340.970000000001</v>
      </c>
      <c r="J134" s="56"/>
      <c r="K134" s="59"/>
      <c r="L134" s="58">
        <f>SUM(L15,L54,L71)</f>
        <v>387580.61</v>
      </c>
      <c r="M134" s="60"/>
      <c r="N134" s="61"/>
      <c r="O134" s="16"/>
      <c r="P134" s="14"/>
      <c r="Q134" s="14"/>
    </row>
    <row r="135" spans="1:17" s="15" customFormat="1" ht="17.25">
      <c r="A135" s="133" t="s">
        <v>79</v>
      </c>
      <c r="B135" s="134"/>
      <c r="C135" s="135"/>
      <c r="D135" s="58"/>
      <c r="E135" s="58"/>
      <c r="F135" s="58">
        <f>F130+F72+F53+F16</f>
        <v>613.4799999999999</v>
      </c>
      <c r="G135" s="58">
        <f>G130+G72+G53+G16</f>
        <v>613.4799999999999</v>
      </c>
      <c r="H135" s="58">
        <f>H130+H72+H53+H16</f>
        <v>0</v>
      </c>
      <c r="I135" s="58">
        <f>I130+I72+I53+I16</f>
        <v>0</v>
      </c>
      <c r="J135" s="58"/>
      <c r="K135" s="58"/>
      <c r="L135" s="58">
        <f>L130+L72+L53+L16</f>
        <v>613.4799999999999</v>
      </c>
      <c r="M135" s="87"/>
      <c r="N135" s="60"/>
      <c r="O135" s="16"/>
      <c r="P135" s="14"/>
      <c r="Q135" s="14"/>
    </row>
    <row r="136" spans="1:17" s="15" customFormat="1" ht="13.5">
      <c r="A136" s="136" t="s">
        <v>41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6"/>
      <c r="P136" s="14"/>
      <c r="Q136" s="14"/>
    </row>
    <row r="137" spans="1:17" s="15" customFormat="1" ht="39">
      <c r="A137" s="88">
        <v>1</v>
      </c>
      <c r="B137" s="89" t="s">
        <v>236</v>
      </c>
      <c r="C137" s="90" t="s">
        <v>237</v>
      </c>
      <c r="D137" s="91">
        <v>947057.907768</v>
      </c>
      <c r="E137" s="91">
        <v>947057.907768</v>
      </c>
      <c r="F137" s="91">
        <v>3045.95</v>
      </c>
      <c r="G137" s="92">
        <v>2589.06</v>
      </c>
      <c r="H137" s="93">
        <f>F137-G137</f>
        <v>456.8899999999999</v>
      </c>
      <c r="I137" s="94">
        <v>0</v>
      </c>
      <c r="J137" s="95">
        <f>F137/E137</f>
        <v>0.0032162236068316147</v>
      </c>
      <c r="K137" s="62" t="s">
        <v>238</v>
      </c>
      <c r="L137" s="96" t="s">
        <v>30</v>
      </c>
      <c r="M137" s="97" t="s">
        <v>31</v>
      </c>
      <c r="N137" s="98" t="s">
        <v>239</v>
      </c>
      <c r="O137" s="16"/>
      <c r="P137" s="14"/>
      <c r="Q137" s="14"/>
    </row>
    <row r="138" spans="1:15" s="18" customFormat="1" ht="30.75">
      <c r="A138" s="88">
        <v>2</v>
      </c>
      <c r="B138" s="33" t="s">
        <v>39</v>
      </c>
      <c r="C138" s="90" t="s">
        <v>240</v>
      </c>
      <c r="D138" s="91">
        <v>841597.24794</v>
      </c>
      <c r="E138" s="91">
        <v>841597.24794</v>
      </c>
      <c r="F138" s="91">
        <v>2252.17</v>
      </c>
      <c r="G138" s="92">
        <f aca="true" t="shared" si="16" ref="G138:G143">F138*85%</f>
        <v>1914.3445</v>
      </c>
      <c r="H138" s="93">
        <f>F138-G138</f>
        <v>337.82550000000015</v>
      </c>
      <c r="I138" s="94">
        <v>0</v>
      </c>
      <c r="J138" s="95">
        <f aca="true" t="shared" si="17" ref="J138:J157">F138/E138</f>
        <v>0.0026760662603314074</v>
      </c>
      <c r="K138" s="63" t="s">
        <v>51</v>
      </c>
      <c r="L138" s="96" t="s">
        <v>30</v>
      </c>
      <c r="M138" s="97" t="s">
        <v>31</v>
      </c>
      <c r="N138" s="99" t="s">
        <v>32</v>
      </c>
      <c r="O138" s="17"/>
    </row>
    <row r="139" spans="1:15" s="2" customFormat="1" ht="39">
      <c r="A139" s="88">
        <v>3</v>
      </c>
      <c r="B139" s="33" t="s">
        <v>39</v>
      </c>
      <c r="C139" s="90" t="s">
        <v>240</v>
      </c>
      <c r="D139" s="91">
        <v>841597.24794</v>
      </c>
      <c r="E139" s="91">
        <v>841597.24794</v>
      </c>
      <c r="F139" s="91">
        <v>23841.03</v>
      </c>
      <c r="G139" s="92">
        <f t="shared" si="16"/>
        <v>20264.8755</v>
      </c>
      <c r="H139" s="93">
        <f>F139-G139</f>
        <v>3576.1545000000006</v>
      </c>
      <c r="I139" s="94">
        <v>0</v>
      </c>
      <c r="J139" s="95">
        <f t="shared" si="17"/>
        <v>0.0283283126915592</v>
      </c>
      <c r="K139" s="64" t="s">
        <v>288</v>
      </c>
      <c r="L139" s="96" t="s">
        <v>30</v>
      </c>
      <c r="M139" s="97" t="s">
        <v>31</v>
      </c>
      <c r="N139" s="99" t="s">
        <v>32</v>
      </c>
      <c r="O139" s="3"/>
    </row>
    <row r="140" spans="1:15" s="2" customFormat="1" ht="46.5">
      <c r="A140" s="88">
        <v>4</v>
      </c>
      <c r="B140" s="33" t="s">
        <v>241</v>
      </c>
      <c r="C140" s="90" t="s">
        <v>242</v>
      </c>
      <c r="D140" s="91">
        <v>607604.981376</v>
      </c>
      <c r="E140" s="91">
        <v>607604.981376</v>
      </c>
      <c r="F140" s="91">
        <v>1672.88</v>
      </c>
      <c r="G140" s="92">
        <f t="shared" si="16"/>
        <v>1421.948</v>
      </c>
      <c r="H140" s="93">
        <f>F140-G140</f>
        <v>250.93200000000002</v>
      </c>
      <c r="I140" s="93">
        <v>0</v>
      </c>
      <c r="J140" s="95">
        <f t="shared" si="17"/>
        <v>0.0027532361505851173</v>
      </c>
      <c r="K140" s="62" t="s">
        <v>243</v>
      </c>
      <c r="L140" s="96" t="s">
        <v>30</v>
      </c>
      <c r="M140" s="97" t="s">
        <v>31</v>
      </c>
      <c r="N140" s="99" t="s">
        <v>32</v>
      </c>
      <c r="O140" s="3"/>
    </row>
    <row r="141" spans="1:15" s="2" customFormat="1" ht="62.25">
      <c r="A141" s="88">
        <v>5</v>
      </c>
      <c r="B141" s="33" t="s">
        <v>244</v>
      </c>
      <c r="C141" s="90" t="s">
        <v>245</v>
      </c>
      <c r="D141" s="91">
        <v>539272.754064</v>
      </c>
      <c r="E141" s="91">
        <v>539272.754064</v>
      </c>
      <c r="F141" s="91">
        <v>656.55</v>
      </c>
      <c r="G141" s="92">
        <v>495.43</v>
      </c>
      <c r="H141" s="93">
        <v>98.49</v>
      </c>
      <c r="I141" s="93">
        <v>62.63</v>
      </c>
      <c r="J141" s="95">
        <f t="shared" si="17"/>
        <v>0.0012174729671621453</v>
      </c>
      <c r="K141" s="62" t="s">
        <v>52</v>
      </c>
      <c r="L141" s="96" t="s">
        <v>30</v>
      </c>
      <c r="M141" s="97" t="s">
        <v>31</v>
      </c>
      <c r="N141" s="99" t="s">
        <v>36</v>
      </c>
      <c r="O141" s="3"/>
    </row>
    <row r="142" spans="1:15" s="1" customFormat="1" ht="62.25">
      <c r="A142" s="88">
        <v>6</v>
      </c>
      <c r="B142" s="33" t="s">
        <v>246</v>
      </c>
      <c r="C142" s="90" t="s">
        <v>247</v>
      </c>
      <c r="D142" s="91">
        <v>663446.976</v>
      </c>
      <c r="E142" s="91">
        <v>663446.976</v>
      </c>
      <c r="F142" s="91">
        <v>2380.07</v>
      </c>
      <c r="G142" s="92">
        <f t="shared" si="16"/>
        <v>2023.0595</v>
      </c>
      <c r="H142" s="93">
        <f>F142-G142</f>
        <v>357.0105000000001</v>
      </c>
      <c r="I142" s="93">
        <v>0</v>
      </c>
      <c r="J142" s="95">
        <f t="shared" si="17"/>
        <v>0.0035874306253526433</v>
      </c>
      <c r="K142" s="64" t="s">
        <v>51</v>
      </c>
      <c r="L142" s="96" t="s">
        <v>30</v>
      </c>
      <c r="M142" s="97" t="s">
        <v>31</v>
      </c>
      <c r="N142" s="99" t="s">
        <v>35</v>
      </c>
      <c r="O142" s="4"/>
    </row>
    <row r="143" spans="1:15" s="1" customFormat="1" ht="93">
      <c r="A143" s="88">
        <v>7</v>
      </c>
      <c r="B143" s="33" t="s">
        <v>246</v>
      </c>
      <c r="C143" s="100" t="s">
        <v>248</v>
      </c>
      <c r="D143" s="91">
        <v>396249.328848</v>
      </c>
      <c r="E143" s="91">
        <v>396249.328848</v>
      </c>
      <c r="F143" s="91">
        <v>1757.25</v>
      </c>
      <c r="G143" s="92">
        <f t="shared" si="16"/>
        <v>1493.6625</v>
      </c>
      <c r="H143" s="93">
        <f>F143-G143</f>
        <v>263.5875000000001</v>
      </c>
      <c r="I143" s="94">
        <v>0</v>
      </c>
      <c r="J143" s="95">
        <f t="shared" si="17"/>
        <v>0.004434707826783665</v>
      </c>
      <c r="K143" s="64" t="s">
        <v>51</v>
      </c>
      <c r="L143" s="96" t="s">
        <v>30</v>
      </c>
      <c r="M143" s="97" t="s">
        <v>31</v>
      </c>
      <c r="N143" s="99" t="s">
        <v>35</v>
      </c>
      <c r="O143" s="4"/>
    </row>
    <row r="144" spans="1:14" s="1" customFormat="1" ht="46.5">
      <c r="A144" s="88">
        <v>8</v>
      </c>
      <c r="B144" s="33" t="s">
        <v>249</v>
      </c>
      <c r="C144" s="100" t="s">
        <v>250</v>
      </c>
      <c r="D144" s="91">
        <v>206296.869336</v>
      </c>
      <c r="E144" s="91">
        <v>206296.869336</v>
      </c>
      <c r="F144" s="91">
        <v>1499.97</v>
      </c>
      <c r="G144" s="92">
        <f>F144*85%</f>
        <v>1274.9745</v>
      </c>
      <c r="H144" s="93">
        <f>F144-G144</f>
        <v>224.9955</v>
      </c>
      <c r="I144" s="94">
        <v>0</v>
      </c>
      <c r="J144" s="95">
        <f>F144/E144</f>
        <v>0.007270929533869793</v>
      </c>
      <c r="K144" s="62" t="s">
        <v>51</v>
      </c>
      <c r="L144" s="96" t="s">
        <v>30</v>
      </c>
      <c r="M144" s="97" t="s">
        <v>31</v>
      </c>
      <c r="N144" s="99" t="s">
        <v>35</v>
      </c>
    </row>
    <row r="145" spans="1:14" ht="93">
      <c r="A145" s="88">
        <v>9</v>
      </c>
      <c r="B145" s="89" t="s">
        <v>251</v>
      </c>
      <c r="C145" s="90" t="s">
        <v>252</v>
      </c>
      <c r="D145" s="91">
        <v>198899.85723599998</v>
      </c>
      <c r="E145" s="91">
        <v>198899.85723599998</v>
      </c>
      <c r="F145" s="91">
        <v>7267.13</v>
      </c>
      <c r="G145" s="92">
        <v>6111.66</v>
      </c>
      <c r="H145" s="93">
        <v>0</v>
      </c>
      <c r="I145" s="93">
        <f>F145-G145</f>
        <v>1155.4700000000003</v>
      </c>
      <c r="J145" s="95">
        <f t="shared" si="17"/>
        <v>0.03653662753200148</v>
      </c>
      <c r="K145" s="62" t="s">
        <v>33</v>
      </c>
      <c r="L145" s="96" t="s">
        <v>30</v>
      </c>
      <c r="M145" s="97" t="s">
        <v>31</v>
      </c>
      <c r="N145" s="99" t="s">
        <v>20</v>
      </c>
    </row>
    <row r="146" spans="1:14" ht="30.75">
      <c r="A146" s="88">
        <v>10</v>
      </c>
      <c r="B146" s="89" t="s">
        <v>253</v>
      </c>
      <c r="C146" s="90" t="s">
        <v>254</v>
      </c>
      <c r="D146" s="91">
        <v>500133.599304</v>
      </c>
      <c r="E146" s="91">
        <v>500133.599304</v>
      </c>
      <c r="F146" s="91">
        <v>3.39</v>
      </c>
      <c r="G146" s="92">
        <v>2.88</v>
      </c>
      <c r="H146" s="93">
        <v>0.35</v>
      </c>
      <c r="I146" s="93">
        <f>F146-G146-H146</f>
        <v>0.16000000000000025</v>
      </c>
      <c r="J146" s="95">
        <f>F146/E146</f>
        <v>6.778188877367207E-06</v>
      </c>
      <c r="K146" s="65" t="s">
        <v>255</v>
      </c>
      <c r="L146" s="96" t="s">
        <v>30</v>
      </c>
      <c r="M146" s="97" t="s">
        <v>31</v>
      </c>
      <c r="N146" s="99" t="s">
        <v>20</v>
      </c>
    </row>
    <row r="147" spans="1:14" ht="46.5">
      <c r="A147" s="88">
        <v>11</v>
      </c>
      <c r="B147" s="33" t="s">
        <v>256</v>
      </c>
      <c r="C147" s="90" t="s">
        <v>257</v>
      </c>
      <c r="D147" s="91">
        <v>468797.677356</v>
      </c>
      <c r="E147" s="91">
        <v>468797.677356</v>
      </c>
      <c r="F147" s="91">
        <v>255.5</v>
      </c>
      <c r="G147" s="92">
        <f>F147*55.28%</f>
        <v>141.2404</v>
      </c>
      <c r="H147" s="93">
        <v>0</v>
      </c>
      <c r="I147" s="93">
        <f>F147-G147</f>
        <v>114.2596</v>
      </c>
      <c r="J147" s="95">
        <f t="shared" si="17"/>
        <v>0.0005450112326515987</v>
      </c>
      <c r="K147" s="65" t="s">
        <v>51</v>
      </c>
      <c r="L147" s="96" t="s">
        <v>30</v>
      </c>
      <c r="M147" s="97" t="s">
        <v>31</v>
      </c>
      <c r="N147" s="99" t="s">
        <v>26</v>
      </c>
    </row>
    <row r="148" spans="1:14" ht="62.25">
      <c r="A148" s="88">
        <v>12</v>
      </c>
      <c r="B148" s="33" t="s">
        <v>258</v>
      </c>
      <c r="C148" s="90" t="s">
        <v>259</v>
      </c>
      <c r="D148" s="91">
        <v>326065.9158</v>
      </c>
      <c r="E148" s="91">
        <v>326065.9158</v>
      </c>
      <c r="F148" s="91">
        <v>1.16</v>
      </c>
      <c r="G148" s="92">
        <f>F148*90%</f>
        <v>1.044</v>
      </c>
      <c r="H148" s="93">
        <v>0</v>
      </c>
      <c r="I148" s="93">
        <f>F148-G148</f>
        <v>0.11599999999999988</v>
      </c>
      <c r="J148" s="95">
        <f t="shared" si="17"/>
        <v>3.5575628846515573E-06</v>
      </c>
      <c r="K148" s="65" t="s">
        <v>33</v>
      </c>
      <c r="L148" s="96" t="s">
        <v>30</v>
      </c>
      <c r="M148" s="97" t="s">
        <v>31</v>
      </c>
      <c r="N148" s="99" t="s">
        <v>26</v>
      </c>
    </row>
    <row r="149" spans="1:14" ht="46.5">
      <c r="A149" s="88">
        <v>13</v>
      </c>
      <c r="B149" s="33" t="s">
        <v>260</v>
      </c>
      <c r="C149" s="90" t="s">
        <v>261</v>
      </c>
      <c r="D149" s="101">
        <v>1064589.9291</v>
      </c>
      <c r="E149" s="101">
        <v>1064589.9291</v>
      </c>
      <c r="F149" s="91">
        <v>22280.7</v>
      </c>
      <c r="G149" s="92">
        <v>18751.440000000002</v>
      </c>
      <c r="H149" s="93">
        <v>0</v>
      </c>
      <c r="I149" s="93">
        <f>F149-G149</f>
        <v>3529.2599999999984</v>
      </c>
      <c r="J149" s="95">
        <f>F149/E149</f>
        <v>0.020928903600314925</v>
      </c>
      <c r="K149" s="62" t="s">
        <v>262</v>
      </c>
      <c r="L149" s="96" t="s">
        <v>30</v>
      </c>
      <c r="M149" s="97" t="s">
        <v>31</v>
      </c>
      <c r="N149" s="99" t="s">
        <v>26</v>
      </c>
    </row>
    <row r="150" spans="1:14" ht="52.5">
      <c r="A150" s="88">
        <v>14</v>
      </c>
      <c r="B150" s="33" t="s">
        <v>185</v>
      </c>
      <c r="C150" s="90" t="s">
        <v>263</v>
      </c>
      <c r="D150" s="91">
        <v>526135.2388919999</v>
      </c>
      <c r="E150" s="91">
        <v>526135.2388919999</v>
      </c>
      <c r="F150" s="91">
        <v>1670.49</v>
      </c>
      <c r="G150" s="92">
        <f>F150*85%</f>
        <v>1419.9165</v>
      </c>
      <c r="H150" s="93">
        <f>F150-G150</f>
        <v>250.57349999999997</v>
      </c>
      <c r="I150" s="94">
        <v>0</v>
      </c>
      <c r="J150" s="95">
        <f t="shared" si="17"/>
        <v>0.0031750201783060997</v>
      </c>
      <c r="K150" s="64" t="s">
        <v>264</v>
      </c>
      <c r="L150" s="96" t="s">
        <v>30</v>
      </c>
      <c r="M150" s="97" t="s">
        <v>31</v>
      </c>
      <c r="N150" s="99" t="s">
        <v>20</v>
      </c>
    </row>
    <row r="151" spans="1:14" ht="62.25">
      <c r="A151" s="88">
        <v>15</v>
      </c>
      <c r="B151" s="33" t="s">
        <v>265</v>
      </c>
      <c r="C151" s="90" t="s">
        <v>266</v>
      </c>
      <c r="D151" s="91">
        <v>537433.515996</v>
      </c>
      <c r="E151" s="91">
        <v>537433.515996</v>
      </c>
      <c r="F151" s="91">
        <v>3019.63</v>
      </c>
      <c r="G151" s="92">
        <f>F151*85%</f>
        <v>2566.6855</v>
      </c>
      <c r="H151" s="93">
        <f>F151-G151</f>
        <v>452.94450000000006</v>
      </c>
      <c r="I151" s="94">
        <v>0</v>
      </c>
      <c r="J151" s="95">
        <f t="shared" si="17"/>
        <v>0.005618611251670568</v>
      </c>
      <c r="K151" s="64" t="s">
        <v>34</v>
      </c>
      <c r="L151" s="96" t="s">
        <v>30</v>
      </c>
      <c r="M151" s="97" t="s">
        <v>31</v>
      </c>
      <c r="N151" s="99" t="s">
        <v>21</v>
      </c>
    </row>
    <row r="152" spans="1:14" ht="46.5">
      <c r="A152" s="88">
        <v>16</v>
      </c>
      <c r="B152" s="33" t="s">
        <v>267</v>
      </c>
      <c r="C152" s="90" t="s">
        <v>268</v>
      </c>
      <c r="D152" s="91">
        <v>507898.8807</v>
      </c>
      <c r="E152" s="91">
        <v>507898.8807</v>
      </c>
      <c r="F152" s="91">
        <v>357.73</v>
      </c>
      <c r="G152" s="92">
        <f>F152*85%</f>
        <v>304.0705</v>
      </c>
      <c r="H152" s="93">
        <f>F152-G152</f>
        <v>53.65950000000004</v>
      </c>
      <c r="I152" s="94">
        <v>0</v>
      </c>
      <c r="J152" s="95">
        <f t="shared" si="17"/>
        <v>0.000704333113526391</v>
      </c>
      <c r="K152" s="64" t="s">
        <v>53</v>
      </c>
      <c r="L152" s="96" t="s">
        <v>30</v>
      </c>
      <c r="M152" s="97" t="s">
        <v>31</v>
      </c>
      <c r="N152" s="99" t="s">
        <v>32</v>
      </c>
    </row>
    <row r="153" spans="1:14" ht="62.25">
      <c r="A153" s="88">
        <v>17</v>
      </c>
      <c r="B153" s="33" t="s">
        <v>168</v>
      </c>
      <c r="C153" s="90" t="s">
        <v>269</v>
      </c>
      <c r="D153" s="91">
        <v>250156.758564</v>
      </c>
      <c r="E153" s="91">
        <v>250156.758564</v>
      </c>
      <c r="F153" s="91">
        <v>1.6</v>
      </c>
      <c r="G153" s="92">
        <v>1.36</v>
      </c>
      <c r="H153" s="93">
        <v>0</v>
      </c>
      <c r="I153" s="93">
        <f>F153-G153</f>
        <v>0.24</v>
      </c>
      <c r="J153" s="95">
        <f>F153/E153</f>
        <v>6.395989495485315E-06</v>
      </c>
      <c r="K153" s="64" t="s">
        <v>33</v>
      </c>
      <c r="L153" s="96" t="s">
        <v>30</v>
      </c>
      <c r="M153" s="97" t="s">
        <v>31</v>
      </c>
      <c r="N153" s="99" t="s">
        <v>26</v>
      </c>
    </row>
    <row r="154" spans="1:14" ht="30.75">
      <c r="A154" s="88">
        <v>18</v>
      </c>
      <c r="B154" s="33" t="s">
        <v>270</v>
      </c>
      <c r="C154" s="90" t="s">
        <v>271</v>
      </c>
      <c r="D154" s="91">
        <v>269734.769592</v>
      </c>
      <c r="E154" s="91">
        <v>269734.769592</v>
      </c>
      <c r="F154" s="91">
        <v>18</v>
      </c>
      <c r="G154" s="92">
        <f>F154*85%</f>
        <v>15.299999999999999</v>
      </c>
      <c r="H154" s="93">
        <f>F154-G154</f>
        <v>2.700000000000001</v>
      </c>
      <c r="I154" s="93">
        <v>0</v>
      </c>
      <c r="J154" s="95">
        <f>F154/E154</f>
        <v>6.673222005167055E-05</v>
      </c>
      <c r="K154" s="64" t="s">
        <v>33</v>
      </c>
      <c r="L154" s="96" t="s">
        <v>30</v>
      </c>
      <c r="M154" s="97" t="s">
        <v>31</v>
      </c>
      <c r="N154" s="99" t="s">
        <v>26</v>
      </c>
    </row>
    <row r="155" spans="1:14" ht="46.5">
      <c r="A155" s="88">
        <v>19</v>
      </c>
      <c r="B155" s="33" t="s">
        <v>40</v>
      </c>
      <c r="C155" s="90" t="s">
        <v>272</v>
      </c>
      <c r="D155" s="91">
        <v>607714.6187999999</v>
      </c>
      <c r="E155" s="91">
        <v>607714.6187999999</v>
      </c>
      <c r="F155" s="91">
        <v>806.02</v>
      </c>
      <c r="G155" s="92">
        <f>F155*85%</f>
        <v>685.117</v>
      </c>
      <c r="H155" s="93">
        <v>0</v>
      </c>
      <c r="I155" s="93">
        <f>F155-G155</f>
        <v>120.90300000000002</v>
      </c>
      <c r="J155" s="95">
        <f>F155/E155</f>
        <v>0.0013263133304108696</v>
      </c>
      <c r="K155" s="64" t="s">
        <v>53</v>
      </c>
      <c r="L155" s="96" t="s">
        <v>30</v>
      </c>
      <c r="M155" s="97" t="s">
        <v>31</v>
      </c>
      <c r="N155" s="99" t="s">
        <v>26</v>
      </c>
    </row>
    <row r="156" spans="1:14" ht="78">
      <c r="A156" s="88">
        <v>20</v>
      </c>
      <c r="B156" s="33" t="s">
        <v>54</v>
      </c>
      <c r="C156" s="90" t="s">
        <v>55</v>
      </c>
      <c r="D156" s="91">
        <v>397931.13882</v>
      </c>
      <c r="E156" s="91">
        <v>397931.13882</v>
      </c>
      <c r="F156" s="102">
        <v>292.3</v>
      </c>
      <c r="G156" s="92">
        <v>204.61</v>
      </c>
      <c r="H156" s="93">
        <v>0</v>
      </c>
      <c r="I156" s="93">
        <f>F156-G156</f>
        <v>87.69</v>
      </c>
      <c r="J156" s="95">
        <f t="shared" si="17"/>
        <v>0.0007345492008159202</v>
      </c>
      <c r="K156" s="62" t="s">
        <v>53</v>
      </c>
      <c r="L156" s="96" t="s">
        <v>30</v>
      </c>
      <c r="M156" s="97" t="s">
        <v>31</v>
      </c>
      <c r="N156" s="99" t="s">
        <v>36</v>
      </c>
    </row>
    <row r="157" spans="1:14" ht="62.25">
      <c r="A157" s="88">
        <v>21</v>
      </c>
      <c r="B157" s="33" t="s">
        <v>273</v>
      </c>
      <c r="C157" s="90" t="s">
        <v>274</v>
      </c>
      <c r="D157" s="91">
        <v>309123.419772</v>
      </c>
      <c r="E157" s="91">
        <v>309123.419772</v>
      </c>
      <c r="F157" s="102">
        <v>5.23</v>
      </c>
      <c r="G157" s="92">
        <v>4.44</v>
      </c>
      <c r="H157" s="93">
        <f>F157-G157</f>
        <v>0.79</v>
      </c>
      <c r="I157" s="93">
        <v>0</v>
      </c>
      <c r="J157" s="95">
        <f t="shared" si="17"/>
        <v>1.69188086876675E-05</v>
      </c>
      <c r="K157" s="62" t="s">
        <v>53</v>
      </c>
      <c r="L157" s="96" t="s">
        <v>30</v>
      </c>
      <c r="M157" s="97" t="s">
        <v>31</v>
      </c>
      <c r="N157" s="99" t="s">
        <v>20</v>
      </c>
    </row>
    <row r="158" spans="1:14" ht="46.5">
      <c r="A158" s="88">
        <v>22</v>
      </c>
      <c r="B158" s="33" t="s">
        <v>275</v>
      </c>
      <c r="C158" s="90" t="s">
        <v>276</v>
      </c>
      <c r="D158" s="91">
        <v>212355.039816</v>
      </c>
      <c r="E158" s="91">
        <v>212355.039816</v>
      </c>
      <c r="F158" s="102">
        <v>4.8</v>
      </c>
      <c r="G158" s="92">
        <f>F158*85%</f>
        <v>4.08</v>
      </c>
      <c r="H158" s="93">
        <f>F158-G158</f>
        <v>0.7199999999999998</v>
      </c>
      <c r="I158" s="93">
        <v>0</v>
      </c>
      <c r="J158" s="95">
        <f>F158/E158</f>
        <v>2.260365472916994E-05</v>
      </c>
      <c r="K158" s="62" t="s">
        <v>33</v>
      </c>
      <c r="L158" s="96" t="s">
        <v>30</v>
      </c>
      <c r="M158" s="97" t="s">
        <v>31</v>
      </c>
      <c r="N158" s="99" t="s">
        <v>20</v>
      </c>
    </row>
    <row r="159" spans="1:14" ht="78">
      <c r="A159" s="88">
        <v>23</v>
      </c>
      <c r="B159" s="33" t="s">
        <v>277</v>
      </c>
      <c r="C159" s="90" t="s">
        <v>278</v>
      </c>
      <c r="D159" s="91">
        <v>363641.33165999997</v>
      </c>
      <c r="E159" s="91">
        <v>363641.33165999997</v>
      </c>
      <c r="F159" s="102">
        <v>6806.71</v>
      </c>
      <c r="G159" s="92">
        <f>F159*85%</f>
        <v>5785.7035</v>
      </c>
      <c r="H159" s="93">
        <f>F159-G159</f>
        <v>1021.0065000000004</v>
      </c>
      <c r="I159" s="93">
        <v>0</v>
      </c>
      <c r="J159" s="95">
        <f>F159/E159</f>
        <v>0.018718196770779037</v>
      </c>
      <c r="K159" s="62" t="s">
        <v>279</v>
      </c>
      <c r="L159" s="96" t="s">
        <v>30</v>
      </c>
      <c r="M159" s="97" t="s">
        <v>31</v>
      </c>
      <c r="N159" s="99" t="s">
        <v>37</v>
      </c>
    </row>
    <row r="160" spans="1:14" ht="46.5">
      <c r="A160" s="88">
        <v>24</v>
      </c>
      <c r="B160" s="33" t="s">
        <v>280</v>
      </c>
      <c r="C160" s="90" t="s">
        <v>281</v>
      </c>
      <c r="D160" s="91">
        <v>452872.84152</v>
      </c>
      <c r="E160" s="91">
        <v>452872.84152</v>
      </c>
      <c r="F160" s="102">
        <v>15</v>
      </c>
      <c r="G160" s="92">
        <f>F160*85%</f>
        <v>12.75</v>
      </c>
      <c r="H160" s="93">
        <v>0</v>
      </c>
      <c r="I160" s="93">
        <f>F160-G160</f>
        <v>2.25</v>
      </c>
      <c r="J160" s="95">
        <f>F160/E160</f>
        <v>3.312188019412854E-05</v>
      </c>
      <c r="K160" s="62" t="s">
        <v>282</v>
      </c>
      <c r="L160" s="96" t="s">
        <v>30</v>
      </c>
      <c r="M160" s="97" t="s">
        <v>31</v>
      </c>
      <c r="N160" s="99" t="s">
        <v>37</v>
      </c>
    </row>
    <row r="161" spans="1:14" ht="15">
      <c r="A161" s="132"/>
      <c r="B161" s="132"/>
      <c r="C161" s="132"/>
      <c r="D161" s="103">
        <f aca="true" t="shared" si="18" ref="D161:I161">SUM(D137:D160)</f>
        <v>12036607.846199997</v>
      </c>
      <c r="E161" s="103">
        <f t="shared" si="18"/>
        <v>12036607.846199997</v>
      </c>
      <c r="F161" s="103">
        <f t="shared" si="18"/>
        <v>79911.26000000002</v>
      </c>
      <c r="G161" s="103">
        <f t="shared" si="18"/>
        <v>67489.65190000001</v>
      </c>
      <c r="H161" s="103">
        <f t="shared" si="18"/>
        <v>7348.629500000001</v>
      </c>
      <c r="I161" s="103">
        <f t="shared" si="18"/>
        <v>5072.978599999999</v>
      </c>
      <c r="J161" s="60">
        <f>F161/E161</f>
        <v>0.006639018319868942</v>
      </c>
      <c r="K161" s="104"/>
      <c r="L161" s="105"/>
      <c r="M161" s="106"/>
      <c r="N161" s="106"/>
    </row>
    <row r="162" spans="1:14" ht="15">
      <c r="A162" s="107" t="s">
        <v>284</v>
      </c>
      <c r="B162" s="107"/>
      <c r="C162" s="108"/>
      <c r="D162" s="107"/>
      <c r="E162" s="107"/>
      <c r="F162" s="107"/>
      <c r="G162" s="107"/>
      <c r="H162" s="107"/>
      <c r="I162" s="107"/>
      <c r="J162" s="109"/>
      <c r="K162" s="110"/>
      <c r="L162" s="111"/>
      <c r="M162" s="109"/>
      <c r="N162" s="109"/>
    </row>
    <row r="163" spans="1:14" ht="15">
      <c r="A163" s="107"/>
      <c r="B163" s="107"/>
      <c r="C163" s="108"/>
      <c r="D163" s="107"/>
      <c r="E163" s="107"/>
      <c r="F163" s="107"/>
      <c r="G163" s="107"/>
      <c r="H163" s="107"/>
      <c r="I163" s="107"/>
      <c r="J163" s="109"/>
      <c r="K163" s="110"/>
      <c r="L163" s="111"/>
      <c r="M163" s="109"/>
      <c r="N163" s="109"/>
    </row>
    <row r="164" spans="1:14" ht="15">
      <c r="A164" s="107"/>
      <c r="B164" s="107"/>
      <c r="C164" s="108"/>
      <c r="D164" s="107"/>
      <c r="E164" s="107"/>
      <c r="F164" s="107"/>
      <c r="G164" s="107"/>
      <c r="H164" s="107"/>
      <c r="I164" s="107"/>
      <c r="J164" s="109"/>
      <c r="K164" s="110"/>
      <c r="L164" s="111"/>
      <c r="M164" s="109"/>
      <c r="N164" s="109"/>
    </row>
    <row r="168" spans="2:14" ht="21">
      <c r="B168" s="113"/>
      <c r="C168" s="114"/>
      <c r="D168" s="114"/>
      <c r="E168" s="114"/>
      <c r="F168" s="114"/>
      <c r="G168" s="114"/>
      <c r="H168" s="115"/>
      <c r="I168" s="115"/>
      <c r="M168" s="112"/>
      <c r="N168" s="112"/>
    </row>
    <row r="169" spans="1:14" ht="24.75">
      <c r="A169" s="113" t="s">
        <v>297</v>
      </c>
      <c r="B169" s="113"/>
      <c r="C169" s="115"/>
      <c r="D169" s="115"/>
      <c r="E169" s="115"/>
      <c r="F169" s="115"/>
      <c r="G169" s="115"/>
      <c r="H169" s="114"/>
      <c r="I169" s="115"/>
      <c r="J169" s="119" t="s">
        <v>289</v>
      </c>
      <c r="K169" s="119"/>
      <c r="L169" s="119" t="s">
        <v>290</v>
      </c>
      <c r="M169" s="2"/>
      <c r="N169" s="2"/>
    </row>
    <row r="170" spans="1:15" ht="21">
      <c r="A170" s="113" t="s">
        <v>291</v>
      </c>
      <c r="B170" s="113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2"/>
      <c r="N170" s="2"/>
      <c r="O170" s="66"/>
    </row>
    <row r="171" spans="1:15" ht="21">
      <c r="A171" s="113" t="s">
        <v>292</v>
      </c>
      <c r="B171" s="117"/>
      <c r="C171" s="118"/>
      <c r="D171" s="116"/>
      <c r="E171" s="116"/>
      <c r="F171" s="116"/>
      <c r="G171" s="116"/>
      <c r="H171" s="116"/>
      <c r="I171" s="116"/>
      <c r="J171" s="116"/>
      <c r="K171" s="118"/>
      <c r="L171" s="117"/>
      <c r="O171" s="66"/>
    </row>
  </sheetData>
  <sheetProtection/>
  <mergeCells count="43">
    <mergeCell ref="A9:M9"/>
    <mergeCell ref="C11:C12"/>
    <mergeCell ref="B11:B12"/>
    <mergeCell ref="F11:I11"/>
    <mergeCell ref="M11:M12"/>
    <mergeCell ref="J11:J12"/>
    <mergeCell ref="K11:K12"/>
    <mergeCell ref="D11:D12"/>
    <mergeCell ref="A11:A12"/>
    <mergeCell ref="N11:N12"/>
    <mergeCell ref="E11:E12"/>
    <mergeCell ref="A15:C15"/>
    <mergeCell ref="A14:N14"/>
    <mergeCell ref="A71:C71"/>
    <mergeCell ref="D99:D100"/>
    <mergeCell ref="E99:E100"/>
    <mergeCell ref="D96:D97"/>
    <mergeCell ref="A54:C54"/>
    <mergeCell ref="A53:C53"/>
    <mergeCell ref="E96:E97"/>
    <mergeCell ref="A135:C135"/>
    <mergeCell ref="C99:C100"/>
    <mergeCell ref="B99:B100"/>
    <mergeCell ref="C96:C97"/>
    <mergeCell ref="B96:B97"/>
    <mergeCell ref="A16:C16"/>
    <mergeCell ref="A72:C72"/>
    <mergeCell ref="D94:D95"/>
    <mergeCell ref="B87:B88"/>
    <mergeCell ref="D82:D83"/>
    <mergeCell ref="A161:C161"/>
    <mergeCell ref="A130:C130"/>
    <mergeCell ref="A136:N136"/>
    <mergeCell ref="A134:C134"/>
    <mergeCell ref="E82:E83"/>
    <mergeCell ref="C82:C83"/>
    <mergeCell ref="B82:B83"/>
    <mergeCell ref="C94:C95"/>
    <mergeCell ref="B94:B95"/>
    <mergeCell ref="E94:E95"/>
    <mergeCell ref="D87:D88"/>
    <mergeCell ref="E87:E88"/>
    <mergeCell ref="C87:C88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47" r:id="rId2"/>
  <headerFooter>
    <oddHeader>&amp;C&amp;"Times New Roman,Regular"&amp;12&amp;P</oddHeader>
    <oddFooter>&amp;L&amp;"Times New Roman,Regular"FMzinop3_081211;  Tiešās vai pastarpinātās valsts pārvaldes iestādes, atvasinātas publiskas personas vai citas valsts iestādes īstenotajos projektos konstatētie neatbilstoši veiktie izdevumi pārskata periodā (ceturksnī)</oddFooter>
  </headerFooter>
  <rowBreaks count="9" manualBreakCount="9">
    <brk id="26" max="13" man="1"/>
    <brk id="42" max="13" man="1"/>
    <brk id="55" max="13" man="1"/>
    <brk id="68" max="13" man="1"/>
    <brk id="84" max="13" man="1"/>
    <brk id="102" max="13" man="1"/>
    <brk id="116" max="13" man="1"/>
    <brk id="128" max="13" man="1"/>
    <brk id="14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3.pielikums</dc:title>
  <dc:subject>Tiešās vai pastarpinātās valsts pārvaldes iestādes, atvasinātas publiskas personas vai citas valsts iestādes īstenotajos projektos konstatētie neatbilstoši </dc:subject>
  <dc:creator>Sanita Auniņa</dc:creator>
  <cp:keywords/>
  <dc:description>Sanita Auniņa
LR Finanšu ministrijas
Eiropas Savienības fondu uzraudzības departamenta
Ieviešanas sistēmas nodaļas
vecākā referente
Tālr.: 67095650; fakss 67095697
E-pasts: Sanita.Aunina@fm.gov.lv</dc:description>
  <cp:lastModifiedBy>Gatis Meļņiks</cp:lastModifiedBy>
  <cp:lastPrinted>2011-12-08T08:44:58Z</cp:lastPrinted>
  <dcterms:created xsi:type="dcterms:W3CDTF">2010-04-19T19:48:39Z</dcterms:created>
  <dcterms:modified xsi:type="dcterms:W3CDTF">2011-12-08T09:15:22Z</dcterms:modified>
  <cp:category/>
  <cp:version/>
  <cp:contentType/>
  <cp:contentStatus/>
</cp:coreProperties>
</file>