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20" activeTab="0"/>
  </bookViews>
  <sheets>
    <sheet name="Tabula Nr.1" sheetId="1" r:id="rId1"/>
  </sheets>
  <definedNames>
    <definedName name="_xlnm._FilterDatabase" localSheetId="0" hidden="1">'Tabula Nr.1'!$A$11:$N$359</definedName>
    <definedName name="_xlnm.Print_Area" localSheetId="0">'Tabula Nr.1'!$A$1:$N$363</definedName>
    <definedName name="_xlnm.Print_Titles" localSheetId="0">'Tabula Nr.1'!$8:$11</definedName>
  </definedNames>
  <calcPr fullCalcOnLoad="1"/>
</workbook>
</file>

<file path=xl/sharedStrings.xml><?xml version="1.0" encoding="utf-8"?>
<sst xmlns="http://schemas.openxmlformats.org/spreadsheetml/2006/main" count="1485" uniqueCount="518">
  <si>
    <t>Neatbilstoši veiktie izdevumi, lati</t>
  </si>
  <si>
    <t>Finsējuma saņēmējs</t>
  </si>
  <si>
    <t>LV valsts budžeta daļa, lati</t>
  </si>
  <si>
    <t>Kopā, lati</t>
  </si>
  <si>
    <t>KOPĀ ESF</t>
  </si>
  <si>
    <t>Cits nacionālais publiskais finansējums, lati</t>
  </si>
  <si>
    <t>KOPĀ ERAF (3DP)</t>
  </si>
  <si>
    <t>KOPĀ ERAF (2DP)</t>
  </si>
  <si>
    <t>Projekta numurs un nosaukums</t>
  </si>
  <si>
    <t>ES fondu/EEZ/ Norvēģijas FI daļa, lati</t>
  </si>
  <si>
    <t>Atgūtie izdevumi</t>
  </si>
  <si>
    <t xml:space="preserve">Informācija par neatbilstoši veikto izdevumu atgūšanu </t>
  </si>
  <si>
    <t>6=7+8+9</t>
  </si>
  <si>
    <t>10=6/5</t>
  </si>
  <si>
    <t>Neatbilstoši veiktie izdevumi % no projekta ietvaros veiktajiem maksājumiem FS, %</t>
  </si>
  <si>
    <t>KOPĀ KF</t>
  </si>
  <si>
    <t>KOPĀ (Ceturksnis)</t>
  </si>
  <si>
    <t>Neatbilstības būtība</t>
  </si>
  <si>
    <t>2004.-2009.gada EEZ/Norvēģijas finanšu instrumenti</t>
  </si>
  <si>
    <t>Projekta finansējums (kopējās attiecināmās publiskās izmaksas), lati</t>
  </si>
  <si>
    <t>KOPĀ TP ERAF (2DP)</t>
  </si>
  <si>
    <t>KOPĀ ESF TP</t>
  </si>
  <si>
    <t>KOPĀ ERAF TP (3DP)</t>
  </si>
  <si>
    <t>KOPĀ KF TP</t>
  </si>
  <si>
    <t>KOPĀ TP (Ceturksnis)</t>
  </si>
  <si>
    <t>n/a *</t>
  </si>
  <si>
    <t>VARAM</t>
  </si>
  <si>
    <t>IZM</t>
  </si>
  <si>
    <t>Latvijas Universitāte</t>
  </si>
  <si>
    <t>Talsu novada pašvaldība</t>
  </si>
  <si>
    <t>Iepirkuma vai konkurences normu pārkāpums</t>
  </si>
  <si>
    <t>Limbažu novada pašvaldība</t>
  </si>
  <si>
    <t>SM</t>
  </si>
  <si>
    <t>Cēsu novada pašvaldība</t>
  </si>
  <si>
    <t>Daugavpils pilsētas dome</t>
  </si>
  <si>
    <t>Cita neatbilstība (izdevumi nav deklarēti)</t>
  </si>
  <si>
    <t>Ieturēts no kārtējā maksājuma</t>
  </si>
  <si>
    <t>Latvijas Valsts augļkopības institūts</t>
  </si>
  <si>
    <t>Latvijas Biomedicīnas pētījumu un studiju centrs</t>
  </si>
  <si>
    <t>2DP/2.1.1.1.0/10/APIA/VIAA/044 Uz autoantivielu noteikšanu balstītu ļaundabīgo audzēju diagnostikas un prognostikas testu izstrāde</t>
  </si>
  <si>
    <t>Elektronikas un datorzinātņu institūts</t>
  </si>
  <si>
    <t>Rīgas Tehniskā universitāte</t>
  </si>
  <si>
    <t>2DP/2.1.1.1.0/10/APIA/VIAA/078 Augstas jutības superplatjoslas radiolokācijas tehnoloģija</t>
  </si>
  <si>
    <t>2DP/2.1.1.1.0/10/APIA/VIAA/098 Multimodālas biometrijas tehnoloģija drošai un ērtai personu autentifikācijai</t>
  </si>
  <si>
    <t>Latvijas Valsts mežzinātnes institūts "Silava"</t>
  </si>
  <si>
    <t>Rīgas Stradiņa universitāte</t>
  </si>
  <si>
    <t>Latvijas Lauksaimniecības universitāte</t>
  </si>
  <si>
    <t>Ieturēt no kārtējā maksājuma</t>
  </si>
  <si>
    <t>Ieturēts no nākamā maksājuma</t>
  </si>
  <si>
    <t>Valsts izglītības satura centrs</t>
  </si>
  <si>
    <t>1DP/1.2.1.2.1/08/IPIA/VIAA/001 Dabaszinātnes un matemātika</t>
  </si>
  <si>
    <t>Latviešu valodas aģentūra</t>
  </si>
  <si>
    <t>1DP/1.2.1.2.3/09/IPIA/VIAA/002 Latviešu valodas, literatūras un bilingvālo mācību pedagogu profesionālās kompetences pilnveide</t>
  </si>
  <si>
    <t>Valsts izglītības attīstības aģentūra</t>
  </si>
  <si>
    <t>Ogres novada pašvaldība</t>
  </si>
  <si>
    <t>Nodarbinātības valsts aģentūra</t>
  </si>
  <si>
    <t>LM</t>
  </si>
  <si>
    <t>Cita neatbilstība (izdevumi ir deklarēti)</t>
  </si>
  <si>
    <t>Valsts reģionālās attīstības aģentūra</t>
  </si>
  <si>
    <t>LR Vides aizsardzības un reģionālās attīstības ministrija</t>
  </si>
  <si>
    <t>FM</t>
  </si>
  <si>
    <t xml:space="preserve"> Tiešās vai pastarpinātās valsts pārvaldes iestādes, atvasinātas publiskas personas vai citas valsts iestādes īstenotajos projektos konstatētie neatbilstoši veiktie izdevumi pārskata periodā (ceturksnī) (pārskati veidoti 16.04.2012.)</t>
  </si>
  <si>
    <t>Inčukalna novada dome</t>
  </si>
  <si>
    <t>CFLA</t>
  </si>
  <si>
    <t>Tukuma novada dome</t>
  </si>
  <si>
    <t>Atmaksa</t>
  </si>
  <si>
    <t>Jaunjelgavas novada dome</t>
  </si>
  <si>
    <t>Kandavas novada dome</t>
  </si>
  <si>
    <t>Skrundas novada pašvaldība</t>
  </si>
  <si>
    <t>Jēkabpils pilsētas pašvaldība</t>
  </si>
  <si>
    <t>EM</t>
  </si>
  <si>
    <t>Babītes novada pašvaldība</t>
  </si>
  <si>
    <t>Skrīveru novada pašvaldība</t>
  </si>
  <si>
    <t>1DP/1.5.2.2.3/11/APIA/SIF/032 Skrīveru novada pašvaldības kapacitātes stiprināšana līdzdalībai Eiropas Savienības politiku instrumentu un pārējās ārvalstu finanšu palīdzības līdzfinansēto projektu un pasākumu īstenošanā</t>
  </si>
  <si>
    <t>Tukuma novada Dome</t>
  </si>
  <si>
    <t>Latvijas Universitātes aģentūra "Latvijas Universitātes Polimēru mehānikas institūts"</t>
  </si>
  <si>
    <t>2DP/2.1.1.1.0/10/APIA/VIAA/017 "Intelektuālas dielektrometrijas sistēmas un metodoloģijas izstrāde nemetālisku materiālu nesagraujošai testēšanai"</t>
  </si>
  <si>
    <t>Latvijas Lauksaimniecības universitātes aģentūra ”Zemkopības Zinātniskais institūts"</t>
  </si>
  <si>
    <t>2DP/2.1.1.1.0/10/APIA/VIAA/097 "Tehnoloģisko procesu izstrāde vides piesārņojuma mazināšanai lietojot minerālmēslus"</t>
  </si>
  <si>
    <t>Latvijas Valsts koksnes ķīmijas institūts</t>
  </si>
  <si>
    <t>Valsts Stendes graudaugu selekcijas institūts</t>
  </si>
  <si>
    <t>Latvijas Organiskās sintēzes institūts</t>
  </si>
  <si>
    <t>Latvijas Universitātes aģentūra "Latvijas Universitātes Cietvielu fizikas institūts"</t>
  </si>
  <si>
    <t>Daugavpils Universitāte</t>
  </si>
  <si>
    <t>Rēzeknes Augstskola</t>
  </si>
  <si>
    <t>Bauskas novada dome</t>
  </si>
  <si>
    <t>3DP/3.2.1.2.0/10/APIA/SM/005 Transporta sistēmas efektivitātes un satiksmes drošības uzlabošana Balvos, Bērzpils ielā veicot autoceļa P47 Balvi-Kapūne renovāciju (posmā no Tautas ielas līdz Balvu administratīvajai robežai)</t>
  </si>
  <si>
    <t>VSID/TP/CFLA/08/17
Valsts izglītības attīstības aģentūras tehniskās palīdzības projekts ES fondu apguvei 2008.-2011.gada periodam</t>
  </si>
  <si>
    <t>Aizkraukles Profesionālā vidusskola</t>
  </si>
  <si>
    <t>3DP/3.1.1.1.0/10/IPIA/VIAA/054 Aizkraukles arodvidusskolas mācību korpusa renovācija un mācību kabinetu modernizācija</t>
  </si>
  <si>
    <t>Kārsavas novada pašvaldība</t>
  </si>
  <si>
    <t>3DP/3.1.3.1.0/08/IPIA/VIAA/086 Kvalitatīvai dabaszinātņu apguvei atbilstošas materiālās bāzes nodrošināšana Kārsavas vidusskolā</t>
  </si>
  <si>
    <t>Izglītības un zinātnes ministrija</t>
  </si>
  <si>
    <t>Iepirkuma vai konkurences normu pārkāpums (izdevumi ir deklarēti)</t>
  </si>
  <si>
    <t xml:space="preserve"> Ieturēti no nākamā maksājuma pieprasījuma</t>
  </si>
  <si>
    <t>AI</t>
  </si>
  <si>
    <t>Nr. p.k.</t>
  </si>
  <si>
    <t>Projekta ietvaros veiktie maksājumi finansējuma saņēmējam (kopējais publiskais finansējums), lati, līdz 30.06.2012.</t>
  </si>
  <si>
    <t>Aglonas novada dome</t>
  </si>
  <si>
    <t>Ogres novada pašvaldības aģentūra "Mālkalne" (ONPA "Mālkalne")</t>
  </si>
  <si>
    <t>3DP/3.4.1.1.0/09/APIA/CFLA/071Ūdenssaimniecības attīstība Limbažu rajona Vidrižu pagasta Vidrižu ciemā</t>
  </si>
  <si>
    <t>3DP/3.4.1.1.0/09/APIA/CFLA/082Ūdenssaimniecības attīstība Īves pagasta ciemā Tiņģerē</t>
  </si>
  <si>
    <t>3DP/3.4.1.1.0/11/APIA/CFLA/054Ūdenssaimniecības attīstība Aglonas pagasta Aglonas ciemā II . kārta</t>
  </si>
  <si>
    <t>3DP/3.4.1.1.0/11/APIA/CFLA/023Ogres novada Ogresgala pagasta Ciemupes ūdenssaimniecības attīstība</t>
  </si>
  <si>
    <t>Tukuma novada Sēmes un Zentenes pagastu pārvalde</t>
  </si>
  <si>
    <t>3DP/3.4.1.1.0/09/APIA/CFLA/095Ūdenssaimniecības attīstība Jaunjelgavas novada Seces pagasta Seces ciemā</t>
  </si>
  <si>
    <t>3DP/3.4.1.1.0/09/APIA/CFLA/114Tukuma novada Sēmes ciemata ūdenssaimniecības attīstība</t>
  </si>
  <si>
    <t>Liepājas Valsts tehnikums</t>
  </si>
  <si>
    <t>3DP/3.1.1.1.0/10/IPIA/VIAA/024 Topošā Liepājas Valsts tehnikuma Būvniecības, metālapstrādes un kokapstrādes specialitāšu aprīkojuma modernizācija</t>
  </si>
  <si>
    <t>Jaungulbenes arodvidusskola</t>
  </si>
  <si>
    <t>3DP/3.1.1.1.0/10/IPIA/VIAA/053Mācību aprīkojuma modernizācija un infrastruktūras uzlabošana Jaungulbenes arodvidusskolā profesionālās izglītības programmu īstenošanai</t>
  </si>
  <si>
    <t>Rietumzemgales profesionālās izglītības kompetences centrs "Jelgavas Amatniecības vidusskola"</t>
  </si>
  <si>
    <t>3DP/3.1.1.1.0/10/IPIA/VIAA/041 Jelgavas Amatniecības vidusskolas infrastruktūras uzlabošana un mācību aprīkojuma modernizācija izglītības programmās „Autotransports”, „Būvdarbi”, „Kokizstrādājumu izgatavošana”</t>
  </si>
  <si>
    <t>3DP/3.1.1.1.0/10/IPIA/VIAA/038 Jelgavas Amatniecības vidusskolas dienesta viesnīcas rekonstrukcija</t>
  </si>
  <si>
    <t>Smiltenes Valsts tehnikums - profesionālā vidusskola</t>
  </si>
  <si>
    <t>Viduslatgales Profesionālā vidusskola</t>
  </si>
  <si>
    <t>3DP/3.1.1.1.0/10/IPIA/VIAA/059 Dagdas arodvidusskolas mācību aprīkojuma modernizācija un infrastruktūras uzlabošana profesionālās izglītības programmu īstenošanai</t>
  </si>
  <si>
    <t>Kuldīgas Tehnoloģiju un tūrisma profesionālā vidusskola</t>
  </si>
  <si>
    <t>3DP/3.1.1.1.0/10/IPIA/VIAA/007 Kuldīgas Tehnoloģiju un tūrisma profesionālās vidusskolas tehnoloģiju centra rekonstrukcija, mācību iekārtu un aprīkojuma modernizācija un infrastruktūras uzlabošana profesionālo izglītības programmu īstenošanai</t>
  </si>
  <si>
    <t>3DP/3.1.1.1.0/10/IPIA/VIAA/018 Mācību aprīkojuma modernizācija un infrastruktūras uzlabošana profesionālās izglītības programmu „Lauksaimniecība”, „Lauksaimniecības tehnika” un „Autotransports” īstenošanai</t>
  </si>
  <si>
    <t>Rīgas Pārdaugavas profesionālā vidusskola</t>
  </si>
  <si>
    <t>3DP/3.1.1.1.0/10/IPIA/VIAA/052 Rīgas Pārdaugavas profesionālās vidusskolas modernizācija un infrastruktūras uzlabošana</t>
  </si>
  <si>
    <t>Profesionālās izglītības kompetences centrs „Rīgas Valsts tehnikums”</t>
  </si>
  <si>
    <t>3DP/3.1.1.1.0/10/IPIA/VIAA/005 Rīgas Valsts tehnikuma mācību aprīkojuma modernizēšana un infrastruktūras uzlabošana-1.posms</t>
  </si>
  <si>
    <t>3DP/3.1.1.1.0/10/IPIA/VIAA/022 Mācību aprīkojuma modernizācija un infrastruktūras uzlabošana Smiltenes Profesionālajā vidusskolā profesionālās izglītības programmu īstenošanai</t>
  </si>
  <si>
    <t>Jelgavas pilsētas dome</t>
  </si>
  <si>
    <t>3DP/3.1.1.1.0/10/IPIA/VIAA/033Mācību aprīkojuma modernizācija un infrastruktūras uzlabošana Jelgavas Amatu vidusskolā</t>
  </si>
  <si>
    <t>Ogres Valsts tehnikums</t>
  </si>
  <si>
    <t>Profesionālās izglītības kompetences centrs ''Liepājas Valsts tehnikums''</t>
  </si>
  <si>
    <t>3DP/3.1.1.1.0/10/IPIA/VIAA/019 Mācību aprīkojuma modernizācija un infrastruktūras uzlabošana Preiļu arodvidusskolā</t>
  </si>
  <si>
    <t>3DP/3.1.1.1.0/10/IPIA/VIAA/028 Topošā Liepājas Valsts tehnikuma tehnisko specialitāšu nodaļas Liepājā, Vānes ielā 4, mācību ēku rekonstrukcija un aprīkojuma modernizācija</t>
  </si>
  <si>
    <t>3DP/3.1.1.1.0/10/IPIA/VIAA/020 Topošā Liepājas Valsts tehnikuma dienesta viesnīcas Liepājā, Ventspils ielā 51  renovācija</t>
  </si>
  <si>
    <t>3DP/3.1.1.1.0/10/IPIA/VIAA/040 Ogres Amatniecības vidusskolas mācību aprīkojuma modernizācija un infrastruktūras uzlabošana izglītības programmu īstenošanai</t>
  </si>
  <si>
    <t>Austrumlatgales Profesionālā vidusskola</t>
  </si>
  <si>
    <t>3DP/3.1.1.1.0/10/IPIA/VIAA/036 Lūznavas profesionālās vidusskolas mācību aprīkojuma modernizācija un infrastruktūras uzlabošana kvalitatīvas sākotnējās profesionālās izglītības apguvei</t>
  </si>
  <si>
    <t>Rīgas Stila un modes profesionālā vidusskola</t>
  </si>
  <si>
    <t>3DP/3.1.1.1.0/10/IPIA/VIAA/037 Rīgas Stila un modes profesionālās vidusskolas mācību materiālās bāzes renovācija, modernizācija un infrastruktūras uzlabošana tekstilnozares profesiju kvalitatīvai apmācībai</t>
  </si>
  <si>
    <t>Daugavpils Valsts tehnikums</t>
  </si>
  <si>
    <t>3DP/3.1.1.1.0/10/IPIA/VIAA/044 Mācību aprīkojuma modernizācija un infrastruktūras uzlabošana Daugavpils 1. arodvidusskolā</t>
  </si>
  <si>
    <t>Rīgas Būvniecības vidusskola</t>
  </si>
  <si>
    <t>3DP/3.1.1.1.0/10/IPIA/VIAA/021 Mācību aprīkojuma modernizācija un infrastruktūras uzlabošana Rīgas Būvniecības vidusskolas izglītojamiem un pedagogiem</t>
  </si>
  <si>
    <t>Ziemeļkurzemes Profesionālās izglītības kompetences centrs "Ventspils Profesionālā vidusskola"</t>
  </si>
  <si>
    <t>3DP/3.1.1.1.0/10/IPIA/VIAA/049 Ventspils Profesionālās vidusskolas – Ziemeļkurzemes kompetences centra infrastruktūras attīstības projekts: mācību korpusa nr.1 rekonstrukcija, dienesta viesnīcas korpusa jaunbūves izbūve un aprīkošana, un mācību aprīkojuma iegāde</t>
  </si>
  <si>
    <t>Rēzeknes Mākslas un dizaina vidusskola</t>
  </si>
  <si>
    <t>Rēzeknes 14.arodvidusskola</t>
  </si>
  <si>
    <t>3DP/3.1.1.1.0/10/IPIA/VIAA/048 Ventspils Profesionālās vidusskolas - Ziemeļkurzemes kompetences centra infrastruktūras attīstības projekts: mācību korpusa nr.2 rekonstrukcija un mācību aprīkojuma iegāde</t>
  </si>
  <si>
    <t>3DP/3.1.1.1.0/10/IPIA/VIAA/017 Mācību aprīkojuma modernizācija un infrastruktūras uzlabošana Rēzeknes 14. arodvidusskolā</t>
  </si>
  <si>
    <t>Valmieras Profesionālā vidusskola</t>
  </si>
  <si>
    <t>Rīgas Amatniecības vidusskola</t>
  </si>
  <si>
    <t>Daugavpils Celtnieku profesionālā vidusskola</t>
  </si>
  <si>
    <t>3DP/3.1.1.1.0/10/IPIA/VIAA/031 Rīgas Amatniecības vidusskolas mākslas izglītības programmu īstenošanu nodrošinošās  infrastruktūras uzlabošana</t>
  </si>
  <si>
    <t>3DP/3.1.1.1.0/10/IPIA/VIAA/030 Infrastruktūras izveidošana un mācību aprīkojuma modernizācija Valmieras Profesionālās izglītības kompetences centra izglītības programmu īstenošanai</t>
  </si>
  <si>
    <t>3DP/3.1.1.1.0/10/IPIA/VIAA/047 Daugavpils Celtnieku profesionālās vidusskolas mācību aprīkojuma modernizācija un infrastruktūras uzlabošana profesionālās izglītības programmu īstenošanai</t>
  </si>
  <si>
    <t>Alsviķu profesionālā skola</t>
  </si>
  <si>
    <t>3DP/3.1.1.1.0/10/IPIA/VIAA/045 Mācību aprīkojuma modernizācija un infrastruktūras uzlabošana Latgales Transporta un sakaru tehniskajā skolā</t>
  </si>
  <si>
    <t>3DP/3.1.1.1.0/10/IPIA/VIAA/050 Mācību aprīkojuma modernizācija un infrastruktūras uzlabošana profesionālās izglītības programmu īstenošanai Alsviķu profesionālajā skolā</t>
  </si>
  <si>
    <t>3DP/3.1.1.1.0/10/IPIA/VIAA/043 Mācību aprīkojuma un infrastruktūras uzlabošana izglītības programmai „Pārtikas produktu tehnoloģija"</t>
  </si>
  <si>
    <t>Sociālās integrācijas valsts aģentūra</t>
  </si>
  <si>
    <t>Profesionālās izglītības kompetences centrs "Liepājas Valsts tehnikums"</t>
  </si>
  <si>
    <t>3DP/3.1.1.1.0/10/IPIA/VIAA/025 Infrastruktūras uzlabošana, IKT un aprīkojuma modernizēšana Jūrmalas profesionālajā vidusskolā</t>
  </si>
  <si>
    <t>3DP/3.1.1.1.0/10/IPIA/VIAA/023 Topošā Liepājas Valsts tehnikuma galvenās mācību un praktisko nodarbību nodaļas Liepājā, Ventspils ielā 51, mācību ēku rekonstrukcija un aprīkojuma modernizācija</t>
  </si>
  <si>
    <t>3DP/3.1.1.1.0/10/IPIA/VIAA/006 Rīgas Valsts tehnikuma mācību aprīkojuma modernizēšana un infrastruktūras uzlabošana-2.posms</t>
  </si>
  <si>
    <t>3DP/3.1.1.1.0/10/IPIA/VIAA/004 Ogres Meža tehnikuma mācību korpusa renovācija un mācību kabinetu modernizācija</t>
  </si>
  <si>
    <t>LR Tieslietu ministrijas Ieslodzījuma vietu pārvalde</t>
  </si>
  <si>
    <t>3DP/3.1.1.2.0/09/IPIA/VIAA/001 Profesionālās izglītības infrastruktūras attīstība un mācību aprīkojuma modernizācija ieslodzījuma vietās</t>
  </si>
  <si>
    <t>3DP/3.1.2.1.1/09/IPIA/VIAA/029 Latvijas Universitātes infrastruktūras modernizācija prioritāro virzienu studiju programmu attīstībai</t>
  </si>
  <si>
    <t>Transporta un sakaru institūts</t>
  </si>
  <si>
    <t>Olaines Mehānikas un tehnoloģijas koledža</t>
  </si>
  <si>
    <t>Daugavpils medicīnas koledža</t>
  </si>
  <si>
    <t>Jāzepa Vītola Latvijas Mūzikas akadēmija</t>
  </si>
  <si>
    <t>3DP/3.1.2.1.1/09/IPIA/VIAA/004 Daugavpils medicīnas koledžas infrastruktūras un aprīkojuma modernizācija</t>
  </si>
  <si>
    <t>3DP/3.1.2.1.1/09/IPIA/VIAA/002 JVLMA telpu, bibliotēkas un aprīkojuma modernizēšana studiju programmu kvalitātes uzlabošanai un studiju pieejamības nodrošināšana personām ar funkcionāliem traucējumiem</t>
  </si>
  <si>
    <t>3DP/3.1.2.1.1/09/IPIA/VIAA/024 Rīgas Stradiņa universitātes infrastruktūras modernizēšana veselības aprūpes un dabas zinātņu studiju programmu īstenošanas kvalitātes uzlabošanai</t>
  </si>
  <si>
    <t>Gulbenes novada Gulbenes pilsētas pārvalde</t>
  </si>
  <si>
    <t>3DP/3.1.3.1.0/08/IPIA/VIAA/110 Atbilstošas materiālās bāzes nodrošināšana kvalitatīvai dabaszinātņu apguvei Gulbenes vidusskolā un Gulbenes 2.vidusskolā</t>
  </si>
  <si>
    <t>Rēzeknes novada pašvaldības Nautrēnu pagasta pārvalde</t>
  </si>
  <si>
    <t>3DP/3.1.3.1.0/08/IPIA/VIAA/025 Kvalitatīvai dabaszinātņu apguvei atbilstošas materiālās bāzes nodrošināšana Nautrēnu vidusskolā</t>
  </si>
  <si>
    <t>3DP/3.1.3.1.0/08/IPIA/VIAA/079 Kvalitatīvai dabaszinātņu apguvei atbilstošās materiālās bāzes nodrošināšana Babītes vidusskolā</t>
  </si>
  <si>
    <t>Jūrmalas pilsētas dome</t>
  </si>
  <si>
    <t>3DP/3.1.3.1.0/08/IPIA/VIAA/093 Kvalitatīvai dabaszinātņu apguvei atbilstošas materiālās bāzes nodrošināšana Jūrmalas pilsētas vispārējās vidējās izglītības iestādēs</t>
  </si>
  <si>
    <t>Vārkavas novada dome</t>
  </si>
  <si>
    <t>3DP/3.1.3.1.0/08/IPIA/VIAA/076 Kvalitatīvai dabaszinātņu apguvei atbilstošas materiālās bāzes nodrošināšana Vārkavas vidusskolā</t>
  </si>
  <si>
    <t>Rīgas domes Izglītības, kultūras un sporta departaments</t>
  </si>
  <si>
    <t>3DP/3.1.3.1.0/08/IPIA/VIAA/075 Kvalitatīvai dabaszinātņu apguvei atbilstošas materiālās bāzes nodrošināšana  63 Rīgas vispārizglītojošās skolās</t>
  </si>
  <si>
    <t>Rēzeknes novada pašvaldības Verēmu pagasta pārvalde</t>
  </si>
  <si>
    <t>3DP/3.1.3.1.0/08/IPIA/VIAA/015 Kvalitatīvai dabaszinātņu apguve Makašānu amatu vidusskolā</t>
  </si>
  <si>
    <t>Kokneses novada dome</t>
  </si>
  <si>
    <t>3DP/3.1.3.2.0/10/APIA/VIAA/001 Vecbebru Profesionālās vidusskolas un Bebru vispārizglītojošās internātpamatskolas optimizācija Vecbebru amatu internātvidusskolas izveidei</t>
  </si>
  <si>
    <t>Dobeles novada pašvaldība</t>
  </si>
  <si>
    <t>3DP/3.1.3.2.0/10/APIA/VIAA/007 Dobeles 2.vidusskolas telpu renovācija, pielāgojot profesionālās izglītības iestādes vajadzībām</t>
  </si>
  <si>
    <t>3DP/3.1.3.3.1/09/IPIA/VIAA/035 Cēsu internātpamatskolas - rehabilitācijas centra aprīkojuma un infrastruktūras uzlabošana</t>
  </si>
  <si>
    <t>Rēzeknes pilsētas dome</t>
  </si>
  <si>
    <t>3DP/3.1.3.3.1/09/IPIA/VIAA/041 Rēzeknes logopēdiskās internātpamatskolas sporta zāles jumta un griestu nomaiņa un logopēdu kabinetu izbūve</t>
  </si>
  <si>
    <t>3DP/3.1.3.3.1/09/IPIA/VIAA/042 Daugavpils pilsētas speciālo izglītības iestāžu infrastruktūras un aprīkojuma uzlabošana</t>
  </si>
  <si>
    <t>3DP/3.1.3.3.1/09/IPIA/VIAA/025 Rudbāržu sanatorijas internātpamatskolas skolas ēkas renovācija</t>
  </si>
  <si>
    <t>Dundagas novada dome</t>
  </si>
  <si>
    <t>3DP/3.1.3.3.1/09/IPIA/VIAA/013Mazirbes speciālās internātpamatskolas infrastruktūras un aprīkojuma uzlabošana</t>
  </si>
  <si>
    <t>3DP/3.1.2.1.1/09/IPIA/VIAA/016 OMTK telpu un iekārtu modernizēšana studiju programmu kvalitātes uzlabošanai</t>
  </si>
  <si>
    <t>3DP/3.1.1.1.0/10/IPIA/VIAA/046 Ventspils Profesionālās vidusskolas - Ziemeļkurzemes kompetences centra infrastruktūras attīstības projekts: dienesta viesnīcas korpusa jaunbūve</t>
  </si>
  <si>
    <t>3DP/3.1.1.1.0/10/IPIA/VIAA/002 Rēzeknes Mākslas un dizaina vidusskolas infrastruktūras pielāgošana profesionālās izglītības programmu sekmīgai apguvei atbilstoši radošo industriju darba tirgus prasībām</t>
  </si>
  <si>
    <t>3DP/3.1.1.1.0/10/IPIA/VIAA/042 Investīcijas Ogres Profesionālās  vidusskolas infrastruktūras uzlabošanā un mācību aprīkojuma modernizācijā</t>
  </si>
  <si>
    <t>3DP/3.1.1.1.0/10/IPIA/VIAA/013 Veterinārmedicīnas, viesnīcu un tūrisma pakalpojumu izglītības programmu modernizēšana Smiltenes tehnikumā</t>
  </si>
  <si>
    <t>3DP/3.1.2.1.1/09/IPIA/VIAA/023 Informācijas un komunikāciju tehnoloģijas kā vienots akadēmiskais resurss Transporta un sakaru institūtā</t>
  </si>
  <si>
    <t>3DP/3.1.1.1.0/10/IPIA/VIAA/055 Aizkraukles arodvidusskolas mācību darbnīcu un savienojuma korpusa renovācija Aizkraukles AVS un mācību aprīkojuma uzlabošana Viesītes AVS</t>
  </si>
  <si>
    <t>Latvijas Universitātes aģentūra "Latvijas Universitātes P.Stradiņa medicīnas koledža</t>
  </si>
  <si>
    <t>3DP/3.1.2.1.1/09/IPIA/VIAA/017 Latvijas Universitātes aģentūras "Latvijas Universitātes P. Stradiņa koledža" telpu un iekārtu modernizēšana</t>
  </si>
  <si>
    <t>Saskaņā ar Ministru kabineta 2012.gada 13.marta protokollēmuma 32.paragrāfa (prot. Nr.14, 32 §) 4.punktu.</t>
  </si>
  <si>
    <t>LR Veselības Ministrija</t>
  </si>
  <si>
    <t xml:space="preserve">Iepirkuma vai konkurences normu pārkāpums (izdevumi nav deklarēti)
</t>
  </si>
  <si>
    <t>LR Ekonomikas ministrija</t>
  </si>
  <si>
    <t>VSID/TP/CFLA/08/15
Vides aizsardzības un reģionālās attīstības ministrijas pārziņā esošo Eiropas Savienības fondu aktivitāšu reģionālās attīstības jomā un horizontālo prioritāšu „Teritoriju līdzsvarota attīstība” un „Rīgas starptautiskā konkurētspēja” mērķu sasniegšanas vadības funkciju nodrošināšana</t>
  </si>
  <si>
    <t>Kļūda (izdevumi nav deklarēti)</t>
  </si>
  <si>
    <t>VSID/TP/CFLA/11/10
Tehniskā palīdzība Valsts reģionālās attīstības aģentūras Eiropas Savienības fondu aktivitāšu administrēšanai (2.kārta)</t>
  </si>
  <si>
    <t>VSID/TP/CFLA/08/19
Eiropas Savienības fondu atbildīgās iestādes darbības programmu vadības funkciju nodrošināšanas tehniskā palīdzība</t>
  </si>
  <si>
    <t>VSID/TP/CFLA/11/02
Tehniskā palīdzība Veselības ministrijai kā Eiropas Savienības fondu atbildīgajai iestādei</t>
  </si>
  <si>
    <t>Iepirkuma vai konkurences normu pārkāpums (izdevumi nav deklarēti)</t>
  </si>
  <si>
    <t>Liepājas Universitāte</t>
  </si>
  <si>
    <t>LV0063 - Jauno mediju mākslas izglītības izveide un attīstība Liepājā</t>
  </si>
  <si>
    <t xml:space="preserve">Pārkāpums iepirkumu jomā </t>
  </si>
  <si>
    <t>Tiks ieturēts no gala maksājuma</t>
  </si>
  <si>
    <t>LV0086 - Jauno mediju mākslas izglītības attīstība Latvijā</t>
  </si>
  <si>
    <t>Tiesu administrācija</t>
  </si>
  <si>
    <t>CH01 "Tiesu modernizācija Latvijā"</t>
  </si>
  <si>
    <t>TM</t>
  </si>
  <si>
    <t>Latvijas un Šveices sadarbības programma</t>
  </si>
  <si>
    <t>Ziņošana MK</t>
  </si>
  <si>
    <t>Saskaņā ar Ministru kabineta 2012.gada 13.marta protokollēmuma 32.paragrāfa (prot. Nr.14, 32 §) 4.punktu tiek pārtraukta projekta īstenošana.</t>
  </si>
  <si>
    <t>Iepirkuma normu pārkāpums</t>
  </si>
  <si>
    <t>Saskaņā ar Ministru kabineta 2012.gada 15.maija sēdes protokola Nr.27 39.paragrāfa (prot. Nr.27, 39 §) 4. pumktu tiek lauzts līgums</t>
  </si>
  <si>
    <t>Saskaņā ar Ministru kabineta 2012.gada 15.maija sēdes protokola Nr.27 39.paragrāfa (prot. Nr.27, 39 §) 6. pumktu</t>
  </si>
  <si>
    <t>Tiek piemērota 2% finanšu korekcija</t>
  </si>
  <si>
    <t>Cita neatbilstība</t>
  </si>
  <si>
    <t>Tiek piemērota 5% finanšu korekcija</t>
  </si>
  <si>
    <t>Iepirkuma procedūru pārkāpums</t>
  </si>
  <si>
    <t>3DP/3.1.2.1.1/09/IPIA/VIAA/015 Rīgas Stradiņa universitātes Sarkanā Krusta medicīnas koledžas veselības aprūpes studiju programmu infrastruktūras modernizācija</t>
  </si>
  <si>
    <t>3DP/3.1.2.1.1/09/IPIA/VIAA/028 Rēzeknes Augstskolas jaunas Inženieru fakultātes, laboratoriju būvniecība un iekārtu iegāde</t>
  </si>
  <si>
    <t>Tiek piemērota 10% finanšu korekcija</t>
  </si>
  <si>
    <t>Tiek piemērota 25% finanšu korekcija</t>
  </si>
  <si>
    <t>Tiek piemērota 30% finanšu korekcija</t>
  </si>
  <si>
    <t>Dobeles novada Izglītības pārvalde</t>
  </si>
  <si>
    <t>Daugavpils novada dome</t>
  </si>
  <si>
    <t>3DP/3.2.2.1.2/09/IPIA/VIAA/583 Izglītības iestāžu informatizācija</t>
  </si>
  <si>
    <t>3DP/3.2.2.1.2/09/IPIA/VIAA/579 Izglītības iestāžu informatizācija</t>
  </si>
  <si>
    <t>3DP/3.2.2.1.2/09/IPIA/VIAA/606 Izglītības iestāžu informatizācija</t>
  </si>
  <si>
    <t>3DP/3.2.2.1.2/09/IPIA/VIAA/500 Izglītības un zinātnes ministrijas padotībā esošo iestāžu informatizācija</t>
  </si>
  <si>
    <t>3DP/3.4.3.2.0/10/APIA/CFLA/014Livonijas ordeņa pils kompleksa Ventspilī rekonstrukcija,renovācija un ekspozīcijas izveide</t>
  </si>
  <si>
    <t>Ventspils pilsētas pašvaldības iestāde "Ventspils muzejs"</t>
  </si>
  <si>
    <t xml:space="preserve">aktos par paveiktajiem darbiem bija iekļauti darbi, kas nav veikti </t>
  </si>
  <si>
    <t>maksājuma pieprasījumā iekļautas izmaksas, kas nav attiecināmas</t>
  </si>
  <si>
    <t>izbeigta vienošanās par projekta īstenošanu</t>
  </si>
  <si>
    <t>Avansa atmaksa - neatbilstība</t>
  </si>
  <si>
    <t>Labprātīga atmaksa</t>
  </si>
  <si>
    <t>3DP/3.1.4.3.0/11/IPIA/VRAA/007Pirmsskolas izglītības iestāžu infrastruktūras attīstība Rēzeknes pilsētā, 2.kārta</t>
  </si>
  <si>
    <t>3DP/3.1.4.3.0/08/IPIA/VRAA/009Pirmsskolas izglītības iestādes būvniecība Tukumā</t>
  </si>
  <si>
    <t>3DP/3.1.4.4.0/09/APIA/VRAA/063Alternatīvās aprūpes pakalpojumu pilnveide dienas centrā "Gauja"</t>
  </si>
  <si>
    <t>KM</t>
  </si>
  <si>
    <t>Avansa atmaksa</t>
  </si>
  <si>
    <t>Grobiņas novada dome</t>
  </si>
  <si>
    <t>Siguldas novada dome</t>
  </si>
  <si>
    <t>Rīgas domes Labklājības departaments</t>
  </si>
  <si>
    <t>Smiltenes pilsētas dome</t>
  </si>
  <si>
    <t>3DP/3.4.2.1.1/09/APIA/LIAA/008Grobiņas pilsētas vēsturiskā centra tūrisma objektu rekonstrukcija</t>
  </si>
  <si>
    <t>3DP/3.4.2.1.1/08/APIA/LIAA/001Jelgavas vecpilsētas atjaunošana un pielāgošana tūrisma attīstībai</t>
  </si>
  <si>
    <t>3DP/3.4.2.1.1/09/APIA/LIAA/012Talsu pilsētbūvniecības pieminekļa piemērošana tūrisma produkta attīstībai</t>
  </si>
  <si>
    <t>3DP/3.4.2.1.2/08/APIA/LIAA/011Velotūrisma maršruta izstrāde un veloceliņa izbūve Siguldā</t>
  </si>
  <si>
    <t>3DP/3.4.4.2.0/10/APIA/LIAA/031Sociālās dzīvojamās mājas Ķiršu iela 10, Kandavā, siltumnoturības uzlabošanas pasākumi</t>
  </si>
  <si>
    <t>3DP/3.4.4.2.0/08/IPIA/MA/015Sociālās dzīvojamās mājas Rīgā, Aglonas ielā 35/3 siltināšana</t>
  </si>
  <si>
    <t>3DP/3.4.4.2.0/08/IPIA/MA/006Jaunbērzes pagasta padomes sociālās dzīvojamās mājas Ausmaņa ielā 6 rekonstrukcija siltumnoturības paaugstināšanai</t>
  </si>
  <si>
    <t>3DP/3.4.4.2.0/08/IPIA/MA/008Sociālās dzīvojamās mājas Ogrē, Indrānu ielā 14, renovācija</t>
  </si>
  <si>
    <t>3DP/3.4.4.2.0/08/IPIA/MA/029Sociālās dzīvojamās mājas Kalna ielā 5A siltumnoturības uzlabošanas pasākumi</t>
  </si>
  <si>
    <t>3DP/3.4.4.2.0/10/APIA/LIAA/008Jēkabpils pilsētas pašvaldības sociālās mājas Rīgas ielā 237 energoefektivitātes paaugstināšana</t>
  </si>
  <si>
    <t>3DP/3.6.1.1.0/09/IPIA/VRAA/021Atmodas ielas un tās pieslēgumu ielu kompleksā rekonstrukcija</t>
  </si>
  <si>
    <t>Aizdomas par krāpšanu vai organizēto noziedzību (izdevumi nav deklarēti)</t>
  </si>
  <si>
    <t>Rīgas Stradiņa universitātes Sarkanā Krusta medicīnas koledža</t>
  </si>
  <si>
    <t>1DP/1.1.1.2.0/09/APIA/VIAA/141 Nanomateriāli perspektīviem energoefektīviem risinājumiem</t>
  </si>
  <si>
    <t xml:space="preserve">1DP/1.1.1.2.0/09/APIA/VIAA/114 Cilvēkresursu piesaiste moderno kompozītmateriālu kompleksiem pētījumiem     </t>
  </si>
  <si>
    <t>Cita neatbilstība - faktiski veiktie darbi neatbilst atskaitē ievietotajiem</t>
  </si>
  <si>
    <t>1DP/1.2.1.1.2/09/IPIA/VIAA/001 Profesionālo mācību priekšmetu pedagogu un prakses vadītāju teorētisko zināšanu un praktisko kompetenču paaugstināšana</t>
  </si>
  <si>
    <t xml:space="preserve">Iepirkuma vai konkurences normu pārkāpums - līgumā atrunātā summa pārsniedz piedāvājumā norādīto </t>
  </si>
  <si>
    <t>Iepirkuma vai konkurences normu pārkāpums - nav ievērotas iepirkuma dokumentācijā izvirzītās prasības</t>
  </si>
  <si>
    <t xml:space="preserve">1DP/1.2.1.1.3/09/APIA/VIAA/028 Sākotnējās profesionālās izglītības programmu īstenošanas kvalitātes uzlabošana Jūrmalas profesionālajā vidusskolā </t>
  </si>
  <si>
    <t>Cita neatbilstība (projekta netiešās attiecināmās izmaksas)</t>
  </si>
  <si>
    <t>Cita neatbilstība - pārtērēts projekta budžets</t>
  </si>
  <si>
    <t xml:space="preserve">1DP/1.2.1.2.1/08/IPIA/VIAA/002 Atbalsts valsts valodas apguvei un bilingvālajai izglītībai     </t>
  </si>
  <si>
    <t>1DP/1.2.1.2.3/09/IPIA/VIAA/003 Vispārējās izglītības pedagogu tālākizglītība</t>
  </si>
  <si>
    <t>epirkuma vai konkurences normu pārkāpums</t>
  </si>
  <si>
    <t>Iepirkuma vai konkurences normu pārkāpums - no 18 ieprikumu pārbaudēm 17 pieļauti pārkāpumi</t>
  </si>
  <si>
    <t>Iepirkuma vai konkurences normu pārkāpums - finanšu korekcija</t>
  </si>
  <si>
    <t>Iepirkuma vai konkurences normu pārkāpums -piemērota finanšu korekcija</t>
  </si>
  <si>
    <t xml:space="preserve">1DP/1.2.2.1.5/09/IPIA/VIAA/001 Pedagogu konkurētspējas veicināšana izglītības sistēmas optimizācijas apstākļos    </t>
  </si>
  <si>
    <t>būtiski pārsniegts pakalpojumu sniegšanas termiņš.</t>
  </si>
  <si>
    <t>Izdevumi neatbilstMK noteikumu988 49.punktā noteiktajiem</t>
  </si>
  <si>
    <t>Izdevumu neatbilst MK noteikumos Nr.988 noteiktajam</t>
  </si>
  <si>
    <t>1DP/1.2.2.4.2/09/APIA/VIAA/116 Inovatīvi risinājumi sociālās atstumtības mazināšanai sociālā riska grupas jauniešiem</t>
  </si>
  <si>
    <t>Veikta apmaksa par ekskursiju biļeši iegādi, bet faktiski audzēkņi ekskursijās nav piedalījušies</t>
  </si>
  <si>
    <t>Veikta apmaksa par ekskursijas biļešu iegādi, bet faktiski audzēkņi ekskursijās nav piedalījušies</t>
  </si>
  <si>
    <t>1DP/1.2.2.4.2/09/APIA/VIAA/102 Sociālās atstumtības riska mazināšana Grobiņas un Durbes novada izglītības iestādēs</t>
  </si>
  <si>
    <t>Pārsniegta budžeta pozīcija</t>
  </si>
  <si>
    <t xml:space="preserve">1DP/1.2.2.4.2/09/APIA/VIAA/003 Atbalsta pasākumu īstenošana jauniešu sociālās atstumtības riska mazināšanai un jauniešu ar funkcionālajiem traucējumiem integrācijai izglītībā </t>
  </si>
  <si>
    <t>Pārsniegta administratīvo izmaksu kopsumma</t>
  </si>
  <si>
    <t>1DP/1.3.1.1.3/10/IPIA/NVA/001 Bezdarbnieku un darba meklētāju apmācība - 3.kārta</t>
  </si>
  <si>
    <t>projekta ietvaros veikts piemaksu aprēķins prakšu vadītājiem dienās, kad saskaņā ar darba laika uzskaites tabelēm ir bezalgas atvaļinājums.</t>
  </si>
  <si>
    <t xml:space="preserve">1DP/1.3.1.5.0/09/IPIA/NVA/001 Darba praktizēšanas pasākumu nodrošināšana pašvaldībās darba iemaņu iegūšanai un uzturēšanai    </t>
  </si>
  <si>
    <t>projektā bija iesaistīta persona, kuras statuss nav atbildis noteiktajai projektā iesaistāmajai mērķa grupai</t>
  </si>
  <si>
    <t xml:space="preserve">1DP/1.3.1.5.0/12/IPIA/NVA/001 Darba praktizēšanas pasākumu nodrošināšana pašvaldībās darba iemaņu iegūšanai un uzturēšanai    </t>
  </si>
  <si>
    <t>projektā iesaistītas 2 personas, kuru statuss neatbilst projektā īstenojamās aktivitātes mērķa grupai</t>
  </si>
  <si>
    <t>projektā iesaistītas 2 personas, kuru statuss nav atbilstošs projektā noteiktās aktivitātes mērķa grupa</t>
  </si>
  <si>
    <t>projektā iesaistītas 6 personas, kuru statuss nav atbilstošs projektā noteiktās aktivitātes mērķa grupai</t>
  </si>
  <si>
    <t>projektā iesaistītas 6 personas, kuru statuss nav atbilstošs projektā noteiktās aktivitātes mērķa grupa</t>
  </si>
  <si>
    <t xml:space="preserve">1DP/1.4.1.1.1/09/IPIA/NVA/001 Kompleksi atbalsta pasākumi    </t>
  </si>
  <si>
    <t>normatīvajos aktos noteikto publicitātes prasību neievērošana.</t>
  </si>
  <si>
    <t>projekta ietvaros īstenotajā pasākumā iesaistītā persona nav atbildusi projekta mērķa grupas nosacījumiem</t>
  </si>
  <si>
    <t xml:space="preserve">1DP/1.4.1.1.2/08/IPIA/NVA/001 Pasākumi noteiktām personu grupām    </t>
  </si>
  <si>
    <t>projekta pasākumā iesaistītas četras personas, kuru iesaistes periodā konstatēta to neatbilstība noteiktajai mērķa grupai</t>
  </si>
  <si>
    <t>Salaspils novada dome</t>
  </si>
  <si>
    <t xml:space="preserve">1DP/1.4.1.2.4/10/APIA/NVA/031 Dienas centra personām ar funkcionāliem traucējumiem attīstība Salaspils novadā   </t>
  </si>
  <si>
    <t>iekļauts rēķins par transporta pakalpojumiem, kuram nav pievienots attaisnojošais dokuments - rīkojums par transporta līdzekļa izmantošanu projekta vajadzībām</t>
  </si>
  <si>
    <t>Valsts kanceleja</t>
  </si>
  <si>
    <t xml:space="preserve">1DP/1.5.2.1.0/08/IPIA/SIF/002 Cilvēkresursu vadības informācijas tehnoloģiju sistēmas izstrāde un ieviešana    </t>
  </si>
  <si>
    <t>MK komitejas 2011.gada 27.jūnija sēdes protokollēmumam Nr.25,  tiek attzīti par neattiecināmiem -2 782,20 LVL (administartīvie izdevumi), kā arī  prezentācijas priekšmeti -3487 ,28 LV</t>
  </si>
  <si>
    <t>Vkanc</t>
  </si>
  <si>
    <t>Kurzemes plānošanas reģions</t>
  </si>
  <si>
    <t xml:space="preserve">1DP/1.5.2.2.3/11/APIA/SIF/022 Dienvidlatgales lauku pašvaldību kapacitātes stiprināšana ekonomiskā rakstura projektu identificēšanā un izstrādē    </t>
  </si>
  <si>
    <t>ārpakalpojuma apmērs pārsniedza 30% (faktiskais 34%). Līdz ar to netiešās izmaksas tika samazināta</t>
  </si>
  <si>
    <t>Garkalnes novada dome</t>
  </si>
  <si>
    <t xml:space="preserve">1DP/1.5.2.2.3/11/APIA/SIF/019 Garkalnes novada domes kapacitātes stiprināšana līdzdalībai Eiropas Savienības politiku instrumentu un pārējās ārvalstu finanšu palīdzības līdzfinansēto projektu un pasākumu īstenošanā    </t>
  </si>
  <si>
    <t>Krāpšanās pazīmes norāda uz finansējuma izšķiešanu, piemērota 100% izmaksu korekcija.</t>
  </si>
  <si>
    <t xml:space="preserve">Krāpšanās pazīmes ir vērsti uz finansējuma izšķiešanu. Tāpēc projekta izmaksām tiek piemērota 100% korekcija. Tādējādi tika pārskatīti 1.maksājuma pieprasījumā apstiprinātā summa </t>
  </si>
  <si>
    <t>Krāpšanās pazīmes ir vērsti uz finansējuma izšķiešanu. Tāpēc projekta izmaksām tiek piemērota 100% korekcija.</t>
  </si>
  <si>
    <t>Kocēnu novada dome</t>
  </si>
  <si>
    <t xml:space="preserve">1DP/1.5.2.2.3/11/APIA/SIF/048 Efektīvi un kvalitatīvi vides un pārrobežas sadarbības projekti Vidzemes reģiona pašvaldībās  </t>
  </si>
  <si>
    <t>neatbilstoši veiktas izmaksas</t>
  </si>
  <si>
    <t xml:space="preserve">1DP/1.5.2.2.3/11/APIA/SIF/034 Tukuma novada pašvaldības kapacitātes stiprināšana projektu īstenošanai    </t>
  </si>
  <si>
    <t>nav ievērotas iepirkuma nolikumā izvirzītās prasības pretendentiem.</t>
  </si>
  <si>
    <t>Carnikavas novada dome</t>
  </si>
  <si>
    <t xml:space="preserve">1DP/1.5.3.1.0/10/IPIA/VRAA/002 Speciālistu piesaiste Carnikavas novada pašvaldības administratīvās kapacitātes stiprināšanai    </t>
  </si>
  <si>
    <t>Rojas novada dome</t>
  </si>
  <si>
    <t xml:space="preserve">1DP/1.5.3.1.0/10/IPIA/VRAA/019 Projekta vadītāja/direktora piesaiste Rojas novada domei    </t>
  </si>
  <si>
    <t>Speciālista atlīdzības apmērs nav noteikts atbilstoši normatīvajiem aktiem.</t>
  </si>
  <si>
    <t>Pļaviņu novada dome</t>
  </si>
  <si>
    <t xml:space="preserve">1DP/1.5.3.2.0/10/APIA/VRAA/076 Pļaviņu novada attīstības programmas izstrāde    </t>
  </si>
  <si>
    <t>Atgūt neatbilstoši veiktos izdevumus piemērojot korekciju 10% apmērā no ieprikuma līguma.</t>
  </si>
  <si>
    <t>2DP/2.1.1.1.0/10/APIA/VIAA/124 Materiālu un tehnoloģiju izstrāde un izpēte difraktīvo optisko elementu ražošanai</t>
  </si>
  <si>
    <t>Kļūdains dienas naudas aprēķins komandējumam</t>
  </si>
  <si>
    <t>2DP/2.1.1.1.0/10/APIA/VIAA/096 Nanostrukturētu sensoru matricu un to kontroles iekārtu izveide</t>
  </si>
  <si>
    <t>Darba algas apmaksa veikta neatbilstoši noslēgtajiem līgumiem</t>
  </si>
  <si>
    <t>10% finanšu korekcija, jo preces cena neatbilst līgumā norādītajai cenai</t>
  </si>
  <si>
    <t>2DP/2.1.1.1.0/10/APIA/VIAA/086 Multifunkcionāla inteliģenta transporta sistēmas punkta tehnoloģija</t>
  </si>
  <si>
    <t>2DP/2.1.1.1.0/10/APIA/VIAA/130 Elektroenerģijas izmantošana fizisko personu spēkratos</t>
  </si>
  <si>
    <t>Noslēgtajos uzņēmuma līgumos darba uzdevumi pārklājas ar citos projekta ietvaros noslēgto līgumu norādītajiem darba uzdevumiem, noslēgtajiem uzņēmuma līgumiem tiek piemērota finanšu korekcija 25% apmērā</t>
  </si>
  <si>
    <t>Projekta ietvaros noslēgtajos uzņēmuma līgumos un līgumos par brīvprātīgo darbu norādītie darba uzdevumi un pienākumi nav skaidri nodalāmi un identificējami, kā rezultātā pastāv dubultfinansēšanas risks</t>
  </si>
  <si>
    <t>2DP/2.1.1.1.0/10/APIA/VIAA/038 Bezatlikuma tehnoloģija bioetanola un citu vērtīgu produktu ieguvei no lapkoku koksnes</t>
  </si>
  <si>
    <t>Iepirkumu normu pārkāpumi</t>
  </si>
  <si>
    <t>2DP/2.1.1.1.0/10/APIA/VIAA/129 Jaunu bioloģisko preparātu izstrāde Heterobasidion spp. izraisītās sakņu trupes ierobežošanai</t>
  </si>
  <si>
    <t>Atalgojuma izdevumu pārsniegums (izmaksāts vairāk, nekā strādāts)</t>
  </si>
  <si>
    <t>2DP/2.1.1.1.0/10/APIA/VIAA/059 Jaunu nootropu savienojumu sintēze un bioloģiskās aktivitātes izpēte</t>
  </si>
  <si>
    <t>Publisko iepirkumu likuma prasību neizpilde.</t>
  </si>
  <si>
    <t>Latvijas Lauksaimniecības universitātes aģentūra "Biotehnoloģijas un veterinārmedicīnas zinātniskais institūts "Sigra"</t>
  </si>
  <si>
    <t>2DP/2.1.1.1.0/10/APIA/VIAA/099 Jaunu barības līdzekļu izstrāde cūkkopības un putnkopības nozaru produktivitātes un konkurētspējas paaugstināšanai</t>
  </si>
  <si>
    <t>Ieturētas degvielas izmaksas par dienām, kurās darbinieks nav strādājis.</t>
  </si>
  <si>
    <t>Publisko iepirkumu likuma pārkāpums.</t>
  </si>
  <si>
    <t>Nav iesniegts rīkojums par komandējumu</t>
  </si>
  <si>
    <t>2DP/2.1.1.1.0/10/APIA/VIAA/083 Vietējas izcelsmes graudaugu sugu potenciāla izvērtēšana un šķirņu iegūšana izmantošanai īpašas diētiskās pārtikas produktu ieguvē</t>
  </si>
  <si>
    <t>Avansa norēķinā kļudaini iekļauta visa  rēķina summa, nevis vienas personas izmaksas</t>
  </si>
  <si>
    <t>Nav pieļaujama algas samaksa no projekta, kas nav saistīts ar konkrēto komandējumu. Līgumi noslēgti, neievērojot publisko iepirkumu regulējošajos normatīvajos aktos noteikto nogaidīšanas termiņu.</t>
  </si>
  <si>
    <t>Rēzeknes Augstskolas Reģionālistikas zinātniskais institūts</t>
  </si>
  <si>
    <t>2DP/2.1.1.1.0/10/APIA/VIAA/169 Energosistēmu efektivitātes paaugstināšanas, izmešu attīrīšanas un klimata izmaiņu samazināšanas hibrīdtehnoloģijas</t>
  </si>
  <si>
    <t>2DP/2.1.1.1.0/10/APIA/VIAA/094 Optiskās šķiedras sensora pielietošanas transportlīdzekļu svara automātiskai mērīšanai kustībā: izpēte un izstrāde</t>
  </si>
  <si>
    <t>Saskaņā ar aktivitātes MK not., pamatlīdzekļu iegāde ir neattiecināmās izmaksas</t>
  </si>
  <si>
    <t>2DP/2.1.1.1.0/10/APIA/VIAA/108 Dabisko mikroorganismu asociāciju izmantošana plaša patēriņa polifunkcionālu sinbiotisko dzērienu un to koncentrātu iegūšanai</t>
  </si>
  <si>
    <t>2DP/2.1.1.1.0/10/APIA/VIAA/049 Jaunas stiprinājuma sistēmas no pultrūdētiem kompozītmateriāliem izstrāde un pielietošana konstrukcijas elementos ar paaugstinātu nestspēju</t>
  </si>
  <si>
    <t>Komandējuma norēķinā iekļauti izdevumi par personu, kas nav ar iestādes vadītāja rīkojumu nosūtīta komandējumā</t>
  </si>
  <si>
    <t>2DP/2.1.1.1.0/10/APIA/VIAA/075 Jauns hepatīta B vīrusa infekcijas modelis un pretvīrusa līdzekļu izvērtēšanas tehnoloģija</t>
  </si>
  <si>
    <t>Preču piegādātājs ir piegādājis preci par cenu, kas neatbilst līgumā norādītajai cenai - starpība, kas radusies sadārdzinājuma dēļ, ir neattiecināma</t>
  </si>
  <si>
    <t>2DP/2.1.1.1.0/10/APIA/VIAA/073 Optimālas struktūras fibrobetona izpēte un izveide</t>
  </si>
  <si>
    <t>2DP/2.1.1.1.0/10/APIA/VIAA/118 Daudzfunkcionālu lapu koku un enerģētisko augu plantāciju ierīkošanas un apsaimniekošanas modeļu izstrāde</t>
  </si>
  <si>
    <t>2DP/2.1.1.1.0/10/APIA/VIAA/030 Jaunas optiskās tehnoloģijas kompleksai ādas bezkontakta diagnostikai</t>
  </si>
  <si>
    <t>2DP/2.1.1.1.0/10/APIA/VIAA/134 Profilaktisku ādas atjaunināšanos veicinošu polisaharīdu un glikoproteīnu preparātu ieguve no augiem un sēnēm, to izmantošana higiēnas un kosmētikas receptūru izstrādei</t>
  </si>
  <si>
    <t>Noraidītajiem pretendentiem nav norādīti piedāvājuma noraidīšanas iemesli, nav sniegts izraudzītā piedāvājuma raksturojums un priekšrocības, nav norādīti termiņi, kādos var iesniegt iesniegumu IUB. Līdz ar to ir samazinātas iespējas apstrīdēt pieņemto lēmumu. Papildus, ievērojot PIL noteikto nogaidīšanas termiņu, līgumu slēgšana bija iespējama tikai sākot ar 28.decembri, bet faktiski līgumi noslēgti ātrāk</t>
  </si>
  <si>
    <t>Preces iegādātas par augstāku cenu, nekā norādīts iepirkumu finanšu piedāvājumos</t>
  </si>
  <si>
    <t>2DP/2.1.1.1.0/10/APIA/VIAA/091 Ceļu aizsargbarjeras no polimērkompozīta materiāla un to izgatavošanas tehnoloģija</t>
  </si>
  <si>
    <t>2DP/2.1.1.1.0/10/APIA/VIAA/092 Aktīvo farmaceitisko vielu jaunu kristālisko formu meklējumi un to kristalizācijas rūpniecisko tehnoloģiju izstrāde</t>
  </si>
  <si>
    <t>2DP/2.1.1.1.0/10/APIA/VIAA/033 Augstas efektivitātes nanobetoni</t>
  </si>
  <si>
    <t>2DP/2.1.1.1.0/10/APIA/VIAA/063 Jaunu kardioprotektīvu zāļu vielu meklējumi: GBB hidroksilāzes inhibitoru sintēze un izpēte</t>
  </si>
  <si>
    <t>2DP/2.1.1.1.0/10/APIA/VIAA/174 Multifunkcionālas celmu izstrādes un augsnes pacilu sagatavošanas iekārtas prototipa izveidošana un testēšana</t>
  </si>
  <si>
    <t>2DP/2.1.1.1.0/10/APIA/VIAA/155 Efektīvu augļaugu atveseļošanas paņēmienu un jaunu patogēnu diagnostikas komponenšu izstrāde vīrusbrīva stādāmā materiāla iegūšanai</t>
  </si>
  <si>
    <t>2DP/2.1.1.1.0/10/APIA/VIAA/002 Ātrdarbīgo optisko piekļuves tīklu un elementu izstrāde</t>
  </si>
  <si>
    <t>Darba laika uzskaites dokumenti satur pretrunīgu informāciju, nerada pārliecību atbilstībai faktiski veiktajiem darbiem</t>
  </si>
  <si>
    <t>Ventspils Augstskolas Inženierzinātņu institūts "Ventspils Starptautiskais radioastronomijas centrs"</t>
  </si>
  <si>
    <t>2DP/2.1.1.1.0/10/APIA/VIAA/117 Programmvadāma (SDR) satelītkomunikācijas modeļa izstrāde</t>
  </si>
  <si>
    <t>Degvielas izdevumi komandējumam neatbilst faktiski nobrauktajam</t>
  </si>
  <si>
    <t>2DP/2.1.1.1.0/10/APIA/VIAA/144 Uz biosaderīgām mikroshēmām balstītas augu selekcijas tehnoloģijas izstrāde</t>
  </si>
  <si>
    <t>2DP/2.1.1.2.0/10/APIA/VIAA/002 Latvijas Organiskās sintēzes institūta starptautiskās izcilības nostiprināšana un atpazīstamības veicināšana</t>
  </si>
  <si>
    <t>2DP/2.1.1.2.0/10/APIA/VIAA/010 Atbalsts starptautiskās sadarbības projektiem zinātnē un tehnoloģijās LU Cietvielu fizikas institūtā</t>
  </si>
  <si>
    <t>Nav nodrošinātas publicitātes un vizuālās identitātes prasības</t>
  </si>
  <si>
    <t>Komandējuma atskaitē norādītās darbības neatbilst 2.1.1.2.aktivitātes atbalstāmajām darbībām</t>
  </si>
  <si>
    <t>2DP/2.1.1.2.0/10/APIA/VIAA/003 Rīgas Tehniskās universitātes starptautiskās sadarbības, projektu un kapacitātes attīstība zinātnē un tehnoloģijās</t>
  </si>
  <si>
    <t>Iepirkuma nolikumā ir nepietiekami precīzi un diskriminējoši definēts iepirkuma priekšmets</t>
  </si>
  <si>
    <t>2DP/2.1.1.2.0/10/APIA/VIAA/004 Latvijas biomedicīnas pētījumu integrācija Eiropas zinātnes telpā</t>
  </si>
  <si>
    <t>Trūkumi iepirkuma procedūrā</t>
  </si>
  <si>
    <t>2DP/2.1.1.2.0/10/APIA/VIAA/020 LLU zinātniskās darbības popularizēšana</t>
  </si>
  <si>
    <t>Faktiskais komandējuma mērķis nav sasaistāms ar projekta aktivitātēm un iesniegto rīkojumu</t>
  </si>
  <si>
    <t>Pārsniegts komandējuma dienas naudas apmērs</t>
  </si>
  <si>
    <t>Latvijas Universitātes aģentūra "Latvijas Universitātes Matemātikas un informātikas institūts"</t>
  </si>
  <si>
    <t>2DP/2.1.1.2.0/10/APIA/VIAA/011 Latvijas zinātnes kapacitātes uzlabošana informāciju tehnoloģiju un starpnozaru jomā un tās integrācija Eiropas zinātnes telpā</t>
  </si>
  <si>
    <t>Darba laika uzskaites dokumenti satur pretrunīgu informāciju</t>
  </si>
  <si>
    <t>2DP/2.1.1.2.0/10/APIA/VIAA/016 Biotehnoloģijas un veterinārmedicīnas zinātniskā institūta “Sigra” atpazīstamības un starptautiskās sadarbības veicināšana</t>
  </si>
  <si>
    <t>Administratīvās izmaksas- neattiecināmās izmaksas</t>
  </si>
  <si>
    <t>2DP/2.1.2.1.2/08/APIA/LIAA/007 Rīgas Stradiņa universitātes Tehnoloģiju pārneses kontaktpunkts</t>
  </si>
  <si>
    <t xml:space="preserve">Cita neatbilstība </t>
  </si>
  <si>
    <t>2DP/2.3.1.1.1/10/APIA/LIAA/283 Jūrmalas kūrortpilsētas dalība ārvalstu starptautiskajās tūrisma izstādēs un gadatirgos</t>
  </si>
  <si>
    <t>Samazinātas attiecināmās izmaksas</t>
  </si>
  <si>
    <t>Liepājas speciālās ekonomiskās zonas pārvalde</t>
  </si>
  <si>
    <t>2DP/2.3.1.1.1/11/APIA/LIAA/323 Partnerības "Liepājas speciālās ekonomiskās zonas pārvalde un Latvijas Jūras administrācija" dalība izstādē "Transit-Kazahstan 2011"</t>
  </si>
  <si>
    <t>10% finašu korekcija par grāmatvedības nenodalīšanu</t>
  </si>
  <si>
    <t>Balvu novada pašvaldība</t>
  </si>
  <si>
    <t>Finanšu korekcjas 2% no būvuzraudzības līguma summas</t>
  </si>
  <si>
    <t>Ķekavas novada pašvaldība</t>
  </si>
  <si>
    <t>3DP/3.2.1.3.1/10/APIA/CFLA/063 Apvienotā gājēju – veloceliņa un ielas apgaismojuma izbūve Baložos no Uzvaras prospekta līdz Smilšu ielai</t>
  </si>
  <si>
    <t xml:space="preserve"> Projekta attiecināmajās izmaksās tika iekļautas papildu izmaksas</t>
  </si>
  <si>
    <t>Madonas novada pašvaldība</t>
  </si>
  <si>
    <t>3DP/3.2.1.3.1/10/APIA/CFLA/074 Drošs ceļš uz skolu Bērzaunē</t>
  </si>
  <si>
    <t xml:space="preserve">Būvplakāts izgatavots atsevisķā līguma ietvaros, nav attiecināms no projekta. </t>
  </si>
  <si>
    <t>1.</t>
  </si>
  <si>
    <t>2.</t>
  </si>
  <si>
    <t>3.</t>
  </si>
  <si>
    <t>4.</t>
  </si>
  <si>
    <t>5.</t>
  </si>
  <si>
    <t>6.</t>
  </si>
  <si>
    <t>1DP/1.1.1.2.0/09/APIA/VIAA/031 Neiroimūnās regulācijas iespējas neirodeģeneratīvo slimību ārstēšanā ar jauna tipa priviliģētām struktūrām</t>
  </si>
  <si>
    <t>Preču pavadzīmē norādītā preces cena neatbilst piegādes līguma tehniskajā piedāvājumā norādītajai cenai.</t>
  </si>
  <si>
    <t>1DP/1.1.1.2.0/09/APIA/VIAA/060 Starpnozaru zinātnieku grupas un modeļu sistēmas izveide pazemes ūdeņu pētījumiem</t>
  </si>
  <si>
    <t>nav ievērota Publisko iepirkuma likuma 32.panta otrās daļas nosacījums</t>
  </si>
  <si>
    <t>1DP/1.1.1.2.0/09/APIA/VIAA/129 Cilvēkresursu piesaiste atjaunojamo enerģijas avotu pētījumiem</t>
  </si>
  <si>
    <t>vizuālās identitātes un publicitātes prasību neizpildi</t>
  </si>
  <si>
    <t>1DP/1.1.1.2.0/09/APIA/VIAA/150 Slimību patoģenēzes ģenētisko un molekulāro mehānismu izpēte un jaunu terapijas un diagnostikas līdzekļu izstrāde</t>
  </si>
  <si>
    <t>publicitātes prasību neizpilde</t>
  </si>
  <si>
    <t>1DP/1.1.1.2.0/09/APIA/VIAA/128 Latvijas starpaugstskolu zinātniskās grupas izveide sistēmbioloģijā</t>
  </si>
  <si>
    <t>1DP/1.1.1.2.0/09/APIA/VIAA/020 Viedo sensoru un tīklotu iegulto sistēmu pētījumu un attīstības centrs</t>
  </si>
  <si>
    <t>Fizikālās enerģētikas institūts</t>
  </si>
  <si>
    <t>1DP/1.1.1.2.0/09/APIA/VIAA/027 Eiropas energotehnoloģiju stratēģiskā plāna Latvijas aktivitāšu atbalsta zinātniskā grupa</t>
  </si>
  <si>
    <t>Valsts Priekuļu laukaugu selekcijas institūts</t>
  </si>
  <si>
    <t>1DP/1.1.1.2.0/09/APIA/VIAA/099 Videi draudzīgu un ilgtspējīgu laukaugu šķirņu selekcijas tehnoloģiju izstrāde, pilnveidošana un ieviešana praksē</t>
  </si>
  <si>
    <t xml:space="preserve">Iepirkuma vai konkurences normu pārkāpums </t>
  </si>
  <si>
    <t>1DP/1.1.1.2.0/09/APIA/VIAA/008 Atomāro un nepārtrauktās vides tehnoloģisko fizikālo procesu modelēšana, matemātisko metožu pilnveide un kvalitatīvā izpēte</t>
  </si>
  <si>
    <t xml:space="preserve">Cita neatbilstība - nav ievērotas publicitātes prasības </t>
  </si>
  <si>
    <t>1DP/1.1.1.2.0/09/APIA/VIAA/087 Savs kaktiņš, savs stūrītis zemes – Latvijas  lauku iedzīvotāju attīstības stratēģijas un kultūrvides pārmaiņas</t>
  </si>
  <si>
    <t>1DP/1.1.1.2.0/09/APIA/VIAA/122 Pārtikas nozares zinātniski pētnieciskās grupas izveide</t>
  </si>
  <si>
    <t>1DP/1.1.1.2.0/09/APIA/VIAA/077 Biofotonikas pētījumu grupa</t>
  </si>
  <si>
    <t>1DP/1.1.1.2.0/09/APIA/VIAA/035 Zinātniskās kapacitātes stiprināšana augļkopības, mežu un informācijas tehnoloģijas nozarēs, nodrošinot videi draudzīgu audzēšanas risinājumu, produktu izstrādes un ieviešanas izpēti ar datortehnoloģiju atbalstu</t>
  </si>
  <si>
    <t>1DP/1.1.2.1.1/11/IPIA/VIAA/008 Atbalsts maģistra studiju programmu īstenošanai Latvijas Universitātē</t>
  </si>
  <si>
    <t>Cita neatbilstība - Konstatēta vienlaicīga mērķstipendijas un atlīdzības izmaksa</t>
  </si>
  <si>
    <t>1DP/1.1.2.1.1/09/IPIA/VIAA/004 Atbalsts maģistra studiju programmu īstenošanai Latvijas Universitātē</t>
  </si>
  <si>
    <t>Cita neatbilstība - Konstatēta vienlaicīga mērķstipendiju un atlīdzības izmaksa projektos</t>
  </si>
  <si>
    <t>Latvijas Kultūras akadēmija</t>
  </si>
  <si>
    <t>1DP/1.1.2.1.2/09/IPIA/VIAA/002 Latvijas Kultūras akadēmijas doktorantūras studiju programmas atbalsts</t>
  </si>
  <si>
    <t xml:space="preserve">Cita neatbilstība - neatbilstoši veiktie izdevumi </t>
  </si>
  <si>
    <t>1DP/1.1.2.1.2/09/IPIA/VIAA/004 Atbalsts doktora studijām Latvijas Universitātē</t>
  </si>
  <si>
    <t>Cita neatbilstība Neattiecināti publicitātes pasākumi,</t>
  </si>
  <si>
    <t xml:space="preserve">Cita neatbilstība Pārkāpts MK noteikumu Nr. 882 68.punkts </t>
  </si>
  <si>
    <t>1DP/1.1.2.1.2/09/IPIA/VIAA/005 Atbalsts RTU doktora studiju īstenošanai</t>
  </si>
  <si>
    <t>Cita neatbilstība Nav ievērots dubultfinansējuma aizliegums</t>
  </si>
  <si>
    <t>1DP/1.2.1.1.2/09/IPIA/VIAA/003 Profesionālajā izglītībā iesaistīto vispārizglītojošo mācību priekšmetu pedagogu kompetences paaugstināšana</t>
  </si>
  <si>
    <t>Cita neatbilstība nav ievērotas Publicitātes vadlīnijas</t>
  </si>
  <si>
    <t>Rankas arodvidusskola</t>
  </si>
  <si>
    <t>1DP/1.2.1.1.3/09/APIA/VIAA/003 Mācību metodiskā nodrošinājuma uzlabošana un atbalsta pasākumi mūsdienu prasībām atbilstošai profesionālās izglītības ieguvei Rankas arodvidusskolā</t>
  </si>
  <si>
    <t>Liepājas mākslas vidusskola</t>
  </si>
  <si>
    <t>1DP/1.2.1.1.3/09/APIA/VIAA/040 Atbalsts mākslas un mūzikas vidusskolu audzēkņu konkurētspējas paaugstināšanai darba tirgū</t>
  </si>
  <si>
    <t>Cita neatbilstība nav iesniegti dokumenti, kas apliecina nodokļu nomaksu</t>
  </si>
  <si>
    <t>Cita neatbilstība - av iesniegta nodokļu maksātāja reģistrācijas apliecība</t>
  </si>
  <si>
    <t>Cita neatbilstība - plānots bija aprīkot 15 darba vietas nevis 18 darba vietas</t>
  </si>
  <si>
    <t>1DP/1.2.1.1.3/09/APIA/VIAA/050 Sākotnējās profesionālās izglītības programmu uzlabošana Jaunaglonas arodvidusskolā</t>
  </si>
  <si>
    <t>Rīgas Tirdzniecības tehnikuma</t>
  </si>
  <si>
    <t>1DP/1.2.1.1.3/09/APIA/VIAA/014 Rīgas Tirdzniecības tehnikuma profesionālās vidējās izglītības programmu kvalitātes uzlabošana un īstenošana</t>
  </si>
  <si>
    <t>1DP/1.2.1.1.3/09/APIA/VIAA/065 Rīgas Amatniecības vidusskolas profesionālās izglītības programmu īstenošanas kvalitātes uzlabošana</t>
  </si>
  <si>
    <t>Cita neatbilstība zdevumi par servera nomu nav paredzēti Projekta iesniegumā</t>
  </si>
  <si>
    <t>1DP/1.2.1.1.3/09/APIA/VIAA/015 Sākotnējās profesionālās izglītības programmu īstenošanas kvalitātes uzlabošana -  Rīgas Būvniecības vidusskolas izglītojamiem un pedagogiem</t>
  </si>
  <si>
    <t>Latgales Transporta un sakaru tehniskā skola</t>
  </si>
  <si>
    <t>1DP/1.2.1.1.3/09/APIA/VIAA/030 Mācību kvalitātes uzlabošana inženierzinātņu mācību priekšmetos sākotnējās profesionālās izglītības programmās</t>
  </si>
  <si>
    <t>Cita neatbilstība VID nav sniedzis atzinumu par minēto PVN summu</t>
  </si>
  <si>
    <t>Jēkabpils Agrobiznesa koledža</t>
  </si>
  <si>
    <t>1DP/1.2.1.1.3/09/APIA/VIAA/041 Izglītības programmas „Datorsistēmas”  kvalitātes uzlabošana Jēkabpils Agrobiznesa koledžā</t>
  </si>
  <si>
    <t>1DP/1.2.1.1.3/09/APIA/VIAA/056 Profesionālās vidējās izglītības programmas "Autotransports" un arodizglītības programmas "Būvdarbi" īstenošanas kvalitātes uzlabošana</t>
  </si>
  <si>
    <t>Cita neatbilstība saņemtais skaidrojums par nomātās datortehnikas noslodzi projekta ietvaros 2011.gada jūnijā, jūlijā un augustā, netiek uzskatīts par objektīvi pamatotu</t>
  </si>
  <si>
    <t>1DP/1.2.1.1.3/09/APIA/VIAA/006 Profesionālās vidējās izglītības programmu ''Lauksaimniecība'' un ''Lauksaimniecības tehnika'' īstenošanas kvalitātes uzlabošana</t>
  </si>
  <si>
    <t>Cita neatbilstība pārsniegts MK Not. Nr.17  53.2.1. punkts, ka ceļa izdevumi nepārsniedz 50 LVL mēnesī vienam izglītojamam</t>
  </si>
  <si>
    <t>Barkavas arodvidusskola</t>
  </si>
  <si>
    <t>1DP/1.2.1.1.3/09/APIA/VIAA/052 Sākotnējās profesionālās izglītības programmu īstenošanas kvalitātes uzlabošana Barkavas arodvidusskolā</t>
  </si>
  <si>
    <t>1DP/1.2.1.1.3/09/APIA/VIAA/017 Izglītības kvalitātes uzlabošana un īstenošana Preiļu arodvidusskolā 2010. un 2011.gadā</t>
  </si>
  <si>
    <t>1DP/1.2.2.4.2/09/APIA/VIAA/037 Ilglaicīgs un vispusīgs atbalsts sociālās atstumtības riska mazināšanai bērniem un jauniešiem Dienvidkurzemē</t>
  </si>
  <si>
    <t>Cita neatbilstība iesniegtā dokumentācija nepamato  nomātās datortehnikas noslodzi 2011.gada jūlija mēnesī.</t>
  </si>
  <si>
    <t>iesniegtā dokumentācija nepamato  nomātās datortehnikas noslodzi 2011.gada augusta mēnesī.</t>
  </si>
  <si>
    <t>Limbažu 1.vidusskola</t>
  </si>
  <si>
    <t>1DP/1.2.2.4.2/09/APIA/VIAA/056 Jauniešu sociālās atstumtības riska mazināšana Limbažu 2. vidusskolā</t>
  </si>
  <si>
    <t>Cita neatbilstība - Pārkāpts publicitātes vadlīniju 9.pants.</t>
  </si>
  <si>
    <t>Cita neatbilstība - Veikta materiālu iegāde projekta īstenošanas noslēgumā, nav attaisnojuma dokumentu par izlietojumu</t>
  </si>
  <si>
    <t>Vaiņodes vidusskola</t>
  </si>
  <si>
    <t>1DP/1.2.2.4.2/09/APIA/VIAA/074 Atbalsta pasākumu īstenošana Vaiņodes vidusskolai bērnu un jauniešu sociālās atstumtības riska grupu integrācijai izglītībā</t>
  </si>
  <si>
    <t>Cita neatbilstība - 1. iegādātās preces (pildspalvas, nozīmītes ar apdruku, T-krekli ar apdruku, piezīmju blociņi)  netiek izmantots atbilstoši projektā paredzētajam mērķim, to iegāde veikta projekta noslēgumā 2011.gada 28.decembrī, kad ir noslēgušies visi skolas pasākumi. Kā arī iesniegtajos dokumentos ir norādīta pretrunīga informācija par preču izmantošanu projekta vajadzībām, saskaņā ar Vaiņodes vidusskolas iesniegto skaidrojumu  iegādātās preces tika izmantotas skolēnu apbalvošanai par veiksmīgu dalību projekta organizētajos pasākumos, pasniegtas dažādu pulciņu dalībniekiem, kā arī pasniegtas visiem projektā iesaistītajiem skolēniem un skolotājiem, taču iesniegtajā 30.12.2011. aktā Nr.130 par iegādāto preču izdevumu norakstīšanu ir norādīts, ka preces iegādātas dažādiem skolas pasākumiem un pēc projekta termiņa beigām visas pavadzīmē Nr. APD 20205 minētās preces tiek nodotas skolotājas G.Minkas atbildībā.
2. iegādātās lielformāta izdrukas netiek uzskatītas par publicitātes pasākumu izmaksām.
3. iegādātās preces (mācību līdzekļi) netiek izmantots atbilstoši projektā paredzētajam mērķim, to iegāde veikta projekta noslēgumā 2011.gada 30.decembrī, kad projektā nenotiek nekādas aktivitātes saistībā ar mērķa grupu.
4. iesniegtajos dokumentos konstatēta pretrunīga informācija. Ar D.Lanku 20.12.2011. noslēgts autora līgums Nr.3/ESF par kostīmu izgatavošanu, izpildes termiņš 28.12.2011.,  28.12.2011. parakstīts pieņemšanas - nodošanas akts Nr.3/ESF par kostīmu izgatavošanu, savukārt Vaiņodes vidusskolas iesniegtajā skaidrojumā norādīts, ka  kostīmi izmantoti pasākumā, kas notika 20.12.2012.
5. jo 03.01.2011. noslēgtajā Uzņēmuma līgumā Nr. 1/ESF noteikta kopējā atlīdzība LVL 1004,04 apmērā, MP deklarēta kopsumma LVL 1004,05, pārsniegta līguma kopsumma par LVL 0,01.
6. saskaņā ar Vienošanās grozījumiem Nr.4/2011/1DP/1110 6.2.tabulā ‘’Projekta budžeta kopsavilkums, tai skaitā indikatīvais projekta izmaksu plāns, LVL’’ pieejamais budžets  netiešām attiecināmām izmaksām ir LVL 2508,00 apmērā, taču visa projekta laikā MP tiek deklarēta kopsumma LVL 2566,85, līdz ar to tiek pārsniegts budžets par LVL 58,85;</t>
  </si>
  <si>
    <t>Valmieras Pārgaujas ģimnāzija</t>
  </si>
  <si>
    <t>1DP/1.2.2.4.2/09/APIA/VIAA/080 Sociālās integrācijas programma jauniešiem dzīves, darba prasmju un karjeras attīstībai</t>
  </si>
  <si>
    <t>Cita neatbilstība - L.Šmukstes projekta darbinieka darba laika uzskaites veidlapā par 2011.gada jūlijaun augusta mēnesi veiktie darbi neatbilst 11.03.2011. uzņēmuma līgumā Nr.56-3-3/11/59 definētajiem pienākumiem. Kā arī Civillikuma 2212.pantā ir sniegta uzņēmuma līguma definīcija ''ar uzņēmuma līgumu viena puse uzņemas izpildīt otrai par zināmu atlīdzību ar saviem darba rīkiem un ierīcēm kādu pasūtījumu, izgatavot kādu lietu vai izvest galā kādu pasākumu''. Šajā gadījumā Valmieras Pārgaujas ģimnāzija 11.03.2011. ir nsolēgusi Uzņēmuma līgumu ar I.Punkstiņu par projekta vadītājas pienākumu izpildīšanu konkrētajā laika periodā, līdz ar to nav iespējams kādu no pusēm aizvietot ar rīkojumu (17.06.2011. rīkojums Nr.34/2-1/11/31 par I.Punkstiņas aizvietošanu)</t>
  </si>
  <si>
    <t>Dzirciema speciālā internātpamatskola</t>
  </si>
  <si>
    <t>1DP/1.2.2.4.2/09/APIA/VIAA/096 Kvalitatīva mācību atbalsta nodrošināšana Dzirciema speciālajā internātpamatskolā bērniem ar garīgās attīstības traucējumiem</t>
  </si>
  <si>
    <t>Cita neatbilstība - 1) jo iegādātais  inventārs  netiek izmantots atbilstoši projektā paredzētajam mērķim, to iegāde veikta projekta noslēgumā 2011.gada 29.decembrī , kad ir noslēgušās kokapstrādes pulciņa nodarbības, kā arī nav iesniegts 29.12.2011. rēķinā Nr.I92712 norādītais nomas līgums L0085119 un pavadzīme par inventāra saņemšanu; 
2) jo Dzirciema speciālās internātpamatskolas 28.12.2011. aktā norādīts, ka mācību materiālu (zāģmateriāli)  atlikums projektā beigās sastāda 4 m³, līdz ar to materiālu iegāde 4 m³ apjomā tiek uzskatīti par neatbilstoši veiktajiem izdevumiem, jo iegādātie materiāli netiek izmantoti atbilstoši projektā paredzētajam mērķim; 
3) jo Dzirciema speciālās internātpamatskolas 28.12.2011. aktā norādīts, ka mācību inventārs (sporta krekli ar ESF logo) iegādāts (SIA ‘’Advertex’’ 22.12.2011. pavadzīme ADV 002513) sporta sacensību nodrošināšanai, taču projektā sporta pasākumi pēc 22.12.2011. nav notikuši, līdz ar to iegādātais  inventārs  netiek izmantots atbilstoši projektā paredzētajam mērķim;</t>
  </si>
  <si>
    <t>Tukuma E.Birznieka-Upīša 1.pamatskola</t>
  </si>
  <si>
    <t>1DP/1.2.2.4.2/09/APIA/VIAA/100 Atbalsta pasākumu īstenošana Tukuma E.Birznieka- Upīša 1. pamatskolas bērnu un jauniešu ar zemām pamatprasmēm un funkcionāliem traucējumiem integrācijai izglītībā</t>
  </si>
  <si>
    <t>Cita neatbilstība - Izdevumi neatbilst MK noteikumiem Nr.150; Mācību materiāli saņemti pēc pēdējās nodarbības, kurai tie bija domāti.; Mācību materiāli piegādāti pēc projekta īstenošanas beigām.; Izdevumi nav plānoti budžetā.;</t>
  </si>
  <si>
    <t>Jelgavas Amatniecības vidusskola</t>
  </si>
  <si>
    <t>1DP/1.2.2.4.2/09/APIA/VIAA/042 Atbalsta pasākumu īstenošana sociālās atstumtības riskam pakļautajiem izglītojamiem Jelgavas Amatniecības vidusskolā</t>
  </si>
  <si>
    <t>Cita neatbilstība - nav sasniedzis projekta mērķi, ieviesis plānotās aktivitātes, mērķa grupa tika iesaistīta daļēji.</t>
  </si>
  <si>
    <t>Pārkāpts publicitātes vadlīniju 9.pants</t>
  </si>
  <si>
    <t>A.Pukse</t>
  </si>
  <si>
    <t xml:space="preserve">67083930, Anna.Pukse@fm.gov.lv </t>
  </si>
  <si>
    <t>5.pielikums
Informatīvajam ziņojumam par Eiropas Savienības struktūrfondu un Kohēzijas fonda, Eiropas Ekonomikas zonas finanšu instrumenta, Norvēģijas finanšu instrumenta un Latvijas–Šveices sadarbības programmas apguvi līdz 2012.gada 30.jūnijam</t>
  </si>
  <si>
    <t xml:space="preserve">                                                                                                                                                                                                                                  </t>
  </si>
  <si>
    <t>08.08.2012.</t>
  </si>
  <si>
    <t>Tiks ieturēts no nākošā maksājuma</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</si>
</sst>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Red]#,##0.00"/>
    <numFmt numFmtId="165" formatCode="#,##0;[Red]#,##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0%"/>
    <numFmt numFmtId="182" formatCode="0.0000%"/>
    <numFmt numFmtId="183" formatCode="0.00000%"/>
    <numFmt numFmtId="184" formatCode="0.0"/>
    <numFmt numFmtId="185" formatCode="#,##0.000"/>
    <numFmt numFmtId="186" formatCode="#,##0.0000"/>
    <numFmt numFmtId="187" formatCode="#,##0.00000"/>
    <numFmt numFmtId="188" formatCode="#,##0.000000"/>
    <numFmt numFmtId="189" formatCode="#,##0.0"/>
    <numFmt numFmtId="190" formatCode="#,##0.0000000"/>
    <numFmt numFmtId="191" formatCode="&quot;Ls&quot;\ #,##0.000000000;\-&quot;Ls&quot;\ #,##0.000000000"/>
    <numFmt numFmtId="192" formatCode="&quot;Ls&quot;\ #,##0.000;\-&quot;Ls&quot;\ #,##0.000"/>
    <numFmt numFmtId="193" formatCode="0.00000000%"/>
    <numFmt numFmtId="194" formatCode="0.000000E+00"/>
    <numFmt numFmtId="195" formatCode="#,##0.0;[Red]#,##0.0"/>
    <numFmt numFmtId="196" formatCode="0.000000%"/>
    <numFmt numFmtId="197" formatCode="0.0000000%"/>
    <numFmt numFmtId="198" formatCode="0.000000000%"/>
    <numFmt numFmtId="199" formatCode="0.0000000000%"/>
    <numFmt numFmtId="200" formatCode="0.00000000000%"/>
    <numFmt numFmtId="201" formatCode="0.000000000000%"/>
    <numFmt numFmtId="202" formatCode="_-* #,##0.0_-;\-* #,##0.0_-;_-* &quot;-&quot;??_-;_-@_-"/>
    <numFmt numFmtId="203" formatCode="_-* #,##0_-;\-* #,##0_-;_-* &quot;-&quot;??_-;_-@_-"/>
    <numFmt numFmtId="204" formatCode="#,##0_ ;\-#,##0\ "/>
    <numFmt numFmtId="205" formatCode="#,##0.0_ ;\-#,##0.0\ "/>
    <numFmt numFmtId="206" formatCode="#,##0.00_ ;\-#,##0.00\ "/>
  </numFmts>
  <fonts count="54">
    <font>
      <sz val="10"/>
      <name val="Arial"/>
      <family val="0"/>
    </font>
    <font>
      <sz val="11"/>
      <color indexed="8"/>
      <name val="Calibri"/>
      <family val="2"/>
    </font>
    <font>
      <sz val="14"/>
      <name val="Times New Roman"/>
      <family val="1"/>
    </font>
    <font>
      <b/>
      <sz val="14"/>
      <name val="Times New Roman"/>
      <family val="1"/>
    </font>
    <font>
      <sz val="12"/>
      <color indexed="8"/>
      <name val="Times New Roman"/>
      <family val="2"/>
    </font>
    <font>
      <b/>
      <sz val="18"/>
      <name val="Times New Roman"/>
      <family val="1"/>
    </font>
    <font>
      <sz val="18"/>
      <name val="Times New Roman"/>
      <family val="1"/>
    </font>
    <font>
      <sz val="10"/>
      <name val="Times New Roman"/>
      <family val="1"/>
    </font>
    <font>
      <sz val="36"/>
      <name val="Times New Roman"/>
      <family val="1"/>
    </font>
    <font>
      <sz val="20"/>
      <name val="Times New Roman"/>
      <family val="1"/>
    </font>
    <font>
      <b/>
      <sz val="20"/>
      <name val="Times New Roman"/>
      <family val="1"/>
    </font>
    <font>
      <sz val="11"/>
      <name val="Times New Roman"/>
      <family val="1"/>
    </font>
    <font>
      <sz val="2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ahom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color indexed="63"/>
      </bottom>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color rgb="FFC0C0C0"/>
      </left>
      <right/>
      <top/>
      <bottom style="thin">
        <color rgb="FFC0C0C0"/>
      </bottom>
    </border>
    <border>
      <left style="thin"/>
      <right>
        <color indexed="63"/>
      </right>
      <top style="thin"/>
      <bottom>
        <color indexed="63"/>
      </bottom>
    </border>
    <border>
      <left style="thin"/>
      <right style="thin"/>
      <top>
        <color indexed="63"/>
      </top>
      <bottom style="thin">
        <color rgb="FFC0C0C0"/>
      </bottom>
    </border>
    <border>
      <left style="thin"/>
      <right>
        <color indexed="63"/>
      </right>
      <top>
        <color indexed="63"/>
      </top>
      <bottom>
        <color indexed="63"/>
      </bottom>
    </border>
    <border>
      <left>
        <color indexed="63"/>
      </left>
      <right style="thin"/>
      <top>
        <color indexed="63"/>
      </top>
      <bottom>
        <color indexed="63"/>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6" fillId="27" borderId="1" applyNumberFormat="0" applyAlignment="0" applyProtection="0"/>
    <xf numFmtId="0" fontId="37" fillId="28" borderId="2"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1" fillId="0" borderId="3"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6" fillId="30" borderId="1" applyNumberFormat="0" applyAlignment="0" applyProtection="0"/>
    <xf numFmtId="0" fontId="47" fillId="0" borderId="6" applyNumberFormat="0" applyFill="0" applyAlignment="0" applyProtection="0"/>
    <xf numFmtId="0" fontId="47" fillId="0" borderId="6" applyNumberFormat="0" applyFill="0" applyAlignment="0" applyProtection="0"/>
    <xf numFmtId="0" fontId="48" fillId="31" borderId="0" applyNumberFormat="0" applyBorder="0" applyAlignment="0" applyProtection="0"/>
    <xf numFmtId="0" fontId="48" fillId="31" borderId="0" applyNumberFormat="0" applyBorder="0" applyAlignment="0" applyProtection="0"/>
    <xf numFmtId="0" fontId="49"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32" borderId="7" applyNumberFormat="0" applyFont="0" applyAlignment="0" applyProtection="0"/>
    <xf numFmtId="0" fontId="33"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50" fillId="27" borderId="8" applyNumberForma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27">
    <xf numFmtId="0" fontId="0" fillId="0" borderId="0" xfId="0" applyFont="1" applyAlignment="1">
      <alignment/>
    </xf>
    <xf numFmtId="0" fontId="5" fillId="0" borderId="0" xfId="0" applyFont="1" applyFill="1" applyBorder="1" applyAlignment="1">
      <alignment horizontal="center" wrapText="1"/>
    </xf>
    <xf numFmtId="0" fontId="6" fillId="0" borderId="0" xfId="0" applyFont="1" applyFill="1" applyAlignment="1">
      <alignment/>
    </xf>
    <xf numFmtId="0" fontId="5" fillId="0" borderId="1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Alignment="1">
      <alignment horizontal="center"/>
    </xf>
    <xf numFmtId="166" fontId="6" fillId="0" borderId="0" xfId="106" applyNumberFormat="1" applyFont="1" applyFill="1" applyAlignment="1">
      <alignment/>
    </xf>
    <xf numFmtId="0" fontId="7" fillId="0" borderId="0" xfId="0" applyFont="1" applyFill="1" applyAlignment="1">
      <alignment/>
    </xf>
    <xf numFmtId="0" fontId="7" fillId="0" borderId="0" xfId="0" applyFont="1" applyAlignment="1">
      <alignment/>
    </xf>
    <xf numFmtId="0" fontId="8" fillId="0" borderId="0" xfId="0" applyFont="1" applyFill="1" applyAlignment="1">
      <alignment/>
    </xf>
    <xf numFmtId="0" fontId="7" fillId="0" borderId="0" xfId="0" applyFont="1" applyFill="1" applyAlignment="1">
      <alignment horizontal="justify" vertical="center"/>
    </xf>
    <xf numFmtId="0" fontId="3" fillId="0" borderId="0" xfId="0" applyFont="1" applyFill="1" applyBorder="1" applyAlignment="1">
      <alignment horizontal="justify" vertical="center" wrapText="1"/>
    </xf>
    <xf numFmtId="0" fontId="2" fillId="0" borderId="0" xfId="0" applyFont="1" applyFill="1" applyAlignment="1">
      <alignment horizontal="justify" vertical="center"/>
    </xf>
    <xf numFmtId="0" fontId="6" fillId="0" borderId="0" xfId="0" applyFont="1" applyFill="1" applyAlignment="1">
      <alignment horizontal="left"/>
    </xf>
    <xf numFmtId="3" fontId="6" fillId="0" borderId="11" xfId="0" applyNumberFormat="1" applyFont="1" applyBorder="1" applyAlignment="1">
      <alignment horizontal="center" vertical="center"/>
    </xf>
    <xf numFmtId="4" fontId="6" fillId="0" borderId="11" xfId="0" applyNumberFormat="1" applyFont="1" applyBorder="1" applyAlignment="1">
      <alignment horizontal="center" vertical="center"/>
    </xf>
    <xf numFmtId="0" fontId="6" fillId="0" borderId="11" xfId="0"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204" fontId="6" fillId="0" borderId="11" xfId="71"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justify"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3" fontId="6" fillId="0" borderId="13"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xf>
    <xf numFmtId="10" fontId="6" fillId="0" borderId="11" xfId="107" applyNumberFormat="1" applyFont="1" applyFill="1" applyBorder="1" applyAlignment="1">
      <alignment horizontal="center" vertical="center" wrapText="1"/>
    </xf>
    <xf numFmtId="204" fontId="6" fillId="0" borderId="13" xfId="71"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10" fontId="6" fillId="0" borderId="13" xfId="107" applyNumberFormat="1" applyFont="1" applyFill="1" applyBorder="1" applyAlignment="1">
      <alignment vertical="center" wrapText="1"/>
    </xf>
    <xf numFmtId="10" fontId="6" fillId="0" borderId="11" xfId="107" applyNumberFormat="1" applyFont="1" applyFill="1" applyBorder="1" applyAlignment="1">
      <alignment vertical="center" wrapText="1"/>
    </xf>
    <xf numFmtId="10" fontId="6" fillId="0" borderId="14" xfId="0" applyNumberFormat="1" applyFont="1" applyFill="1" applyBorder="1" applyAlignment="1">
      <alignment horizontal="center" vertical="center" wrapText="1"/>
    </xf>
    <xf numFmtId="4" fontId="6" fillId="0" borderId="11" xfId="0" applyNumberFormat="1" applyFont="1" applyFill="1" applyBorder="1" applyAlignment="1">
      <alignment horizontal="center" wrapText="1"/>
    </xf>
    <xf numFmtId="0" fontId="5" fillId="0" borderId="15" xfId="0" applyFont="1" applyFill="1" applyBorder="1" applyAlignment="1">
      <alignment horizontal="justify" vertical="center" wrapText="1"/>
    </xf>
    <xf numFmtId="204" fontId="5" fillId="0" borderId="11" xfId="69" applyNumberFormat="1" applyFont="1" applyFill="1" applyBorder="1" applyAlignment="1">
      <alignment horizontal="center" vertical="center" wrapText="1"/>
    </xf>
    <xf numFmtId="0" fontId="5" fillId="0" borderId="11" xfId="0" applyFont="1" applyFill="1" applyBorder="1" applyAlignment="1">
      <alignment horizontal="justify" vertical="center" wrapText="1"/>
    </xf>
    <xf numFmtId="0" fontId="6" fillId="0" borderId="16" xfId="0" applyFont="1" applyFill="1" applyBorder="1" applyAlignment="1">
      <alignment horizontal="center" vertical="center" wrapText="1"/>
    </xf>
    <xf numFmtId="0" fontId="5" fillId="0" borderId="16" xfId="0" applyFont="1" applyFill="1" applyBorder="1" applyAlignment="1">
      <alignment vertical="center"/>
    </xf>
    <xf numFmtId="0" fontId="5" fillId="0" borderId="11" xfId="0" applyFont="1" applyFill="1" applyBorder="1" applyAlignment="1">
      <alignment vertical="center" wrapText="1"/>
    </xf>
    <xf numFmtId="10" fontId="5" fillId="0" borderId="11" xfId="0" applyNumberFormat="1" applyFont="1" applyFill="1" applyBorder="1" applyAlignment="1">
      <alignment horizontal="center" vertical="center" wrapText="1"/>
    </xf>
    <xf numFmtId="0" fontId="5" fillId="0" borderId="17" xfId="0" applyFont="1" applyFill="1" applyBorder="1" applyAlignment="1">
      <alignment vertical="center" wrapText="1"/>
    </xf>
    <xf numFmtId="3"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4" fontId="6" fillId="0" borderId="16" xfId="96" applyNumberFormat="1" applyFont="1" applyFill="1" applyBorder="1" applyAlignment="1">
      <alignment horizontal="center" vertical="center" wrapText="1"/>
      <protection/>
    </xf>
    <xf numFmtId="164" fontId="6" fillId="0" borderId="11" xfId="96" applyNumberFormat="1" applyFont="1" applyFill="1" applyBorder="1" applyAlignment="1">
      <alignment horizontal="center" vertical="center"/>
      <protection/>
    </xf>
    <xf numFmtId="0" fontId="6" fillId="33" borderId="11" xfId="0" applyFont="1" applyFill="1" applyBorder="1" applyAlignment="1">
      <alignment horizontal="center" vertical="center"/>
    </xf>
    <xf numFmtId="0" fontId="6" fillId="33" borderId="16" xfId="96" applyNumberFormat="1" applyFont="1" applyFill="1" applyBorder="1" applyAlignment="1">
      <alignment horizontal="center" vertical="center" wrapText="1"/>
      <protection/>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10" fontId="6" fillId="0" borderId="11" xfId="0" applyNumberFormat="1" applyFont="1" applyBorder="1" applyAlignment="1">
      <alignment horizontal="center" vertical="center"/>
    </xf>
    <xf numFmtId="206" fontId="6" fillId="0" borderId="11" xfId="69" applyNumberFormat="1" applyFont="1" applyFill="1" applyBorder="1" applyAlignment="1">
      <alignment horizontal="center" vertical="center" wrapText="1"/>
    </xf>
    <xf numFmtId="166" fontId="6" fillId="0" borderId="11" xfId="107" applyNumberFormat="1" applyFont="1" applyFill="1" applyBorder="1" applyAlignment="1">
      <alignment horizontal="center" vertical="center" wrapText="1"/>
    </xf>
    <xf numFmtId="204" fontId="6" fillId="0" borderId="11" xfId="71" applyNumberFormat="1" applyFont="1" applyFill="1" applyBorder="1" applyAlignment="1" quotePrefix="1">
      <alignment horizontal="center" vertical="center" wrapText="1"/>
    </xf>
    <xf numFmtId="0" fontId="6" fillId="0" borderId="11" xfId="0" applyFont="1" applyFill="1" applyBorder="1" applyAlignment="1">
      <alignment horizontal="justify" vertical="center"/>
    </xf>
    <xf numFmtId="189" fontId="6" fillId="0" borderId="13" xfId="0" applyNumberFormat="1" applyFont="1" applyFill="1" applyBorder="1" applyAlignment="1">
      <alignment horizontal="center" vertical="center" wrapText="1"/>
    </xf>
    <xf numFmtId="10" fontId="6" fillId="0" borderId="13" xfId="107" applyNumberFormat="1" applyFont="1" applyFill="1" applyBorder="1" applyAlignment="1">
      <alignment horizontal="center" vertical="center" wrapText="1"/>
    </xf>
    <xf numFmtId="9" fontId="7" fillId="0" borderId="0" xfId="106" applyFont="1" applyFill="1" applyAlignment="1">
      <alignment horizontal="center" vertical="center"/>
    </xf>
    <xf numFmtId="0" fontId="7" fillId="0" borderId="0" xfId="0" applyFont="1" applyFill="1" applyAlignment="1">
      <alignment horizontal="center" vertical="center"/>
    </xf>
    <xf numFmtId="0" fontId="11" fillId="0" borderId="0" xfId="0" applyFont="1" applyFill="1" applyAlignment="1">
      <alignment horizontal="center"/>
    </xf>
    <xf numFmtId="0" fontId="11" fillId="0" borderId="0" xfId="0" applyFont="1" applyFill="1" applyAlignment="1">
      <alignment/>
    </xf>
    <xf numFmtId="0" fontId="6" fillId="0" borderId="0"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11" xfId="0" applyFont="1" applyFill="1" applyBorder="1" applyAlignment="1">
      <alignment horizontal="center"/>
    </xf>
    <xf numFmtId="0" fontId="5" fillId="16" borderId="11" xfId="0" applyFont="1" applyFill="1" applyBorder="1" applyAlignment="1">
      <alignment horizontal="center" vertical="center"/>
    </xf>
    <xf numFmtId="3" fontId="5" fillId="34" borderId="11" xfId="0" applyNumberFormat="1" applyFont="1" applyFill="1" applyBorder="1" applyAlignment="1">
      <alignment horizontal="center"/>
    </xf>
    <xf numFmtId="10" fontId="5" fillId="34" borderId="11" xfId="0" applyNumberFormat="1" applyFont="1" applyFill="1" applyBorder="1" applyAlignment="1">
      <alignment horizontal="center"/>
    </xf>
    <xf numFmtId="4" fontId="5" fillId="34" borderId="11" xfId="0" applyNumberFormat="1" applyFont="1" applyFill="1" applyBorder="1" applyAlignment="1">
      <alignment horizontal="center"/>
    </xf>
    <xf numFmtId="204" fontId="6" fillId="0" borderId="11" xfId="69" applyNumberFormat="1" applyFont="1" applyFill="1" applyBorder="1" applyAlignment="1">
      <alignment horizontal="center" vertical="center" wrapText="1"/>
    </xf>
    <xf numFmtId="165" fontId="6" fillId="0" borderId="11" xfId="96" applyNumberFormat="1" applyFont="1" applyFill="1" applyBorder="1" applyAlignment="1">
      <alignment horizontal="center" vertical="center" wrapText="1"/>
      <protection/>
    </xf>
    <xf numFmtId="164" fontId="6" fillId="0" borderId="11" xfId="96" applyNumberFormat="1" applyFont="1" applyFill="1" applyBorder="1" applyAlignment="1">
      <alignment horizontal="center" vertical="center" wrapText="1"/>
      <protection/>
    </xf>
    <xf numFmtId="10" fontId="6" fillId="0" borderId="11" xfId="106" applyNumberFormat="1" applyFont="1" applyFill="1" applyBorder="1" applyAlignment="1">
      <alignment horizontal="center" vertical="center"/>
    </xf>
    <xf numFmtId="0" fontId="6" fillId="0" borderId="11" xfId="0" applyNumberFormat="1" applyFont="1" applyFill="1" applyBorder="1" applyAlignment="1">
      <alignment horizontal="justify" vertical="center" wrapText="1"/>
    </xf>
    <xf numFmtId="0" fontId="6" fillId="0" borderId="11" xfId="0" applyFont="1" applyFill="1" applyBorder="1" applyAlignment="1">
      <alignment horizontal="center" vertical="center"/>
    </xf>
    <xf numFmtId="10" fontId="6" fillId="0" borderId="11" xfId="96" applyNumberFormat="1" applyFont="1" applyFill="1" applyBorder="1" applyAlignment="1">
      <alignment horizontal="center" vertical="center"/>
      <protection/>
    </xf>
    <xf numFmtId="3" fontId="6" fillId="0" borderId="0" xfId="0" applyNumberFormat="1" applyFont="1" applyFill="1" applyAlignment="1">
      <alignment/>
    </xf>
    <xf numFmtId="4" fontId="2" fillId="0" borderId="0" xfId="0" applyNumberFormat="1" applyFont="1" applyFill="1" applyAlignment="1">
      <alignment horizontal="justify" vertical="center"/>
    </xf>
    <xf numFmtId="4" fontId="6" fillId="0" borderId="0" xfId="0" applyNumberFormat="1" applyFont="1" applyFill="1" applyAlignment="1">
      <alignment/>
    </xf>
    <xf numFmtId="3" fontId="6" fillId="0" borderId="0" xfId="0" applyNumberFormat="1" applyFont="1" applyAlignment="1">
      <alignment/>
    </xf>
    <xf numFmtId="0" fontId="12" fillId="0" borderId="0" xfId="0" applyFont="1" applyFill="1" applyAlignment="1">
      <alignment/>
    </xf>
    <xf numFmtId="3" fontId="5"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4" xfId="0" applyNumberFormat="1" applyFont="1" applyFill="1" applyBorder="1" applyAlignment="1">
      <alignment horizontal="center" vertical="center" wrapText="1"/>
    </xf>
    <xf numFmtId="2" fontId="6" fillId="0" borderId="11" xfId="0" applyNumberFormat="1" applyFont="1" applyFill="1" applyBorder="1" applyAlignment="1">
      <alignment horizontal="justify" vertical="center" wrapText="1"/>
    </xf>
    <xf numFmtId="0" fontId="6" fillId="0" borderId="11" xfId="107"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4" fontId="6" fillId="0" borderId="18"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0" fontId="6" fillId="0" borderId="11" xfId="96" applyFont="1" applyFill="1" applyBorder="1" applyAlignment="1">
      <alignment horizontal="center" vertical="center"/>
      <protection/>
    </xf>
    <xf numFmtId="0" fontId="6" fillId="0" borderId="11" xfId="96" applyFont="1" applyFill="1" applyBorder="1" applyAlignment="1">
      <alignment horizontal="center" vertical="center" wrapText="1"/>
      <protection/>
    </xf>
    <xf numFmtId="0" fontId="6" fillId="0" borderId="16" xfId="96" applyNumberFormat="1" applyFont="1" applyFill="1" applyBorder="1" applyAlignment="1">
      <alignment horizontal="center" vertical="center" wrapText="1"/>
      <protection/>
    </xf>
    <xf numFmtId="0" fontId="6" fillId="0" borderId="13" xfId="96" applyFont="1" applyFill="1" applyBorder="1" applyAlignment="1">
      <alignment horizontal="center" vertical="center" wrapText="1"/>
      <protection/>
    </xf>
    <xf numFmtId="0" fontId="6" fillId="0" borderId="13" xfId="96" applyFont="1" applyFill="1" applyBorder="1" applyAlignment="1">
      <alignment horizontal="justify" vertical="center" wrapText="1"/>
      <protection/>
    </xf>
    <xf numFmtId="10" fontId="6" fillId="0" borderId="11" xfId="96" applyNumberFormat="1" applyFont="1" applyFill="1" applyBorder="1" applyAlignment="1">
      <alignment horizontal="center" vertical="center" wrapText="1"/>
      <protection/>
    </xf>
    <xf numFmtId="4" fontId="6" fillId="0" borderId="11" xfId="96" applyNumberFormat="1" applyFont="1" applyFill="1" applyBorder="1" applyAlignment="1">
      <alignment horizontal="center" vertical="center" wrapText="1"/>
      <protection/>
    </xf>
    <xf numFmtId="0" fontId="6" fillId="0" borderId="14" xfId="96" applyFont="1" applyFill="1" applyBorder="1" applyAlignment="1">
      <alignment horizontal="center" vertical="center" wrapText="1"/>
      <protection/>
    </xf>
    <xf numFmtId="0" fontId="6" fillId="0" borderId="13" xfId="96" applyFont="1" applyFill="1" applyBorder="1" applyAlignment="1">
      <alignment vertical="center" wrapText="1"/>
      <protection/>
    </xf>
    <xf numFmtId="0" fontId="5" fillId="16" borderId="13" xfId="0" applyFont="1" applyFill="1" applyBorder="1" applyAlignment="1">
      <alignment horizontal="center" vertical="center" wrapText="1"/>
    </xf>
    <xf numFmtId="0" fontId="5" fillId="16" borderId="14" xfId="0"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6" fillId="0" borderId="12" xfId="96" applyFont="1" applyFill="1" applyBorder="1" applyAlignment="1">
      <alignment horizontal="center" vertical="center" wrapText="1"/>
      <protection/>
    </xf>
    <xf numFmtId="3" fontId="5" fillId="0" borderId="13" xfId="96" applyNumberFormat="1" applyFont="1" applyFill="1" applyBorder="1" applyAlignment="1">
      <alignment horizontal="center" vertical="center" wrapText="1"/>
      <protection/>
    </xf>
    <xf numFmtId="3" fontId="6" fillId="0" borderId="11" xfId="96" applyNumberFormat="1" applyFont="1" applyFill="1" applyBorder="1" applyAlignment="1">
      <alignment horizontal="center" vertical="center" wrapText="1"/>
      <protection/>
    </xf>
    <xf numFmtId="3" fontId="5" fillId="0" borderId="14" xfId="96" applyNumberFormat="1" applyFont="1" applyFill="1" applyBorder="1" applyAlignment="1">
      <alignment horizontal="center" vertical="center" wrapText="1"/>
      <protection/>
    </xf>
    <xf numFmtId="3" fontId="5" fillId="0" borderId="12" xfId="96" applyNumberFormat="1" applyFont="1" applyFill="1" applyBorder="1" applyAlignment="1">
      <alignment horizontal="center" vertical="center" wrapText="1"/>
      <protection/>
    </xf>
    <xf numFmtId="3" fontId="5" fillId="0" borderId="11" xfId="96" applyNumberFormat="1" applyFont="1" applyFill="1" applyBorder="1" applyAlignment="1">
      <alignment horizontal="center" vertical="center" wrapText="1"/>
      <protection/>
    </xf>
    <xf numFmtId="0" fontId="7" fillId="33" borderId="0" xfId="0" applyFont="1" applyFill="1" applyAlignment="1">
      <alignment/>
    </xf>
    <xf numFmtId="0" fontId="7" fillId="34" borderId="0" xfId="0" applyFont="1" applyFill="1" applyAlignment="1">
      <alignment/>
    </xf>
    <xf numFmtId="1" fontId="5" fillId="0" borderId="14" xfId="96" applyNumberFormat="1" applyFont="1" applyFill="1" applyBorder="1" applyAlignment="1">
      <alignment horizontal="center" vertical="center" wrapText="1"/>
      <protection/>
    </xf>
    <xf numFmtId="0" fontId="7" fillId="0" borderId="0" xfId="0" applyFont="1" applyFill="1" applyAlignment="1">
      <alignment/>
    </xf>
    <xf numFmtId="9" fontId="7" fillId="0" borderId="0" xfId="106" applyFont="1" applyFill="1" applyAlignment="1">
      <alignment/>
    </xf>
    <xf numFmtId="9" fontId="7" fillId="0" borderId="0" xfId="107" applyFont="1" applyFill="1" applyAlignment="1">
      <alignment horizontal="center" vertical="center"/>
    </xf>
    <xf numFmtId="0" fontId="11" fillId="0" borderId="0" xfId="0" applyFont="1" applyAlignment="1">
      <alignment/>
    </xf>
    <xf numFmtId="0" fontId="5" fillId="35" borderId="11" xfId="0" applyFont="1" applyFill="1" applyBorder="1" applyAlignment="1">
      <alignment/>
    </xf>
    <xf numFmtId="0" fontId="5" fillId="35" borderId="11" xfId="0" applyFont="1" applyFill="1" applyBorder="1" applyAlignment="1">
      <alignment horizontal="justify" vertical="center"/>
    </xf>
    <xf numFmtId="3" fontId="5" fillId="35" borderId="11" xfId="0" applyNumberFormat="1" applyFont="1" applyFill="1" applyBorder="1" applyAlignment="1">
      <alignment horizontal="center" wrapText="1"/>
    </xf>
    <xf numFmtId="10" fontId="5" fillId="35" borderId="11" xfId="106" applyNumberFormat="1" applyFont="1" applyFill="1" applyBorder="1" applyAlignment="1">
      <alignment horizontal="center" vertical="center" wrapText="1"/>
    </xf>
    <xf numFmtId="204" fontId="5" fillId="35" borderId="11" xfId="69" applyNumberFormat="1" applyFont="1" applyFill="1" applyBorder="1" applyAlignment="1">
      <alignment horizontal="center" wrapText="1"/>
    </xf>
    <xf numFmtId="4" fontId="5" fillId="35" borderId="11" xfId="0" applyNumberFormat="1" applyFont="1" applyFill="1" applyBorder="1" applyAlignment="1">
      <alignment horizontal="center" vertical="center" wrapText="1"/>
    </xf>
    <xf numFmtId="4" fontId="6" fillId="35" borderId="11" xfId="0" applyNumberFormat="1" applyFont="1" applyFill="1" applyBorder="1" applyAlignment="1">
      <alignment horizontal="center" vertical="center" wrapText="1"/>
    </xf>
    <xf numFmtId="0" fontId="5" fillId="35" borderId="16" xfId="0" applyFont="1" applyFill="1" applyBorder="1" applyAlignment="1">
      <alignment vertical="center"/>
    </xf>
    <xf numFmtId="0" fontId="5" fillId="35" borderId="15" xfId="0" applyFont="1" applyFill="1" applyBorder="1" applyAlignment="1">
      <alignment horizontal="justify" vertical="center" wrapText="1"/>
    </xf>
    <xf numFmtId="3" fontId="5" fillId="35" borderId="13" xfId="0" applyNumberFormat="1" applyFont="1" applyFill="1" applyBorder="1" applyAlignment="1">
      <alignment horizontal="center" vertical="center" wrapText="1"/>
    </xf>
    <xf numFmtId="10" fontId="5" fillId="35" borderId="13" xfId="107" applyNumberFormat="1" applyFont="1" applyFill="1" applyBorder="1" applyAlignment="1">
      <alignment horizontal="center" vertical="center" wrapText="1"/>
    </xf>
    <xf numFmtId="166" fontId="5" fillId="35" borderId="13" xfId="107" applyNumberFormat="1" applyFont="1" applyFill="1" applyBorder="1" applyAlignment="1">
      <alignment horizontal="center" vertical="center" wrapText="1"/>
    </xf>
    <xf numFmtId="4" fontId="5" fillId="35" borderId="19" xfId="0" applyNumberFormat="1" applyFont="1" applyFill="1" applyBorder="1" applyAlignment="1">
      <alignment horizontal="center" vertical="center" wrapText="1"/>
    </xf>
    <xf numFmtId="0" fontId="5" fillId="35" borderId="16" xfId="0" applyFont="1" applyFill="1" applyBorder="1" applyAlignment="1">
      <alignment/>
    </xf>
    <xf numFmtId="0" fontId="5" fillId="35" borderId="17" xfId="0" applyFont="1" applyFill="1" applyBorder="1" applyAlignment="1">
      <alignment wrapText="1"/>
    </xf>
    <xf numFmtId="3" fontId="5" fillId="35" borderId="11" xfId="0" applyNumberFormat="1" applyFont="1" applyFill="1" applyBorder="1" applyAlignment="1">
      <alignment horizontal="center" vertical="center" wrapText="1"/>
    </xf>
    <xf numFmtId="204" fontId="5" fillId="35" borderId="11" xfId="69" applyNumberFormat="1" applyFont="1" applyFill="1" applyBorder="1" applyAlignment="1">
      <alignment horizontal="center" vertical="center" wrapText="1"/>
    </xf>
    <xf numFmtId="0" fontId="5" fillId="35" borderId="11" xfId="0" applyFont="1" applyFill="1" applyBorder="1" applyAlignment="1">
      <alignment wrapText="1"/>
    </xf>
    <xf numFmtId="0" fontId="5" fillId="35" borderId="11" xfId="0" applyFont="1" applyFill="1" applyBorder="1" applyAlignment="1">
      <alignment horizontal="justify" vertical="center" wrapText="1"/>
    </xf>
    <xf numFmtId="0" fontId="5" fillId="35" borderId="17" xfId="0" applyFont="1" applyFill="1" applyBorder="1" applyAlignment="1">
      <alignment vertical="center" wrapText="1"/>
    </xf>
    <xf numFmtId="10" fontId="6" fillId="35" borderId="11" xfId="107" applyNumberFormat="1" applyFont="1" applyFill="1" applyBorder="1" applyAlignment="1">
      <alignment horizontal="center" vertical="center" wrapText="1"/>
    </xf>
    <xf numFmtId="10" fontId="5" fillId="35" borderId="16" xfId="106" applyNumberFormat="1" applyFont="1" applyFill="1" applyBorder="1" applyAlignment="1">
      <alignment horizontal="center" vertical="center" wrapText="1"/>
    </xf>
    <xf numFmtId="189" fontId="6" fillId="35" borderId="11" xfId="0" applyNumberFormat="1" applyFont="1" applyFill="1" applyBorder="1" applyAlignment="1">
      <alignment horizontal="center" wrapText="1"/>
    </xf>
    <xf numFmtId="165" fontId="5" fillId="35" borderId="11" xfId="96" applyNumberFormat="1" applyFont="1" applyFill="1" applyBorder="1" applyAlignment="1">
      <alignment horizontal="center" vertical="center" wrapText="1"/>
      <protection/>
    </xf>
    <xf numFmtId="10" fontId="5" fillId="35" borderId="11" xfId="96" applyNumberFormat="1" applyFont="1" applyFill="1" applyBorder="1" applyAlignment="1">
      <alignment horizontal="center" vertical="center" wrapText="1"/>
      <protection/>
    </xf>
    <xf numFmtId="0" fontId="6" fillId="35" borderId="11" xfId="0" applyFont="1" applyFill="1" applyBorder="1" applyAlignment="1">
      <alignment horizontal="center" vertical="center"/>
    </xf>
    <xf numFmtId="0" fontId="6" fillId="35" borderId="11" xfId="96" applyNumberFormat="1" applyFont="1" applyFill="1" applyBorder="1" applyAlignment="1">
      <alignment horizontal="center" vertical="center" wrapText="1"/>
      <protection/>
    </xf>
    <xf numFmtId="10" fontId="6" fillId="35" borderId="11" xfId="96" applyNumberFormat="1" applyFont="1" applyFill="1" applyBorder="1" applyAlignment="1">
      <alignment horizontal="center" vertical="center"/>
      <protection/>
    </xf>
    <xf numFmtId="0" fontId="6" fillId="35" borderId="11" xfId="0" applyFont="1" applyFill="1" applyBorder="1" applyAlignment="1">
      <alignment horizontal="center" wrapText="1"/>
    </xf>
    <xf numFmtId="0" fontId="6" fillId="35" borderId="11" xfId="0" applyFont="1" applyFill="1" applyBorder="1" applyAlignment="1">
      <alignment wrapText="1"/>
    </xf>
    <xf numFmtId="0" fontId="3" fillId="0" borderId="0" xfId="0" applyFont="1" applyFill="1" applyBorder="1" applyAlignment="1">
      <alignment horizontal="center" vertical="center" wrapText="1"/>
    </xf>
    <xf numFmtId="4" fontId="5" fillId="34" borderId="11" xfId="0" applyNumberFormat="1" applyFont="1" applyFill="1" applyBorder="1" applyAlignment="1">
      <alignment horizontal="center" vertical="center"/>
    </xf>
    <xf numFmtId="4" fontId="6" fillId="0" borderId="11" xfId="96" applyNumberFormat="1" applyFont="1" applyFill="1" applyBorder="1" applyAlignment="1">
      <alignment horizontal="center" vertical="center"/>
      <protection/>
    </xf>
    <xf numFmtId="166" fontId="6" fillId="0" borderId="13" xfId="107"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top" wrapText="1"/>
    </xf>
    <xf numFmtId="0" fontId="6" fillId="35" borderId="11" xfId="0" applyNumberFormat="1" applyFont="1" applyFill="1" applyBorder="1" applyAlignment="1">
      <alignment horizontal="center" vertical="center" wrapText="1"/>
    </xf>
    <xf numFmtId="0" fontId="6" fillId="35" borderId="11" xfId="0" applyFont="1" applyFill="1" applyBorder="1" applyAlignment="1">
      <alignment horizontal="center" vertical="center" wrapText="1"/>
    </xf>
    <xf numFmtId="0" fontId="2" fillId="0" borderId="0" xfId="0" applyFont="1" applyFill="1" applyAlignment="1">
      <alignment horizontal="center" vertical="center"/>
    </xf>
    <xf numFmtId="3" fontId="6" fillId="0" borderId="13"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4" xfId="0" applyFont="1" applyFill="1" applyBorder="1" applyAlignment="1">
      <alignment horizontal="justify" vertical="center" wrapText="1"/>
    </xf>
    <xf numFmtId="165" fontId="5" fillId="35" borderId="16" xfId="96" applyNumberFormat="1" applyFont="1" applyFill="1" applyBorder="1" applyAlignment="1">
      <alignment horizontal="center" vertical="center" wrapText="1"/>
      <protection/>
    </xf>
    <xf numFmtId="165" fontId="5" fillId="35" borderId="17" xfId="96" applyNumberFormat="1" applyFont="1" applyFill="1" applyBorder="1" applyAlignment="1">
      <alignment horizontal="center" vertical="center" wrapText="1"/>
      <protection/>
    </xf>
    <xf numFmtId="165" fontId="5" fillId="35" borderId="15" xfId="96" applyNumberFormat="1" applyFont="1" applyFill="1" applyBorder="1" applyAlignment="1">
      <alignment horizontal="center" vertical="center" wrapText="1"/>
      <protection/>
    </xf>
    <xf numFmtId="0" fontId="5" fillId="35" borderId="16" xfId="96" applyFont="1" applyFill="1" applyBorder="1" applyAlignment="1">
      <alignment horizontal="left" vertical="center"/>
      <protection/>
    </xf>
    <xf numFmtId="0" fontId="5" fillId="35" borderId="17" xfId="96" applyFont="1" applyFill="1" applyBorder="1" applyAlignment="1">
      <alignment horizontal="left" vertical="center"/>
      <protection/>
    </xf>
    <xf numFmtId="0" fontId="5" fillId="35" borderId="15" xfId="96" applyFont="1" applyFill="1" applyBorder="1" applyAlignment="1">
      <alignment horizontal="left" vertical="center"/>
      <protection/>
    </xf>
    <xf numFmtId="3" fontId="6" fillId="0" borderId="12" xfId="0" applyNumberFormat="1" applyFont="1" applyFill="1" applyBorder="1" applyAlignment="1">
      <alignment horizontal="center" vertical="center" wrapText="1"/>
    </xf>
    <xf numFmtId="2" fontId="5" fillId="35" borderId="16" xfId="0" applyNumberFormat="1" applyFont="1" applyFill="1" applyBorder="1" applyAlignment="1">
      <alignment horizontal="left" wrapText="1"/>
    </xf>
    <xf numFmtId="2" fontId="5" fillId="35" borderId="17" xfId="0" applyNumberFormat="1" applyFont="1" applyFill="1" applyBorder="1" applyAlignment="1">
      <alignment horizontal="left" wrapText="1"/>
    </xf>
    <xf numFmtId="2" fontId="5" fillId="35" borderId="15" xfId="0" applyNumberFormat="1" applyFont="1" applyFill="1" applyBorder="1" applyAlignment="1">
      <alignment horizontal="left" wrapText="1"/>
    </xf>
    <xf numFmtId="3" fontId="6" fillId="0" borderId="13"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0" fontId="10" fillId="0" borderId="0" xfId="0" applyFont="1" applyFill="1" applyBorder="1" applyAlignment="1">
      <alignment horizontal="center" wrapText="1"/>
    </xf>
    <xf numFmtId="0" fontId="9" fillId="0" borderId="0" xfId="0" applyFont="1" applyFill="1" applyBorder="1" applyAlignment="1">
      <alignment horizontal="center" wrapText="1"/>
    </xf>
    <xf numFmtId="0" fontId="5" fillId="16" borderId="13"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6" fillId="16" borderId="17" xfId="0" applyFont="1" applyFill="1" applyBorder="1" applyAlignment="1">
      <alignment horizontal="center" wrapText="1"/>
    </xf>
    <xf numFmtId="0" fontId="5" fillId="34" borderId="16" xfId="0" applyFont="1" applyFill="1" applyBorder="1" applyAlignment="1">
      <alignment horizontal="center"/>
    </xf>
    <xf numFmtId="0" fontId="5" fillId="34" borderId="17" xfId="0" applyFont="1" applyFill="1" applyBorder="1" applyAlignment="1">
      <alignment horizontal="center"/>
    </xf>
    <xf numFmtId="0" fontId="5" fillId="34" borderId="15" xfId="0" applyFont="1" applyFill="1" applyBorder="1" applyAlignment="1">
      <alignment horizontal="center"/>
    </xf>
    <xf numFmtId="0" fontId="5" fillId="34" borderId="2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5" fillId="34" borderId="16" xfId="0" applyFont="1" applyFill="1" applyBorder="1" applyAlignment="1">
      <alignment horizontal="center" wrapText="1"/>
    </xf>
    <xf numFmtId="0" fontId="5" fillId="34" borderId="17" xfId="0" applyFont="1" applyFill="1" applyBorder="1" applyAlignment="1">
      <alignment horizontal="center" wrapText="1"/>
    </xf>
    <xf numFmtId="0" fontId="5" fillId="34" borderId="15" xfId="0" applyFont="1" applyFill="1" applyBorder="1" applyAlignment="1">
      <alignment horizontal="center" wrapText="1"/>
    </xf>
    <xf numFmtId="0" fontId="6" fillId="0" borderId="11"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0" borderId="0" xfId="0" applyFont="1" applyFill="1" applyBorder="1" applyAlignment="1">
      <alignment horizontal="right"/>
    </xf>
    <xf numFmtId="0" fontId="6" fillId="0" borderId="11" xfId="0" applyFont="1" applyFill="1" applyBorder="1" applyAlignment="1">
      <alignment horizontal="justify" vertical="center" wrapText="1"/>
    </xf>
    <xf numFmtId="0" fontId="6" fillId="0" borderId="12" xfId="0" applyNumberFormat="1" applyFont="1" applyFill="1" applyBorder="1" applyAlignment="1">
      <alignment horizontal="center" vertical="center" wrapText="1"/>
    </xf>
    <xf numFmtId="0" fontId="8" fillId="0" borderId="0" xfId="0" applyFont="1" applyFill="1" applyBorder="1" applyAlignment="1">
      <alignment horizontal="left" wrapText="1"/>
    </xf>
    <xf numFmtId="3" fontId="6" fillId="0" borderId="11"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6" fillId="0" borderId="13" xfId="96" applyFont="1" applyFill="1" applyBorder="1" applyAlignment="1">
      <alignment horizontal="center" vertical="center" wrapText="1"/>
      <protection/>
    </xf>
    <xf numFmtId="0" fontId="6" fillId="0" borderId="14" xfId="96" applyFont="1" applyFill="1" applyBorder="1" applyAlignment="1">
      <alignment horizontal="center" vertical="center" wrapText="1"/>
      <protection/>
    </xf>
    <xf numFmtId="3" fontId="5" fillId="0" borderId="13" xfId="96" applyNumberFormat="1" applyFont="1" applyFill="1" applyBorder="1" applyAlignment="1">
      <alignment horizontal="center" vertical="center" wrapText="1"/>
      <protection/>
    </xf>
    <xf numFmtId="3" fontId="5" fillId="0" borderId="14" xfId="96" applyNumberFormat="1" applyFont="1" applyFill="1" applyBorder="1" applyAlignment="1">
      <alignment horizontal="center" vertical="center" wrapText="1"/>
      <protection/>
    </xf>
    <xf numFmtId="0" fontId="6" fillId="0" borderId="12" xfId="96" applyFont="1" applyFill="1" applyBorder="1" applyAlignment="1">
      <alignment horizontal="center" vertical="center" wrapText="1"/>
      <protection/>
    </xf>
    <xf numFmtId="3" fontId="5" fillId="0" borderId="12" xfId="96" applyNumberFormat="1" applyFont="1" applyFill="1" applyBorder="1" applyAlignment="1">
      <alignment horizontal="center" vertical="center" wrapText="1"/>
      <protection/>
    </xf>
    <xf numFmtId="0" fontId="6" fillId="0" borderId="11" xfId="96" applyFont="1" applyFill="1" applyBorder="1" applyAlignment="1">
      <alignment horizontal="center" vertical="center" wrapText="1"/>
      <protection/>
    </xf>
    <xf numFmtId="0" fontId="0" fillId="0" borderId="14" xfId="96" applyFont="1" applyFill="1" applyBorder="1" applyAlignment="1">
      <alignment horizontal="center" vertical="center" wrapText="1"/>
      <protection/>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3" xfId="96"/>
    <cellStyle name="Normal 4" xfId="97"/>
    <cellStyle name="Normal 4 2" xfId="98"/>
    <cellStyle name="Normal 5" xfId="99"/>
    <cellStyle name="Note" xfId="100"/>
    <cellStyle name="Note 2" xfId="101"/>
    <cellStyle name="Note 2 2" xfId="102"/>
    <cellStyle name="Note 3" xfId="103"/>
    <cellStyle name="Output" xfId="104"/>
    <cellStyle name="Output 2" xfId="105"/>
    <cellStyle name="Percent" xfId="106"/>
    <cellStyle name="Percent 2" xfId="107"/>
    <cellStyle name="Percent 3" xfId="108"/>
    <cellStyle name="Percent 3 2" xfId="109"/>
    <cellStyle name="Title" xfId="110"/>
    <cellStyle name="Title 2" xfId="111"/>
    <cellStyle name="Total" xfId="112"/>
    <cellStyle name="Total 2" xfId="113"/>
    <cellStyle name="Warning Text" xfId="114"/>
    <cellStyle name="Warning Text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9"/>
  <sheetViews>
    <sheetView tabSelected="1" view="pageLayout" zoomScale="55" zoomScaleNormal="40" zoomScaleSheetLayoutView="40" zoomScalePageLayoutView="55" workbookViewId="0" topLeftCell="A1">
      <selection activeCell="A1" sqref="A1"/>
    </sheetView>
  </sheetViews>
  <sheetFormatPr defaultColWidth="9.140625" defaultRowHeight="12.75"/>
  <cols>
    <col min="1" max="1" width="11.00390625" style="2" customWidth="1"/>
    <col min="2" max="2" width="28.7109375" style="5" customWidth="1"/>
    <col min="3" max="3" width="51.140625" style="10" customWidth="1"/>
    <col min="4" max="4" width="26.57421875" style="2" customWidth="1"/>
    <col min="5" max="5" width="27.421875" style="2" customWidth="1"/>
    <col min="6" max="6" width="21.57421875" style="2" customWidth="1"/>
    <col min="7" max="7" width="20.8515625" style="2" customWidth="1"/>
    <col min="8" max="8" width="18.57421875" style="2" customWidth="1"/>
    <col min="9" max="9" width="20.57421875" style="2" customWidth="1"/>
    <col min="10" max="10" width="22.7109375" style="2" customWidth="1"/>
    <col min="11" max="11" width="36.8515625" style="60" customWidth="1"/>
    <col min="12" max="12" width="29.421875" style="5" bestFit="1" customWidth="1"/>
    <col min="13" max="13" width="25.28125" style="5" customWidth="1"/>
    <col min="14" max="14" width="15.28125" style="2" customWidth="1"/>
    <col min="15" max="15" width="12.7109375" style="7" bestFit="1" customWidth="1"/>
    <col min="16" max="16384" width="9.140625" style="8" customWidth="1"/>
  </cols>
  <sheetData>
    <row r="1" spans="8:14" ht="23.25">
      <c r="H1" s="209" t="s">
        <v>514</v>
      </c>
      <c r="I1" s="210"/>
      <c r="J1" s="210"/>
      <c r="K1" s="210"/>
      <c r="L1" s="210"/>
      <c r="M1" s="210"/>
      <c r="N1" s="210"/>
    </row>
    <row r="2" spans="8:14" ht="23.25">
      <c r="H2" s="210"/>
      <c r="I2" s="210"/>
      <c r="J2" s="210"/>
      <c r="K2" s="210"/>
      <c r="L2" s="210"/>
      <c r="M2" s="210"/>
      <c r="N2" s="210"/>
    </row>
    <row r="3" spans="8:14" ht="23.25">
      <c r="H3" s="210"/>
      <c r="I3" s="210"/>
      <c r="J3" s="210"/>
      <c r="K3" s="210"/>
      <c r="L3" s="210"/>
      <c r="M3" s="210"/>
      <c r="N3" s="210"/>
    </row>
    <row r="4" spans="8:14" ht="23.25">
      <c r="H4" s="210"/>
      <c r="I4" s="210"/>
      <c r="J4" s="210"/>
      <c r="K4" s="210"/>
      <c r="L4" s="210"/>
      <c r="M4" s="210"/>
      <c r="N4" s="210"/>
    </row>
    <row r="5" ht="32.25" customHeight="1">
      <c r="G5" s="6"/>
    </row>
    <row r="6" spans="1:14" ht="22.5" customHeight="1">
      <c r="A6" s="193" t="s">
        <v>61</v>
      </c>
      <c r="B6" s="193"/>
      <c r="C6" s="193"/>
      <c r="D6" s="193"/>
      <c r="E6" s="193"/>
      <c r="F6" s="193"/>
      <c r="G6" s="193"/>
      <c r="H6" s="193"/>
      <c r="I6" s="193"/>
      <c r="J6" s="193"/>
      <c r="K6" s="193"/>
      <c r="L6" s="193"/>
      <c r="M6" s="194"/>
      <c r="N6" s="63"/>
    </row>
    <row r="7" spans="1:14" ht="13.5" customHeight="1">
      <c r="A7" s="1"/>
      <c r="B7" s="1"/>
      <c r="C7" s="11"/>
      <c r="D7" s="1"/>
      <c r="E7" s="1"/>
      <c r="F7" s="3"/>
      <c r="G7" s="3"/>
      <c r="H7" s="3"/>
      <c r="I7" s="3"/>
      <c r="J7" s="1"/>
      <c r="K7" s="151"/>
      <c r="L7" s="1"/>
      <c r="M7" s="4"/>
      <c r="N7" s="63"/>
    </row>
    <row r="8" spans="1:14" ht="26.25" customHeight="1">
      <c r="A8" s="195" t="s">
        <v>96</v>
      </c>
      <c r="B8" s="195" t="s">
        <v>1</v>
      </c>
      <c r="C8" s="195" t="s">
        <v>8</v>
      </c>
      <c r="D8" s="195" t="s">
        <v>19</v>
      </c>
      <c r="E8" s="195" t="s">
        <v>97</v>
      </c>
      <c r="F8" s="197" t="s">
        <v>0</v>
      </c>
      <c r="G8" s="198"/>
      <c r="H8" s="198"/>
      <c r="I8" s="198"/>
      <c r="J8" s="195" t="s">
        <v>14</v>
      </c>
      <c r="K8" s="195" t="s">
        <v>17</v>
      </c>
      <c r="L8" s="105"/>
      <c r="M8" s="195" t="s">
        <v>11</v>
      </c>
      <c r="N8" s="195" t="s">
        <v>95</v>
      </c>
    </row>
    <row r="9" spans="1:14" ht="214.5" customHeight="1">
      <c r="A9" s="196"/>
      <c r="B9" s="196"/>
      <c r="C9" s="196"/>
      <c r="D9" s="196"/>
      <c r="E9" s="196"/>
      <c r="F9" s="64" t="s">
        <v>3</v>
      </c>
      <c r="G9" s="64" t="s">
        <v>9</v>
      </c>
      <c r="H9" s="64" t="s">
        <v>2</v>
      </c>
      <c r="I9" s="64" t="s">
        <v>5</v>
      </c>
      <c r="J9" s="196"/>
      <c r="K9" s="196"/>
      <c r="L9" s="106" t="s">
        <v>10</v>
      </c>
      <c r="M9" s="196"/>
      <c r="N9" s="196"/>
    </row>
    <row r="10" spans="1:14" ht="9.75" customHeight="1">
      <c r="A10" s="106"/>
      <c r="B10" s="106"/>
      <c r="C10" s="106"/>
      <c r="D10" s="106"/>
      <c r="E10" s="106"/>
      <c r="F10" s="64"/>
      <c r="G10" s="64"/>
      <c r="H10" s="64"/>
      <c r="I10" s="64"/>
      <c r="J10" s="106"/>
      <c r="K10" s="106"/>
      <c r="L10" s="106"/>
      <c r="M10" s="106"/>
      <c r="N10" s="106"/>
    </row>
    <row r="11" spans="1:14" ht="22.5">
      <c r="A11" s="65">
        <v>1</v>
      </c>
      <c r="B11" s="65">
        <v>2</v>
      </c>
      <c r="C11" s="66">
        <v>3</v>
      </c>
      <c r="D11" s="65">
        <v>4</v>
      </c>
      <c r="E11" s="65">
        <v>5</v>
      </c>
      <c r="F11" s="65" t="s">
        <v>12</v>
      </c>
      <c r="G11" s="65">
        <v>7</v>
      </c>
      <c r="H11" s="65">
        <v>8</v>
      </c>
      <c r="I11" s="65">
        <v>9</v>
      </c>
      <c r="J11" s="65" t="s">
        <v>13</v>
      </c>
      <c r="K11" s="66">
        <v>11</v>
      </c>
      <c r="L11" s="65">
        <v>12</v>
      </c>
      <c r="M11" s="65">
        <v>13</v>
      </c>
      <c r="N11" s="65">
        <v>14</v>
      </c>
    </row>
    <row r="12" spans="1:15" s="115" customFormat="1" ht="21" customHeight="1">
      <c r="A12" s="202" t="s">
        <v>515</v>
      </c>
      <c r="B12" s="203"/>
      <c r="C12" s="203"/>
      <c r="D12" s="203"/>
      <c r="E12" s="203"/>
      <c r="F12" s="203"/>
      <c r="G12" s="203"/>
      <c r="H12" s="203"/>
      <c r="I12" s="203"/>
      <c r="J12" s="203"/>
      <c r="K12" s="203"/>
      <c r="L12" s="203"/>
      <c r="M12" s="203"/>
      <c r="N12" s="204"/>
      <c r="O12" s="114"/>
    </row>
    <row r="13" spans="1:15" s="115" customFormat="1" ht="18.75" customHeight="1">
      <c r="A13" s="199" t="s">
        <v>4</v>
      </c>
      <c r="B13" s="200"/>
      <c r="C13" s="201"/>
      <c r="D13" s="67">
        <f aca="true" t="shared" si="0" ref="D13:I13">SUM(D15:D115)</f>
        <v>181838877.33999994</v>
      </c>
      <c r="E13" s="67">
        <f t="shared" si="0"/>
        <v>149237402.10999992</v>
      </c>
      <c r="F13" s="67">
        <f t="shared" si="0"/>
        <v>206952.25</v>
      </c>
      <c r="G13" s="67">
        <f t="shared" si="0"/>
        <v>184260.9</v>
      </c>
      <c r="H13" s="67">
        <f t="shared" si="0"/>
        <v>22691.310000000005</v>
      </c>
      <c r="I13" s="67">
        <f t="shared" si="0"/>
        <v>0</v>
      </c>
      <c r="J13" s="68">
        <f>F13/E13</f>
        <v>0.001386731791588409</v>
      </c>
      <c r="K13" s="152"/>
      <c r="L13" s="67">
        <f>SUM(L15:L108)</f>
        <v>200741.08000000002</v>
      </c>
      <c r="M13" s="69"/>
      <c r="N13" s="69"/>
      <c r="O13" s="114"/>
    </row>
    <row r="14" spans="1:14" s="7" customFormat="1" ht="19.5" customHeight="1">
      <c r="A14" s="205" t="s">
        <v>21</v>
      </c>
      <c r="B14" s="206"/>
      <c r="C14" s="207"/>
      <c r="D14" s="67">
        <f aca="true" t="shared" si="1" ref="D14:I14">SUM(D109:D115)</f>
        <v>961620.54</v>
      </c>
      <c r="E14" s="67">
        <f t="shared" si="1"/>
        <v>864645.4800000001</v>
      </c>
      <c r="F14" s="67">
        <f t="shared" si="1"/>
        <v>343.63</v>
      </c>
      <c r="G14" s="67">
        <f t="shared" si="1"/>
        <v>343.63</v>
      </c>
      <c r="H14" s="67">
        <f t="shared" si="1"/>
        <v>0</v>
      </c>
      <c r="I14" s="67">
        <f t="shared" si="1"/>
        <v>0</v>
      </c>
      <c r="J14" s="68">
        <f>F14/E14</f>
        <v>0.00039742299930834075</v>
      </c>
      <c r="K14" s="152"/>
      <c r="L14" s="67">
        <f>L109+L110+L111+L112+L113+L114+L115</f>
        <v>343.63</v>
      </c>
      <c r="M14" s="69"/>
      <c r="N14" s="69"/>
    </row>
    <row r="15" spans="1:14" s="7" customFormat="1" ht="139.5">
      <c r="A15" s="16">
        <v>1</v>
      </c>
      <c r="B15" s="16" t="s">
        <v>82</v>
      </c>
      <c r="C15" s="28" t="s">
        <v>274</v>
      </c>
      <c r="D15" s="17">
        <v>1394308</v>
      </c>
      <c r="E15" s="17">
        <v>1254877.2</v>
      </c>
      <c r="F15" s="18">
        <v>1144.3</v>
      </c>
      <c r="G15" s="18">
        <v>972.64</v>
      </c>
      <c r="H15" s="18">
        <v>171.66</v>
      </c>
      <c r="I15" s="18">
        <v>0</v>
      </c>
      <c r="J15" s="19">
        <f>F15/E15</f>
        <v>0.0009118820550727991</v>
      </c>
      <c r="K15" s="21" t="s">
        <v>30</v>
      </c>
      <c r="L15" s="20">
        <v>0</v>
      </c>
      <c r="M15" s="16" t="s">
        <v>517</v>
      </c>
      <c r="N15" s="21" t="s">
        <v>27</v>
      </c>
    </row>
    <row r="16" spans="1:14" s="7" customFormat="1" ht="162.75">
      <c r="A16" s="16">
        <v>2</v>
      </c>
      <c r="B16" s="16" t="s">
        <v>75</v>
      </c>
      <c r="C16" s="28" t="s">
        <v>275</v>
      </c>
      <c r="D16" s="17">
        <v>1396800</v>
      </c>
      <c r="E16" s="17">
        <v>1186101.6</v>
      </c>
      <c r="F16" s="18">
        <v>1397.8400000000001</v>
      </c>
      <c r="G16" s="18">
        <v>1188.16</v>
      </c>
      <c r="H16" s="18">
        <v>209.68</v>
      </c>
      <c r="I16" s="18">
        <v>0</v>
      </c>
      <c r="J16" s="19">
        <f>F16/E16</f>
        <v>0.0011785162417789505</v>
      </c>
      <c r="K16" s="21" t="s">
        <v>276</v>
      </c>
      <c r="L16" s="20">
        <v>1397.8400000000001</v>
      </c>
      <c r="M16" s="21" t="s">
        <v>36</v>
      </c>
      <c r="N16" s="21" t="s">
        <v>27</v>
      </c>
    </row>
    <row r="17" spans="1:14" s="7" customFormat="1" ht="116.25">
      <c r="A17" s="16">
        <v>3</v>
      </c>
      <c r="B17" s="83" t="s">
        <v>28</v>
      </c>
      <c r="C17" s="84" t="s">
        <v>429</v>
      </c>
      <c r="D17" s="82">
        <v>1292850</v>
      </c>
      <c r="E17" s="82">
        <v>1163447</v>
      </c>
      <c r="F17" s="18">
        <v>118</v>
      </c>
      <c r="G17" s="18">
        <v>100</v>
      </c>
      <c r="H17" s="18">
        <v>18</v>
      </c>
      <c r="I17" s="18">
        <v>0</v>
      </c>
      <c r="J17" s="19">
        <v>0.0001</v>
      </c>
      <c r="K17" s="21" t="s">
        <v>430</v>
      </c>
      <c r="L17" s="20">
        <v>118</v>
      </c>
      <c r="M17" s="21" t="s">
        <v>36</v>
      </c>
      <c r="N17" s="21" t="s">
        <v>27</v>
      </c>
    </row>
    <row r="18" spans="1:14" s="7" customFormat="1" ht="93">
      <c r="A18" s="16">
        <v>4</v>
      </c>
      <c r="B18" s="83" t="s">
        <v>28</v>
      </c>
      <c r="C18" s="84" t="s">
        <v>431</v>
      </c>
      <c r="D18" s="82">
        <v>1361489</v>
      </c>
      <c r="E18" s="82">
        <v>1064599</v>
      </c>
      <c r="F18" s="18">
        <v>7</v>
      </c>
      <c r="G18" s="18">
        <v>6</v>
      </c>
      <c r="H18" s="18">
        <v>1</v>
      </c>
      <c r="I18" s="18">
        <v>0</v>
      </c>
      <c r="J18" s="19">
        <v>0</v>
      </c>
      <c r="K18" s="21" t="s">
        <v>432</v>
      </c>
      <c r="L18" s="20">
        <v>7</v>
      </c>
      <c r="M18" s="21" t="s">
        <v>36</v>
      </c>
      <c r="N18" s="21" t="s">
        <v>27</v>
      </c>
    </row>
    <row r="19" spans="1:14" s="7" customFormat="1" ht="93">
      <c r="A19" s="16">
        <v>5</v>
      </c>
      <c r="B19" s="83" t="s">
        <v>46</v>
      </c>
      <c r="C19" s="84" t="s">
        <v>433</v>
      </c>
      <c r="D19" s="82">
        <v>1354204</v>
      </c>
      <c r="E19" s="82">
        <v>1218515</v>
      </c>
      <c r="F19" s="18">
        <v>7</v>
      </c>
      <c r="G19" s="18">
        <v>6</v>
      </c>
      <c r="H19" s="18">
        <v>1</v>
      </c>
      <c r="I19" s="18">
        <v>0</v>
      </c>
      <c r="J19" s="19">
        <v>0</v>
      </c>
      <c r="K19" s="21" t="s">
        <v>434</v>
      </c>
      <c r="L19" s="20">
        <v>7</v>
      </c>
      <c r="M19" s="21" t="s">
        <v>36</v>
      </c>
      <c r="N19" s="21" t="s">
        <v>27</v>
      </c>
    </row>
    <row r="20" spans="1:14" s="7" customFormat="1" ht="116.25">
      <c r="A20" s="16">
        <v>6</v>
      </c>
      <c r="B20" s="83" t="s">
        <v>38</v>
      </c>
      <c r="C20" s="84" t="s">
        <v>435</v>
      </c>
      <c r="D20" s="82">
        <v>1400174</v>
      </c>
      <c r="E20" s="82">
        <v>1259983</v>
      </c>
      <c r="F20" s="18">
        <v>121</v>
      </c>
      <c r="G20" s="18">
        <v>103</v>
      </c>
      <c r="H20" s="18">
        <v>18</v>
      </c>
      <c r="I20" s="18">
        <v>0</v>
      </c>
      <c r="J20" s="19">
        <v>0.0001</v>
      </c>
      <c r="K20" s="21" t="s">
        <v>436</v>
      </c>
      <c r="L20" s="20">
        <v>121</v>
      </c>
      <c r="M20" s="21" t="s">
        <v>36</v>
      </c>
      <c r="N20" s="21" t="s">
        <v>27</v>
      </c>
    </row>
    <row r="21" spans="1:14" s="7" customFormat="1" ht="93">
      <c r="A21" s="16">
        <v>7</v>
      </c>
      <c r="B21" s="83" t="s">
        <v>46</v>
      </c>
      <c r="C21" s="84" t="s">
        <v>437</v>
      </c>
      <c r="D21" s="82">
        <v>1379823</v>
      </c>
      <c r="E21" s="82">
        <v>1234579</v>
      </c>
      <c r="F21" s="18">
        <v>21</v>
      </c>
      <c r="G21" s="18">
        <v>18</v>
      </c>
      <c r="H21" s="18">
        <v>3</v>
      </c>
      <c r="I21" s="18">
        <v>0</v>
      </c>
      <c r="J21" s="19">
        <v>0</v>
      </c>
      <c r="K21" s="21" t="s">
        <v>30</v>
      </c>
      <c r="L21" s="20">
        <v>21</v>
      </c>
      <c r="M21" s="21" t="s">
        <v>36</v>
      </c>
      <c r="N21" s="21" t="s">
        <v>27</v>
      </c>
    </row>
    <row r="22" spans="1:14" s="7" customFormat="1" ht="93">
      <c r="A22" s="16">
        <v>8</v>
      </c>
      <c r="B22" s="83" t="s">
        <v>40</v>
      </c>
      <c r="C22" s="84" t="s">
        <v>438</v>
      </c>
      <c r="D22" s="82">
        <v>840087</v>
      </c>
      <c r="E22" s="82">
        <v>709536</v>
      </c>
      <c r="F22" s="18">
        <v>372</v>
      </c>
      <c r="G22" s="18">
        <v>316</v>
      </c>
      <c r="H22" s="18">
        <v>56</v>
      </c>
      <c r="I22" s="18">
        <v>0</v>
      </c>
      <c r="J22" s="19">
        <v>0.0005</v>
      </c>
      <c r="K22" s="21" t="s">
        <v>30</v>
      </c>
      <c r="L22" s="20">
        <v>372</v>
      </c>
      <c r="M22" s="21" t="s">
        <v>36</v>
      </c>
      <c r="N22" s="21" t="s">
        <v>27</v>
      </c>
    </row>
    <row r="23" spans="1:14" s="7" customFormat="1" ht="69.75" customHeight="1">
      <c r="A23" s="16">
        <v>9</v>
      </c>
      <c r="B23" s="164" t="s">
        <v>439</v>
      </c>
      <c r="C23" s="164" t="s">
        <v>440</v>
      </c>
      <c r="D23" s="82">
        <v>1395258</v>
      </c>
      <c r="E23" s="82">
        <v>1252635</v>
      </c>
      <c r="F23" s="18">
        <v>1026</v>
      </c>
      <c r="G23" s="18">
        <v>872</v>
      </c>
      <c r="H23" s="18">
        <v>154</v>
      </c>
      <c r="I23" s="18">
        <v>0</v>
      </c>
      <c r="J23" s="19">
        <v>0.0008</v>
      </c>
      <c r="K23" s="21" t="s">
        <v>30</v>
      </c>
      <c r="L23" s="20">
        <v>1026</v>
      </c>
      <c r="M23" s="21" t="s">
        <v>36</v>
      </c>
      <c r="N23" s="21" t="s">
        <v>27</v>
      </c>
    </row>
    <row r="24" spans="1:14" s="7" customFormat="1" ht="69.75">
      <c r="A24" s="16">
        <v>10</v>
      </c>
      <c r="B24" s="166"/>
      <c r="C24" s="166"/>
      <c r="D24" s="107"/>
      <c r="E24" s="107"/>
      <c r="F24" s="18">
        <v>80</v>
      </c>
      <c r="G24" s="18">
        <v>68</v>
      </c>
      <c r="H24" s="18">
        <v>12</v>
      </c>
      <c r="I24" s="18">
        <v>0</v>
      </c>
      <c r="J24" s="19">
        <v>0.0001</v>
      </c>
      <c r="K24" s="21" t="s">
        <v>30</v>
      </c>
      <c r="L24" s="20">
        <v>80</v>
      </c>
      <c r="M24" s="21" t="s">
        <v>36</v>
      </c>
      <c r="N24" s="21" t="s">
        <v>27</v>
      </c>
    </row>
    <row r="25" spans="1:14" s="7" customFormat="1" ht="69.75" customHeight="1">
      <c r="A25" s="16">
        <v>11</v>
      </c>
      <c r="B25" s="164" t="s">
        <v>441</v>
      </c>
      <c r="C25" s="164" t="s">
        <v>442</v>
      </c>
      <c r="D25" s="82">
        <v>1202868</v>
      </c>
      <c r="E25" s="82">
        <v>1027472</v>
      </c>
      <c r="F25" s="18">
        <v>8859</v>
      </c>
      <c r="G25" s="18">
        <v>7530</v>
      </c>
      <c r="H25" s="18">
        <v>1329</v>
      </c>
      <c r="I25" s="18">
        <v>0</v>
      </c>
      <c r="J25" s="19">
        <v>0.0086</v>
      </c>
      <c r="K25" s="21" t="s">
        <v>443</v>
      </c>
      <c r="L25" s="20">
        <v>8859</v>
      </c>
      <c r="M25" s="21" t="s">
        <v>47</v>
      </c>
      <c r="N25" s="21" t="s">
        <v>27</v>
      </c>
    </row>
    <row r="26" spans="1:14" s="7" customFormat="1" ht="69.75">
      <c r="A26" s="16">
        <v>12</v>
      </c>
      <c r="B26" s="166"/>
      <c r="C26" s="166"/>
      <c r="D26" s="107"/>
      <c r="E26" s="82">
        <v>1027472</v>
      </c>
      <c r="F26" s="18">
        <v>620</v>
      </c>
      <c r="G26" s="18">
        <v>527</v>
      </c>
      <c r="H26" s="18">
        <v>93</v>
      </c>
      <c r="I26" s="18">
        <v>0</v>
      </c>
      <c r="J26" s="19">
        <v>0.0006</v>
      </c>
      <c r="K26" s="21" t="s">
        <v>30</v>
      </c>
      <c r="L26" s="20">
        <v>620</v>
      </c>
      <c r="M26" s="21" t="s">
        <v>36</v>
      </c>
      <c r="N26" s="21" t="s">
        <v>27</v>
      </c>
    </row>
    <row r="27" spans="1:14" s="7" customFormat="1" ht="116.25">
      <c r="A27" s="16">
        <v>13</v>
      </c>
      <c r="B27" s="83" t="s">
        <v>28</v>
      </c>
      <c r="C27" s="84" t="s">
        <v>444</v>
      </c>
      <c r="D27" s="82">
        <v>1391698</v>
      </c>
      <c r="E27" s="82">
        <v>1250330</v>
      </c>
      <c r="F27" s="18">
        <v>0.32</v>
      </c>
      <c r="G27" s="18">
        <v>0.27</v>
      </c>
      <c r="H27" s="18">
        <v>0.05</v>
      </c>
      <c r="I27" s="18">
        <v>0</v>
      </c>
      <c r="J27" s="19">
        <v>0</v>
      </c>
      <c r="K27" s="21" t="s">
        <v>445</v>
      </c>
      <c r="L27" s="20">
        <v>0.32</v>
      </c>
      <c r="M27" s="16" t="s">
        <v>517</v>
      </c>
      <c r="N27" s="21" t="s">
        <v>27</v>
      </c>
    </row>
    <row r="28" spans="1:14" s="7" customFormat="1" ht="116.25">
      <c r="A28" s="16">
        <v>14</v>
      </c>
      <c r="B28" s="83" t="s">
        <v>28</v>
      </c>
      <c r="C28" s="84" t="s">
        <v>446</v>
      </c>
      <c r="D28" s="82">
        <v>724059</v>
      </c>
      <c r="E28" s="82">
        <v>583584</v>
      </c>
      <c r="F28" s="18">
        <v>88</v>
      </c>
      <c r="G28" s="18">
        <v>75</v>
      </c>
      <c r="H28" s="18">
        <v>13</v>
      </c>
      <c r="I28" s="18">
        <v>0</v>
      </c>
      <c r="J28" s="19">
        <v>0.0002</v>
      </c>
      <c r="K28" s="21" t="s">
        <v>30</v>
      </c>
      <c r="L28" s="20">
        <v>88</v>
      </c>
      <c r="M28" s="21" t="s">
        <v>36</v>
      </c>
      <c r="N28" s="21" t="s">
        <v>27</v>
      </c>
    </row>
    <row r="29" spans="1:14" s="7" customFormat="1" ht="69.75">
      <c r="A29" s="16">
        <v>15</v>
      </c>
      <c r="B29" s="99" t="s">
        <v>46</v>
      </c>
      <c r="C29" s="100" t="s">
        <v>447</v>
      </c>
      <c r="D29" s="109">
        <v>1123321</v>
      </c>
      <c r="E29" s="109">
        <v>1010912.1</v>
      </c>
      <c r="F29" s="110">
        <v>70.8</v>
      </c>
      <c r="G29" s="110">
        <v>60.18</v>
      </c>
      <c r="H29" s="110">
        <v>10.62</v>
      </c>
      <c r="I29" s="110">
        <v>0</v>
      </c>
      <c r="J29" s="101">
        <v>7.003576275326015E-05</v>
      </c>
      <c r="K29" s="102" t="s">
        <v>443</v>
      </c>
      <c r="L29" s="110">
        <v>70.8</v>
      </c>
      <c r="M29" s="102" t="s">
        <v>47</v>
      </c>
      <c r="N29" s="102" t="s">
        <v>27</v>
      </c>
    </row>
    <row r="30" spans="1:14" s="7" customFormat="1" ht="69.75">
      <c r="A30" s="16">
        <v>16</v>
      </c>
      <c r="B30" s="99" t="s">
        <v>28</v>
      </c>
      <c r="C30" s="100" t="s">
        <v>448</v>
      </c>
      <c r="D30" s="109">
        <v>1317042</v>
      </c>
      <c r="E30" s="109">
        <v>1157974.3599999999</v>
      </c>
      <c r="F30" s="110">
        <v>1623.28</v>
      </c>
      <c r="G30" s="110">
        <v>1379.78</v>
      </c>
      <c r="H30" s="110">
        <v>243.5</v>
      </c>
      <c r="I30" s="110">
        <v>0</v>
      </c>
      <c r="J30" s="101">
        <v>0.0014018272390763473</v>
      </c>
      <c r="K30" s="102" t="s">
        <v>231</v>
      </c>
      <c r="L30" s="20">
        <v>1623.28</v>
      </c>
      <c r="M30" s="102" t="s">
        <v>36</v>
      </c>
      <c r="N30" s="102" t="s">
        <v>27</v>
      </c>
    </row>
    <row r="31" spans="1:14" s="7" customFormat="1" ht="186">
      <c r="A31" s="16">
        <v>17</v>
      </c>
      <c r="B31" s="99" t="s">
        <v>37</v>
      </c>
      <c r="C31" s="100" t="s">
        <v>449</v>
      </c>
      <c r="D31" s="109">
        <v>1261020</v>
      </c>
      <c r="E31" s="109">
        <v>1037698.01</v>
      </c>
      <c r="F31" s="110">
        <v>272.86</v>
      </c>
      <c r="G31" s="110">
        <v>231.93</v>
      </c>
      <c r="H31" s="110">
        <v>40.93</v>
      </c>
      <c r="I31" s="110">
        <v>0</v>
      </c>
      <c r="J31" s="101">
        <v>0.00026294740605698955</v>
      </c>
      <c r="K31" s="102" t="s">
        <v>30</v>
      </c>
      <c r="L31" s="110">
        <v>272.86</v>
      </c>
      <c r="M31" s="102" t="s">
        <v>36</v>
      </c>
      <c r="N31" s="102" t="s">
        <v>27</v>
      </c>
    </row>
    <row r="32" spans="1:14" s="7" customFormat="1" ht="93">
      <c r="A32" s="16">
        <v>18</v>
      </c>
      <c r="B32" s="99" t="s">
        <v>28</v>
      </c>
      <c r="C32" s="100" t="s">
        <v>450</v>
      </c>
      <c r="D32" s="109">
        <v>345600</v>
      </c>
      <c r="E32" s="109">
        <v>228588.47999999998</v>
      </c>
      <c r="F32" s="110">
        <v>600</v>
      </c>
      <c r="G32" s="110">
        <v>537.18</v>
      </c>
      <c r="H32" s="110">
        <v>62.82</v>
      </c>
      <c r="I32" s="110">
        <v>0</v>
      </c>
      <c r="J32" s="101">
        <v>0.0026248041896074553</v>
      </c>
      <c r="K32" s="102" t="s">
        <v>451</v>
      </c>
      <c r="L32" s="110">
        <v>600</v>
      </c>
      <c r="M32" s="102" t="s">
        <v>36</v>
      </c>
      <c r="N32" s="102" t="s">
        <v>27</v>
      </c>
    </row>
    <row r="33" spans="1:14" s="7" customFormat="1" ht="116.25">
      <c r="A33" s="16">
        <v>19</v>
      </c>
      <c r="B33" s="99" t="s">
        <v>28</v>
      </c>
      <c r="C33" s="100" t="s">
        <v>452</v>
      </c>
      <c r="D33" s="109">
        <v>1345192</v>
      </c>
      <c r="E33" s="109">
        <v>1195930.8</v>
      </c>
      <c r="F33" s="110">
        <v>2457</v>
      </c>
      <c r="G33" s="110">
        <v>2199.75</v>
      </c>
      <c r="H33" s="110">
        <v>257.25</v>
      </c>
      <c r="I33" s="110">
        <v>0</v>
      </c>
      <c r="J33" s="101">
        <v>0.0020544666965680624</v>
      </c>
      <c r="K33" s="102" t="s">
        <v>453</v>
      </c>
      <c r="L33" s="20">
        <v>2457</v>
      </c>
      <c r="M33" s="102" t="s">
        <v>36</v>
      </c>
      <c r="N33" s="102" t="s">
        <v>27</v>
      </c>
    </row>
    <row r="34" spans="1:14" s="7" customFormat="1" ht="93">
      <c r="A34" s="16">
        <v>20</v>
      </c>
      <c r="B34" s="99" t="s">
        <v>454</v>
      </c>
      <c r="C34" s="100" t="s">
        <v>455</v>
      </c>
      <c r="D34" s="109">
        <v>191745</v>
      </c>
      <c r="E34" s="109">
        <v>153396</v>
      </c>
      <c r="F34" s="110">
        <v>614.99</v>
      </c>
      <c r="G34" s="110">
        <v>574.09</v>
      </c>
      <c r="H34" s="110">
        <v>40.9</v>
      </c>
      <c r="I34" s="110">
        <v>0</v>
      </c>
      <c r="J34" s="101">
        <v>0.004009165819186941</v>
      </c>
      <c r="K34" s="102" t="s">
        <v>456</v>
      </c>
      <c r="L34" s="20">
        <v>0</v>
      </c>
      <c r="M34" s="16" t="s">
        <v>517</v>
      </c>
      <c r="N34" s="102" t="s">
        <v>27</v>
      </c>
    </row>
    <row r="35" spans="1:14" s="7" customFormat="1" ht="69.75">
      <c r="A35" s="16">
        <v>21</v>
      </c>
      <c r="B35" s="219" t="s">
        <v>28</v>
      </c>
      <c r="C35" s="219" t="s">
        <v>457</v>
      </c>
      <c r="D35" s="221">
        <v>15822969</v>
      </c>
      <c r="E35" s="109">
        <v>12445322.53</v>
      </c>
      <c r="F35" s="110">
        <v>696.59</v>
      </c>
      <c r="G35" s="110">
        <v>650.26</v>
      </c>
      <c r="H35" s="110">
        <v>46.33</v>
      </c>
      <c r="I35" s="110">
        <v>0</v>
      </c>
      <c r="J35" s="101">
        <v>5.5972032731240114E-05</v>
      </c>
      <c r="K35" s="102" t="s">
        <v>458</v>
      </c>
      <c r="L35" s="110">
        <v>696.59</v>
      </c>
      <c r="M35" s="102" t="s">
        <v>36</v>
      </c>
      <c r="N35" s="102" t="s">
        <v>27</v>
      </c>
    </row>
    <row r="36" spans="1:14" s="7" customFormat="1" ht="69.75">
      <c r="A36" s="16">
        <v>22</v>
      </c>
      <c r="B36" s="220"/>
      <c r="C36" s="220"/>
      <c r="D36" s="222"/>
      <c r="E36" s="109">
        <v>12445322.53</v>
      </c>
      <c r="F36" s="110">
        <v>2808</v>
      </c>
      <c r="G36" s="110">
        <v>2621.26</v>
      </c>
      <c r="H36" s="110">
        <v>186.74</v>
      </c>
      <c r="I36" s="110">
        <v>0</v>
      </c>
      <c r="J36" s="101">
        <v>0.00022562693680546985</v>
      </c>
      <c r="K36" s="102" t="s">
        <v>459</v>
      </c>
      <c r="L36" s="110">
        <v>2808</v>
      </c>
      <c r="M36" s="102" t="s">
        <v>36</v>
      </c>
      <c r="N36" s="102" t="s">
        <v>27</v>
      </c>
    </row>
    <row r="37" spans="1:14" s="7" customFormat="1" ht="93">
      <c r="A37" s="16">
        <v>23</v>
      </c>
      <c r="B37" s="99" t="s">
        <v>41</v>
      </c>
      <c r="C37" s="100" t="s">
        <v>460</v>
      </c>
      <c r="D37" s="109">
        <v>6456660</v>
      </c>
      <c r="E37" s="109">
        <v>5443258.760000001</v>
      </c>
      <c r="F37" s="110">
        <v>1521</v>
      </c>
      <c r="G37" s="110">
        <v>1419.85</v>
      </c>
      <c r="H37" s="110">
        <v>101.15</v>
      </c>
      <c r="I37" s="110">
        <v>0</v>
      </c>
      <c r="J37" s="101">
        <v>0.0002794282004701169</v>
      </c>
      <c r="K37" s="102" t="s">
        <v>461</v>
      </c>
      <c r="L37" s="110">
        <v>1521</v>
      </c>
      <c r="M37" s="102" t="s">
        <v>36</v>
      </c>
      <c r="N37" s="102" t="s">
        <v>27</v>
      </c>
    </row>
    <row r="38" spans="1:14" s="7" customFormat="1" ht="116.25">
      <c r="A38" s="16">
        <v>24</v>
      </c>
      <c r="B38" s="104" t="s">
        <v>28</v>
      </c>
      <c r="C38" s="104" t="s">
        <v>462</v>
      </c>
      <c r="D38" s="109">
        <v>861614</v>
      </c>
      <c r="E38" s="109">
        <v>711583.72</v>
      </c>
      <c r="F38" s="102">
        <v>5.31</v>
      </c>
      <c r="G38" s="102">
        <v>4.51</v>
      </c>
      <c r="H38" s="102">
        <v>0.8</v>
      </c>
      <c r="I38" s="110">
        <v>0</v>
      </c>
      <c r="J38" s="101">
        <v>7.462228056594662E-06</v>
      </c>
      <c r="K38" s="102" t="s">
        <v>463</v>
      </c>
      <c r="L38" s="102">
        <v>5.31</v>
      </c>
      <c r="M38" s="102" t="s">
        <v>36</v>
      </c>
      <c r="N38" s="102" t="s">
        <v>27</v>
      </c>
    </row>
    <row r="39" spans="1:14" s="7" customFormat="1" ht="139.5">
      <c r="A39" s="16">
        <v>25</v>
      </c>
      <c r="B39" s="164" t="s">
        <v>49</v>
      </c>
      <c r="C39" s="164" t="s">
        <v>277</v>
      </c>
      <c r="D39" s="216">
        <v>2995016</v>
      </c>
      <c r="E39" s="216">
        <v>689685.02</v>
      </c>
      <c r="F39" s="18">
        <v>300</v>
      </c>
      <c r="G39" s="18">
        <v>255</v>
      </c>
      <c r="H39" s="18">
        <v>45</v>
      </c>
      <c r="I39" s="18">
        <v>0</v>
      </c>
      <c r="J39" s="19">
        <f>F39/E39</f>
        <v>0.00043498117444975095</v>
      </c>
      <c r="K39" s="21" t="s">
        <v>278</v>
      </c>
      <c r="L39" s="20">
        <v>300</v>
      </c>
      <c r="M39" s="21" t="s">
        <v>36</v>
      </c>
      <c r="N39" s="21" t="s">
        <v>27</v>
      </c>
    </row>
    <row r="40" spans="1:14" s="7" customFormat="1" ht="139.5">
      <c r="A40" s="16">
        <v>26</v>
      </c>
      <c r="B40" s="166"/>
      <c r="C40" s="166"/>
      <c r="D40" s="218"/>
      <c r="E40" s="218"/>
      <c r="F40" s="18">
        <v>6171.07</v>
      </c>
      <c r="G40" s="18">
        <v>5245.4</v>
      </c>
      <c r="H40" s="18">
        <v>925.67</v>
      </c>
      <c r="I40" s="18">
        <v>0</v>
      </c>
      <c r="J40" s="19">
        <f>F40/E39</f>
        <v>0.00894766425403875</v>
      </c>
      <c r="K40" s="21" t="s">
        <v>279</v>
      </c>
      <c r="L40" s="18">
        <v>6171.07</v>
      </c>
      <c r="M40" s="21" t="s">
        <v>36</v>
      </c>
      <c r="N40" s="21" t="s">
        <v>27</v>
      </c>
    </row>
    <row r="41" spans="1:14" s="7" customFormat="1" ht="139.5">
      <c r="A41" s="16">
        <v>27</v>
      </c>
      <c r="B41" s="103" t="s">
        <v>464</v>
      </c>
      <c r="C41" s="103" t="s">
        <v>465</v>
      </c>
      <c r="D41" s="111">
        <v>298796</v>
      </c>
      <c r="E41" s="111">
        <v>290106.47</v>
      </c>
      <c r="F41" s="110">
        <v>980.63</v>
      </c>
      <c r="G41" s="110">
        <v>833.53</v>
      </c>
      <c r="H41" s="110">
        <v>147.1</v>
      </c>
      <c r="I41" s="110">
        <v>0</v>
      </c>
      <c r="J41" s="101">
        <v>0.003380241743660526</v>
      </c>
      <c r="K41" s="102" t="s">
        <v>215</v>
      </c>
      <c r="L41" s="110">
        <v>981</v>
      </c>
      <c r="M41" s="102" t="s">
        <v>36</v>
      </c>
      <c r="N41" s="102" t="s">
        <v>27</v>
      </c>
    </row>
    <row r="42" spans="1:14" s="7" customFormat="1" ht="93" customHeight="1">
      <c r="A42" s="16">
        <v>28</v>
      </c>
      <c r="B42" s="219" t="s">
        <v>466</v>
      </c>
      <c r="C42" s="219" t="s">
        <v>467</v>
      </c>
      <c r="D42" s="221">
        <v>247328</v>
      </c>
      <c r="E42" s="111">
        <v>142248.61000000002</v>
      </c>
      <c r="F42" s="110">
        <v>300</v>
      </c>
      <c r="G42" s="110">
        <v>255</v>
      </c>
      <c r="H42" s="110">
        <v>45</v>
      </c>
      <c r="I42" s="110">
        <v>0</v>
      </c>
      <c r="J42" s="101">
        <v>0.0021089837011412623</v>
      </c>
      <c r="K42" s="102" t="s">
        <v>468</v>
      </c>
      <c r="L42" s="110">
        <v>300</v>
      </c>
      <c r="M42" s="102" t="s">
        <v>36</v>
      </c>
      <c r="N42" s="102" t="s">
        <v>27</v>
      </c>
    </row>
    <row r="43" spans="1:14" s="7" customFormat="1" ht="93">
      <c r="A43" s="16">
        <v>29</v>
      </c>
      <c r="B43" s="223"/>
      <c r="C43" s="223"/>
      <c r="D43" s="224"/>
      <c r="E43" s="111">
        <v>142248.61000000002</v>
      </c>
      <c r="F43" s="110">
        <v>524</v>
      </c>
      <c r="G43" s="110">
        <v>445.4</v>
      </c>
      <c r="H43" s="110">
        <v>78.6</v>
      </c>
      <c r="I43" s="110">
        <v>0</v>
      </c>
      <c r="J43" s="101">
        <v>0.003683691531326738</v>
      </c>
      <c r="K43" s="102" t="s">
        <v>469</v>
      </c>
      <c r="L43" s="110">
        <v>524</v>
      </c>
      <c r="M43" s="102" t="s">
        <v>36</v>
      </c>
      <c r="N43" s="102" t="s">
        <v>27</v>
      </c>
    </row>
    <row r="44" spans="1:14" s="7" customFormat="1" ht="93">
      <c r="A44" s="16">
        <v>30</v>
      </c>
      <c r="B44" s="220"/>
      <c r="C44" s="220"/>
      <c r="D44" s="222"/>
      <c r="E44" s="111">
        <v>142248.61000000002</v>
      </c>
      <c r="F44" s="110">
        <v>6489.099999999999</v>
      </c>
      <c r="G44" s="110">
        <v>5515.73</v>
      </c>
      <c r="H44" s="110">
        <v>973.37</v>
      </c>
      <c r="I44" s="110">
        <v>0</v>
      </c>
      <c r="J44" s="101">
        <v>0.045618020450252546</v>
      </c>
      <c r="K44" s="102" t="s">
        <v>470</v>
      </c>
      <c r="L44" s="110">
        <v>6489.099999999999</v>
      </c>
      <c r="M44" s="102" t="s">
        <v>36</v>
      </c>
      <c r="N44" s="102" t="s">
        <v>27</v>
      </c>
    </row>
    <row r="45" spans="1:14" s="7" customFormat="1" ht="93">
      <c r="A45" s="16">
        <v>31</v>
      </c>
      <c r="B45" s="103" t="s">
        <v>115</v>
      </c>
      <c r="C45" s="103" t="s">
        <v>471</v>
      </c>
      <c r="D45" s="111">
        <v>205640</v>
      </c>
      <c r="E45" s="111">
        <v>54155.88</v>
      </c>
      <c r="F45" s="110">
        <v>3898.02</v>
      </c>
      <c r="G45" s="110">
        <v>3313.31</v>
      </c>
      <c r="H45" s="110">
        <v>584.71</v>
      </c>
      <c r="I45" s="110">
        <v>0</v>
      </c>
      <c r="J45" s="101">
        <v>0.0719777796981602</v>
      </c>
      <c r="K45" s="102" t="s">
        <v>30</v>
      </c>
      <c r="L45" s="110">
        <v>3898.02</v>
      </c>
      <c r="M45" s="102" t="s">
        <v>36</v>
      </c>
      <c r="N45" s="102" t="s">
        <v>27</v>
      </c>
    </row>
    <row r="46" spans="1:14" s="7" customFormat="1" ht="116.25">
      <c r="A46" s="16">
        <v>32</v>
      </c>
      <c r="B46" s="103" t="s">
        <v>472</v>
      </c>
      <c r="C46" s="103" t="s">
        <v>473</v>
      </c>
      <c r="D46" s="111">
        <v>237394</v>
      </c>
      <c r="E46" s="111">
        <v>100239.42</v>
      </c>
      <c r="F46" s="110">
        <v>3933.32</v>
      </c>
      <c r="G46" s="110">
        <v>3343.32</v>
      </c>
      <c r="H46" s="110">
        <v>590</v>
      </c>
      <c r="I46" s="110">
        <v>0</v>
      </c>
      <c r="J46" s="101">
        <v>0.039239253379558664</v>
      </c>
      <c r="K46" s="102" t="s">
        <v>30</v>
      </c>
      <c r="L46" s="110">
        <v>3933.32</v>
      </c>
      <c r="M46" s="102" t="s">
        <v>36</v>
      </c>
      <c r="N46" s="102" t="s">
        <v>27</v>
      </c>
    </row>
    <row r="47" spans="1:14" s="7" customFormat="1" ht="93">
      <c r="A47" s="16">
        <v>33</v>
      </c>
      <c r="B47" s="103" t="s">
        <v>148</v>
      </c>
      <c r="C47" s="103" t="s">
        <v>474</v>
      </c>
      <c r="D47" s="111">
        <v>256280</v>
      </c>
      <c r="E47" s="111">
        <v>56024.53</v>
      </c>
      <c r="F47" s="110">
        <v>349.97</v>
      </c>
      <c r="G47" s="110">
        <v>297.47</v>
      </c>
      <c r="H47" s="110">
        <v>52.5</v>
      </c>
      <c r="I47" s="110">
        <v>0</v>
      </c>
      <c r="J47" s="101">
        <v>0.006246727995754717</v>
      </c>
      <c r="K47" s="102" t="s">
        <v>475</v>
      </c>
      <c r="L47" s="110">
        <v>0</v>
      </c>
      <c r="M47" s="16" t="s">
        <v>517</v>
      </c>
      <c r="N47" s="102" t="s">
        <v>27</v>
      </c>
    </row>
    <row r="48" spans="1:14" s="7" customFormat="1" ht="139.5">
      <c r="A48" s="16">
        <v>34</v>
      </c>
      <c r="B48" s="103" t="s">
        <v>139</v>
      </c>
      <c r="C48" s="103" t="s">
        <v>476</v>
      </c>
      <c r="D48" s="111">
        <v>116256</v>
      </c>
      <c r="E48" s="111">
        <v>90483.74</v>
      </c>
      <c r="F48" s="102">
        <v>30</v>
      </c>
      <c r="G48" s="102">
        <v>25.5</v>
      </c>
      <c r="H48" s="102">
        <v>4.5</v>
      </c>
      <c r="I48" s="110">
        <v>0</v>
      </c>
      <c r="J48" s="101">
        <v>0.00033155128203144564</v>
      </c>
      <c r="K48" s="102" t="s">
        <v>30</v>
      </c>
      <c r="L48" s="110">
        <v>0</v>
      </c>
      <c r="M48" s="16" t="s">
        <v>517</v>
      </c>
      <c r="N48" s="102" t="s">
        <v>27</v>
      </c>
    </row>
    <row r="49" spans="1:14" s="7" customFormat="1" ht="69.75" customHeight="1">
      <c r="A49" s="16">
        <v>35</v>
      </c>
      <c r="B49" s="225" t="s">
        <v>477</v>
      </c>
      <c r="C49" s="225" t="s">
        <v>478</v>
      </c>
      <c r="D49" s="221">
        <v>165898</v>
      </c>
      <c r="E49" s="111">
        <v>149805.77</v>
      </c>
      <c r="F49" s="110">
        <v>3702.1200000000003</v>
      </c>
      <c r="G49" s="110">
        <v>3146.8</v>
      </c>
      <c r="H49" s="110">
        <v>555.32</v>
      </c>
      <c r="I49" s="110">
        <v>0</v>
      </c>
      <c r="J49" s="101">
        <v>0.024712799780676007</v>
      </c>
      <c r="K49" s="102" t="s">
        <v>443</v>
      </c>
      <c r="L49" s="110">
        <v>3702.1200000000003</v>
      </c>
      <c r="M49" s="102" t="s">
        <v>36</v>
      </c>
      <c r="N49" s="102" t="s">
        <v>27</v>
      </c>
    </row>
    <row r="50" spans="1:14" s="7" customFormat="1" ht="69.75">
      <c r="A50" s="16">
        <v>36</v>
      </c>
      <c r="B50" s="225"/>
      <c r="C50" s="225"/>
      <c r="D50" s="222"/>
      <c r="E50" s="111">
        <v>149805.77</v>
      </c>
      <c r="F50" s="110">
        <v>507.86</v>
      </c>
      <c r="G50" s="110">
        <v>431.68</v>
      </c>
      <c r="H50" s="110">
        <v>76.18</v>
      </c>
      <c r="I50" s="110">
        <v>0</v>
      </c>
      <c r="J50" s="101">
        <v>0.003390123090719403</v>
      </c>
      <c r="K50" s="102" t="s">
        <v>479</v>
      </c>
      <c r="L50" s="110">
        <v>507.86</v>
      </c>
      <c r="M50" s="102" t="s">
        <v>36</v>
      </c>
      <c r="N50" s="102" t="s">
        <v>27</v>
      </c>
    </row>
    <row r="51" spans="1:14" s="7" customFormat="1" ht="69.75" customHeight="1">
      <c r="A51" s="16">
        <v>37</v>
      </c>
      <c r="B51" s="219" t="s">
        <v>480</v>
      </c>
      <c r="C51" s="219" t="s">
        <v>481</v>
      </c>
      <c r="D51" s="221">
        <v>87278</v>
      </c>
      <c r="E51" s="111">
        <v>74652.54000000001</v>
      </c>
      <c r="F51" s="110">
        <v>619.5</v>
      </c>
      <c r="G51" s="110">
        <v>526.57</v>
      </c>
      <c r="H51" s="110">
        <v>92.93</v>
      </c>
      <c r="I51" s="110">
        <v>0</v>
      </c>
      <c r="J51" s="101">
        <v>0.008298445036163537</v>
      </c>
      <c r="K51" s="102" t="s">
        <v>30</v>
      </c>
      <c r="L51" s="110">
        <v>619.5</v>
      </c>
      <c r="M51" s="102" t="s">
        <v>36</v>
      </c>
      <c r="N51" s="102" t="s">
        <v>27</v>
      </c>
    </row>
    <row r="52" spans="1:14" s="7" customFormat="1" ht="69.75">
      <c r="A52" s="16">
        <v>38</v>
      </c>
      <c r="B52" s="223"/>
      <c r="C52" s="223"/>
      <c r="D52" s="224"/>
      <c r="E52" s="111">
        <v>74652.54000000001</v>
      </c>
      <c r="F52" s="110">
        <v>909.6600000000001</v>
      </c>
      <c r="G52" s="110">
        <v>773.21</v>
      </c>
      <c r="H52" s="110">
        <v>136.45</v>
      </c>
      <c r="I52" s="110">
        <v>0</v>
      </c>
      <c r="J52" s="101">
        <v>0.012185251834699797</v>
      </c>
      <c r="K52" s="102" t="s">
        <v>30</v>
      </c>
      <c r="L52" s="110">
        <v>909.6600000000001</v>
      </c>
      <c r="M52" s="102" t="s">
        <v>36</v>
      </c>
      <c r="N52" s="102" t="s">
        <v>27</v>
      </c>
    </row>
    <row r="53" spans="1:14" s="7" customFormat="1" ht="69.75">
      <c r="A53" s="16">
        <v>39</v>
      </c>
      <c r="B53" s="220"/>
      <c r="C53" s="220"/>
      <c r="D53" s="222"/>
      <c r="E53" s="111">
        <v>74652.54000000001</v>
      </c>
      <c r="F53" s="110">
        <v>619.5</v>
      </c>
      <c r="G53" s="110">
        <v>526.57</v>
      </c>
      <c r="H53" s="110">
        <v>92.93</v>
      </c>
      <c r="I53" s="110">
        <v>0</v>
      </c>
      <c r="J53" s="101">
        <v>0.008298445036163537</v>
      </c>
      <c r="K53" s="102" t="s">
        <v>30</v>
      </c>
      <c r="L53" s="110">
        <v>619.5</v>
      </c>
      <c r="M53" s="102" t="s">
        <v>36</v>
      </c>
      <c r="N53" s="102" t="s">
        <v>27</v>
      </c>
    </row>
    <row r="54" spans="1:14" s="7" customFormat="1" ht="209.25">
      <c r="A54" s="16">
        <v>40</v>
      </c>
      <c r="B54" s="103" t="s">
        <v>88</v>
      </c>
      <c r="C54" s="103" t="s">
        <v>482</v>
      </c>
      <c r="D54" s="111">
        <v>102141</v>
      </c>
      <c r="E54" s="111">
        <v>675133</v>
      </c>
      <c r="F54" s="110">
        <v>2228.91</v>
      </c>
      <c r="G54" s="110">
        <v>1894.57</v>
      </c>
      <c r="H54" s="110">
        <v>334.34</v>
      </c>
      <c r="I54" s="110">
        <v>0</v>
      </c>
      <c r="J54" s="101">
        <v>0.03301438383251892</v>
      </c>
      <c r="K54" s="102" t="s">
        <v>483</v>
      </c>
      <c r="L54" s="110">
        <v>2228.91</v>
      </c>
      <c r="M54" s="102" t="s">
        <v>36</v>
      </c>
      <c r="N54" s="102" t="s">
        <v>27</v>
      </c>
    </row>
    <row r="55" spans="1:14" s="7" customFormat="1" ht="162.75">
      <c r="A55" s="16">
        <v>41</v>
      </c>
      <c r="B55" s="103" t="s">
        <v>115</v>
      </c>
      <c r="C55" s="103" t="s">
        <v>484</v>
      </c>
      <c r="D55" s="111">
        <v>135000</v>
      </c>
      <c r="E55" s="111">
        <v>22328.49</v>
      </c>
      <c r="F55" s="110">
        <v>827.33</v>
      </c>
      <c r="G55" s="110">
        <v>703.23</v>
      </c>
      <c r="H55" s="110">
        <v>124.1</v>
      </c>
      <c r="I55" s="110">
        <v>0</v>
      </c>
      <c r="J55" s="101">
        <v>0.03705266231617095</v>
      </c>
      <c r="K55" s="102" t="s">
        <v>485</v>
      </c>
      <c r="L55" s="110">
        <v>827.33</v>
      </c>
      <c r="M55" s="102" t="s">
        <v>36</v>
      </c>
      <c r="N55" s="102" t="s">
        <v>27</v>
      </c>
    </row>
    <row r="56" spans="1:14" s="7" customFormat="1" ht="116.25">
      <c r="A56" s="16">
        <v>42</v>
      </c>
      <c r="B56" s="16" t="s">
        <v>157</v>
      </c>
      <c r="C56" s="28" t="s">
        <v>280</v>
      </c>
      <c r="D56" s="17">
        <v>236200</v>
      </c>
      <c r="E56" s="17">
        <v>187231.17</v>
      </c>
      <c r="F56" s="18">
        <v>102</v>
      </c>
      <c r="G56" s="18">
        <v>86.7</v>
      </c>
      <c r="H56" s="18">
        <v>15.3</v>
      </c>
      <c r="I56" s="18">
        <v>0</v>
      </c>
      <c r="J56" s="19">
        <f>F56/E56</f>
        <v>0.0005447810853289011</v>
      </c>
      <c r="K56" s="21" t="s">
        <v>227</v>
      </c>
      <c r="L56" s="20">
        <v>102</v>
      </c>
      <c r="M56" s="21" t="s">
        <v>36</v>
      </c>
      <c r="N56" s="21" t="s">
        <v>27</v>
      </c>
    </row>
    <row r="57" spans="1:14" s="7" customFormat="1" ht="69.75" customHeight="1">
      <c r="A57" s="16">
        <v>43</v>
      </c>
      <c r="B57" s="219" t="s">
        <v>486</v>
      </c>
      <c r="C57" s="219" t="s">
        <v>487</v>
      </c>
      <c r="D57" s="109">
        <v>59196.76</v>
      </c>
      <c r="E57" s="109">
        <v>59196.759999999995</v>
      </c>
      <c r="F57" s="110">
        <v>22888.45</v>
      </c>
      <c r="G57" s="110">
        <v>19455.18</v>
      </c>
      <c r="H57" s="110">
        <v>3433.27</v>
      </c>
      <c r="I57" s="110">
        <v>0</v>
      </c>
      <c r="J57" s="101">
        <v>0.3866503842440026</v>
      </c>
      <c r="K57" s="102" t="s">
        <v>231</v>
      </c>
      <c r="L57" s="20">
        <v>22888.45</v>
      </c>
      <c r="M57" s="102" t="s">
        <v>36</v>
      </c>
      <c r="N57" s="102" t="s">
        <v>27</v>
      </c>
    </row>
    <row r="58" spans="1:14" s="7" customFormat="1" ht="69.75">
      <c r="A58" s="16">
        <v>44</v>
      </c>
      <c r="B58" s="223"/>
      <c r="C58" s="223"/>
      <c r="D58" s="109">
        <v>59196.76</v>
      </c>
      <c r="E58" s="109">
        <v>59196.759999999995</v>
      </c>
      <c r="F58" s="110">
        <v>557.2</v>
      </c>
      <c r="G58" s="110">
        <v>473.62</v>
      </c>
      <c r="H58" s="110">
        <v>83.58</v>
      </c>
      <c r="I58" s="110">
        <v>0</v>
      </c>
      <c r="J58" s="101">
        <v>0.009412677315447671</v>
      </c>
      <c r="K58" s="102" t="s">
        <v>231</v>
      </c>
      <c r="L58" s="20">
        <v>557.2</v>
      </c>
      <c r="M58" s="102" t="s">
        <v>36</v>
      </c>
      <c r="N58" s="102" t="s">
        <v>27</v>
      </c>
    </row>
    <row r="59" spans="1:14" s="7" customFormat="1" ht="69.75">
      <c r="A59" s="16">
        <v>45</v>
      </c>
      <c r="B59" s="223"/>
      <c r="C59" s="223"/>
      <c r="D59" s="109">
        <v>59196.76</v>
      </c>
      <c r="E59" s="109">
        <v>59196.759999999995</v>
      </c>
      <c r="F59" s="110">
        <v>15356.2</v>
      </c>
      <c r="G59" s="110">
        <v>13052.77</v>
      </c>
      <c r="H59" s="110">
        <v>2303.43</v>
      </c>
      <c r="I59" s="110">
        <v>0</v>
      </c>
      <c r="J59" s="101">
        <v>0.2594094676803258</v>
      </c>
      <c r="K59" s="102" t="s">
        <v>231</v>
      </c>
      <c r="L59" s="20">
        <v>15356.2</v>
      </c>
      <c r="M59" s="102" t="s">
        <v>36</v>
      </c>
      <c r="N59" s="102" t="s">
        <v>27</v>
      </c>
    </row>
    <row r="60" spans="1:14" s="7" customFormat="1" ht="69.75">
      <c r="A60" s="16">
        <v>46</v>
      </c>
      <c r="B60" s="223"/>
      <c r="C60" s="223"/>
      <c r="D60" s="109">
        <v>59196.76</v>
      </c>
      <c r="E60" s="109">
        <v>59196.759999999995</v>
      </c>
      <c r="F60" s="110">
        <v>8343.369999999999</v>
      </c>
      <c r="G60" s="110">
        <v>7091.86</v>
      </c>
      <c r="H60" s="110">
        <v>1251.51</v>
      </c>
      <c r="I60" s="110">
        <v>0</v>
      </c>
      <c r="J60" s="101">
        <v>0.14094301782732704</v>
      </c>
      <c r="K60" s="102" t="s">
        <v>231</v>
      </c>
      <c r="L60" s="20">
        <v>8343.369999999999</v>
      </c>
      <c r="M60" s="102" t="s">
        <v>36</v>
      </c>
      <c r="N60" s="102" t="s">
        <v>27</v>
      </c>
    </row>
    <row r="61" spans="1:14" s="7" customFormat="1" ht="69.75">
      <c r="A61" s="16">
        <v>47</v>
      </c>
      <c r="B61" s="223"/>
      <c r="C61" s="223"/>
      <c r="D61" s="109">
        <v>59196.76</v>
      </c>
      <c r="E61" s="109">
        <v>59196.759999999995</v>
      </c>
      <c r="F61" s="110">
        <v>34.5</v>
      </c>
      <c r="G61" s="110">
        <v>29.32</v>
      </c>
      <c r="H61" s="110">
        <v>5.18</v>
      </c>
      <c r="I61" s="110">
        <v>0</v>
      </c>
      <c r="J61" s="101">
        <v>0.0005828021668753494</v>
      </c>
      <c r="K61" s="102" t="s">
        <v>231</v>
      </c>
      <c r="L61" s="20">
        <v>34.5</v>
      </c>
      <c r="M61" s="102" t="s">
        <v>36</v>
      </c>
      <c r="N61" s="102" t="s">
        <v>27</v>
      </c>
    </row>
    <row r="62" spans="1:14" s="7" customFormat="1" ht="69.75">
      <c r="A62" s="16">
        <v>48</v>
      </c>
      <c r="B62" s="220"/>
      <c r="C62" s="220"/>
      <c r="D62" s="109">
        <v>59196.76</v>
      </c>
      <c r="E62" s="109">
        <v>59196.759999999995</v>
      </c>
      <c r="F62" s="110">
        <v>1566.77</v>
      </c>
      <c r="G62" s="110">
        <v>1331.75</v>
      </c>
      <c r="H62" s="110">
        <v>235.02</v>
      </c>
      <c r="I62" s="110">
        <v>0</v>
      </c>
      <c r="J62" s="101">
        <v>0.02646715799986351</v>
      </c>
      <c r="K62" s="102" t="s">
        <v>231</v>
      </c>
      <c r="L62" s="20">
        <v>1566.77</v>
      </c>
      <c r="M62" s="102" t="s">
        <v>36</v>
      </c>
      <c r="N62" s="102" t="s">
        <v>27</v>
      </c>
    </row>
    <row r="63" spans="1:14" s="7" customFormat="1" ht="93">
      <c r="A63" s="16">
        <v>49</v>
      </c>
      <c r="B63" s="99" t="s">
        <v>115</v>
      </c>
      <c r="C63" s="100" t="s">
        <v>488</v>
      </c>
      <c r="D63" s="109">
        <v>91613</v>
      </c>
      <c r="E63" s="109">
        <v>89933.19</v>
      </c>
      <c r="F63" s="110">
        <v>89.62</v>
      </c>
      <c r="G63" s="110">
        <v>76.17</v>
      </c>
      <c r="H63" s="110">
        <v>13.45</v>
      </c>
      <c r="I63" s="110">
        <v>0</v>
      </c>
      <c r="J63" s="101">
        <v>0.0009965175259545448</v>
      </c>
      <c r="K63" s="102" t="s">
        <v>30</v>
      </c>
      <c r="L63" s="110">
        <v>89.62</v>
      </c>
      <c r="M63" s="102" t="s">
        <v>36</v>
      </c>
      <c r="N63" s="102" t="s">
        <v>27</v>
      </c>
    </row>
    <row r="64" spans="1:14" s="7" customFormat="1" ht="69.75">
      <c r="A64" s="16">
        <v>50</v>
      </c>
      <c r="B64" s="164" t="s">
        <v>49</v>
      </c>
      <c r="C64" s="164" t="s">
        <v>50</v>
      </c>
      <c r="D64" s="216">
        <v>3469316</v>
      </c>
      <c r="E64" s="216">
        <v>3438828.54</v>
      </c>
      <c r="F64" s="18">
        <v>1.8800000000000001</v>
      </c>
      <c r="G64" s="18">
        <v>1.6</v>
      </c>
      <c r="H64" s="18">
        <v>0.28</v>
      </c>
      <c r="I64" s="18">
        <v>0</v>
      </c>
      <c r="J64" s="19">
        <f>F64/E64</f>
        <v>5.466978007574638E-07</v>
      </c>
      <c r="K64" s="21" t="s">
        <v>281</v>
      </c>
      <c r="L64" s="55">
        <v>2</v>
      </c>
      <c r="M64" s="21" t="s">
        <v>36</v>
      </c>
      <c r="N64" s="21" t="s">
        <v>27</v>
      </c>
    </row>
    <row r="65" spans="1:14" s="7" customFormat="1" ht="69.75">
      <c r="A65" s="16">
        <v>51</v>
      </c>
      <c r="B65" s="165"/>
      <c r="C65" s="165"/>
      <c r="D65" s="217"/>
      <c r="E65" s="217"/>
      <c r="F65" s="18">
        <v>3080.0600000000004</v>
      </c>
      <c r="G65" s="18">
        <v>2618.05</v>
      </c>
      <c r="H65" s="18">
        <v>462.01</v>
      </c>
      <c r="I65" s="18">
        <v>0</v>
      </c>
      <c r="J65" s="19">
        <f>F65/E64</f>
        <v>0.0008956712915962946</v>
      </c>
      <c r="K65" s="21" t="s">
        <v>282</v>
      </c>
      <c r="L65" s="20">
        <v>3080.0600000000004</v>
      </c>
      <c r="M65" s="21" t="s">
        <v>36</v>
      </c>
      <c r="N65" s="21" t="s">
        <v>27</v>
      </c>
    </row>
    <row r="66" spans="1:14" s="7" customFormat="1" ht="69.75">
      <c r="A66" s="16">
        <v>52</v>
      </c>
      <c r="B66" s="16" t="s">
        <v>51</v>
      </c>
      <c r="C66" s="24" t="s">
        <v>283</v>
      </c>
      <c r="D66" s="17">
        <v>14731990</v>
      </c>
      <c r="E66" s="17">
        <v>1439993</v>
      </c>
      <c r="F66" s="18">
        <v>12.34</v>
      </c>
      <c r="G66" s="18">
        <v>10.48</v>
      </c>
      <c r="H66" s="18">
        <v>1.86</v>
      </c>
      <c r="I66" s="18">
        <v>0</v>
      </c>
      <c r="J66" s="19">
        <f>F66/E66</f>
        <v>8.56948610166855E-06</v>
      </c>
      <c r="K66" s="21" t="s">
        <v>30</v>
      </c>
      <c r="L66" s="20">
        <v>12.34</v>
      </c>
      <c r="M66" s="21" t="s">
        <v>36</v>
      </c>
      <c r="N66" s="21" t="s">
        <v>27</v>
      </c>
    </row>
    <row r="67" spans="1:14" s="7" customFormat="1" ht="69.75">
      <c r="A67" s="16">
        <v>53</v>
      </c>
      <c r="B67" s="164" t="s">
        <v>49</v>
      </c>
      <c r="C67" s="164" t="s">
        <v>284</v>
      </c>
      <c r="D67" s="216">
        <v>2615191</v>
      </c>
      <c r="E67" s="216">
        <v>538302.25</v>
      </c>
      <c r="F67" s="18">
        <v>106.06</v>
      </c>
      <c r="G67" s="18">
        <v>90.15</v>
      </c>
      <c r="H67" s="18">
        <v>15.91</v>
      </c>
      <c r="I67" s="18">
        <v>0</v>
      </c>
      <c r="J67" s="19">
        <f>F67/E67</f>
        <v>0.00019702685619463786</v>
      </c>
      <c r="K67" s="21" t="s">
        <v>285</v>
      </c>
      <c r="L67" s="18">
        <v>106.06</v>
      </c>
      <c r="M67" s="21" t="s">
        <v>36</v>
      </c>
      <c r="N67" s="21" t="s">
        <v>27</v>
      </c>
    </row>
    <row r="68" spans="1:14" s="7" customFormat="1" ht="69.75">
      <c r="A68" s="16">
        <v>54</v>
      </c>
      <c r="B68" s="165"/>
      <c r="C68" s="165"/>
      <c r="D68" s="217"/>
      <c r="E68" s="217"/>
      <c r="F68" s="18">
        <v>7932.7</v>
      </c>
      <c r="G68" s="18">
        <v>6742.79</v>
      </c>
      <c r="H68" s="18">
        <v>1189.91</v>
      </c>
      <c r="I68" s="18">
        <v>0</v>
      </c>
      <c r="J68" s="19">
        <f>F68/E67</f>
        <v>0.014736516520226322</v>
      </c>
      <c r="K68" s="95" t="s">
        <v>286</v>
      </c>
      <c r="L68" s="20">
        <v>7932.7</v>
      </c>
      <c r="M68" s="21" t="s">
        <v>36</v>
      </c>
      <c r="N68" s="21" t="s">
        <v>27</v>
      </c>
    </row>
    <row r="69" spans="1:14" s="7" customFormat="1" ht="93">
      <c r="A69" s="16">
        <v>55</v>
      </c>
      <c r="B69" s="165"/>
      <c r="C69" s="165"/>
      <c r="D69" s="217"/>
      <c r="E69" s="217"/>
      <c r="F69" s="18">
        <v>2605.75</v>
      </c>
      <c r="G69" s="18">
        <v>2214.88</v>
      </c>
      <c r="H69" s="18">
        <v>390.87</v>
      </c>
      <c r="I69" s="18">
        <v>0</v>
      </c>
      <c r="J69" s="19">
        <f>F69/E67</f>
        <v>0.004840681977457831</v>
      </c>
      <c r="K69" s="21" t="s">
        <v>287</v>
      </c>
      <c r="L69" s="20">
        <v>2605.75</v>
      </c>
      <c r="M69" s="21" t="s">
        <v>36</v>
      </c>
      <c r="N69" s="21" t="s">
        <v>27</v>
      </c>
    </row>
    <row r="70" spans="1:14" s="7" customFormat="1" ht="93">
      <c r="A70" s="16">
        <v>56</v>
      </c>
      <c r="B70" s="166"/>
      <c r="C70" s="166"/>
      <c r="D70" s="218"/>
      <c r="E70" s="218"/>
      <c r="F70" s="18">
        <v>20632.190000000002</v>
      </c>
      <c r="G70" s="18">
        <v>17537.36</v>
      </c>
      <c r="H70" s="18">
        <v>3094.83</v>
      </c>
      <c r="I70" s="18">
        <v>0</v>
      </c>
      <c r="J70" s="19">
        <f>F70/E67</f>
        <v>0.03832826260711339</v>
      </c>
      <c r="K70" s="21" t="s">
        <v>287</v>
      </c>
      <c r="L70" s="18">
        <v>20632.190000000002</v>
      </c>
      <c r="M70" s="21" t="s">
        <v>36</v>
      </c>
      <c r="N70" s="21" t="s">
        <v>27</v>
      </c>
    </row>
    <row r="71" spans="1:14" s="7" customFormat="1" ht="116.25">
      <c r="A71" s="16">
        <v>57</v>
      </c>
      <c r="B71" s="16" t="s">
        <v>51</v>
      </c>
      <c r="C71" s="24" t="s">
        <v>52</v>
      </c>
      <c r="D71" s="17">
        <v>397628</v>
      </c>
      <c r="E71" s="17">
        <v>353454.96</v>
      </c>
      <c r="F71" s="18">
        <v>615.06</v>
      </c>
      <c r="G71" s="18">
        <v>522.8</v>
      </c>
      <c r="H71" s="18">
        <v>92.26</v>
      </c>
      <c r="I71" s="18">
        <v>0</v>
      </c>
      <c r="J71" s="19">
        <f>F71/E71</f>
        <v>0.001740136847987647</v>
      </c>
      <c r="K71" s="21" t="s">
        <v>288</v>
      </c>
      <c r="L71" s="20">
        <v>615.06</v>
      </c>
      <c r="M71" s="21" t="s">
        <v>36</v>
      </c>
      <c r="N71" s="21" t="s">
        <v>27</v>
      </c>
    </row>
    <row r="72" spans="1:14" s="7" customFormat="1" ht="69.75" customHeight="1">
      <c r="A72" s="16">
        <v>58</v>
      </c>
      <c r="B72" s="164" t="s">
        <v>92</v>
      </c>
      <c r="C72" s="164" t="s">
        <v>289</v>
      </c>
      <c r="D72" s="216">
        <v>19948314</v>
      </c>
      <c r="E72" s="216">
        <v>16889348.01</v>
      </c>
      <c r="F72" s="18">
        <v>1365.6</v>
      </c>
      <c r="G72" s="18">
        <v>1160.76</v>
      </c>
      <c r="H72" s="18">
        <v>204.84</v>
      </c>
      <c r="I72" s="18">
        <v>0</v>
      </c>
      <c r="J72" s="19">
        <f>F72/E72</f>
        <v>8.085569669068592E-05</v>
      </c>
      <c r="K72" s="95" t="s">
        <v>290</v>
      </c>
      <c r="L72" s="18">
        <v>1365.6</v>
      </c>
      <c r="M72" s="21" t="s">
        <v>36</v>
      </c>
      <c r="N72" s="21" t="s">
        <v>27</v>
      </c>
    </row>
    <row r="73" spans="1:14" s="7" customFormat="1" ht="69.75">
      <c r="A73" s="16">
        <v>59</v>
      </c>
      <c r="B73" s="165"/>
      <c r="C73" s="165"/>
      <c r="D73" s="217"/>
      <c r="E73" s="217"/>
      <c r="F73" s="18">
        <v>678.09</v>
      </c>
      <c r="G73" s="18">
        <v>576.37</v>
      </c>
      <c r="H73" s="18">
        <v>101.72</v>
      </c>
      <c r="I73" s="18">
        <v>0</v>
      </c>
      <c r="J73" s="19">
        <f>F73/E72</f>
        <v>4.0148974347530185E-05</v>
      </c>
      <c r="K73" s="95" t="s">
        <v>291</v>
      </c>
      <c r="L73" s="18">
        <v>678.09</v>
      </c>
      <c r="M73" s="21" t="s">
        <v>36</v>
      </c>
      <c r="N73" s="21" t="s">
        <v>27</v>
      </c>
    </row>
    <row r="74" spans="1:14" s="7" customFormat="1" ht="69.75">
      <c r="A74" s="16">
        <v>60</v>
      </c>
      <c r="B74" s="166"/>
      <c r="C74" s="166"/>
      <c r="D74" s="218"/>
      <c r="E74" s="218"/>
      <c r="F74" s="18">
        <v>3628.79</v>
      </c>
      <c r="G74" s="18">
        <v>3084.47</v>
      </c>
      <c r="H74" s="18">
        <v>544.32</v>
      </c>
      <c r="I74" s="18">
        <v>0</v>
      </c>
      <c r="J74" s="19">
        <f>F74/E72</f>
        <v>0.00021485672495181177</v>
      </c>
      <c r="K74" s="95" t="s">
        <v>292</v>
      </c>
      <c r="L74" s="20">
        <v>3628.79</v>
      </c>
      <c r="M74" s="21" t="s">
        <v>36</v>
      </c>
      <c r="N74" s="21" t="s">
        <v>27</v>
      </c>
    </row>
    <row r="75" spans="1:14" s="7" customFormat="1" ht="69.75">
      <c r="A75" s="16">
        <v>61</v>
      </c>
      <c r="B75" s="219" t="s">
        <v>466</v>
      </c>
      <c r="C75" s="219" t="s">
        <v>489</v>
      </c>
      <c r="D75" s="221">
        <v>124381</v>
      </c>
      <c r="E75" s="113">
        <v>67913.95</v>
      </c>
      <c r="F75" s="110">
        <v>361</v>
      </c>
      <c r="G75" s="110">
        <v>361</v>
      </c>
      <c r="H75" s="110">
        <v>0</v>
      </c>
      <c r="I75" s="110">
        <v>0</v>
      </c>
      <c r="J75" s="101">
        <v>0.005315550045314696</v>
      </c>
      <c r="K75" s="153" t="s">
        <v>490</v>
      </c>
      <c r="L75" s="20">
        <v>361</v>
      </c>
      <c r="M75" s="102" t="s">
        <v>36</v>
      </c>
      <c r="N75" s="102" t="s">
        <v>27</v>
      </c>
    </row>
    <row r="76" spans="1:14" s="7" customFormat="1" ht="69.75">
      <c r="A76" s="16">
        <v>62</v>
      </c>
      <c r="B76" s="220"/>
      <c r="C76" s="220"/>
      <c r="D76" s="222"/>
      <c r="E76" s="112">
        <v>67913.95</v>
      </c>
      <c r="F76" s="110">
        <v>915.67</v>
      </c>
      <c r="G76" s="110">
        <v>915.67</v>
      </c>
      <c r="H76" s="110">
        <v>0</v>
      </c>
      <c r="I76" s="110">
        <v>0</v>
      </c>
      <c r="J76" s="101">
        <v>0.01348279698059088</v>
      </c>
      <c r="K76" s="153" t="s">
        <v>491</v>
      </c>
      <c r="L76" s="20">
        <v>915.67</v>
      </c>
      <c r="M76" s="102" t="s">
        <v>36</v>
      </c>
      <c r="N76" s="102" t="s">
        <v>27</v>
      </c>
    </row>
    <row r="77" spans="1:14" s="7" customFormat="1" ht="116.25">
      <c r="A77" s="16">
        <v>63</v>
      </c>
      <c r="B77" s="164" t="s">
        <v>182</v>
      </c>
      <c r="C77" s="164" t="s">
        <v>293</v>
      </c>
      <c r="D77" s="216">
        <v>176292</v>
      </c>
      <c r="E77" s="216">
        <v>165313.1</v>
      </c>
      <c r="F77" s="18">
        <v>133</v>
      </c>
      <c r="G77" s="18">
        <v>133</v>
      </c>
      <c r="H77" s="18">
        <v>0</v>
      </c>
      <c r="I77" s="18">
        <v>0</v>
      </c>
      <c r="J77" s="19">
        <f>F77/E77</f>
        <v>0.0008045339419562031</v>
      </c>
      <c r="K77" s="21" t="s">
        <v>294</v>
      </c>
      <c r="L77" s="20">
        <v>133</v>
      </c>
      <c r="M77" s="21" t="s">
        <v>36</v>
      </c>
      <c r="N77" s="21" t="s">
        <v>27</v>
      </c>
    </row>
    <row r="78" spans="1:14" s="7" customFormat="1" ht="69.75">
      <c r="A78" s="16">
        <v>64</v>
      </c>
      <c r="B78" s="166"/>
      <c r="C78" s="166"/>
      <c r="D78" s="218"/>
      <c r="E78" s="218"/>
      <c r="F78" s="18">
        <v>93.27</v>
      </c>
      <c r="G78" s="18">
        <v>93.27</v>
      </c>
      <c r="H78" s="18">
        <v>0</v>
      </c>
      <c r="I78" s="18">
        <v>0</v>
      </c>
      <c r="J78" s="19">
        <f>F78/E77</f>
        <v>0.0005642021110244741</v>
      </c>
      <c r="K78" s="95" t="s">
        <v>295</v>
      </c>
      <c r="L78" s="20">
        <v>93.27</v>
      </c>
      <c r="M78" s="21" t="s">
        <v>36</v>
      </c>
      <c r="N78" s="21" t="s">
        <v>27</v>
      </c>
    </row>
    <row r="79" spans="1:14" s="7" customFormat="1" ht="69.75" customHeight="1">
      <c r="A79" s="16">
        <v>65</v>
      </c>
      <c r="B79" s="219" t="s">
        <v>492</v>
      </c>
      <c r="C79" s="219" t="s">
        <v>493</v>
      </c>
      <c r="D79" s="221">
        <v>42651.89</v>
      </c>
      <c r="E79" s="221">
        <v>42651.89</v>
      </c>
      <c r="F79" s="110">
        <v>0.58</v>
      </c>
      <c r="G79" s="110">
        <v>0.58</v>
      </c>
      <c r="H79" s="110">
        <v>0</v>
      </c>
      <c r="I79" s="110">
        <v>0</v>
      </c>
      <c r="J79" s="101"/>
      <c r="K79" s="153" t="s">
        <v>494</v>
      </c>
      <c r="L79" s="20">
        <v>0.58</v>
      </c>
      <c r="M79" s="102" t="s">
        <v>48</v>
      </c>
      <c r="N79" s="102" t="s">
        <v>27</v>
      </c>
    </row>
    <row r="80" spans="1:14" s="7" customFormat="1" ht="69.75">
      <c r="A80" s="16">
        <v>66</v>
      </c>
      <c r="B80" s="226"/>
      <c r="C80" s="226"/>
      <c r="D80" s="226"/>
      <c r="E80" s="226"/>
      <c r="F80" s="110">
        <v>183.65</v>
      </c>
      <c r="G80" s="110">
        <v>183.65</v>
      </c>
      <c r="H80" s="110">
        <v>0</v>
      </c>
      <c r="I80" s="110">
        <v>0</v>
      </c>
      <c r="J80" s="101"/>
      <c r="K80" s="153" t="s">
        <v>495</v>
      </c>
      <c r="L80" s="20">
        <v>183.65</v>
      </c>
      <c r="M80" s="102" t="s">
        <v>36</v>
      </c>
      <c r="N80" s="102" t="s">
        <v>27</v>
      </c>
    </row>
    <row r="81" spans="1:14" s="7" customFormat="1" ht="409.5">
      <c r="A81" s="16">
        <v>67</v>
      </c>
      <c r="B81" s="108" t="s">
        <v>496</v>
      </c>
      <c r="C81" s="108" t="s">
        <v>497</v>
      </c>
      <c r="D81" s="112">
        <v>85471</v>
      </c>
      <c r="E81" s="116">
        <v>78806.48</v>
      </c>
      <c r="F81" s="110">
        <v>1647.04</v>
      </c>
      <c r="G81" s="110">
        <v>1647</v>
      </c>
      <c r="H81" s="110">
        <v>0</v>
      </c>
      <c r="I81" s="110">
        <v>0</v>
      </c>
      <c r="J81" s="101"/>
      <c r="K81" s="102" t="s">
        <v>498</v>
      </c>
      <c r="L81" s="20">
        <v>1647.04</v>
      </c>
      <c r="M81" s="102" t="s">
        <v>36</v>
      </c>
      <c r="N81" s="102" t="s">
        <v>27</v>
      </c>
    </row>
    <row r="82" spans="1:14" s="7" customFormat="1" ht="409.5">
      <c r="A82" s="16">
        <v>68</v>
      </c>
      <c r="B82" s="97" t="s">
        <v>499</v>
      </c>
      <c r="C82" s="97" t="s">
        <v>500</v>
      </c>
      <c r="D82" s="113">
        <v>38222</v>
      </c>
      <c r="E82" s="116">
        <v>37632.24</v>
      </c>
      <c r="F82" s="110">
        <v>22.13</v>
      </c>
      <c r="G82" s="110">
        <v>22.13</v>
      </c>
      <c r="H82" s="110">
        <v>0</v>
      </c>
      <c r="I82" s="110">
        <v>0</v>
      </c>
      <c r="J82" s="101"/>
      <c r="K82" s="102" t="s">
        <v>501</v>
      </c>
      <c r="L82" s="20">
        <v>22.13</v>
      </c>
      <c r="M82" s="102" t="s">
        <v>36</v>
      </c>
      <c r="N82" s="102" t="s">
        <v>27</v>
      </c>
    </row>
    <row r="83" spans="1:14" s="7" customFormat="1" ht="409.5">
      <c r="A83" s="16">
        <v>69</v>
      </c>
      <c r="B83" s="97" t="s">
        <v>502</v>
      </c>
      <c r="C83" s="97" t="s">
        <v>503</v>
      </c>
      <c r="D83" s="113">
        <v>65878</v>
      </c>
      <c r="E83" s="116">
        <v>47970.48</v>
      </c>
      <c r="F83" s="110">
        <v>1320.89</v>
      </c>
      <c r="G83" s="110">
        <v>1320.89</v>
      </c>
      <c r="H83" s="110">
        <v>0</v>
      </c>
      <c r="I83" s="110">
        <v>0</v>
      </c>
      <c r="J83" s="101"/>
      <c r="K83" s="102" t="s">
        <v>504</v>
      </c>
      <c r="L83" s="20">
        <v>1320.89</v>
      </c>
      <c r="M83" s="102" t="s">
        <v>36</v>
      </c>
      <c r="N83" s="102" t="s">
        <v>27</v>
      </c>
    </row>
    <row r="84" spans="1:14" s="7" customFormat="1" ht="255.75">
      <c r="A84" s="16">
        <v>70</v>
      </c>
      <c r="B84" s="97" t="s">
        <v>505</v>
      </c>
      <c r="C84" s="97" t="s">
        <v>506</v>
      </c>
      <c r="D84" s="113">
        <v>33316</v>
      </c>
      <c r="E84" s="116">
        <v>26900.15</v>
      </c>
      <c r="F84" s="110">
        <v>280.54</v>
      </c>
      <c r="G84" s="110">
        <v>280.54</v>
      </c>
      <c r="H84" s="110">
        <v>0</v>
      </c>
      <c r="I84" s="110">
        <v>0</v>
      </c>
      <c r="J84" s="101"/>
      <c r="K84" s="102" t="s">
        <v>507</v>
      </c>
      <c r="L84" s="20">
        <v>280.54</v>
      </c>
      <c r="M84" s="102" t="s">
        <v>36</v>
      </c>
      <c r="N84" s="102" t="s">
        <v>27</v>
      </c>
    </row>
    <row r="85" spans="1:14" s="7" customFormat="1" ht="69.75">
      <c r="A85" s="16">
        <v>71</v>
      </c>
      <c r="B85" s="219" t="s">
        <v>508</v>
      </c>
      <c r="C85" s="219" t="s">
        <v>509</v>
      </c>
      <c r="D85" s="221">
        <v>105235.69</v>
      </c>
      <c r="E85" s="111">
        <v>105235.69</v>
      </c>
      <c r="F85" s="110">
        <v>2635.99</v>
      </c>
      <c r="G85" s="110">
        <v>2635.99</v>
      </c>
      <c r="H85" s="110">
        <v>0</v>
      </c>
      <c r="I85" s="110">
        <v>0</v>
      </c>
      <c r="J85" s="101">
        <v>0.025048441265506025</v>
      </c>
      <c r="K85" s="153" t="s">
        <v>510</v>
      </c>
      <c r="L85" s="20">
        <v>2635.99</v>
      </c>
      <c r="M85" s="102" t="s">
        <v>36</v>
      </c>
      <c r="N85" s="102" t="s">
        <v>27</v>
      </c>
    </row>
    <row r="86" spans="1:14" s="7" customFormat="1" ht="69.75">
      <c r="A86" s="16">
        <v>72</v>
      </c>
      <c r="B86" s="220"/>
      <c r="C86" s="220"/>
      <c r="D86" s="222"/>
      <c r="E86" s="111">
        <v>105235.69</v>
      </c>
      <c r="F86" s="110">
        <v>3</v>
      </c>
      <c r="G86" s="110">
        <v>3</v>
      </c>
      <c r="H86" s="110">
        <v>0</v>
      </c>
      <c r="I86" s="110">
        <v>0</v>
      </c>
      <c r="J86" s="101">
        <v>2.850743887363688E-05</v>
      </c>
      <c r="K86" s="153" t="s">
        <v>511</v>
      </c>
      <c r="L86" s="20">
        <v>3</v>
      </c>
      <c r="M86" s="102" t="s">
        <v>47</v>
      </c>
      <c r="N86" s="102" t="s">
        <v>27</v>
      </c>
    </row>
    <row r="87" spans="1:14" s="7" customFormat="1" ht="93">
      <c r="A87" s="16">
        <v>73</v>
      </c>
      <c r="B87" s="16" t="s">
        <v>257</v>
      </c>
      <c r="C87" s="56" t="s">
        <v>296</v>
      </c>
      <c r="D87" s="17">
        <v>235633</v>
      </c>
      <c r="E87" s="17">
        <v>197289.74</v>
      </c>
      <c r="F87" s="18">
        <v>1471.06</v>
      </c>
      <c r="G87" s="18">
        <v>1471.06</v>
      </c>
      <c r="H87" s="18">
        <v>0</v>
      </c>
      <c r="I87" s="18">
        <v>0</v>
      </c>
      <c r="J87" s="19">
        <f>F87/E87</f>
        <v>0.007456343142831452</v>
      </c>
      <c r="K87" s="21" t="s">
        <v>297</v>
      </c>
      <c r="L87" s="20">
        <v>1471.06</v>
      </c>
      <c r="M87" s="21" t="s">
        <v>36</v>
      </c>
      <c r="N87" s="21" t="s">
        <v>27</v>
      </c>
    </row>
    <row r="88" spans="1:14" s="7" customFormat="1" ht="139.5">
      <c r="A88" s="16">
        <v>74</v>
      </c>
      <c r="B88" s="24" t="s">
        <v>85</v>
      </c>
      <c r="C88" s="24" t="s">
        <v>298</v>
      </c>
      <c r="D88" s="17">
        <v>253472</v>
      </c>
      <c r="E88" s="17">
        <v>253428.34</v>
      </c>
      <c r="F88" s="18">
        <v>13.61</v>
      </c>
      <c r="G88" s="18">
        <v>13.61</v>
      </c>
      <c r="H88" s="18">
        <v>0</v>
      </c>
      <c r="I88" s="18">
        <v>0</v>
      </c>
      <c r="J88" s="19">
        <f>F88/E88</f>
        <v>5.370354396828705E-05</v>
      </c>
      <c r="K88" s="21" t="s">
        <v>299</v>
      </c>
      <c r="L88" s="20">
        <v>13.61</v>
      </c>
      <c r="M88" s="21" t="s">
        <v>36</v>
      </c>
      <c r="N88" s="21" t="s">
        <v>27</v>
      </c>
    </row>
    <row r="89" spans="1:14" s="7" customFormat="1" ht="69.75" customHeight="1">
      <c r="A89" s="16">
        <v>75</v>
      </c>
      <c r="B89" s="24" t="s">
        <v>55</v>
      </c>
      <c r="C89" s="24" t="s">
        <v>300</v>
      </c>
      <c r="D89" s="17">
        <v>501845.57</v>
      </c>
      <c r="E89" s="17">
        <v>371055.77</v>
      </c>
      <c r="F89" s="18">
        <v>80.05000000000001</v>
      </c>
      <c r="G89" s="18">
        <v>68.04</v>
      </c>
      <c r="H89" s="18">
        <v>12.01</v>
      </c>
      <c r="I89" s="18">
        <v>0</v>
      </c>
      <c r="J89" s="19">
        <f aca="true" t="shared" si="2" ref="J89:J108">F89/E89</f>
        <v>0.0002157357639257301</v>
      </c>
      <c r="K89" s="21" t="s">
        <v>301</v>
      </c>
      <c r="L89" s="20">
        <v>0</v>
      </c>
      <c r="M89" s="16" t="s">
        <v>517</v>
      </c>
      <c r="N89" s="21" t="s">
        <v>56</v>
      </c>
    </row>
    <row r="90" spans="1:14" s="7" customFormat="1" ht="116.25">
      <c r="A90" s="16">
        <v>76</v>
      </c>
      <c r="B90" s="16" t="s">
        <v>55</v>
      </c>
      <c r="C90" s="28" t="s">
        <v>302</v>
      </c>
      <c r="D90" s="17">
        <v>53421837.01</v>
      </c>
      <c r="E90" s="17">
        <v>53421837.01</v>
      </c>
      <c r="F90" s="18">
        <v>572.08</v>
      </c>
      <c r="G90" s="18">
        <v>426.5</v>
      </c>
      <c r="H90" s="18">
        <v>145.58</v>
      </c>
      <c r="I90" s="18">
        <v>0</v>
      </c>
      <c r="J90" s="19">
        <f t="shared" si="2"/>
        <v>1.0708729463812949E-05</v>
      </c>
      <c r="K90" s="21" t="s">
        <v>303</v>
      </c>
      <c r="L90" s="20">
        <v>0</v>
      </c>
      <c r="M90" s="16" t="s">
        <v>517</v>
      </c>
      <c r="N90" s="21" t="s">
        <v>56</v>
      </c>
    </row>
    <row r="91" spans="1:14" s="7" customFormat="1" ht="69.75">
      <c r="A91" s="16">
        <v>77</v>
      </c>
      <c r="B91" s="164" t="s">
        <v>55</v>
      </c>
      <c r="C91" s="164" t="s">
        <v>304</v>
      </c>
      <c r="D91" s="216">
        <v>14091616</v>
      </c>
      <c r="E91" s="216">
        <v>1991943.95</v>
      </c>
      <c r="F91" s="21">
        <v>143.72</v>
      </c>
      <c r="G91" s="21">
        <v>143.72</v>
      </c>
      <c r="H91" s="18">
        <v>0</v>
      </c>
      <c r="I91" s="18">
        <v>0</v>
      </c>
      <c r="J91" s="19">
        <f t="shared" si="2"/>
        <v>7.215062451932947E-05</v>
      </c>
      <c r="K91" s="95" t="s">
        <v>305</v>
      </c>
      <c r="L91" s="20">
        <v>143.72</v>
      </c>
      <c r="M91" s="21" t="s">
        <v>36</v>
      </c>
      <c r="N91" s="21" t="s">
        <v>56</v>
      </c>
    </row>
    <row r="92" spans="1:14" s="7" customFormat="1" ht="69.75">
      <c r="A92" s="16">
        <v>78</v>
      </c>
      <c r="B92" s="165"/>
      <c r="C92" s="165"/>
      <c r="D92" s="217"/>
      <c r="E92" s="217"/>
      <c r="F92" s="21">
        <v>50.22</v>
      </c>
      <c r="G92" s="18">
        <v>50.22</v>
      </c>
      <c r="H92" s="18">
        <v>0</v>
      </c>
      <c r="I92" s="18">
        <v>0</v>
      </c>
      <c r="J92" s="19">
        <f>F92/E91</f>
        <v>2.5211552764825536E-05</v>
      </c>
      <c r="K92" s="95" t="s">
        <v>306</v>
      </c>
      <c r="L92" s="20">
        <v>50.22</v>
      </c>
      <c r="M92" s="21" t="s">
        <v>36</v>
      </c>
      <c r="N92" s="21" t="s">
        <v>56</v>
      </c>
    </row>
    <row r="93" spans="1:14" s="7" customFormat="1" ht="139.5" customHeight="1">
      <c r="A93" s="16">
        <v>79</v>
      </c>
      <c r="B93" s="165"/>
      <c r="C93" s="165"/>
      <c r="D93" s="217"/>
      <c r="E93" s="217"/>
      <c r="F93" s="21">
        <v>144.02</v>
      </c>
      <c r="G93" s="21">
        <v>144.02</v>
      </c>
      <c r="H93" s="18">
        <v>0</v>
      </c>
      <c r="I93" s="18">
        <v>0</v>
      </c>
      <c r="J93" s="19">
        <f>F93/E91</f>
        <v>7.230123116667013E-05</v>
      </c>
      <c r="K93" s="95" t="s">
        <v>307</v>
      </c>
      <c r="L93" s="20">
        <v>0</v>
      </c>
      <c r="M93" s="16" t="s">
        <v>517</v>
      </c>
      <c r="N93" s="21" t="s">
        <v>56</v>
      </c>
    </row>
    <row r="94" spans="1:14" s="7" customFormat="1" ht="69.75">
      <c r="A94" s="16">
        <v>80</v>
      </c>
      <c r="B94" s="166"/>
      <c r="C94" s="166"/>
      <c r="D94" s="218"/>
      <c r="E94" s="218"/>
      <c r="F94" s="18">
        <v>658.67</v>
      </c>
      <c r="G94" s="18">
        <v>658.67</v>
      </c>
      <c r="H94" s="18">
        <v>0</v>
      </c>
      <c r="I94" s="18">
        <v>0</v>
      </c>
      <c r="J94" s="19">
        <f>F94/E91</f>
        <v>0.0003306669346795626</v>
      </c>
      <c r="K94" s="95" t="s">
        <v>308</v>
      </c>
      <c r="L94" s="20">
        <v>0</v>
      </c>
      <c r="M94" s="16" t="s">
        <v>517</v>
      </c>
      <c r="N94" s="21" t="s">
        <v>56</v>
      </c>
    </row>
    <row r="95" spans="1:14" s="7" customFormat="1" ht="69.75">
      <c r="A95" s="16">
        <v>81</v>
      </c>
      <c r="B95" s="164" t="s">
        <v>55</v>
      </c>
      <c r="C95" s="164" t="s">
        <v>309</v>
      </c>
      <c r="D95" s="216">
        <v>11534426</v>
      </c>
      <c r="E95" s="216">
        <v>8521100.4</v>
      </c>
      <c r="F95" s="18">
        <v>168.73</v>
      </c>
      <c r="G95" s="18">
        <v>154.54</v>
      </c>
      <c r="H95" s="18">
        <v>14.19</v>
      </c>
      <c r="I95" s="18">
        <v>0</v>
      </c>
      <c r="J95" s="19">
        <f t="shared" si="2"/>
        <v>1.980143315762363E-05</v>
      </c>
      <c r="K95" s="21" t="s">
        <v>310</v>
      </c>
      <c r="L95" s="20">
        <v>168.73</v>
      </c>
      <c r="M95" s="21" t="s">
        <v>36</v>
      </c>
      <c r="N95" s="21" t="s">
        <v>56</v>
      </c>
    </row>
    <row r="96" spans="1:14" s="7" customFormat="1" ht="69.75">
      <c r="A96" s="16">
        <v>82</v>
      </c>
      <c r="B96" s="166"/>
      <c r="C96" s="166"/>
      <c r="D96" s="218"/>
      <c r="E96" s="218"/>
      <c r="F96" s="18">
        <v>367.4</v>
      </c>
      <c r="G96" s="18">
        <v>336.5</v>
      </c>
      <c r="H96" s="18">
        <v>30.9</v>
      </c>
      <c r="I96" s="18">
        <v>0</v>
      </c>
      <c r="J96" s="19">
        <f>F96/E95</f>
        <v>4.3116497019563335E-05</v>
      </c>
      <c r="K96" s="95" t="s">
        <v>311</v>
      </c>
      <c r="L96" s="20">
        <v>367.4</v>
      </c>
      <c r="M96" s="21" t="s">
        <v>36</v>
      </c>
      <c r="N96" s="21" t="s">
        <v>56</v>
      </c>
    </row>
    <row r="97" spans="1:14" s="7" customFormat="1" ht="139.5">
      <c r="A97" s="16">
        <v>83</v>
      </c>
      <c r="B97" s="24" t="s">
        <v>55</v>
      </c>
      <c r="C97" s="24" t="s">
        <v>312</v>
      </c>
      <c r="D97" s="17">
        <v>9320341.8</v>
      </c>
      <c r="E97" s="17">
        <v>6373550.01</v>
      </c>
      <c r="F97" s="18">
        <v>2274.15</v>
      </c>
      <c r="G97" s="18">
        <v>2094.62</v>
      </c>
      <c r="H97" s="18">
        <v>179.53</v>
      </c>
      <c r="I97" s="18">
        <v>0</v>
      </c>
      <c r="J97" s="19">
        <f t="shared" si="2"/>
        <v>0.0003568105681185359</v>
      </c>
      <c r="K97" s="21" t="s">
        <v>313</v>
      </c>
      <c r="L97" s="20">
        <v>0</v>
      </c>
      <c r="M97" s="16" t="s">
        <v>517</v>
      </c>
      <c r="N97" s="21" t="s">
        <v>56</v>
      </c>
    </row>
    <row r="98" spans="1:14" s="7" customFormat="1" ht="156" customHeight="1">
      <c r="A98" s="16">
        <v>84</v>
      </c>
      <c r="B98" s="24" t="s">
        <v>314</v>
      </c>
      <c r="C98" s="24" t="s">
        <v>315</v>
      </c>
      <c r="D98" s="17">
        <v>100000</v>
      </c>
      <c r="E98" s="17">
        <v>55393.7</v>
      </c>
      <c r="F98" s="18">
        <v>121.2</v>
      </c>
      <c r="G98" s="18">
        <v>121.2</v>
      </c>
      <c r="H98" s="18">
        <v>0</v>
      </c>
      <c r="I98" s="18">
        <v>0</v>
      </c>
      <c r="J98" s="19">
        <f t="shared" si="2"/>
        <v>0.002187974444747327</v>
      </c>
      <c r="K98" s="21" t="s">
        <v>316</v>
      </c>
      <c r="L98" s="20">
        <v>121.2</v>
      </c>
      <c r="M98" s="21" t="s">
        <v>36</v>
      </c>
      <c r="N98" s="21" t="s">
        <v>56</v>
      </c>
    </row>
    <row r="99" spans="1:14" s="7" customFormat="1" ht="232.5">
      <c r="A99" s="16">
        <v>85</v>
      </c>
      <c r="B99" s="24" t="s">
        <v>317</v>
      </c>
      <c r="C99" s="24" t="s">
        <v>318</v>
      </c>
      <c r="D99" s="17">
        <v>60220.02</v>
      </c>
      <c r="E99" s="17">
        <v>60220.02</v>
      </c>
      <c r="F99" s="18">
        <v>6269.4800000000005</v>
      </c>
      <c r="G99" s="18">
        <v>5329.06</v>
      </c>
      <c r="H99" s="18">
        <v>940.42</v>
      </c>
      <c r="I99" s="18">
        <v>0</v>
      </c>
      <c r="J99" s="19">
        <f t="shared" si="2"/>
        <v>0.1041095635637451</v>
      </c>
      <c r="K99" s="21" t="s">
        <v>319</v>
      </c>
      <c r="L99" s="20">
        <v>6269.4800000000005</v>
      </c>
      <c r="M99" s="21" t="s">
        <v>36</v>
      </c>
      <c r="N99" s="21" t="s">
        <v>320</v>
      </c>
    </row>
    <row r="100" spans="1:14" s="7" customFormat="1" ht="116.25">
      <c r="A100" s="16">
        <v>86</v>
      </c>
      <c r="B100" s="16" t="s">
        <v>321</v>
      </c>
      <c r="C100" s="28" t="s">
        <v>322</v>
      </c>
      <c r="D100" s="17">
        <v>20714.12</v>
      </c>
      <c r="E100" s="17">
        <v>7362.52</v>
      </c>
      <c r="F100" s="18">
        <v>1322.8</v>
      </c>
      <c r="G100" s="18">
        <v>1322.8</v>
      </c>
      <c r="H100" s="18">
        <v>0</v>
      </c>
      <c r="I100" s="18">
        <v>0</v>
      </c>
      <c r="J100" s="19">
        <f t="shared" si="2"/>
        <v>0.17966674453855472</v>
      </c>
      <c r="K100" s="21" t="s">
        <v>323</v>
      </c>
      <c r="L100" s="20">
        <v>1323</v>
      </c>
      <c r="M100" s="21" t="s">
        <v>36</v>
      </c>
      <c r="N100" s="21" t="s">
        <v>320</v>
      </c>
    </row>
    <row r="101" spans="1:14" s="7" customFormat="1" ht="162.75">
      <c r="A101" s="16">
        <v>87</v>
      </c>
      <c r="B101" s="24" t="s">
        <v>324</v>
      </c>
      <c r="C101" s="24" t="s">
        <v>325</v>
      </c>
      <c r="D101" s="17">
        <v>23410</v>
      </c>
      <c r="E101" s="17">
        <v>4682</v>
      </c>
      <c r="F101" s="18">
        <v>18728</v>
      </c>
      <c r="G101" s="18">
        <v>18728</v>
      </c>
      <c r="H101" s="18">
        <v>0</v>
      </c>
      <c r="I101" s="18">
        <v>0</v>
      </c>
      <c r="J101" s="19">
        <f t="shared" si="2"/>
        <v>4</v>
      </c>
      <c r="K101" s="21" t="s">
        <v>326</v>
      </c>
      <c r="L101" s="18">
        <v>18728</v>
      </c>
      <c r="M101" s="21" t="s">
        <v>36</v>
      </c>
      <c r="N101" s="21" t="s">
        <v>320</v>
      </c>
    </row>
    <row r="102" spans="1:14" s="7" customFormat="1" ht="209.25">
      <c r="A102" s="16">
        <v>88</v>
      </c>
      <c r="B102" s="164" t="s">
        <v>72</v>
      </c>
      <c r="C102" s="164" t="s">
        <v>73</v>
      </c>
      <c r="D102" s="216">
        <v>17818.1</v>
      </c>
      <c r="E102" s="216">
        <v>12223.2</v>
      </c>
      <c r="F102" s="18">
        <v>7489.6</v>
      </c>
      <c r="G102" s="18">
        <v>7489.6</v>
      </c>
      <c r="H102" s="18">
        <v>0</v>
      </c>
      <c r="I102" s="18">
        <v>0</v>
      </c>
      <c r="J102" s="19">
        <f t="shared" si="2"/>
        <v>0.6127364356306041</v>
      </c>
      <c r="K102" s="21" t="s">
        <v>327</v>
      </c>
      <c r="L102" s="20">
        <v>7489.6</v>
      </c>
      <c r="M102" s="21" t="s">
        <v>65</v>
      </c>
      <c r="N102" s="21" t="s">
        <v>320</v>
      </c>
    </row>
    <row r="103" spans="1:14" s="7" customFormat="1" ht="69.75">
      <c r="A103" s="16">
        <v>89</v>
      </c>
      <c r="B103" s="166"/>
      <c r="C103" s="166"/>
      <c r="D103" s="218"/>
      <c r="E103" s="218"/>
      <c r="F103" s="18">
        <v>10060.1</v>
      </c>
      <c r="G103" s="18">
        <v>10060.1</v>
      </c>
      <c r="H103" s="18">
        <v>0</v>
      </c>
      <c r="I103" s="18">
        <v>0</v>
      </c>
      <c r="J103" s="19">
        <f>F103/E102</f>
        <v>0.823033248249231</v>
      </c>
      <c r="K103" s="95" t="s">
        <v>328</v>
      </c>
      <c r="L103" s="20">
        <v>10060.1</v>
      </c>
      <c r="M103" s="21" t="s">
        <v>36</v>
      </c>
      <c r="N103" s="21" t="s">
        <v>320</v>
      </c>
    </row>
    <row r="104" spans="1:14" s="7" customFormat="1" ht="93">
      <c r="A104" s="16">
        <v>90</v>
      </c>
      <c r="B104" s="16" t="s">
        <v>329</v>
      </c>
      <c r="C104" s="28" t="s">
        <v>330</v>
      </c>
      <c r="D104" s="17">
        <v>7645.14</v>
      </c>
      <c r="E104" s="17">
        <v>7645.14</v>
      </c>
      <c r="F104" s="18">
        <v>81.74</v>
      </c>
      <c r="G104" s="18">
        <v>81.74</v>
      </c>
      <c r="H104" s="18">
        <v>0</v>
      </c>
      <c r="I104" s="18">
        <v>0</v>
      </c>
      <c r="J104" s="19">
        <f t="shared" si="2"/>
        <v>0.010691759732326679</v>
      </c>
      <c r="K104" s="21" t="s">
        <v>331</v>
      </c>
      <c r="L104" s="20">
        <v>81.74</v>
      </c>
      <c r="M104" s="21" t="s">
        <v>36</v>
      </c>
      <c r="N104" s="21" t="s">
        <v>320</v>
      </c>
    </row>
    <row r="105" spans="1:14" s="7" customFormat="1" ht="93">
      <c r="A105" s="16">
        <v>91</v>
      </c>
      <c r="B105" s="16" t="s">
        <v>74</v>
      </c>
      <c r="C105" s="28" t="s">
        <v>332</v>
      </c>
      <c r="D105" s="17">
        <v>11458.16</v>
      </c>
      <c r="E105" s="17">
        <v>11458.16</v>
      </c>
      <c r="F105" s="18">
        <v>426.88</v>
      </c>
      <c r="G105" s="18">
        <v>426.88</v>
      </c>
      <c r="H105" s="18">
        <v>0</v>
      </c>
      <c r="I105" s="18">
        <v>0</v>
      </c>
      <c r="J105" s="19">
        <f t="shared" si="2"/>
        <v>0.03725554539297758</v>
      </c>
      <c r="K105" s="21" t="s">
        <v>333</v>
      </c>
      <c r="L105" s="20">
        <v>426.88</v>
      </c>
      <c r="M105" s="21" t="s">
        <v>36</v>
      </c>
      <c r="N105" s="21" t="s">
        <v>320</v>
      </c>
    </row>
    <row r="106" spans="1:14" s="7" customFormat="1" ht="93">
      <c r="A106" s="16">
        <v>92</v>
      </c>
      <c r="B106" s="16" t="s">
        <v>334</v>
      </c>
      <c r="C106" s="28" t="s">
        <v>335</v>
      </c>
      <c r="D106" s="17">
        <v>18474.42</v>
      </c>
      <c r="E106" s="17">
        <v>18474.42</v>
      </c>
      <c r="F106" s="18">
        <v>19.98</v>
      </c>
      <c r="G106" s="18">
        <v>19.98</v>
      </c>
      <c r="H106" s="18">
        <v>0</v>
      </c>
      <c r="I106" s="18">
        <v>0</v>
      </c>
      <c r="J106" s="19">
        <f t="shared" si="2"/>
        <v>0.0010814953865940042</v>
      </c>
      <c r="K106" s="21" t="s">
        <v>57</v>
      </c>
      <c r="L106" s="20">
        <v>19.98</v>
      </c>
      <c r="M106" s="21" t="s">
        <v>36</v>
      </c>
      <c r="N106" s="21" t="s">
        <v>26</v>
      </c>
    </row>
    <row r="107" spans="1:14" s="7" customFormat="1" ht="162.75" customHeight="1">
      <c r="A107" s="16">
        <v>93</v>
      </c>
      <c r="B107" s="16" t="s">
        <v>336</v>
      </c>
      <c r="C107" s="28" t="s">
        <v>337</v>
      </c>
      <c r="D107" s="17">
        <v>17138.57</v>
      </c>
      <c r="E107" s="17">
        <v>17138.57</v>
      </c>
      <c r="F107" s="18">
        <v>345.86</v>
      </c>
      <c r="G107" s="18">
        <v>345.86</v>
      </c>
      <c r="H107" s="18">
        <v>0</v>
      </c>
      <c r="I107" s="18">
        <v>0</v>
      </c>
      <c r="J107" s="19">
        <f t="shared" si="2"/>
        <v>0.020180213401701542</v>
      </c>
      <c r="K107" s="21" t="s">
        <v>338</v>
      </c>
      <c r="L107" s="20">
        <v>345.86</v>
      </c>
      <c r="M107" s="21" t="s">
        <v>36</v>
      </c>
      <c r="N107" s="21" t="s">
        <v>26</v>
      </c>
    </row>
    <row r="108" spans="1:14" s="7" customFormat="1" ht="93">
      <c r="A108" s="16">
        <v>94</v>
      </c>
      <c r="B108" s="16" t="s">
        <v>339</v>
      </c>
      <c r="C108" s="28" t="s">
        <v>340</v>
      </c>
      <c r="D108" s="17">
        <v>18518.75</v>
      </c>
      <c r="E108" s="17">
        <v>18518.75</v>
      </c>
      <c r="F108" s="18">
        <v>1683.6</v>
      </c>
      <c r="G108" s="18">
        <v>1683.6</v>
      </c>
      <c r="H108" s="18">
        <v>0</v>
      </c>
      <c r="I108" s="18">
        <v>0</v>
      </c>
      <c r="J108" s="19">
        <f t="shared" si="2"/>
        <v>0.09091326358420519</v>
      </c>
      <c r="K108" s="21" t="s">
        <v>341</v>
      </c>
      <c r="L108" s="20">
        <v>1683.6</v>
      </c>
      <c r="M108" s="21" t="s">
        <v>65</v>
      </c>
      <c r="N108" s="21" t="s">
        <v>26</v>
      </c>
    </row>
    <row r="109" spans="1:14" s="7" customFormat="1" ht="116.25">
      <c r="A109" s="16">
        <v>95</v>
      </c>
      <c r="B109" s="16" t="s">
        <v>207</v>
      </c>
      <c r="C109" s="28" t="s">
        <v>214</v>
      </c>
      <c r="D109" s="18">
        <v>44482</v>
      </c>
      <c r="E109" s="18">
        <v>0</v>
      </c>
      <c r="F109" s="18">
        <f aca="true" t="shared" si="3" ref="F109:F115">G109+H109+I109</f>
        <v>5.33</v>
      </c>
      <c r="G109" s="18">
        <v>5.33</v>
      </c>
      <c r="H109" s="18">
        <v>0</v>
      </c>
      <c r="I109" s="18">
        <v>0</v>
      </c>
      <c r="J109" s="19">
        <f>0</f>
        <v>0</v>
      </c>
      <c r="K109" s="21" t="s">
        <v>208</v>
      </c>
      <c r="L109" s="20">
        <v>5.33</v>
      </c>
      <c r="M109" s="21" t="s">
        <v>36</v>
      </c>
      <c r="N109" s="21" t="s">
        <v>60</v>
      </c>
    </row>
    <row r="110" spans="1:14" s="7" customFormat="1" ht="93" customHeight="1">
      <c r="A110" s="16">
        <v>96</v>
      </c>
      <c r="B110" s="164" t="s">
        <v>209</v>
      </c>
      <c r="C110" s="167" t="s">
        <v>213</v>
      </c>
      <c r="D110" s="160">
        <v>52847.04</v>
      </c>
      <c r="E110" s="160">
        <v>51358.93</v>
      </c>
      <c r="F110" s="18">
        <f t="shared" si="3"/>
        <v>111.38</v>
      </c>
      <c r="G110" s="18">
        <v>111.38</v>
      </c>
      <c r="H110" s="18">
        <v>0</v>
      </c>
      <c r="I110" s="18">
        <v>0</v>
      </c>
      <c r="J110" s="19">
        <f>F110/E110</f>
        <v>0.0021686588875586</v>
      </c>
      <c r="K110" s="21" t="s">
        <v>93</v>
      </c>
      <c r="L110" s="20">
        <v>111.38</v>
      </c>
      <c r="M110" s="21" t="s">
        <v>48</v>
      </c>
      <c r="N110" s="21" t="s">
        <v>60</v>
      </c>
    </row>
    <row r="111" spans="1:14" s="7" customFormat="1" ht="69.75">
      <c r="A111" s="16">
        <v>97</v>
      </c>
      <c r="B111" s="165"/>
      <c r="C111" s="168"/>
      <c r="D111" s="176"/>
      <c r="E111" s="176"/>
      <c r="F111" s="18">
        <f t="shared" si="3"/>
        <v>1.47</v>
      </c>
      <c r="G111" s="18">
        <v>1.47</v>
      </c>
      <c r="H111" s="18">
        <v>0</v>
      </c>
      <c r="I111" s="18">
        <v>0</v>
      </c>
      <c r="J111" s="19">
        <f>F111/E110</f>
        <v>2.8622091620678232E-05</v>
      </c>
      <c r="K111" s="21" t="s">
        <v>35</v>
      </c>
      <c r="L111" s="20">
        <v>1.47</v>
      </c>
      <c r="M111" s="21" t="s">
        <v>36</v>
      </c>
      <c r="N111" s="21" t="s">
        <v>60</v>
      </c>
    </row>
    <row r="112" spans="1:14" s="7" customFormat="1" ht="69.75">
      <c r="A112" s="16">
        <v>98</v>
      </c>
      <c r="B112" s="166"/>
      <c r="C112" s="169"/>
      <c r="D112" s="161"/>
      <c r="E112" s="161"/>
      <c r="F112" s="18">
        <f t="shared" si="3"/>
        <v>0.81</v>
      </c>
      <c r="G112" s="18">
        <v>0.81</v>
      </c>
      <c r="H112" s="18">
        <v>0</v>
      </c>
      <c r="I112" s="18">
        <v>0</v>
      </c>
      <c r="J112" s="19">
        <f>F112/E110</f>
        <v>1.57713566073125E-05</v>
      </c>
      <c r="K112" s="21" t="s">
        <v>35</v>
      </c>
      <c r="L112" s="20">
        <v>0.81</v>
      </c>
      <c r="M112" s="21" t="s">
        <v>36</v>
      </c>
      <c r="N112" s="21" t="s">
        <v>60</v>
      </c>
    </row>
    <row r="113" spans="1:14" s="7" customFormat="1" ht="116.25">
      <c r="A113" s="16">
        <v>99</v>
      </c>
      <c r="B113" s="22" t="s">
        <v>53</v>
      </c>
      <c r="C113" s="23" t="s">
        <v>87</v>
      </c>
      <c r="D113" s="27">
        <v>772663.19</v>
      </c>
      <c r="E113" s="27">
        <v>772196.56</v>
      </c>
      <c r="F113" s="18">
        <f t="shared" si="3"/>
        <v>222.9</v>
      </c>
      <c r="G113" s="18">
        <v>222.9</v>
      </c>
      <c r="H113" s="18">
        <v>0</v>
      </c>
      <c r="I113" s="18">
        <v>0</v>
      </c>
      <c r="J113" s="19">
        <f>F113/E113</f>
        <v>0.0002886570745666103</v>
      </c>
      <c r="K113" s="21" t="s">
        <v>35</v>
      </c>
      <c r="L113" s="20">
        <v>222.9</v>
      </c>
      <c r="M113" s="21" t="s">
        <v>36</v>
      </c>
      <c r="N113" s="21" t="s">
        <v>60</v>
      </c>
    </row>
    <row r="114" spans="1:14" s="7" customFormat="1" ht="255.75">
      <c r="A114" s="16">
        <v>100</v>
      </c>
      <c r="B114" s="24" t="s">
        <v>59</v>
      </c>
      <c r="C114" s="24" t="s">
        <v>210</v>
      </c>
      <c r="D114" s="18">
        <v>57931.31</v>
      </c>
      <c r="E114" s="18">
        <v>38872.04</v>
      </c>
      <c r="F114" s="18">
        <f t="shared" si="3"/>
        <v>0.07</v>
      </c>
      <c r="G114" s="18">
        <v>0.07</v>
      </c>
      <c r="H114" s="18">
        <v>0</v>
      </c>
      <c r="I114" s="18">
        <v>0</v>
      </c>
      <c r="J114" s="19">
        <f>F114/E114</f>
        <v>1.8007802008847491E-06</v>
      </c>
      <c r="K114" s="21" t="s">
        <v>211</v>
      </c>
      <c r="L114" s="20">
        <v>0.07</v>
      </c>
      <c r="M114" s="16" t="s">
        <v>517</v>
      </c>
      <c r="N114" s="21" t="s">
        <v>60</v>
      </c>
    </row>
    <row r="115" spans="1:14" s="7" customFormat="1" ht="116.25">
      <c r="A115" s="16">
        <v>101</v>
      </c>
      <c r="B115" s="25" t="s">
        <v>58</v>
      </c>
      <c r="C115" s="25" t="s">
        <v>212</v>
      </c>
      <c r="D115" s="18">
        <v>33697</v>
      </c>
      <c r="E115" s="18">
        <v>2217.95</v>
      </c>
      <c r="F115" s="18">
        <f t="shared" si="3"/>
        <v>1.67</v>
      </c>
      <c r="G115" s="18">
        <v>1.67</v>
      </c>
      <c r="H115" s="18">
        <v>0</v>
      </c>
      <c r="I115" s="18">
        <v>0</v>
      </c>
      <c r="J115" s="19">
        <f>F115/E114</f>
        <v>4.296147050682187E-05</v>
      </c>
      <c r="K115" s="21" t="s">
        <v>35</v>
      </c>
      <c r="L115" s="20">
        <v>1.67</v>
      </c>
      <c r="M115" s="21" t="s">
        <v>36</v>
      </c>
      <c r="N115" s="21" t="s">
        <v>60</v>
      </c>
    </row>
    <row r="116" spans="1:14" s="117" customFormat="1" ht="23.25">
      <c r="A116" s="121" t="s">
        <v>20</v>
      </c>
      <c r="B116" s="121"/>
      <c r="C116" s="122"/>
      <c r="D116" s="123">
        <f>D168+D169</f>
        <v>2268998.1100000003</v>
      </c>
      <c r="E116" s="123">
        <f>E168+E169</f>
        <v>2114131.35</v>
      </c>
      <c r="F116" s="123">
        <f>SUM(F168:F171)</f>
        <v>2752.3799999999997</v>
      </c>
      <c r="G116" s="123">
        <f>SUM(G168:G171)</f>
        <v>2752.3799999999997</v>
      </c>
      <c r="H116" s="123">
        <f>SUM(H168:H171)</f>
        <v>0</v>
      </c>
      <c r="I116" s="123">
        <f>SUM(I168:I171)</f>
        <v>0</v>
      </c>
      <c r="J116" s="124">
        <f>F116/E116</f>
        <v>0.001301896402983665</v>
      </c>
      <c r="K116" s="126"/>
      <c r="L116" s="125">
        <f>SUM(L168:L171)</f>
        <v>2752.3799999999997</v>
      </c>
      <c r="M116" s="126"/>
      <c r="N116" s="127"/>
    </row>
    <row r="117" spans="1:15" s="7" customFormat="1" ht="22.5">
      <c r="A117" s="128" t="s">
        <v>7</v>
      </c>
      <c r="B117" s="121"/>
      <c r="C117" s="129"/>
      <c r="D117" s="130">
        <f aca="true" t="shared" si="4" ref="D117:I117">SUM(D118:D171)</f>
        <v>16798227.92</v>
      </c>
      <c r="E117" s="130">
        <f t="shared" si="4"/>
        <v>9734487.74</v>
      </c>
      <c r="F117" s="130">
        <f t="shared" si="4"/>
        <v>45229.69999999999</v>
      </c>
      <c r="G117" s="130">
        <f t="shared" si="4"/>
        <v>42639.35</v>
      </c>
      <c r="H117" s="130">
        <f t="shared" si="4"/>
        <v>0</v>
      </c>
      <c r="I117" s="130">
        <f t="shared" si="4"/>
        <v>2590.3500000000004</v>
      </c>
      <c r="J117" s="131">
        <f>F117/E117</f>
        <v>0.004646335914949747</v>
      </c>
      <c r="K117" s="132"/>
      <c r="L117" s="130">
        <f>SUM(L122:L171)</f>
        <v>47129.66999999998</v>
      </c>
      <c r="M117" s="132"/>
      <c r="N117" s="133"/>
      <c r="O117" s="118"/>
    </row>
    <row r="118" spans="1:15" s="7" customFormat="1" ht="139.5">
      <c r="A118" s="16">
        <v>1</v>
      </c>
      <c r="B118" s="28" t="s">
        <v>82</v>
      </c>
      <c r="C118" s="28" t="s">
        <v>342</v>
      </c>
      <c r="D118" s="57">
        <v>313461</v>
      </c>
      <c r="E118" s="57">
        <v>200281.07</v>
      </c>
      <c r="F118" s="57">
        <f aca="true" t="shared" si="5" ref="F118:F131">SUM(G118:I118)</f>
        <v>4</v>
      </c>
      <c r="G118" s="57">
        <v>3.7</v>
      </c>
      <c r="H118" s="57">
        <v>0</v>
      </c>
      <c r="I118" s="57">
        <v>0.3</v>
      </c>
      <c r="J118" s="58">
        <f aca="true" t="shared" si="6" ref="J118:J131">F118/E118</f>
        <v>1.9971932444738784E-05</v>
      </c>
      <c r="K118" s="154" t="s">
        <v>343</v>
      </c>
      <c r="L118" s="57">
        <v>4</v>
      </c>
      <c r="M118" s="16" t="s">
        <v>36</v>
      </c>
      <c r="N118" s="21" t="s">
        <v>27</v>
      </c>
      <c r="O118" s="118"/>
    </row>
    <row r="119" spans="1:15" s="7" customFormat="1" ht="69.75">
      <c r="A119" s="16">
        <v>2</v>
      </c>
      <c r="B119" s="28" t="s">
        <v>28</v>
      </c>
      <c r="C119" s="28" t="s">
        <v>344</v>
      </c>
      <c r="D119" s="57">
        <v>437832</v>
      </c>
      <c r="E119" s="57">
        <v>269431.11</v>
      </c>
      <c r="F119" s="57">
        <f t="shared" si="5"/>
        <v>161.07000000000002</v>
      </c>
      <c r="G119" s="57">
        <v>152.8</v>
      </c>
      <c r="H119" s="57">
        <v>0</v>
      </c>
      <c r="I119" s="57">
        <v>8.27</v>
      </c>
      <c r="J119" s="58">
        <f t="shared" si="6"/>
        <v>0.0005978151520809903</v>
      </c>
      <c r="K119" s="154" t="s">
        <v>345</v>
      </c>
      <c r="L119" s="57">
        <v>165.19</v>
      </c>
      <c r="M119" s="16" t="s">
        <v>36</v>
      </c>
      <c r="N119" s="21" t="s">
        <v>27</v>
      </c>
      <c r="O119" s="118"/>
    </row>
    <row r="120" spans="1:15" s="7" customFormat="1" ht="116.25">
      <c r="A120" s="16">
        <v>3</v>
      </c>
      <c r="B120" s="28" t="s">
        <v>38</v>
      </c>
      <c r="C120" s="28" t="s">
        <v>39</v>
      </c>
      <c r="D120" s="57">
        <v>367428</v>
      </c>
      <c r="E120" s="57">
        <v>114994.49</v>
      </c>
      <c r="F120" s="57">
        <f t="shared" si="5"/>
        <v>173.19</v>
      </c>
      <c r="G120" s="57">
        <v>160.2</v>
      </c>
      <c r="H120" s="57">
        <v>0</v>
      </c>
      <c r="I120" s="57">
        <v>12.99</v>
      </c>
      <c r="J120" s="58">
        <f t="shared" si="6"/>
        <v>0.0015060721605009075</v>
      </c>
      <c r="K120" s="154" t="s">
        <v>346</v>
      </c>
      <c r="L120" s="57">
        <v>173.19</v>
      </c>
      <c r="M120" s="16" t="s">
        <v>36</v>
      </c>
      <c r="N120" s="21" t="s">
        <v>27</v>
      </c>
      <c r="O120" s="118"/>
    </row>
    <row r="121" spans="1:15" s="7" customFormat="1" ht="93">
      <c r="A121" s="16">
        <v>4</v>
      </c>
      <c r="B121" s="28" t="s">
        <v>40</v>
      </c>
      <c r="C121" s="28" t="s">
        <v>347</v>
      </c>
      <c r="D121" s="57">
        <v>254192</v>
      </c>
      <c r="E121" s="57">
        <v>143730.43</v>
      </c>
      <c r="F121" s="57">
        <f t="shared" si="5"/>
        <v>437.06</v>
      </c>
      <c r="G121" s="57">
        <v>425.56</v>
      </c>
      <c r="H121" s="57">
        <v>0</v>
      </c>
      <c r="I121" s="57">
        <v>11.5</v>
      </c>
      <c r="J121" s="58">
        <f t="shared" si="6"/>
        <v>0.0030408313674425104</v>
      </c>
      <c r="K121" s="154" t="s">
        <v>30</v>
      </c>
      <c r="L121" s="57">
        <v>0</v>
      </c>
      <c r="M121" s="16" t="s">
        <v>517</v>
      </c>
      <c r="N121" s="21" t="s">
        <v>27</v>
      </c>
      <c r="O121" s="118"/>
    </row>
    <row r="122" spans="1:15" s="7" customFormat="1" ht="255.75">
      <c r="A122" s="16">
        <v>5</v>
      </c>
      <c r="B122" s="28" t="s">
        <v>46</v>
      </c>
      <c r="C122" s="28" t="s">
        <v>348</v>
      </c>
      <c r="D122" s="57">
        <v>351850</v>
      </c>
      <c r="E122" s="57">
        <v>129512.9</v>
      </c>
      <c r="F122" s="57">
        <f t="shared" si="5"/>
        <v>9445.289999999999</v>
      </c>
      <c r="G122" s="57">
        <v>8736.89</v>
      </c>
      <c r="H122" s="57">
        <v>0</v>
      </c>
      <c r="I122" s="57">
        <v>708.4</v>
      </c>
      <c r="J122" s="58">
        <f t="shared" si="6"/>
        <v>0.0729293375408936</v>
      </c>
      <c r="K122" s="154" t="s">
        <v>349</v>
      </c>
      <c r="L122" s="57">
        <v>9445.29</v>
      </c>
      <c r="M122" s="16" t="s">
        <v>36</v>
      </c>
      <c r="N122" s="21" t="s">
        <v>27</v>
      </c>
      <c r="O122" s="118"/>
    </row>
    <row r="123" spans="1:15" s="7" customFormat="1" ht="232.5">
      <c r="A123" s="18">
        <v>6</v>
      </c>
      <c r="B123" s="24" t="s">
        <v>46</v>
      </c>
      <c r="C123" s="28" t="s">
        <v>348</v>
      </c>
      <c r="D123" s="57">
        <v>351850</v>
      </c>
      <c r="E123" s="57">
        <v>129512.9</v>
      </c>
      <c r="F123" s="57">
        <f t="shared" si="5"/>
        <v>4081.73</v>
      </c>
      <c r="G123" s="57">
        <v>3775.6</v>
      </c>
      <c r="H123" s="57">
        <v>0</v>
      </c>
      <c r="I123" s="57">
        <v>306.13</v>
      </c>
      <c r="J123" s="58">
        <f t="shared" si="6"/>
        <v>0.031516011146380016</v>
      </c>
      <c r="K123" s="154" t="s">
        <v>350</v>
      </c>
      <c r="L123" s="57">
        <v>4081.73</v>
      </c>
      <c r="M123" s="16" t="s">
        <v>36</v>
      </c>
      <c r="N123" s="21" t="s">
        <v>27</v>
      </c>
      <c r="O123" s="118"/>
    </row>
    <row r="124" spans="1:15" s="7" customFormat="1" ht="93">
      <c r="A124" s="16">
        <v>7</v>
      </c>
      <c r="B124" s="24" t="s">
        <v>79</v>
      </c>
      <c r="C124" s="28" t="s">
        <v>351</v>
      </c>
      <c r="D124" s="57">
        <v>447388</v>
      </c>
      <c r="E124" s="57">
        <v>209964.99</v>
      </c>
      <c r="F124" s="57">
        <f t="shared" si="5"/>
        <v>934.5500000000001</v>
      </c>
      <c r="G124" s="57">
        <v>864.45</v>
      </c>
      <c r="H124" s="57">
        <v>0</v>
      </c>
      <c r="I124" s="57">
        <v>70.1</v>
      </c>
      <c r="J124" s="58">
        <f t="shared" si="6"/>
        <v>0.0044509801372124</v>
      </c>
      <c r="K124" s="154" t="s">
        <v>352</v>
      </c>
      <c r="L124" s="57">
        <v>934.55</v>
      </c>
      <c r="M124" s="16" t="s">
        <v>36</v>
      </c>
      <c r="N124" s="21" t="s">
        <v>27</v>
      </c>
      <c r="O124" s="118"/>
    </row>
    <row r="125" spans="1:15" s="7" customFormat="1" ht="93">
      <c r="A125" s="18">
        <v>8</v>
      </c>
      <c r="B125" s="24" t="s">
        <v>44</v>
      </c>
      <c r="C125" s="28" t="s">
        <v>353</v>
      </c>
      <c r="D125" s="57">
        <v>353783</v>
      </c>
      <c r="E125" s="57">
        <v>193423.38</v>
      </c>
      <c r="F125" s="57">
        <f t="shared" si="5"/>
        <v>150.97</v>
      </c>
      <c r="G125" s="57">
        <v>139.64</v>
      </c>
      <c r="H125" s="57">
        <v>0</v>
      </c>
      <c r="I125" s="57">
        <v>11.33</v>
      </c>
      <c r="J125" s="58">
        <f t="shared" si="6"/>
        <v>0.000780515778392457</v>
      </c>
      <c r="K125" s="154" t="s">
        <v>354</v>
      </c>
      <c r="L125" s="57">
        <v>150.97</v>
      </c>
      <c r="M125" s="16" t="s">
        <v>36</v>
      </c>
      <c r="N125" s="21" t="s">
        <v>27</v>
      </c>
      <c r="O125" s="118"/>
    </row>
    <row r="126" spans="1:15" s="7" customFormat="1" ht="93">
      <c r="A126" s="16">
        <v>9</v>
      </c>
      <c r="B126" s="24" t="s">
        <v>81</v>
      </c>
      <c r="C126" s="28" t="s">
        <v>355</v>
      </c>
      <c r="D126" s="57">
        <v>349586</v>
      </c>
      <c r="E126" s="57">
        <v>260931.12</v>
      </c>
      <c r="F126" s="57">
        <f t="shared" si="5"/>
        <v>73.06</v>
      </c>
      <c r="G126" s="57">
        <v>63.32</v>
      </c>
      <c r="H126" s="57">
        <v>0</v>
      </c>
      <c r="I126" s="57">
        <v>9.74</v>
      </c>
      <c r="J126" s="58">
        <f t="shared" si="6"/>
        <v>0.0002799972651786418</v>
      </c>
      <c r="K126" s="154" t="s">
        <v>356</v>
      </c>
      <c r="L126" s="57">
        <v>97.42</v>
      </c>
      <c r="M126" s="16" t="s">
        <v>36</v>
      </c>
      <c r="N126" s="21" t="s">
        <v>27</v>
      </c>
      <c r="O126" s="118"/>
    </row>
    <row r="127" spans="1:15" s="7" customFormat="1" ht="162.75">
      <c r="A127" s="18">
        <v>10</v>
      </c>
      <c r="B127" s="24" t="s">
        <v>75</v>
      </c>
      <c r="C127" s="28" t="s">
        <v>76</v>
      </c>
      <c r="D127" s="57">
        <v>197959</v>
      </c>
      <c r="E127" s="57">
        <v>136792.62</v>
      </c>
      <c r="F127" s="57">
        <f t="shared" si="5"/>
        <v>2449.44</v>
      </c>
      <c r="G127" s="57">
        <v>2265.73</v>
      </c>
      <c r="H127" s="57">
        <v>0</v>
      </c>
      <c r="I127" s="57">
        <v>183.71</v>
      </c>
      <c r="J127" s="58">
        <f t="shared" si="6"/>
        <v>0.017906229151835824</v>
      </c>
      <c r="K127" s="154" t="s">
        <v>30</v>
      </c>
      <c r="L127" s="57">
        <v>2449.44</v>
      </c>
      <c r="M127" s="16" t="s">
        <v>36</v>
      </c>
      <c r="N127" s="21" t="s">
        <v>27</v>
      </c>
      <c r="O127" s="118"/>
    </row>
    <row r="128" spans="1:15" s="7" customFormat="1" ht="209.25">
      <c r="A128" s="16">
        <v>11</v>
      </c>
      <c r="B128" s="24" t="s">
        <v>357</v>
      </c>
      <c r="C128" s="28" t="s">
        <v>358</v>
      </c>
      <c r="D128" s="57">
        <v>268618</v>
      </c>
      <c r="E128" s="57">
        <v>168107.98</v>
      </c>
      <c r="F128" s="57">
        <f t="shared" si="5"/>
        <v>6.99</v>
      </c>
      <c r="G128" s="57">
        <v>6.78</v>
      </c>
      <c r="H128" s="57">
        <v>0</v>
      </c>
      <c r="I128" s="57">
        <v>0.21</v>
      </c>
      <c r="J128" s="58">
        <f t="shared" si="6"/>
        <v>4.158041753877478E-05</v>
      </c>
      <c r="K128" s="154" t="s">
        <v>359</v>
      </c>
      <c r="L128" s="57">
        <v>7.34</v>
      </c>
      <c r="M128" s="16" t="s">
        <v>36</v>
      </c>
      <c r="N128" s="21" t="s">
        <v>27</v>
      </c>
      <c r="O128" s="118"/>
    </row>
    <row r="129" spans="1:15" s="7" customFormat="1" ht="69.75">
      <c r="A129" s="18">
        <v>12</v>
      </c>
      <c r="B129" s="24" t="s">
        <v>40</v>
      </c>
      <c r="C129" s="28" t="s">
        <v>42</v>
      </c>
      <c r="D129" s="57">
        <v>264087</v>
      </c>
      <c r="E129" s="57">
        <v>174160.38</v>
      </c>
      <c r="F129" s="57">
        <f t="shared" si="5"/>
        <v>259.21999999999997</v>
      </c>
      <c r="G129" s="57">
        <v>252.32</v>
      </c>
      <c r="H129" s="57">
        <v>0</v>
      </c>
      <c r="I129" s="57">
        <v>6.9</v>
      </c>
      <c r="J129" s="58">
        <f t="shared" si="6"/>
        <v>0.0014883982223741128</v>
      </c>
      <c r="K129" s="154" t="s">
        <v>360</v>
      </c>
      <c r="L129" s="57">
        <v>272.78</v>
      </c>
      <c r="M129" s="16" t="s">
        <v>36</v>
      </c>
      <c r="N129" s="21" t="s">
        <v>27</v>
      </c>
      <c r="O129" s="118"/>
    </row>
    <row r="130" spans="1:15" s="7" customFormat="1" ht="162.75">
      <c r="A130" s="16">
        <v>13</v>
      </c>
      <c r="B130" s="24" t="s">
        <v>77</v>
      </c>
      <c r="C130" s="28" t="s">
        <v>78</v>
      </c>
      <c r="D130" s="57">
        <v>158496</v>
      </c>
      <c r="E130" s="57">
        <v>70992.72</v>
      </c>
      <c r="F130" s="57">
        <f t="shared" si="5"/>
        <v>91.42999999999999</v>
      </c>
      <c r="G130" s="57">
        <v>88.8</v>
      </c>
      <c r="H130" s="57">
        <v>0</v>
      </c>
      <c r="I130" s="57">
        <v>2.63</v>
      </c>
      <c r="J130" s="58">
        <f t="shared" si="6"/>
        <v>0.0012878785317705815</v>
      </c>
      <c r="K130" s="154" t="s">
        <v>361</v>
      </c>
      <c r="L130" s="57">
        <v>96</v>
      </c>
      <c r="M130" s="16" t="s">
        <v>36</v>
      </c>
      <c r="N130" s="21" t="s">
        <v>27</v>
      </c>
      <c r="O130" s="118"/>
    </row>
    <row r="131" spans="1:15" s="7" customFormat="1" ht="159" customHeight="1">
      <c r="A131" s="18">
        <v>14</v>
      </c>
      <c r="B131" s="24" t="s">
        <v>80</v>
      </c>
      <c r="C131" s="28" t="s">
        <v>362</v>
      </c>
      <c r="D131" s="57">
        <v>207784</v>
      </c>
      <c r="E131" s="57">
        <v>151314.73</v>
      </c>
      <c r="F131" s="57">
        <f t="shared" si="5"/>
        <v>15.899999999999999</v>
      </c>
      <c r="G131" s="57">
        <v>14.7</v>
      </c>
      <c r="H131" s="57">
        <v>0</v>
      </c>
      <c r="I131" s="57">
        <v>1.2</v>
      </c>
      <c r="J131" s="58">
        <f t="shared" si="6"/>
        <v>0.00010507899660528753</v>
      </c>
      <c r="K131" s="154" t="s">
        <v>363</v>
      </c>
      <c r="L131" s="57">
        <v>15.9</v>
      </c>
      <c r="M131" s="16" t="s">
        <v>36</v>
      </c>
      <c r="N131" s="21" t="s">
        <v>27</v>
      </c>
      <c r="O131" s="118"/>
    </row>
    <row r="132" spans="1:15" s="7" customFormat="1" ht="232.5">
      <c r="A132" s="18">
        <v>15</v>
      </c>
      <c r="B132" s="24" t="s">
        <v>40</v>
      </c>
      <c r="C132" s="28" t="s">
        <v>43</v>
      </c>
      <c r="D132" s="57">
        <v>277860</v>
      </c>
      <c r="E132" s="57">
        <v>151413.78</v>
      </c>
      <c r="F132" s="57">
        <f>SUM(G132:I132)</f>
        <v>354.64000000000004</v>
      </c>
      <c r="G132" s="57">
        <v>344.66</v>
      </c>
      <c r="H132" s="57">
        <v>0</v>
      </c>
      <c r="I132" s="57">
        <v>9.98</v>
      </c>
      <c r="J132" s="58">
        <f>F132/E132</f>
        <v>0.0023421910476047825</v>
      </c>
      <c r="K132" s="154" t="s">
        <v>364</v>
      </c>
      <c r="L132" s="57">
        <v>0</v>
      </c>
      <c r="M132" s="16" t="s">
        <v>517</v>
      </c>
      <c r="N132" s="21" t="s">
        <v>27</v>
      </c>
      <c r="O132" s="118"/>
    </row>
    <row r="133" spans="1:15" s="7" customFormat="1" ht="116.25">
      <c r="A133" s="16">
        <v>16</v>
      </c>
      <c r="B133" s="24" t="s">
        <v>365</v>
      </c>
      <c r="C133" s="28" t="s">
        <v>366</v>
      </c>
      <c r="D133" s="57">
        <v>350376</v>
      </c>
      <c r="E133" s="57">
        <v>120880.76</v>
      </c>
      <c r="F133" s="57">
        <f aca="true" t="shared" si="7" ref="F133:F167">SUM(G133:I133)</f>
        <v>1492.76</v>
      </c>
      <c r="G133" s="57">
        <v>1380.8</v>
      </c>
      <c r="H133" s="57">
        <v>0</v>
      </c>
      <c r="I133" s="57">
        <v>111.96</v>
      </c>
      <c r="J133" s="58">
        <f aca="true" t="shared" si="8" ref="J133:J144">F133/E133</f>
        <v>0.012349028910804333</v>
      </c>
      <c r="K133" s="154" t="s">
        <v>30</v>
      </c>
      <c r="L133" s="57">
        <v>1492.76</v>
      </c>
      <c r="M133" s="16" t="s">
        <v>36</v>
      </c>
      <c r="N133" s="21" t="s">
        <v>27</v>
      </c>
      <c r="O133" s="118"/>
    </row>
    <row r="134" spans="1:15" s="7" customFormat="1" ht="116.25">
      <c r="A134" s="18">
        <v>17</v>
      </c>
      <c r="B134" s="24" t="s">
        <v>166</v>
      </c>
      <c r="C134" s="28" t="s">
        <v>367</v>
      </c>
      <c r="D134" s="57">
        <v>253147</v>
      </c>
      <c r="E134" s="57">
        <v>99617.67</v>
      </c>
      <c r="F134" s="57">
        <f t="shared" si="7"/>
        <v>1900.09</v>
      </c>
      <c r="G134" s="57">
        <v>1900.09</v>
      </c>
      <c r="H134" s="57">
        <v>0</v>
      </c>
      <c r="I134" s="57">
        <v>0</v>
      </c>
      <c r="J134" s="58">
        <f t="shared" si="8"/>
        <v>0.01907382495495026</v>
      </c>
      <c r="K134" s="154" t="s">
        <v>368</v>
      </c>
      <c r="L134" s="57">
        <v>2054.16</v>
      </c>
      <c r="M134" s="16" t="s">
        <v>36</v>
      </c>
      <c r="N134" s="21" t="s">
        <v>27</v>
      </c>
      <c r="O134" s="118"/>
    </row>
    <row r="135" spans="1:15" s="7" customFormat="1" ht="139.5">
      <c r="A135" s="16">
        <v>18</v>
      </c>
      <c r="B135" s="24" t="s">
        <v>28</v>
      </c>
      <c r="C135" s="28" t="s">
        <v>369</v>
      </c>
      <c r="D135" s="57">
        <v>465359</v>
      </c>
      <c r="E135" s="57">
        <v>284313.09</v>
      </c>
      <c r="F135" s="57">
        <f t="shared" si="7"/>
        <v>11.6</v>
      </c>
      <c r="G135" s="57">
        <v>10.73</v>
      </c>
      <c r="H135" s="57">
        <v>0</v>
      </c>
      <c r="I135" s="57">
        <v>0.87</v>
      </c>
      <c r="J135" s="58">
        <f t="shared" si="8"/>
        <v>4.0800091195238314E-05</v>
      </c>
      <c r="K135" s="154" t="s">
        <v>30</v>
      </c>
      <c r="L135" s="57">
        <v>11.6</v>
      </c>
      <c r="M135" s="16" t="s">
        <v>36</v>
      </c>
      <c r="N135" s="21" t="s">
        <v>27</v>
      </c>
      <c r="O135" s="118"/>
    </row>
    <row r="136" spans="1:15" s="7" customFormat="1" ht="162.75">
      <c r="A136" s="18">
        <v>19</v>
      </c>
      <c r="B136" s="24" t="s">
        <v>75</v>
      </c>
      <c r="C136" s="28" t="s">
        <v>370</v>
      </c>
      <c r="D136" s="57">
        <v>382349</v>
      </c>
      <c r="E136" s="57">
        <v>184032.4</v>
      </c>
      <c r="F136" s="57">
        <f t="shared" si="7"/>
        <v>287.11</v>
      </c>
      <c r="G136" s="57">
        <v>265.57</v>
      </c>
      <c r="H136" s="57">
        <v>0</v>
      </c>
      <c r="I136" s="57">
        <v>21.54</v>
      </c>
      <c r="J136" s="58">
        <f t="shared" si="8"/>
        <v>0.0015601057205144313</v>
      </c>
      <c r="K136" s="154" t="s">
        <v>371</v>
      </c>
      <c r="L136" s="57">
        <v>287.11</v>
      </c>
      <c r="M136" s="16" t="s">
        <v>36</v>
      </c>
      <c r="N136" s="21" t="s">
        <v>27</v>
      </c>
      <c r="O136" s="118"/>
    </row>
    <row r="137" spans="1:15" s="7" customFormat="1" ht="162.75">
      <c r="A137" s="18">
        <v>20</v>
      </c>
      <c r="B137" s="24" t="s">
        <v>38</v>
      </c>
      <c r="C137" s="28" t="s">
        <v>372</v>
      </c>
      <c r="D137" s="57">
        <v>378328</v>
      </c>
      <c r="E137" s="57">
        <v>188212.79</v>
      </c>
      <c r="F137" s="57">
        <f t="shared" si="7"/>
        <v>234.57999999999998</v>
      </c>
      <c r="G137" s="57">
        <v>228.41</v>
      </c>
      <c r="H137" s="57">
        <v>0</v>
      </c>
      <c r="I137" s="57">
        <v>6.17</v>
      </c>
      <c r="J137" s="58">
        <f t="shared" si="8"/>
        <v>0.0012463552556656748</v>
      </c>
      <c r="K137" s="154" t="s">
        <v>373</v>
      </c>
      <c r="L137" s="57">
        <v>246.93</v>
      </c>
      <c r="M137" s="16" t="s">
        <v>36</v>
      </c>
      <c r="N137" s="21" t="s">
        <v>27</v>
      </c>
      <c r="O137" s="118"/>
    </row>
    <row r="138" spans="1:15" s="7" customFormat="1" ht="162.75">
      <c r="A138" s="16">
        <v>21</v>
      </c>
      <c r="B138" s="24" t="s">
        <v>75</v>
      </c>
      <c r="C138" s="28" t="s">
        <v>374</v>
      </c>
      <c r="D138" s="57">
        <v>242136</v>
      </c>
      <c r="E138" s="57">
        <v>139529.1</v>
      </c>
      <c r="F138" s="57">
        <f t="shared" si="7"/>
        <v>1307.8400000000001</v>
      </c>
      <c r="G138" s="57">
        <v>1273.43</v>
      </c>
      <c r="H138" s="57">
        <v>0</v>
      </c>
      <c r="I138" s="57">
        <v>34.41</v>
      </c>
      <c r="J138" s="58">
        <f t="shared" si="8"/>
        <v>0.009373241854208191</v>
      </c>
      <c r="K138" s="154" t="s">
        <v>35</v>
      </c>
      <c r="L138" s="57">
        <v>1376.69</v>
      </c>
      <c r="M138" s="16" t="s">
        <v>36</v>
      </c>
      <c r="N138" s="21" t="s">
        <v>27</v>
      </c>
      <c r="O138" s="118"/>
    </row>
    <row r="139" spans="1:15" s="7" customFormat="1" ht="116.25">
      <c r="A139" s="18">
        <v>22</v>
      </c>
      <c r="B139" s="24" t="s">
        <v>44</v>
      </c>
      <c r="C139" s="28" t="s">
        <v>375</v>
      </c>
      <c r="D139" s="57">
        <v>394579</v>
      </c>
      <c r="E139" s="57">
        <v>210648.86</v>
      </c>
      <c r="F139" s="57">
        <f t="shared" si="7"/>
        <v>12.1</v>
      </c>
      <c r="G139" s="57">
        <v>11.19</v>
      </c>
      <c r="H139" s="57">
        <v>0</v>
      </c>
      <c r="I139" s="57">
        <v>0.91</v>
      </c>
      <c r="J139" s="58">
        <f t="shared" si="8"/>
        <v>5.744156412714505E-05</v>
      </c>
      <c r="K139" s="154" t="s">
        <v>30</v>
      </c>
      <c r="L139" s="57">
        <v>12.1</v>
      </c>
      <c r="M139" s="16" t="s">
        <v>36</v>
      </c>
      <c r="N139" s="21" t="s">
        <v>27</v>
      </c>
      <c r="O139" s="118"/>
    </row>
    <row r="140" spans="1:15" s="7" customFormat="1" ht="116.25">
      <c r="A140" s="16">
        <v>23</v>
      </c>
      <c r="B140" s="24" t="s">
        <v>44</v>
      </c>
      <c r="C140" s="28" t="s">
        <v>375</v>
      </c>
      <c r="D140" s="57">
        <v>394579</v>
      </c>
      <c r="E140" s="57">
        <v>210648.86</v>
      </c>
      <c r="F140" s="57">
        <f t="shared" si="7"/>
        <v>132.95</v>
      </c>
      <c r="G140" s="57">
        <v>122.97</v>
      </c>
      <c r="H140" s="57">
        <v>0</v>
      </c>
      <c r="I140" s="57">
        <v>9.98</v>
      </c>
      <c r="J140" s="58">
        <f t="shared" si="8"/>
        <v>0.0006311451198928871</v>
      </c>
      <c r="K140" s="154" t="s">
        <v>30</v>
      </c>
      <c r="L140" s="57">
        <v>132.95</v>
      </c>
      <c r="M140" s="16" t="s">
        <v>36</v>
      </c>
      <c r="N140" s="21" t="s">
        <v>27</v>
      </c>
      <c r="O140" s="118"/>
    </row>
    <row r="141" spans="1:15" s="7" customFormat="1" ht="93">
      <c r="A141" s="18">
        <v>24</v>
      </c>
      <c r="B141" s="24" t="s">
        <v>28</v>
      </c>
      <c r="C141" s="28" t="s">
        <v>376</v>
      </c>
      <c r="D141" s="57">
        <v>385567</v>
      </c>
      <c r="E141" s="57">
        <v>109384.15</v>
      </c>
      <c r="F141" s="57">
        <f t="shared" si="7"/>
        <v>82</v>
      </c>
      <c r="G141" s="57">
        <v>75.85</v>
      </c>
      <c r="H141" s="57">
        <v>0</v>
      </c>
      <c r="I141" s="57">
        <v>6.15</v>
      </c>
      <c r="J141" s="58">
        <f t="shared" si="8"/>
        <v>0.0007496515720056334</v>
      </c>
      <c r="K141" s="154" t="s">
        <v>30</v>
      </c>
      <c r="L141" s="57">
        <v>0</v>
      </c>
      <c r="M141" s="16" t="s">
        <v>36</v>
      </c>
      <c r="N141" s="21" t="s">
        <v>27</v>
      </c>
      <c r="O141" s="118"/>
    </row>
    <row r="142" spans="1:15" s="7" customFormat="1" ht="409.5">
      <c r="A142" s="18">
        <v>25</v>
      </c>
      <c r="B142" s="24" t="s">
        <v>28</v>
      </c>
      <c r="C142" s="28" t="s">
        <v>377</v>
      </c>
      <c r="D142" s="57">
        <v>297155</v>
      </c>
      <c r="E142" s="57">
        <v>82114.28</v>
      </c>
      <c r="F142" s="57">
        <f t="shared" si="7"/>
        <v>128.89</v>
      </c>
      <c r="G142" s="57">
        <v>119.22</v>
      </c>
      <c r="H142" s="57">
        <v>0</v>
      </c>
      <c r="I142" s="57">
        <v>9.67</v>
      </c>
      <c r="J142" s="58">
        <f t="shared" si="8"/>
        <v>0.0015696417237050606</v>
      </c>
      <c r="K142" s="154" t="s">
        <v>378</v>
      </c>
      <c r="L142" s="57">
        <v>128.89</v>
      </c>
      <c r="M142" s="16" t="s">
        <v>36</v>
      </c>
      <c r="N142" s="21" t="s">
        <v>27</v>
      </c>
      <c r="O142" s="118"/>
    </row>
    <row r="143" spans="1:15" s="7" customFormat="1" ht="162.75">
      <c r="A143" s="16">
        <v>26</v>
      </c>
      <c r="B143" s="24" t="s">
        <v>28</v>
      </c>
      <c r="C143" s="28" t="s">
        <v>377</v>
      </c>
      <c r="D143" s="57">
        <v>297155</v>
      </c>
      <c r="E143" s="57">
        <v>82114.28</v>
      </c>
      <c r="F143" s="57">
        <f t="shared" si="7"/>
        <v>443.14</v>
      </c>
      <c r="G143" s="57">
        <v>409.9</v>
      </c>
      <c r="H143" s="57">
        <v>0</v>
      </c>
      <c r="I143" s="57">
        <v>33.24</v>
      </c>
      <c r="J143" s="58">
        <f t="shared" si="8"/>
        <v>0.005396625288561259</v>
      </c>
      <c r="K143" s="154" t="s">
        <v>379</v>
      </c>
      <c r="L143" s="57">
        <v>443.14</v>
      </c>
      <c r="M143" s="16" t="s">
        <v>36</v>
      </c>
      <c r="N143" s="21" t="s">
        <v>27</v>
      </c>
      <c r="O143" s="118"/>
    </row>
    <row r="144" spans="1:15" s="7" customFormat="1" ht="162.75">
      <c r="A144" s="18">
        <v>27</v>
      </c>
      <c r="B144" s="24" t="s">
        <v>75</v>
      </c>
      <c r="C144" s="28" t="s">
        <v>380</v>
      </c>
      <c r="D144" s="57">
        <v>212863</v>
      </c>
      <c r="E144" s="57">
        <v>173952.93</v>
      </c>
      <c r="F144" s="57">
        <f t="shared" si="7"/>
        <v>2521.35</v>
      </c>
      <c r="G144" s="57">
        <v>2332.24</v>
      </c>
      <c r="H144" s="57">
        <v>0</v>
      </c>
      <c r="I144" s="57">
        <v>189.11</v>
      </c>
      <c r="J144" s="58">
        <f t="shared" si="8"/>
        <v>0.014494438236826479</v>
      </c>
      <c r="K144" s="154" t="s">
        <v>30</v>
      </c>
      <c r="L144" s="57">
        <v>2521.35</v>
      </c>
      <c r="M144" s="16" t="s">
        <v>36</v>
      </c>
      <c r="N144" s="21" t="s">
        <v>27</v>
      </c>
      <c r="O144" s="118"/>
    </row>
    <row r="145" spans="1:15" s="7" customFormat="1" ht="116.25">
      <c r="A145" s="16">
        <v>28</v>
      </c>
      <c r="B145" s="28" t="s">
        <v>28</v>
      </c>
      <c r="C145" s="28" t="s">
        <v>381</v>
      </c>
      <c r="D145" s="57">
        <v>257776</v>
      </c>
      <c r="E145" s="57">
        <v>91115.77</v>
      </c>
      <c r="F145" s="57">
        <f t="shared" si="7"/>
        <v>74.06</v>
      </c>
      <c r="G145" s="57">
        <v>68.5</v>
      </c>
      <c r="H145" s="57">
        <v>0</v>
      </c>
      <c r="I145" s="57">
        <v>5.56</v>
      </c>
      <c r="J145" s="58">
        <f>F145/E145</f>
        <v>0.0008128120960839161</v>
      </c>
      <c r="K145" s="154" t="s">
        <v>30</v>
      </c>
      <c r="L145" s="57">
        <v>74.06</v>
      </c>
      <c r="M145" s="16" t="s">
        <v>36</v>
      </c>
      <c r="N145" s="21" t="s">
        <v>27</v>
      </c>
      <c r="O145" s="118"/>
    </row>
    <row r="146" spans="1:15" s="7" customFormat="1" ht="69.75">
      <c r="A146" s="18">
        <v>29</v>
      </c>
      <c r="B146" s="28" t="s">
        <v>41</v>
      </c>
      <c r="C146" s="28" t="s">
        <v>382</v>
      </c>
      <c r="D146" s="57">
        <v>235426</v>
      </c>
      <c r="E146" s="57">
        <v>148543.98</v>
      </c>
      <c r="F146" s="57">
        <f t="shared" si="7"/>
        <v>62.68</v>
      </c>
      <c r="G146" s="57">
        <v>60.93</v>
      </c>
      <c r="H146" s="57">
        <v>0</v>
      </c>
      <c r="I146" s="57">
        <v>1.75</v>
      </c>
      <c r="J146" s="58">
        <f>F146/E146</f>
        <v>0.00042196257296997155</v>
      </c>
      <c r="K146" s="154" t="s">
        <v>30</v>
      </c>
      <c r="L146" s="57">
        <v>65.88</v>
      </c>
      <c r="M146" s="16" t="s">
        <v>36</v>
      </c>
      <c r="N146" s="21" t="s">
        <v>27</v>
      </c>
      <c r="O146" s="118"/>
    </row>
    <row r="147" spans="1:15" s="7" customFormat="1" ht="93">
      <c r="A147" s="18">
        <v>30</v>
      </c>
      <c r="B147" s="28" t="s">
        <v>81</v>
      </c>
      <c r="C147" s="28" t="s">
        <v>383</v>
      </c>
      <c r="D147" s="57">
        <v>351441</v>
      </c>
      <c r="E147" s="57">
        <v>259222.62</v>
      </c>
      <c r="F147" s="57">
        <f t="shared" si="7"/>
        <v>757.2</v>
      </c>
      <c r="G147" s="57">
        <v>656.24</v>
      </c>
      <c r="H147" s="57">
        <v>0</v>
      </c>
      <c r="I147" s="57">
        <v>100.96</v>
      </c>
      <c r="J147" s="58">
        <f>F147/E147</f>
        <v>0.0029210413813424156</v>
      </c>
      <c r="K147" s="154" t="s">
        <v>30</v>
      </c>
      <c r="L147" s="57">
        <v>1009.6</v>
      </c>
      <c r="M147" s="16" t="s">
        <v>36</v>
      </c>
      <c r="N147" s="21" t="s">
        <v>27</v>
      </c>
      <c r="O147" s="118"/>
    </row>
    <row r="148" spans="1:15" s="7" customFormat="1" ht="116.25">
      <c r="A148" s="16">
        <v>31</v>
      </c>
      <c r="B148" s="28" t="s">
        <v>44</v>
      </c>
      <c r="C148" s="28" t="s">
        <v>384</v>
      </c>
      <c r="D148" s="57">
        <v>246089</v>
      </c>
      <c r="E148" s="57">
        <v>207659.08</v>
      </c>
      <c r="F148" s="57">
        <f t="shared" si="7"/>
        <v>2822.79</v>
      </c>
      <c r="G148" s="57">
        <v>2611.08</v>
      </c>
      <c r="H148" s="57">
        <v>0</v>
      </c>
      <c r="I148" s="57">
        <v>211.71</v>
      </c>
      <c r="J148" s="58">
        <f>F148/E148</f>
        <v>0.013593385851463852</v>
      </c>
      <c r="K148" s="154" t="s">
        <v>30</v>
      </c>
      <c r="L148" s="57">
        <v>2822.79</v>
      </c>
      <c r="M148" s="16" t="s">
        <v>36</v>
      </c>
      <c r="N148" s="21" t="s">
        <v>27</v>
      </c>
      <c r="O148" s="118"/>
    </row>
    <row r="149" spans="1:15" s="7" customFormat="1" ht="116.25">
      <c r="A149" s="18">
        <v>32</v>
      </c>
      <c r="B149" s="24" t="s">
        <v>44</v>
      </c>
      <c r="C149" s="28" t="s">
        <v>384</v>
      </c>
      <c r="D149" s="57">
        <v>246089</v>
      </c>
      <c r="E149" s="57">
        <v>207659.08</v>
      </c>
      <c r="F149" s="57">
        <f t="shared" si="7"/>
        <v>2124.82</v>
      </c>
      <c r="G149" s="57">
        <v>1965.45</v>
      </c>
      <c r="H149" s="57">
        <v>0</v>
      </c>
      <c r="I149" s="57">
        <v>159.37</v>
      </c>
      <c r="J149" s="58">
        <f>F149/E149</f>
        <v>0.010232251823517663</v>
      </c>
      <c r="K149" s="154" t="s">
        <v>30</v>
      </c>
      <c r="L149" s="57">
        <v>2124.82</v>
      </c>
      <c r="M149" s="16" t="s">
        <v>36</v>
      </c>
      <c r="N149" s="21" t="s">
        <v>27</v>
      </c>
      <c r="O149" s="118"/>
    </row>
    <row r="150" spans="1:15" s="7" customFormat="1" ht="139.5">
      <c r="A150" s="16">
        <v>33</v>
      </c>
      <c r="B150" s="24" t="s">
        <v>37</v>
      </c>
      <c r="C150" s="28" t="s">
        <v>385</v>
      </c>
      <c r="D150" s="57">
        <v>336000</v>
      </c>
      <c r="E150" s="57">
        <v>147975.25</v>
      </c>
      <c r="F150" s="57">
        <f t="shared" si="7"/>
        <v>89.63000000000001</v>
      </c>
      <c r="G150" s="57">
        <v>82.9</v>
      </c>
      <c r="H150" s="57">
        <v>0</v>
      </c>
      <c r="I150" s="57">
        <v>6.73</v>
      </c>
      <c r="J150" s="58">
        <f aca="true" t="shared" si="9" ref="J150:J167">F150/E150</f>
        <v>0.0006057094007274866</v>
      </c>
      <c r="K150" s="154" t="s">
        <v>30</v>
      </c>
      <c r="L150" s="57">
        <v>89.63</v>
      </c>
      <c r="M150" s="16" t="s">
        <v>36</v>
      </c>
      <c r="N150" s="21" t="s">
        <v>27</v>
      </c>
      <c r="O150" s="118"/>
    </row>
    <row r="151" spans="1:15" s="7" customFormat="1" ht="139.5">
      <c r="A151" s="18">
        <v>34</v>
      </c>
      <c r="B151" s="24" t="s">
        <v>41</v>
      </c>
      <c r="C151" s="28" t="s">
        <v>386</v>
      </c>
      <c r="D151" s="57">
        <v>316679</v>
      </c>
      <c r="E151" s="57">
        <v>214829.05</v>
      </c>
      <c r="F151" s="57">
        <f t="shared" si="7"/>
        <v>692.13</v>
      </c>
      <c r="G151" s="57">
        <v>640.22</v>
      </c>
      <c r="H151" s="57">
        <v>0</v>
      </c>
      <c r="I151" s="57">
        <v>51.91</v>
      </c>
      <c r="J151" s="58">
        <f t="shared" si="9"/>
        <v>0.0032217709848830966</v>
      </c>
      <c r="K151" s="154" t="s">
        <v>387</v>
      </c>
      <c r="L151" s="57">
        <v>692.13</v>
      </c>
      <c r="M151" s="16" t="s">
        <v>36</v>
      </c>
      <c r="N151" s="21" t="s">
        <v>27</v>
      </c>
      <c r="O151" s="118"/>
    </row>
    <row r="152" spans="1:15" s="7" customFormat="1" ht="189" customHeight="1">
      <c r="A152" s="18">
        <v>35</v>
      </c>
      <c r="B152" s="24" t="s">
        <v>388</v>
      </c>
      <c r="C152" s="28" t="s">
        <v>389</v>
      </c>
      <c r="D152" s="57">
        <v>139003</v>
      </c>
      <c r="E152" s="57">
        <v>121037.99</v>
      </c>
      <c r="F152" s="57">
        <f t="shared" si="7"/>
        <v>2.79</v>
      </c>
      <c r="G152" s="57">
        <v>2.58</v>
      </c>
      <c r="H152" s="57">
        <v>0</v>
      </c>
      <c r="I152" s="57">
        <v>0.21</v>
      </c>
      <c r="J152" s="58">
        <f t="shared" si="9"/>
        <v>2.3050614108843016E-05</v>
      </c>
      <c r="K152" s="154" t="s">
        <v>390</v>
      </c>
      <c r="L152" s="57">
        <v>2.79</v>
      </c>
      <c r="M152" s="16" t="s">
        <v>36</v>
      </c>
      <c r="N152" s="21" t="s">
        <v>27</v>
      </c>
      <c r="O152" s="118"/>
    </row>
    <row r="153" spans="1:15" s="7" customFormat="1" ht="93">
      <c r="A153" s="16">
        <v>36</v>
      </c>
      <c r="B153" s="24" t="s">
        <v>83</v>
      </c>
      <c r="C153" s="28" t="s">
        <v>391</v>
      </c>
      <c r="D153" s="57">
        <v>368816</v>
      </c>
      <c r="E153" s="57">
        <v>151627.44</v>
      </c>
      <c r="F153" s="57">
        <f t="shared" si="7"/>
        <v>3796.57</v>
      </c>
      <c r="G153" s="57">
        <v>3511.82</v>
      </c>
      <c r="H153" s="57">
        <v>0</v>
      </c>
      <c r="I153" s="57">
        <v>284.75</v>
      </c>
      <c r="J153" s="58">
        <f t="shared" si="9"/>
        <v>0.025038805640984246</v>
      </c>
      <c r="K153" s="154" t="s">
        <v>30</v>
      </c>
      <c r="L153" s="57">
        <v>3796.57</v>
      </c>
      <c r="M153" s="16" t="s">
        <v>36</v>
      </c>
      <c r="N153" s="21" t="s">
        <v>27</v>
      </c>
      <c r="O153" s="118"/>
    </row>
    <row r="154" spans="1:15" s="7" customFormat="1" ht="116.25">
      <c r="A154" s="18">
        <v>37</v>
      </c>
      <c r="B154" s="24" t="s">
        <v>81</v>
      </c>
      <c r="C154" s="28" t="s">
        <v>392</v>
      </c>
      <c r="D154" s="57">
        <v>263160</v>
      </c>
      <c r="E154" s="57">
        <v>177075.03</v>
      </c>
      <c r="F154" s="57">
        <f t="shared" si="7"/>
        <v>377.33</v>
      </c>
      <c r="G154" s="57">
        <v>377.33</v>
      </c>
      <c r="H154" s="57">
        <v>0</v>
      </c>
      <c r="I154" s="57">
        <v>0</v>
      </c>
      <c r="J154" s="58">
        <f t="shared" si="9"/>
        <v>0.00213090462274664</v>
      </c>
      <c r="K154" s="154" t="s">
        <v>30</v>
      </c>
      <c r="L154" s="57">
        <v>377.33</v>
      </c>
      <c r="M154" s="16" t="s">
        <v>36</v>
      </c>
      <c r="N154" s="21" t="s">
        <v>27</v>
      </c>
      <c r="O154" s="118"/>
    </row>
    <row r="155" spans="1:15" s="7" customFormat="1" ht="116.25">
      <c r="A155" s="16">
        <v>38</v>
      </c>
      <c r="B155" s="24" t="s">
        <v>81</v>
      </c>
      <c r="C155" s="28" t="s">
        <v>392</v>
      </c>
      <c r="D155" s="57">
        <v>263160</v>
      </c>
      <c r="E155" s="57">
        <v>177075.03</v>
      </c>
      <c r="F155" s="57">
        <f t="shared" si="7"/>
        <v>32.89</v>
      </c>
      <c r="G155" s="57">
        <v>32.89</v>
      </c>
      <c r="H155" s="57">
        <v>0</v>
      </c>
      <c r="I155" s="57">
        <v>0</v>
      </c>
      <c r="J155" s="58">
        <f t="shared" si="9"/>
        <v>0.00018574047396744759</v>
      </c>
      <c r="K155" s="154" t="s">
        <v>30</v>
      </c>
      <c r="L155" s="57">
        <v>32.89</v>
      </c>
      <c r="M155" s="16" t="s">
        <v>36</v>
      </c>
      <c r="N155" s="21" t="s">
        <v>27</v>
      </c>
      <c r="O155" s="118"/>
    </row>
    <row r="156" spans="1:15" s="7" customFormat="1" ht="139.5">
      <c r="A156" s="18">
        <v>39</v>
      </c>
      <c r="B156" s="24" t="s">
        <v>82</v>
      </c>
      <c r="C156" s="28" t="s">
        <v>393</v>
      </c>
      <c r="D156" s="57">
        <v>257720</v>
      </c>
      <c r="E156" s="57">
        <v>145271.68</v>
      </c>
      <c r="F156" s="57">
        <f t="shared" si="7"/>
        <v>43.91</v>
      </c>
      <c r="G156" s="57">
        <v>43.91</v>
      </c>
      <c r="H156" s="57">
        <v>0</v>
      </c>
      <c r="I156" s="57">
        <v>0</v>
      </c>
      <c r="J156" s="58">
        <f t="shared" si="9"/>
        <v>0.00030226125284707933</v>
      </c>
      <c r="K156" s="154" t="s">
        <v>394</v>
      </c>
      <c r="L156" s="57">
        <v>43.91</v>
      </c>
      <c r="M156" s="16" t="s">
        <v>36</v>
      </c>
      <c r="N156" s="21" t="s">
        <v>27</v>
      </c>
      <c r="O156" s="118"/>
    </row>
    <row r="157" spans="1:15" s="7" customFormat="1" ht="139.5">
      <c r="A157" s="18">
        <v>40</v>
      </c>
      <c r="B157" s="24" t="s">
        <v>82</v>
      </c>
      <c r="C157" s="28" t="s">
        <v>393</v>
      </c>
      <c r="D157" s="57">
        <v>257720</v>
      </c>
      <c r="E157" s="57">
        <v>145271.68</v>
      </c>
      <c r="F157" s="57">
        <f t="shared" si="7"/>
        <v>1239.76</v>
      </c>
      <c r="G157" s="57">
        <v>1239.76</v>
      </c>
      <c r="H157" s="57">
        <v>0</v>
      </c>
      <c r="I157" s="57">
        <v>0</v>
      </c>
      <c r="J157" s="58">
        <f t="shared" si="9"/>
        <v>0.008534079044174336</v>
      </c>
      <c r="K157" s="154" t="s">
        <v>395</v>
      </c>
      <c r="L157" s="57">
        <v>1239.76</v>
      </c>
      <c r="M157" s="16" t="s">
        <v>36</v>
      </c>
      <c r="N157" s="21" t="s">
        <v>27</v>
      </c>
      <c r="O157" s="118"/>
    </row>
    <row r="158" spans="1:15" s="7" customFormat="1" ht="116.25">
      <c r="A158" s="16">
        <v>41</v>
      </c>
      <c r="B158" s="24" t="s">
        <v>41</v>
      </c>
      <c r="C158" s="28" t="s">
        <v>396</v>
      </c>
      <c r="D158" s="57">
        <v>416919</v>
      </c>
      <c r="E158" s="57">
        <v>164525.47</v>
      </c>
      <c r="F158" s="57">
        <f t="shared" si="7"/>
        <v>109.34</v>
      </c>
      <c r="G158" s="57">
        <v>109.34</v>
      </c>
      <c r="H158" s="57">
        <v>0</v>
      </c>
      <c r="I158" s="57">
        <v>0</v>
      </c>
      <c r="J158" s="58">
        <f t="shared" si="9"/>
        <v>0.0006645779525808375</v>
      </c>
      <c r="K158" s="154" t="s">
        <v>397</v>
      </c>
      <c r="L158" s="57">
        <v>109.34</v>
      </c>
      <c r="M158" s="16" t="s">
        <v>36</v>
      </c>
      <c r="N158" s="21" t="s">
        <v>27</v>
      </c>
      <c r="O158" s="118"/>
    </row>
    <row r="159" spans="1:15" s="7" customFormat="1" ht="93">
      <c r="A159" s="18">
        <v>42</v>
      </c>
      <c r="B159" s="24" t="s">
        <v>38</v>
      </c>
      <c r="C159" s="28" t="s">
        <v>398</v>
      </c>
      <c r="D159" s="57">
        <v>174250</v>
      </c>
      <c r="E159" s="57">
        <v>119477.13</v>
      </c>
      <c r="F159" s="57">
        <f t="shared" si="7"/>
        <v>73.71</v>
      </c>
      <c r="G159" s="57">
        <v>73.71</v>
      </c>
      <c r="H159" s="57">
        <v>0</v>
      </c>
      <c r="I159" s="57">
        <v>0</v>
      </c>
      <c r="J159" s="58">
        <f t="shared" si="9"/>
        <v>0.0006169381537705165</v>
      </c>
      <c r="K159" s="154" t="s">
        <v>30</v>
      </c>
      <c r="L159" s="57">
        <v>73.71</v>
      </c>
      <c r="M159" s="16" t="s">
        <v>36</v>
      </c>
      <c r="N159" s="21" t="s">
        <v>27</v>
      </c>
      <c r="O159" s="118"/>
    </row>
    <row r="160" spans="1:15" s="7" customFormat="1" ht="93">
      <c r="A160" s="16">
        <v>43</v>
      </c>
      <c r="B160" s="24" t="s">
        <v>38</v>
      </c>
      <c r="C160" s="28" t="s">
        <v>398</v>
      </c>
      <c r="D160" s="57">
        <v>174250</v>
      </c>
      <c r="E160" s="57">
        <v>119477.13</v>
      </c>
      <c r="F160" s="57">
        <f t="shared" si="7"/>
        <v>147.42</v>
      </c>
      <c r="G160" s="57">
        <v>147.42</v>
      </c>
      <c r="H160" s="57">
        <v>0</v>
      </c>
      <c r="I160" s="57">
        <v>0</v>
      </c>
      <c r="J160" s="58">
        <f t="shared" si="9"/>
        <v>0.001233876307541033</v>
      </c>
      <c r="K160" s="154" t="s">
        <v>399</v>
      </c>
      <c r="L160" s="57">
        <v>147.42</v>
      </c>
      <c r="M160" s="16" t="s">
        <v>36</v>
      </c>
      <c r="N160" s="21" t="s">
        <v>27</v>
      </c>
      <c r="O160" s="118"/>
    </row>
    <row r="161" spans="1:15" s="7" customFormat="1" ht="93">
      <c r="A161" s="18">
        <v>44</v>
      </c>
      <c r="B161" s="24" t="s">
        <v>46</v>
      </c>
      <c r="C161" s="28" t="s">
        <v>400</v>
      </c>
      <c r="D161" s="57">
        <v>392360</v>
      </c>
      <c r="E161" s="57">
        <v>155059.54</v>
      </c>
      <c r="F161" s="57">
        <f>SUM(G161:I161)</f>
        <v>86.02</v>
      </c>
      <c r="G161" s="57">
        <v>86.02</v>
      </c>
      <c r="H161" s="57">
        <v>0</v>
      </c>
      <c r="I161" s="57">
        <v>0</v>
      </c>
      <c r="J161" s="58">
        <f t="shared" si="9"/>
        <v>0.0005547546445707242</v>
      </c>
      <c r="K161" s="154" t="s">
        <v>401</v>
      </c>
      <c r="L161" s="57">
        <v>86.02</v>
      </c>
      <c r="M161" s="16" t="s">
        <v>36</v>
      </c>
      <c r="N161" s="21" t="s">
        <v>27</v>
      </c>
      <c r="O161" s="118"/>
    </row>
    <row r="162" spans="1:15" s="7" customFormat="1" ht="69.75">
      <c r="A162" s="18">
        <v>45</v>
      </c>
      <c r="B162" s="24" t="s">
        <v>46</v>
      </c>
      <c r="C162" s="28" t="s">
        <v>400</v>
      </c>
      <c r="D162" s="57">
        <v>392360</v>
      </c>
      <c r="E162" s="57">
        <v>155059.54</v>
      </c>
      <c r="F162" s="57">
        <f t="shared" si="7"/>
        <v>3.67</v>
      </c>
      <c r="G162" s="57">
        <v>3.67</v>
      </c>
      <c r="H162" s="57">
        <v>0</v>
      </c>
      <c r="I162" s="57">
        <v>0</v>
      </c>
      <c r="J162" s="58">
        <f t="shared" si="9"/>
        <v>2.366832766303834E-05</v>
      </c>
      <c r="K162" s="154" t="s">
        <v>402</v>
      </c>
      <c r="L162" s="57">
        <v>3.67</v>
      </c>
      <c r="M162" s="16" t="s">
        <v>36</v>
      </c>
      <c r="N162" s="21" t="s">
        <v>27</v>
      </c>
      <c r="O162" s="118"/>
    </row>
    <row r="163" spans="1:15" s="7" customFormat="1" ht="162.75">
      <c r="A163" s="16">
        <v>46</v>
      </c>
      <c r="B163" s="24" t="s">
        <v>403</v>
      </c>
      <c r="C163" s="28" t="s">
        <v>404</v>
      </c>
      <c r="D163" s="57">
        <v>341700</v>
      </c>
      <c r="E163" s="57">
        <v>134555.46</v>
      </c>
      <c r="F163" s="57">
        <f t="shared" si="7"/>
        <v>145.34</v>
      </c>
      <c r="G163" s="57">
        <v>145.34</v>
      </c>
      <c r="H163" s="57">
        <v>0</v>
      </c>
      <c r="I163" s="57">
        <v>0</v>
      </c>
      <c r="J163" s="58">
        <f t="shared" si="9"/>
        <v>0.0010801494045652254</v>
      </c>
      <c r="K163" s="154" t="s">
        <v>405</v>
      </c>
      <c r="L163" s="57">
        <v>145.34</v>
      </c>
      <c r="M163" s="16" t="s">
        <v>36</v>
      </c>
      <c r="N163" s="21" t="s">
        <v>27</v>
      </c>
      <c r="O163" s="118"/>
    </row>
    <row r="164" spans="1:15" s="7" customFormat="1" ht="209.25">
      <c r="A164" s="18">
        <v>47</v>
      </c>
      <c r="B164" s="24" t="s">
        <v>357</v>
      </c>
      <c r="C164" s="28" t="s">
        <v>406</v>
      </c>
      <c r="D164" s="57">
        <v>77551</v>
      </c>
      <c r="E164" s="57">
        <v>37086.16</v>
      </c>
      <c r="F164" s="57">
        <f t="shared" si="7"/>
        <v>23.14</v>
      </c>
      <c r="G164" s="57">
        <v>23.14</v>
      </c>
      <c r="H164" s="57">
        <v>0</v>
      </c>
      <c r="I164" s="57">
        <v>0</v>
      </c>
      <c r="J164" s="58">
        <f t="shared" si="9"/>
        <v>0.0006239524394005742</v>
      </c>
      <c r="K164" s="154" t="s">
        <v>407</v>
      </c>
      <c r="L164" s="57">
        <v>23.14</v>
      </c>
      <c r="M164" s="16" t="s">
        <v>36</v>
      </c>
      <c r="N164" s="21" t="s">
        <v>27</v>
      </c>
      <c r="O164" s="118"/>
    </row>
    <row r="165" spans="1:15" s="7" customFormat="1" ht="93">
      <c r="A165" s="16">
        <v>48</v>
      </c>
      <c r="B165" s="24" t="s">
        <v>45</v>
      </c>
      <c r="C165" s="28" t="s">
        <v>408</v>
      </c>
      <c r="D165" s="57">
        <v>274353.02</v>
      </c>
      <c r="E165" s="57">
        <v>111452.35</v>
      </c>
      <c r="F165" s="57">
        <f t="shared" si="7"/>
        <v>2.64</v>
      </c>
      <c r="G165" s="57">
        <v>2.64</v>
      </c>
      <c r="H165" s="57">
        <v>0</v>
      </c>
      <c r="I165" s="57">
        <v>0</v>
      </c>
      <c r="J165" s="58">
        <f t="shared" si="9"/>
        <v>2.3687252893276814E-05</v>
      </c>
      <c r="K165" s="154" t="s">
        <v>409</v>
      </c>
      <c r="L165" s="57">
        <v>4.33</v>
      </c>
      <c r="M165" s="16" t="s">
        <v>36</v>
      </c>
      <c r="N165" s="21" t="s">
        <v>70</v>
      </c>
      <c r="O165" s="118"/>
    </row>
    <row r="166" spans="1:15" s="7" customFormat="1" ht="93">
      <c r="A166" s="18">
        <v>49</v>
      </c>
      <c r="B166" s="24" t="s">
        <v>178</v>
      </c>
      <c r="C166" s="28" t="s">
        <v>410</v>
      </c>
      <c r="D166" s="57">
        <v>88864.21</v>
      </c>
      <c r="E166" s="57">
        <v>37687.24</v>
      </c>
      <c r="F166" s="57">
        <f t="shared" si="7"/>
        <v>2398.87</v>
      </c>
      <c r="G166" s="57">
        <v>2398.87</v>
      </c>
      <c r="H166" s="57">
        <v>0</v>
      </c>
      <c r="I166" s="57">
        <v>0</v>
      </c>
      <c r="J166" s="58">
        <f t="shared" si="9"/>
        <v>0.06365204774878712</v>
      </c>
      <c r="K166" s="154" t="s">
        <v>411</v>
      </c>
      <c r="L166" s="57">
        <v>4797.74</v>
      </c>
      <c r="M166" s="16" t="s">
        <v>36</v>
      </c>
      <c r="N166" s="21" t="s">
        <v>70</v>
      </c>
      <c r="O166" s="118"/>
    </row>
    <row r="167" spans="1:15" s="7" customFormat="1" ht="139.5">
      <c r="A167" s="18">
        <v>50</v>
      </c>
      <c r="B167" s="24" t="s">
        <v>412</v>
      </c>
      <c r="C167" s="28" t="s">
        <v>413</v>
      </c>
      <c r="D167" s="57">
        <v>1776.58</v>
      </c>
      <c r="E167" s="57">
        <v>1598.92</v>
      </c>
      <c r="F167" s="57">
        <f t="shared" si="7"/>
        <v>177.66</v>
      </c>
      <c r="G167" s="57">
        <v>177.66</v>
      </c>
      <c r="H167" s="57">
        <v>0</v>
      </c>
      <c r="I167" s="57">
        <v>0</v>
      </c>
      <c r="J167" s="58">
        <f t="shared" si="9"/>
        <v>0.11111250093813323</v>
      </c>
      <c r="K167" s="154" t="s">
        <v>414</v>
      </c>
      <c r="L167" s="57">
        <v>355.32</v>
      </c>
      <c r="M167" s="16" t="s">
        <v>36</v>
      </c>
      <c r="N167" s="21" t="s">
        <v>70</v>
      </c>
      <c r="O167" s="118"/>
    </row>
    <row r="168" spans="1:15" s="7" customFormat="1" ht="116.25">
      <c r="A168" s="18">
        <v>51</v>
      </c>
      <c r="B168" s="16" t="s">
        <v>53</v>
      </c>
      <c r="C168" s="28" t="s">
        <v>87</v>
      </c>
      <c r="D168" s="18">
        <v>1142418.5</v>
      </c>
      <c r="E168" s="18">
        <v>1002533.29</v>
      </c>
      <c r="F168" s="26">
        <f>G168+H168+I168</f>
        <v>329.56</v>
      </c>
      <c r="G168" s="26">
        <v>329.56</v>
      </c>
      <c r="H168" s="26">
        <v>0</v>
      </c>
      <c r="I168" s="26">
        <v>0</v>
      </c>
      <c r="J168" s="29">
        <f>F168/E168</f>
        <v>0.0003287272385737934</v>
      </c>
      <c r="K168" s="16" t="s">
        <v>35</v>
      </c>
      <c r="L168" s="30">
        <v>329.56</v>
      </c>
      <c r="M168" s="16" t="s">
        <v>36</v>
      </c>
      <c r="N168" s="16" t="s">
        <v>60</v>
      </c>
      <c r="O168" s="118"/>
    </row>
    <row r="169" spans="1:15" s="7" customFormat="1" ht="93" customHeight="1">
      <c r="A169" s="160">
        <v>52</v>
      </c>
      <c r="B169" s="164" t="s">
        <v>209</v>
      </c>
      <c r="C169" s="167" t="s">
        <v>213</v>
      </c>
      <c r="D169" s="160">
        <v>1126579.61</v>
      </c>
      <c r="E169" s="160">
        <v>1111598.06</v>
      </c>
      <c r="F169" s="26">
        <f>G169+H169+I169</f>
        <v>2374.41</v>
      </c>
      <c r="G169" s="26">
        <v>2374.41</v>
      </c>
      <c r="H169" s="26">
        <v>0</v>
      </c>
      <c r="I169" s="26">
        <v>0</v>
      </c>
      <c r="J169" s="29">
        <f>F169/E169</f>
        <v>0.0021360328750483783</v>
      </c>
      <c r="K169" s="16" t="s">
        <v>93</v>
      </c>
      <c r="L169" s="30">
        <v>2374.41</v>
      </c>
      <c r="M169" s="16" t="s">
        <v>48</v>
      </c>
      <c r="N169" s="16" t="s">
        <v>60</v>
      </c>
      <c r="O169" s="118"/>
    </row>
    <row r="170" spans="1:15" s="7" customFormat="1" ht="69.75">
      <c r="A170" s="176"/>
      <c r="B170" s="165"/>
      <c r="C170" s="168"/>
      <c r="D170" s="176"/>
      <c r="E170" s="176"/>
      <c r="F170" s="18">
        <f>G170+H170+I170</f>
        <v>31.2</v>
      </c>
      <c r="G170" s="26">
        <v>31.2</v>
      </c>
      <c r="H170" s="26">
        <v>0</v>
      </c>
      <c r="I170" s="26">
        <v>0</v>
      </c>
      <c r="J170" s="29">
        <f>F170/E169</f>
        <v>2.8067699218546674E-05</v>
      </c>
      <c r="K170" s="16" t="s">
        <v>35</v>
      </c>
      <c r="L170" s="30">
        <v>31.2</v>
      </c>
      <c r="M170" s="16" t="s">
        <v>36</v>
      </c>
      <c r="N170" s="16" t="s">
        <v>60</v>
      </c>
      <c r="O170" s="118"/>
    </row>
    <row r="171" spans="1:15" s="7" customFormat="1" ht="69.75">
      <c r="A171" s="161"/>
      <c r="B171" s="166"/>
      <c r="C171" s="169"/>
      <c r="D171" s="161"/>
      <c r="E171" s="161"/>
      <c r="F171" s="18">
        <f>G171+H171+I171</f>
        <v>17.21</v>
      </c>
      <c r="G171" s="26">
        <v>17.21</v>
      </c>
      <c r="H171" s="26">
        <v>0</v>
      </c>
      <c r="I171" s="26">
        <v>0</v>
      </c>
      <c r="J171" s="29">
        <f>F171/E169</f>
        <v>1.548221485740988E-05</v>
      </c>
      <c r="K171" s="16" t="s">
        <v>35</v>
      </c>
      <c r="L171" s="30">
        <v>17.21</v>
      </c>
      <c r="M171" s="16" t="s">
        <v>36</v>
      </c>
      <c r="N171" s="16" t="s">
        <v>60</v>
      </c>
      <c r="O171" s="118"/>
    </row>
    <row r="172" spans="1:15" s="60" customFormat="1" ht="22.5">
      <c r="A172" s="134" t="s">
        <v>6</v>
      </c>
      <c r="B172" s="135"/>
      <c r="C172" s="129"/>
      <c r="D172" s="136">
        <f aca="true" t="shared" si="10" ref="D172:I172">SUM(D174:D344)</f>
        <v>110254923.11</v>
      </c>
      <c r="E172" s="136">
        <f t="shared" si="10"/>
        <v>34345506.87999999</v>
      </c>
      <c r="F172" s="136">
        <f t="shared" si="10"/>
        <v>4999537.139999999</v>
      </c>
      <c r="G172" s="136">
        <f t="shared" si="10"/>
        <v>4256457.380000001</v>
      </c>
      <c r="H172" s="136">
        <f t="shared" si="10"/>
        <v>540492.27</v>
      </c>
      <c r="I172" s="136">
        <f t="shared" si="10"/>
        <v>202587.48000000004</v>
      </c>
      <c r="J172" s="124">
        <f>F172/E172</f>
        <v>0.14556597337369098</v>
      </c>
      <c r="K172" s="126"/>
      <c r="L172" s="137">
        <f>SUM(L174:L344)</f>
        <v>3196411.68</v>
      </c>
      <c r="M172" s="126"/>
      <c r="N172" s="126"/>
      <c r="O172" s="59"/>
    </row>
    <row r="173" spans="1:15" s="60" customFormat="1" ht="22.5">
      <c r="A173" s="121" t="s">
        <v>22</v>
      </c>
      <c r="B173" s="138"/>
      <c r="C173" s="139"/>
      <c r="D173" s="136">
        <f>D337+D340+D341+D342+D343</f>
        <v>4993786.9399999995</v>
      </c>
      <c r="E173" s="136">
        <f>E337+E340+E341+E342+E343</f>
        <v>1826039.11</v>
      </c>
      <c r="F173" s="136">
        <f>SUM(F337:F344)</f>
        <v>781.87</v>
      </c>
      <c r="G173" s="136">
        <f>SUM(G337:G344)</f>
        <v>781.87</v>
      </c>
      <c r="H173" s="136">
        <f>SUM(H337:H344)</f>
        <v>0</v>
      </c>
      <c r="I173" s="136">
        <f>SUM(I337:I344)</f>
        <v>0</v>
      </c>
      <c r="J173" s="124">
        <f>F173/E173</f>
        <v>0.000428178123742377</v>
      </c>
      <c r="K173" s="126"/>
      <c r="L173" s="137">
        <f>SUM(L337:L344)</f>
        <v>781.87</v>
      </c>
      <c r="M173" s="126"/>
      <c r="N173" s="126"/>
      <c r="O173" s="59"/>
    </row>
    <row r="174" spans="1:15" s="60" customFormat="1" ht="93">
      <c r="A174" s="85" t="s">
        <v>423</v>
      </c>
      <c r="B174" s="85" t="s">
        <v>191</v>
      </c>
      <c r="C174" s="86" t="s">
        <v>252</v>
      </c>
      <c r="D174" s="44">
        <v>19783.49</v>
      </c>
      <c r="E174" s="44">
        <v>19338.51</v>
      </c>
      <c r="F174" s="18">
        <f>SUM(G174:I174)</f>
        <v>856.51</v>
      </c>
      <c r="G174" s="18">
        <v>728.03</v>
      </c>
      <c r="H174" s="18">
        <v>32.12</v>
      </c>
      <c r="I174" s="18">
        <v>96.36</v>
      </c>
      <c r="J174" s="29">
        <f>F174/E174</f>
        <v>0.0442903822476499</v>
      </c>
      <c r="K174" s="88" t="s">
        <v>215</v>
      </c>
      <c r="L174" s="70">
        <f>F174</f>
        <v>856.51</v>
      </c>
      <c r="M174" s="87" t="s">
        <v>36</v>
      </c>
      <c r="N174" s="88" t="s">
        <v>26</v>
      </c>
      <c r="O174" s="59"/>
    </row>
    <row r="175" spans="1:15" s="60" customFormat="1" ht="69.75" customHeight="1">
      <c r="A175" s="85" t="s">
        <v>424</v>
      </c>
      <c r="B175" s="187" t="s">
        <v>64</v>
      </c>
      <c r="C175" s="189" t="s">
        <v>253</v>
      </c>
      <c r="D175" s="160">
        <v>1248192</v>
      </c>
      <c r="E175" s="160">
        <v>560887.03</v>
      </c>
      <c r="F175" s="18">
        <f>SUM(G175:I175)</f>
        <v>194117.80000000002</v>
      </c>
      <c r="G175" s="18">
        <v>184353.67</v>
      </c>
      <c r="H175" s="18">
        <v>9764.13</v>
      </c>
      <c r="I175" s="18">
        <v>0</v>
      </c>
      <c r="J175" s="29">
        <f>F175/E175</f>
        <v>0.3460907270399888</v>
      </c>
      <c r="K175" s="88" t="s">
        <v>35</v>
      </c>
      <c r="L175" s="70">
        <f>F175</f>
        <v>194117.80000000002</v>
      </c>
      <c r="M175" s="87" t="s">
        <v>256</v>
      </c>
      <c r="N175" s="88" t="s">
        <v>26</v>
      </c>
      <c r="O175" s="59"/>
    </row>
    <row r="176" spans="1:15" s="60" customFormat="1" ht="46.5">
      <c r="A176" s="85" t="s">
        <v>425</v>
      </c>
      <c r="B176" s="188"/>
      <c r="C176" s="190"/>
      <c r="D176" s="161"/>
      <c r="E176" s="161"/>
      <c r="F176" s="18">
        <f>SUM(G176:I176)</f>
        <v>366769.23</v>
      </c>
      <c r="G176" s="18">
        <v>285199.75</v>
      </c>
      <c r="H176" s="18">
        <v>15110.89</v>
      </c>
      <c r="I176" s="18">
        <v>66458.59</v>
      </c>
      <c r="J176" s="29">
        <f>F176/E175</f>
        <v>0.6539092729600111</v>
      </c>
      <c r="K176" s="88" t="s">
        <v>57</v>
      </c>
      <c r="L176" s="70">
        <f>F176</f>
        <v>366769.23</v>
      </c>
      <c r="M176" s="87" t="s">
        <v>65</v>
      </c>
      <c r="N176" s="88" t="s">
        <v>26</v>
      </c>
      <c r="O176" s="59"/>
    </row>
    <row r="177" spans="1:15" s="60" customFormat="1" ht="93">
      <c r="A177" s="85" t="s">
        <v>426</v>
      </c>
      <c r="B177" s="85" t="s">
        <v>62</v>
      </c>
      <c r="C177" s="86" t="s">
        <v>254</v>
      </c>
      <c r="D177" s="44">
        <v>13220.99</v>
      </c>
      <c r="E177" s="44">
        <v>12980.039999999999</v>
      </c>
      <c r="F177" s="18">
        <f>SUM(G177:I177)</f>
        <v>713.3399999999999</v>
      </c>
      <c r="G177" s="18">
        <v>563.54</v>
      </c>
      <c r="H177" s="18">
        <v>16.05</v>
      </c>
      <c r="I177" s="18">
        <v>133.75</v>
      </c>
      <c r="J177" s="29">
        <f>F177/E177</f>
        <v>0.054956687344569044</v>
      </c>
      <c r="K177" s="88" t="s">
        <v>93</v>
      </c>
      <c r="L177" s="70">
        <f>F177</f>
        <v>713.3399999999999</v>
      </c>
      <c r="M177" s="87" t="s">
        <v>65</v>
      </c>
      <c r="N177" s="88" t="s">
        <v>26</v>
      </c>
      <c r="O177" s="59"/>
    </row>
    <row r="178" spans="1:15" s="60" customFormat="1" ht="93">
      <c r="A178" s="85" t="s">
        <v>427</v>
      </c>
      <c r="B178" s="85" t="s">
        <v>66</v>
      </c>
      <c r="C178" s="86" t="s">
        <v>105</v>
      </c>
      <c r="D178" s="21">
        <v>259261.8</v>
      </c>
      <c r="E178" s="21">
        <v>161446.37</v>
      </c>
      <c r="F178" s="21">
        <f>SUM(G178:I178)</f>
        <v>2843.79</v>
      </c>
      <c r="G178" s="21">
        <v>2417.22</v>
      </c>
      <c r="H178" s="21">
        <v>0</v>
      </c>
      <c r="I178" s="21">
        <v>426.57</v>
      </c>
      <c r="J178" s="19">
        <f>F178/E178</f>
        <v>0.017614456119391227</v>
      </c>
      <c r="K178" s="16" t="s">
        <v>30</v>
      </c>
      <c r="L178" s="21">
        <v>2843.79</v>
      </c>
      <c r="M178" s="155" t="s">
        <v>36</v>
      </c>
      <c r="N178" s="86" t="s">
        <v>26</v>
      </c>
      <c r="O178" s="59"/>
    </row>
    <row r="179" spans="1:15" s="60" customFormat="1" ht="69.75">
      <c r="A179" s="85" t="s">
        <v>428</v>
      </c>
      <c r="B179" s="85" t="s">
        <v>104</v>
      </c>
      <c r="C179" s="86" t="s">
        <v>106</v>
      </c>
      <c r="D179" s="21">
        <v>152567.21</v>
      </c>
      <c r="E179" s="21">
        <v>141079.84000000003</v>
      </c>
      <c r="F179" s="21">
        <f aca="true" t="shared" si="11" ref="F179:F185">SUM(G179:I179)</f>
        <v>578.18</v>
      </c>
      <c r="G179" s="21">
        <v>491.45</v>
      </c>
      <c r="H179" s="21">
        <v>0</v>
      </c>
      <c r="I179" s="21">
        <v>86.73</v>
      </c>
      <c r="J179" s="19">
        <f aca="true" t="shared" si="12" ref="J179:J185">F179/E179</f>
        <v>0.004098246779979335</v>
      </c>
      <c r="K179" s="155" t="s">
        <v>247</v>
      </c>
      <c r="L179" s="21">
        <v>578.18</v>
      </c>
      <c r="M179" s="155" t="s">
        <v>36</v>
      </c>
      <c r="N179" s="86" t="s">
        <v>26</v>
      </c>
      <c r="O179" s="59"/>
    </row>
    <row r="180" spans="1:15" s="60" customFormat="1" ht="128.25" customHeight="1">
      <c r="A180" s="85">
        <v>7</v>
      </c>
      <c r="B180" s="88" t="s">
        <v>31</v>
      </c>
      <c r="C180" s="86" t="s">
        <v>100</v>
      </c>
      <c r="D180" s="21">
        <v>258240.21</v>
      </c>
      <c r="E180" s="21">
        <v>257977.05</v>
      </c>
      <c r="F180" s="21">
        <f t="shared" si="11"/>
        <v>3286.46</v>
      </c>
      <c r="G180" s="21">
        <v>2793.49</v>
      </c>
      <c r="H180" s="21">
        <v>328.65</v>
      </c>
      <c r="I180" s="21">
        <v>164.32</v>
      </c>
      <c r="J180" s="19">
        <f t="shared" si="12"/>
        <v>0.012739350263909136</v>
      </c>
      <c r="K180" s="88" t="s">
        <v>248</v>
      </c>
      <c r="L180" s="21">
        <v>3286.46</v>
      </c>
      <c r="M180" s="88" t="s">
        <v>36</v>
      </c>
      <c r="N180" s="86" t="s">
        <v>26</v>
      </c>
      <c r="O180" s="59"/>
    </row>
    <row r="181" spans="1:15" s="60" customFormat="1" ht="89.25" customHeight="1">
      <c r="A181" s="85">
        <v>8</v>
      </c>
      <c r="B181" s="187" t="s">
        <v>29</v>
      </c>
      <c r="C181" s="189" t="s">
        <v>101</v>
      </c>
      <c r="D181" s="191">
        <v>335819.38</v>
      </c>
      <c r="E181" s="191">
        <v>154119.66999999998</v>
      </c>
      <c r="F181" s="21">
        <f t="shared" si="11"/>
        <v>167909.69</v>
      </c>
      <c r="G181" s="21">
        <v>142723.24</v>
      </c>
      <c r="H181" s="21">
        <v>0</v>
      </c>
      <c r="I181" s="21">
        <v>25186.45</v>
      </c>
      <c r="J181" s="19">
        <f t="shared" si="12"/>
        <v>1.0894760545490398</v>
      </c>
      <c r="K181" s="88" t="s">
        <v>249</v>
      </c>
      <c r="L181" s="21">
        <f>F181</f>
        <v>167909.69</v>
      </c>
      <c r="M181" s="88" t="s">
        <v>250</v>
      </c>
      <c r="N181" s="86" t="s">
        <v>26</v>
      </c>
      <c r="O181" s="59"/>
    </row>
    <row r="182" spans="1:15" s="60" customFormat="1" ht="87.75" customHeight="1">
      <c r="A182" s="85">
        <v>9</v>
      </c>
      <c r="B182" s="188"/>
      <c r="C182" s="190"/>
      <c r="D182" s="192"/>
      <c r="E182" s="192"/>
      <c r="F182" s="21">
        <f t="shared" si="11"/>
        <v>11396.43</v>
      </c>
      <c r="G182" s="21">
        <v>9686.97</v>
      </c>
      <c r="H182" s="21">
        <v>0</v>
      </c>
      <c r="I182" s="21">
        <v>1709.46</v>
      </c>
      <c r="J182" s="19">
        <f>F182/E181</f>
        <v>0.07394533092369067</v>
      </c>
      <c r="K182" s="88" t="s">
        <v>249</v>
      </c>
      <c r="L182" s="21">
        <f>F182</f>
        <v>11396.43</v>
      </c>
      <c r="M182" s="88" t="s">
        <v>251</v>
      </c>
      <c r="N182" s="86" t="s">
        <v>26</v>
      </c>
      <c r="O182" s="59"/>
    </row>
    <row r="183" spans="1:15" s="60" customFormat="1" ht="81.75" customHeight="1">
      <c r="A183" s="85">
        <v>10</v>
      </c>
      <c r="B183" s="187" t="s">
        <v>98</v>
      </c>
      <c r="C183" s="189" t="s">
        <v>102</v>
      </c>
      <c r="D183" s="191">
        <v>351402</v>
      </c>
      <c r="E183" s="191">
        <v>160215.85</v>
      </c>
      <c r="F183" s="21">
        <f t="shared" si="11"/>
        <v>175701</v>
      </c>
      <c r="G183" s="21">
        <v>149345.85</v>
      </c>
      <c r="H183" s="21">
        <v>0</v>
      </c>
      <c r="I183" s="21">
        <v>26355.15</v>
      </c>
      <c r="J183" s="19">
        <f t="shared" si="12"/>
        <v>1.096651798183513</v>
      </c>
      <c r="K183" s="88" t="s">
        <v>249</v>
      </c>
      <c r="L183" s="21">
        <f>F183</f>
        <v>175701</v>
      </c>
      <c r="M183" s="88" t="s">
        <v>250</v>
      </c>
      <c r="N183" s="86" t="s">
        <v>26</v>
      </c>
      <c r="O183" s="59"/>
    </row>
    <row r="184" spans="1:15" s="60" customFormat="1" ht="120.75" customHeight="1">
      <c r="A184" s="85">
        <v>11</v>
      </c>
      <c r="B184" s="188"/>
      <c r="C184" s="190"/>
      <c r="D184" s="192"/>
      <c r="E184" s="192"/>
      <c r="F184" s="21">
        <f t="shared" si="11"/>
        <v>10870</v>
      </c>
      <c r="G184" s="21">
        <v>9239.5</v>
      </c>
      <c r="H184" s="21">
        <v>0</v>
      </c>
      <c r="I184" s="21">
        <v>1630.5</v>
      </c>
      <c r="J184" s="19">
        <f>F184/E183</f>
        <v>0.0678459715440139</v>
      </c>
      <c r="K184" s="88" t="s">
        <v>249</v>
      </c>
      <c r="L184" s="21">
        <f>F184</f>
        <v>10870</v>
      </c>
      <c r="M184" s="88" t="s">
        <v>251</v>
      </c>
      <c r="N184" s="86" t="s">
        <v>26</v>
      </c>
      <c r="O184" s="59"/>
    </row>
    <row r="185" spans="1:15" s="60" customFormat="1" ht="139.5">
      <c r="A185" s="85">
        <v>12</v>
      </c>
      <c r="B185" s="88" t="s">
        <v>99</v>
      </c>
      <c r="C185" s="86" t="s">
        <v>103</v>
      </c>
      <c r="D185" s="21">
        <v>351374.21</v>
      </c>
      <c r="E185" s="21">
        <v>149334.04</v>
      </c>
      <c r="F185" s="21">
        <f t="shared" si="11"/>
        <v>175687.11000000002</v>
      </c>
      <c r="G185" s="21">
        <v>149334.04</v>
      </c>
      <c r="H185" s="21">
        <v>0</v>
      </c>
      <c r="I185" s="21">
        <v>26353.07</v>
      </c>
      <c r="J185" s="19">
        <f t="shared" si="12"/>
        <v>1.176470615808693</v>
      </c>
      <c r="K185" s="88" t="s">
        <v>249</v>
      </c>
      <c r="L185" s="21">
        <v>175687.11</v>
      </c>
      <c r="M185" s="88" t="s">
        <v>250</v>
      </c>
      <c r="N185" s="86" t="s">
        <v>26</v>
      </c>
      <c r="O185" s="59"/>
    </row>
    <row r="186" spans="1:15" s="60" customFormat="1" ht="118.5" customHeight="1">
      <c r="A186" s="85">
        <v>13</v>
      </c>
      <c r="B186" s="187" t="s">
        <v>246</v>
      </c>
      <c r="C186" s="189" t="s">
        <v>245</v>
      </c>
      <c r="D186" s="191">
        <v>1407491.45</v>
      </c>
      <c r="E186" s="191">
        <v>1206633.86</v>
      </c>
      <c r="F186" s="21">
        <v>714.8100000000001</v>
      </c>
      <c r="G186" s="21">
        <v>607.52</v>
      </c>
      <c r="H186" s="21">
        <v>16.08</v>
      </c>
      <c r="I186" s="21">
        <v>91.21</v>
      </c>
      <c r="J186" s="19">
        <v>0.0005924000839823938</v>
      </c>
      <c r="K186" s="88" t="s">
        <v>215</v>
      </c>
      <c r="L186" s="88">
        <v>714.81</v>
      </c>
      <c r="M186" s="88" t="s">
        <v>36</v>
      </c>
      <c r="N186" s="88" t="s">
        <v>255</v>
      </c>
      <c r="O186" s="59"/>
    </row>
    <row r="187" spans="1:15" s="60" customFormat="1" ht="118.5" customHeight="1">
      <c r="A187" s="85">
        <v>14</v>
      </c>
      <c r="B187" s="188"/>
      <c r="C187" s="190"/>
      <c r="D187" s="192"/>
      <c r="E187" s="192"/>
      <c r="F187" s="21">
        <v>4927.23</v>
      </c>
      <c r="G187" s="21">
        <v>4187.65</v>
      </c>
      <c r="H187" s="21">
        <v>110.86</v>
      </c>
      <c r="I187" s="21">
        <v>628.72</v>
      </c>
      <c r="J187" s="19">
        <v>0.0040834507992341595</v>
      </c>
      <c r="K187" s="88" t="s">
        <v>215</v>
      </c>
      <c r="L187" s="88">
        <v>4927.23</v>
      </c>
      <c r="M187" s="88" t="s">
        <v>36</v>
      </c>
      <c r="N187" s="88" t="s">
        <v>255</v>
      </c>
      <c r="O187" s="59"/>
    </row>
    <row r="188" spans="1:15" s="60" customFormat="1" ht="93">
      <c r="A188" s="85">
        <v>15</v>
      </c>
      <c r="B188" s="85" t="s">
        <v>257</v>
      </c>
      <c r="C188" s="89" t="s">
        <v>261</v>
      </c>
      <c r="D188" s="90">
        <v>340565.43</v>
      </c>
      <c r="E188" s="90">
        <v>162156.74</v>
      </c>
      <c r="F188" s="21">
        <f>SUM(G188:I188)</f>
        <v>3592.19</v>
      </c>
      <c r="G188" s="21">
        <v>3053</v>
      </c>
      <c r="H188" s="21">
        <v>80.82</v>
      </c>
      <c r="I188" s="21">
        <v>458.37</v>
      </c>
      <c r="J188" s="19">
        <f>F188/E188</f>
        <v>0.02215257904173456</v>
      </c>
      <c r="K188" s="88" t="s">
        <v>215</v>
      </c>
      <c r="L188" s="88">
        <v>3592.19</v>
      </c>
      <c r="M188" s="88" t="s">
        <v>36</v>
      </c>
      <c r="N188" s="88" t="s">
        <v>70</v>
      </c>
      <c r="O188" s="59"/>
    </row>
    <row r="189" spans="1:15" s="60" customFormat="1" ht="69.75">
      <c r="A189" s="85">
        <v>16</v>
      </c>
      <c r="B189" s="85" t="s">
        <v>125</v>
      </c>
      <c r="C189" s="89" t="s">
        <v>262</v>
      </c>
      <c r="D189" s="90">
        <v>288236</v>
      </c>
      <c r="E189" s="90">
        <v>283131.54</v>
      </c>
      <c r="F189" s="21">
        <f aca="true" t="shared" si="13" ref="F189:F202">SUM(G189:I189)</f>
        <v>519.49</v>
      </c>
      <c r="G189" s="21">
        <v>389.62</v>
      </c>
      <c r="H189" s="21">
        <v>15.58</v>
      </c>
      <c r="I189" s="21">
        <v>114.29</v>
      </c>
      <c r="J189" s="19">
        <f aca="true" t="shared" si="14" ref="J189:J202">F189/E189</f>
        <v>0.0018348008844228376</v>
      </c>
      <c r="K189" s="88" t="s">
        <v>35</v>
      </c>
      <c r="L189" s="88">
        <v>519.49</v>
      </c>
      <c r="M189" s="88" t="s">
        <v>36</v>
      </c>
      <c r="N189" s="88" t="s">
        <v>70</v>
      </c>
      <c r="O189" s="59"/>
    </row>
    <row r="190" spans="1:15" s="60" customFormat="1" ht="93">
      <c r="A190" s="85">
        <v>17</v>
      </c>
      <c r="B190" s="85" t="s">
        <v>29</v>
      </c>
      <c r="C190" s="89" t="s">
        <v>263</v>
      </c>
      <c r="D190" s="90">
        <v>505734.23</v>
      </c>
      <c r="E190" s="90">
        <v>3557.8499999999995</v>
      </c>
      <c r="F190" s="21">
        <f t="shared" si="13"/>
        <v>4343.12</v>
      </c>
      <c r="G190" s="21">
        <v>3431.07</v>
      </c>
      <c r="H190" s="21">
        <v>130.29</v>
      </c>
      <c r="I190" s="21">
        <v>781.76</v>
      </c>
      <c r="J190" s="19">
        <f t="shared" si="14"/>
        <v>1.2207147575080457</v>
      </c>
      <c r="K190" s="88" t="s">
        <v>35</v>
      </c>
      <c r="L190" s="88">
        <v>4343.12</v>
      </c>
      <c r="M190" s="88" t="s">
        <v>36</v>
      </c>
      <c r="N190" s="88" t="s">
        <v>70</v>
      </c>
      <c r="O190" s="59"/>
    </row>
    <row r="191" spans="1:15" s="60" customFormat="1" ht="93">
      <c r="A191" s="85">
        <v>18</v>
      </c>
      <c r="B191" s="187" t="s">
        <v>258</v>
      </c>
      <c r="C191" s="189" t="s">
        <v>264</v>
      </c>
      <c r="D191" s="191">
        <v>1499785.69</v>
      </c>
      <c r="E191" s="191">
        <v>644839.9099999999</v>
      </c>
      <c r="F191" s="21">
        <f t="shared" si="13"/>
        <v>17973.14</v>
      </c>
      <c r="G191" s="21">
        <v>8361.11</v>
      </c>
      <c r="H191" s="21">
        <v>539.19</v>
      </c>
      <c r="I191" s="21">
        <v>9072.84</v>
      </c>
      <c r="J191" s="19">
        <f t="shared" si="14"/>
        <v>0.02787225126931117</v>
      </c>
      <c r="K191" s="88" t="s">
        <v>215</v>
      </c>
      <c r="L191" s="88">
        <v>17973.14</v>
      </c>
      <c r="M191" s="88" t="s">
        <v>36</v>
      </c>
      <c r="N191" s="88" t="s">
        <v>70</v>
      </c>
      <c r="O191" s="59"/>
    </row>
    <row r="192" spans="1:15" s="60" customFormat="1" ht="69.75" customHeight="1">
      <c r="A192" s="85">
        <v>19</v>
      </c>
      <c r="B192" s="188"/>
      <c r="C192" s="190"/>
      <c r="D192" s="192"/>
      <c r="E192" s="192"/>
      <c r="F192" s="21">
        <f t="shared" si="13"/>
        <v>4.890000000000001</v>
      </c>
      <c r="G192" s="18">
        <v>2.27</v>
      </c>
      <c r="H192" s="18">
        <v>0.15</v>
      </c>
      <c r="I192" s="18">
        <v>2.47</v>
      </c>
      <c r="J192" s="19">
        <f>F192/E191</f>
        <v>7.5832775300771955E-06</v>
      </c>
      <c r="K192" s="88" t="s">
        <v>211</v>
      </c>
      <c r="L192" s="53">
        <v>4.89</v>
      </c>
      <c r="M192" s="88" t="s">
        <v>36</v>
      </c>
      <c r="N192" s="88" t="s">
        <v>70</v>
      </c>
      <c r="O192" s="59"/>
    </row>
    <row r="193" spans="1:15" s="60" customFormat="1" ht="93">
      <c r="A193" s="88">
        <v>20</v>
      </c>
      <c r="B193" s="88" t="s">
        <v>67</v>
      </c>
      <c r="C193" s="74" t="s">
        <v>265</v>
      </c>
      <c r="D193" s="18">
        <v>124924.13</v>
      </c>
      <c r="E193" s="18">
        <v>37769.520000000004</v>
      </c>
      <c r="F193" s="21">
        <f t="shared" si="13"/>
        <v>984</v>
      </c>
      <c r="G193" s="18">
        <v>738</v>
      </c>
      <c r="H193" s="18">
        <v>0</v>
      </c>
      <c r="I193" s="18">
        <v>246</v>
      </c>
      <c r="J193" s="19">
        <f t="shared" si="14"/>
        <v>0.02605275364897409</v>
      </c>
      <c r="K193" s="88" t="s">
        <v>215</v>
      </c>
      <c r="L193" s="70">
        <v>984</v>
      </c>
      <c r="M193" s="87" t="s">
        <v>36</v>
      </c>
      <c r="N193" s="88" t="s">
        <v>70</v>
      </c>
      <c r="O193" s="59"/>
    </row>
    <row r="194" spans="1:15" s="60" customFormat="1" ht="93">
      <c r="A194" s="88">
        <v>21</v>
      </c>
      <c r="B194" s="88" t="s">
        <v>259</v>
      </c>
      <c r="C194" s="74" t="s">
        <v>266</v>
      </c>
      <c r="D194" s="18">
        <v>127791.08</v>
      </c>
      <c r="E194" s="18">
        <v>28000</v>
      </c>
      <c r="F194" s="21">
        <f t="shared" si="13"/>
        <v>127791.08</v>
      </c>
      <c r="G194" s="18">
        <v>95843.31</v>
      </c>
      <c r="H194" s="18">
        <v>6389.55</v>
      </c>
      <c r="I194" s="18">
        <v>25558.22</v>
      </c>
      <c r="J194" s="19">
        <f t="shared" si="14"/>
        <v>4.563967142857143</v>
      </c>
      <c r="K194" s="88" t="s">
        <v>272</v>
      </c>
      <c r="L194" s="70">
        <v>0</v>
      </c>
      <c r="M194" s="87" t="s">
        <v>250</v>
      </c>
      <c r="N194" s="88" t="s">
        <v>70</v>
      </c>
      <c r="O194" s="59"/>
    </row>
    <row r="195" spans="1:15" s="60" customFormat="1" ht="116.25" customHeight="1">
      <c r="A195" s="88">
        <v>22</v>
      </c>
      <c r="B195" s="187" t="s">
        <v>188</v>
      </c>
      <c r="C195" s="187" t="s">
        <v>267</v>
      </c>
      <c r="D195" s="160">
        <v>134069.58</v>
      </c>
      <c r="E195" s="160">
        <v>114709.73999999999</v>
      </c>
      <c r="F195" s="21">
        <f t="shared" si="13"/>
        <v>10874.93</v>
      </c>
      <c r="G195" s="18">
        <v>8156.2</v>
      </c>
      <c r="H195" s="18">
        <v>1087.49</v>
      </c>
      <c r="I195" s="18">
        <v>1631.24</v>
      </c>
      <c r="J195" s="19">
        <f t="shared" si="14"/>
        <v>0.09480389372341007</v>
      </c>
      <c r="K195" s="88" t="s">
        <v>215</v>
      </c>
      <c r="L195" s="53">
        <v>10874.93</v>
      </c>
      <c r="M195" s="88" t="s">
        <v>36</v>
      </c>
      <c r="N195" s="88" t="s">
        <v>70</v>
      </c>
      <c r="O195" s="59"/>
    </row>
    <row r="196" spans="1:15" s="60" customFormat="1" ht="116.25" customHeight="1">
      <c r="A196" s="88">
        <v>23</v>
      </c>
      <c r="B196" s="213"/>
      <c r="C196" s="213"/>
      <c r="D196" s="176"/>
      <c r="E196" s="176"/>
      <c r="F196" s="21">
        <f t="shared" si="13"/>
        <v>1608.11</v>
      </c>
      <c r="G196" s="18">
        <v>1206.08</v>
      </c>
      <c r="H196" s="18">
        <v>160.81</v>
      </c>
      <c r="I196" s="18">
        <v>241.22</v>
      </c>
      <c r="J196" s="19">
        <f>F196/E195</f>
        <v>0.01401894904478033</v>
      </c>
      <c r="K196" s="88" t="s">
        <v>215</v>
      </c>
      <c r="L196" s="53">
        <v>1608.11</v>
      </c>
      <c r="M196" s="88" t="s">
        <v>36</v>
      </c>
      <c r="N196" s="88" t="s">
        <v>70</v>
      </c>
      <c r="O196" s="59"/>
    </row>
    <row r="197" spans="1:15" s="60" customFormat="1" ht="116.25" customHeight="1">
      <c r="A197" s="88">
        <v>24</v>
      </c>
      <c r="B197" s="188"/>
      <c r="C197" s="188"/>
      <c r="D197" s="161"/>
      <c r="E197" s="161"/>
      <c r="F197" s="21">
        <f t="shared" si="13"/>
        <v>334.79999999999995</v>
      </c>
      <c r="G197" s="18">
        <v>251.1</v>
      </c>
      <c r="H197" s="18">
        <v>33.48</v>
      </c>
      <c r="I197" s="18">
        <v>50.22</v>
      </c>
      <c r="J197" s="19">
        <f>F197/E195</f>
        <v>0.002918671073615893</v>
      </c>
      <c r="K197" s="88" t="s">
        <v>215</v>
      </c>
      <c r="L197" s="53">
        <v>334.8</v>
      </c>
      <c r="M197" s="88" t="s">
        <v>36</v>
      </c>
      <c r="N197" s="88" t="s">
        <v>70</v>
      </c>
      <c r="O197" s="59"/>
    </row>
    <row r="198" spans="1:15" s="60" customFormat="1" ht="69.75">
      <c r="A198" s="88">
        <v>25</v>
      </c>
      <c r="B198" s="88" t="s">
        <v>54</v>
      </c>
      <c r="C198" s="74" t="s">
        <v>268</v>
      </c>
      <c r="D198" s="18">
        <v>74486.32</v>
      </c>
      <c r="E198" s="18">
        <v>74486.32</v>
      </c>
      <c r="F198" s="21">
        <f t="shared" si="13"/>
        <v>90.75</v>
      </c>
      <c r="G198" s="18">
        <v>90.75</v>
      </c>
      <c r="H198" s="18">
        <v>0</v>
      </c>
      <c r="I198" s="18">
        <v>0</v>
      </c>
      <c r="J198" s="19">
        <f t="shared" si="14"/>
        <v>0.0012183445228600364</v>
      </c>
      <c r="K198" s="88" t="s">
        <v>35</v>
      </c>
      <c r="L198" s="70">
        <f>F198</f>
        <v>90.75</v>
      </c>
      <c r="M198" s="88" t="s">
        <v>36</v>
      </c>
      <c r="N198" s="88" t="s">
        <v>70</v>
      </c>
      <c r="O198" s="59"/>
    </row>
    <row r="199" spans="1:15" s="60" customFormat="1" ht="93">
      <c r="A199" s="88">
        <v>26</v>
      </c>
      <c r="B199" s="187" t="s">
        <v>29</v>
      </c>
      <c r="C199" s="187" t="s">
        <v>269</v>
      </c>
      <c r="D199" s="160">
        <v>98361.82</v>
      </c>
      <c r="E199" s="160">
        <v>91249.84</v>
      </c>
      <c r="F199" s="21">
        <f t="shared" si="13"/>
        <v>2048.6800000000003</v>
      </c>
      <c r="G199" s="18">
        <v>1536.51</v>
      </c>
      <c r="H199" s="18">
        <v>153.65</v>
      </c>
      <c r="I199" s="18">
        <v>358.52</v>
      </c>
      <c r="J199" s="19">
        <f t="shared" si="14"/>
        <v>0.022451327037943305</v>
      </c>
      <c r="K199" s="88" t="s">
        <v>215</v>
      </c>
      <c r="L199" s="53">
        <v>2048.68</v>
      </c>
      <c r="M199" s="88" t="s">
        <v>36</v>
      </c>
      <c r="N199" s="88" t="s">
        <v>70</v>
      </c>
      <c r="O199" s="59"/>
    </row>
    <row r="200" spans="1:15" s="60" customFormat="1" ht="93" customHeight="1">
      <c r="A200" s="88">
        <v>27</v>
      </c>
      <c r="B200" s="188"/>
      <c r="C200" s="188"/>
      <c r="D200" s="161"/>
      <c r="E200" s="161"/>
      <c r="F200" s="21">
        <f t="shared" si="13"/>
        <v>417.08000000000004</v>
      </c>
      <c r="G200" s="18">
        <v>312.81</v>
      </c>
      <c r="H200" s="18">
        <v>31.28</v>
      </c>
      <c r="I200" s="18">
        <v>72.99</v>
      </c>
      <c r="J200" s="19">
        <f>F200/E199</f>
        <v>0.004570747740489189</v>
      </c>
      <c r="K200" s="88" t="s">
        <v>35</v>
      </c>
      <c r="L200" s="53">
        <v>417.08</v>
      </c>
      <c r="M200" s="88" t="s">
        <v>36</v>
      </c>
      <c r="N200" s="88" t="s">
        <v>70</v>
      </c>
      <c r="O200" s="59"/>
    </row>
    <row r="201" spans="1:15" s="60" customFormat="1" ht="93">
      <c r="A201" s="88">
        <v>28</v>
      </c>
      <c r="B201" s="88" t="s">
        <v>69</v>
      </c>
      <c r="C201" s="74" t="s">
        <v>270</v>
      </c>
      <c r="D201" s="18">
        <v>174504.15</v>
      </c>
      <c r="E201" s="18">
        <v>0</v>
      </c>
      <c r="F201" s="21">
        <f t="shared" si="13"/>
        <v>50</v>
      </c>
      <c r="G201" s="18">
        <v>37.5</v>
      </c>
      <c r="H201" s="18">
        <v>0</v>
      </c>
      <c r="I201" s="18">
        <v>12.5</v>
      </c>
      <c r="J201" s="19">
        <v>0</v>
      </c>
      <c r="K201" s="88" t="s">
        <v>35</v>
      </c>
      <c r="L201" s="70">
        <v>50</v>
      </c>
      <c r="M201" s="88" t="s">
        <v>36</v>
      </c>
      <c r="N201" s="88" t="s">
        <v>70</v>
      </c>
      <c r="O201" s="59"/>
    </row>
    <row r="202" spans="1:15" s="60" customFormat="1" ht="69.75">
      <c r="A202" s="88">
        <v>29</v>
      </c>
      <c r="B202" s="88" t="s">
        <v>260</v>
      </c>
      <c r="C202" s="74" t="s">
        <v>271</v>
      </c>
      <c r="D202" s="18">
        <v>872511.85</v>
      </c>
      <c r="E202" s="18">
        <v>970554.73</v>
      </c>
      <c r="F202" s="21">
        <f t="shared" si="13"/>
        <v>9222.279999999999</v>
      </c>
      <c r="G202" s="18">
        <v>7838.94</v>
      </c>
      <c r="H202" s="18">
        <v>415</v>
      </c>
      <c r="I202" s="18">
        <v>968.34</v>
      </c>
      <c r="J202" s="19">
        <f t="shared" si="14"/>
        <v>0.009502071047554421</v>
      </c>
      <c r="K202" s="88" t="s">
        <v>57</v>
      </c>
      <c r="L202" s="70">
        <v>9222.28</v>
      </c>
      <c r="M202" s="87" t="s">
        <v>65</v>
      </c>
      <c r="N202" s="88" t="s">
        <v>26</v>
      </c>
      <c r="O202" s="59"/>
    </row>
    <row r="203" spans="1:15" s="60" customFormat="1" ht="23.25">
      <c r="A203" s="88">
        <v>30</v>
      </c>
      <c r="B203" s="88"/>
      <c r="C203" s="74"/>
      <c r="D203" s="18"/>
      <c r="E203" s="18"/>
      <c r="F203" s="18"/>
      <c r="G203" s="18"/>
      <c r="H203" s="18"/>
      <c r="I203" s="18"/>
      <c r="J203" s="29"/>
      <c r="K203" s="88"/>
      <c r="L203" s="70"/>
      <c r="M203" s="87"/>
      <c r="N203" s="88"/>
      <c r="O203" s="59"/>
    </row>
    <row r="204" spans="1:15" s="60" customFormat="1" ht="186">
      <c r="A204" s="16">
        <v>31</v>
      </c>
      <c r="B204" s="16" t="s">
        <v>415</v>
      </c>
      <c r="C204" s="28" t="s">
        <v>86</v>
      </c>
      <c r="D204" s="18">
        <v>1026172.27</v>
      </c>
      <c r="E204" s="18">
        <v>891726.39</v>
      </c>
      <c r="F204" s="18">
        <v>358.19</v>
      </c>
      <c r="G204" s="18">
        <v>304.46</v>
      </c>
      <c r="H204" s="18">
        <v>53.72</v>
      </c>
      <c r="I204" s="18">
        <v>0</v>
      </c>
      <c r="J204" s="29">
        <f>F204/E204</f>
        <v>0.0004016815068128689</v>
      </c>
      <c r="K204" s="21" t="s">
        <v>416</v>
      </c>
      <c r="L204" s="70">
        <v>358.19</v>
      </c>
      <c r="M204" s="54" t="s">
        <v>94</v>
      </c>
      <c r="N204" s="21" t="s">
        <v>32</v>
      </c>
      <c r="O204" s="119"/>
    </row>
    <row r="205" spans="1:15" s="60" customFormat="1" ht="106.5" customHeight="1">
      <c r="A205" s="83">
        <v>32</v>
      </c>
      <c r="B205" s="83" t="s">
        <v>420</v>
      </c>
      <c r="C205" s="84" t="s">
        <v>421</v>
      </c>
      <c r="D205" s="26">
        <v>71989.78</v>
      </c>
      <c r="E205" s="26">
        <v>69284.72</v>
      </c>
      <c r="F205" s="18">
        <v>118.34</v>
      </c>
      <c r="G205" s="18">
        <v>99.4</v>
      </c>
      <c r="H205" s="18">
        <v>18.94</v>
      </c>
      <c r="I205" s="18">
        <v>0</v>
      </c>
      <c r="J205" s="29"/>
      <c r="K205" s="21" t="s">
        <v>422</v>
      </c>
      <c r="L205" s="70">
        <v>118.34</v>
      </c>
      <c r="M205" s="54" t="s">
        <v>94</v>
      </c>
      <c r="N205" s="21" t="s">
        <v>63</v>
      </c>
      <c r="O205" s="119"/>
    </row>
    <row r="206" spans="1:15" s="60" customFormat="1" ht="116.25">
      <c r="A206" s="83">
        <v>33</v>
      </c>
      <c r="B206" s="83" t="s">
        <v>417</v>
      </c>
      <c r="C206" s="84" t="s">
        <v>418</v>
      </c>
      <c r="D206" s="26">
        <v>255481.33</v>
      </c>
      <c r="E206" s="26">
        <v>206819.47</v>
      </c>
      <c r="F206" s="18">
        <v>7437.28</v>
      </c>
      <c r="G206" s="18">
        <v>6321.69</v>
      </c>
      <c r="H206" s="18">
        <v>1115.59</v>
      </c>
      <c r="I206" s="18">
        <v>0</v>
      </c>
      <c r="J206" s="29">
        <f>F206/E206</f>
        <v>0.035960250744284376</v>
      </c>
      <c r="K206" s="21" t="s">
        <v>419</v>
      </c>
      <c r="L206" s="70">
        <v>7437.28</v>
      </c>
      <c r="M206" s="54" t="s">
        <v>94</v>
      </c>
      <c r="N206" s="21" t="s">
        <v>63</v>
      </c>
      <c r="O206" s="119"/>
    </row>
    <row r="207" spans="1:15" s="60" customFormat="1" ht="186">
      <c r="A207" s="25">
        <v>34</v>
      </c>
      <c r="B207" s="16" t="s">
        <v>107</v>
      </c>
      <c r="C207" s="28" t="s">
        <v>108</v>
      </c>
      <c r="D207" s="18">
        <v>264726</v>
      </c>
      <c r="E207" s="18">
        <v>0</v>
      </c>
      <c r="F207" s="21">
        <f>SUM(G207:I207)</f>
        <v>130.54000000000002</v>
      </c>
      <c r="G207" s="21">
        <v>112.26</v>
      </c>
      <c r="H207" s="21">
        <v>18.28</v>
      </c>
      <c r="I207" s="18">
        <v>0</v>
      </c>
      <c r="J207" s="29">
        <v>0</v>
      </c>
      <c r="K207" s="21" t="s">
        <v>226</v>
      </c>
      <c r="L207" s="53">
        <v>130.54</v>
      </c>
      <c r="M207" s="54" t="s">
        <v>36</v>
      </c>
      <c r="N207" s="21" t="s">
        <v>27</v>
      </c>
      <c r="O207" s="119"/>
    </row>
    <row r="208" spans="1:15" s="60" customFormat="1" ht="186">
      <c r="A208" s="208">
        <v>35</v>
      </c>
      <c r="B208" s="164" t="s">
        <v>109</v>
      </c>
      <c r="C208" s="184" t="s">
        <v>110</v>
      </c>
      <c r="D208" s="160">
        <v>710350</v>
      </c>
      <c r="E208" s="160">
        <v>10440</v>
      </c>
      <c r="F208" s="21">
        <f aca="true" t="shared" si="15" ref="F208:F271">SUM(G208:I208)</f>
        <v>231637.38999999998</v>
      </c>
      <c r="G208" s="21">
        <v>199208.15</v>
      </c>
      <c r="H208" s="21">
        <v>32429.24</v>
      </c>
      <c r="I208" s="18">
        <v>0</v>
      </c>
      <c r="J208" s="29">
        <f>F208/E208</f>
        <v>22.18748946360153</v>
      </c>
      <c r="K208" s="21" t="s">
        <v>226</v>
      </c>
      <c r="L208" s="70">
        <v>231637.39</v>
      </c>
      <c r="M208" s="54" t="s">
        <v>36</v>
      </c>
      <c r="N208" s="21" t="s">
        <v>27</v>
      </c>
      <c r="O208" s="119"/>
    </row>
    <row r="209" spans="1:15" s="60" customFormat="1" ht="139.5">
      <c r="A209" s="208"/>
      <c r="B209" s="165"/>
      <c r="C209" s="185"/>
      <c r="D209" s="176"/>
      <c r="E209" s="176"/>
      <c r="F209" s="21">
        <f t="shared" si="15"/>
        <v>47154.01</v>
      </c>
      <c r="G209" s="21">
        <v>40552.44</v>
      </c>
      <c r="H209" s="21">
        <v>6601.57</v>
      </c>
      <c r="I209" s="18">
        <v>0</v>
      </c>
      <c r="J209" s="29">
        <f>F209/E208</f>
        <v>4.516667624521073</v>
      </c>
      <c r="K209" s="21" t="s">
        <v>206</v>
      </c>
      <c r="L209" s="53">
        <v>47154.01</v>
      </c>
      <c r="M209" s="54" t="s">
        <v>36</v>
      </c>
      <c r="N209" s="21" t="s">
        <v>27</v>
      </c>
      <c r="O209" s="119"/>
    </row>
    <row r="210" spans="1:15" s="60" customFormat="1" ht="186">
      <c r="A210" s="208"/>
      <c r="B210" s="165"/>
      <c r="C210" s="185"/>
      <c r="D210" s="176"/>
      <c r="E210" s="176"/>
      <c r="F210" s="21">
        <f t="shared" si="15"/>
        <v>3774.5</v>
      </c>
      <c r="G210" s="21">
        <v>3246.07</v>
      </c>
      <c r="H210" s="21">
        <v>528.43</v>
      </c>
      <c r="I210" s="18">
        <v>0</v>
      </c>
      <c r="J210" s="29">
        <f>F210/E208</f>
        <v>0.3615421455938697</v>
      </c>
      <c r="K210" s="21" t="s">
        <v>226</v>
      </c>
      <c r="L210" s="70">
        <v>0</v>
      </c>
      <c r="M210" s="54" t="s">
        <v>225</v>
      </c>
      <c r="N210" s="21" t="s">
        <v>27</v>
      </c>
      <c r="O210" s="119"/>
    </row>
    <row r="211" spans="1:15" s="60" customFormat="1" ht="186">
      <c r="A211" s="208"/>
      <c r="B211" s="166"/>
      <c r="C211" s="186"/>
      <c r="D211" s="161"/>
      <c r="E211" s="161"/>
      <c r="F211" s="18">
        <f t="shared" si="15"/>
        <v>6665.5</v>
      </c>
      <c r="G211" s="18">
        <v>5732.33</v>
      </c>
      <c r="H211" s="18">
        <v>933.17</v>
      </c>
      <c r="I211" s="18">
        <v>0</v>
      </c>
      <c r="J211" s="29">
        <f>F211/E208</f>
        <v>0.6384578544061302</v>
      </c>
      <c r="K211" s="21" t="s">
        <v>226</v>
      </c>
      <c r="L211" s="70">
        <v>0</v>
      </c>
      <c r="M211" s="54" t="s">
        <v>225</v>
      </c>
      <c r="N211" s="21" t="s">
        <v>27</v>
      </c>
      <c r="O211" s="119"/>
    </row>
    <row r="212" spans="1:15" s="60" customFormat="1" ht="186">
      <c r="A212" s="164">
        <v>36</v>
      </c>
      <c r="B212" s="164" t="s">
        <v>111</v>
      </c>
      <c r="C212" s="164" t="s">
        <v>113</v>
      </c>
      <c r="D212" s="160">
        <v>892441</v>
      </c>
      <c r="E212" s="160">
        <v>47464.66</v>
      </c>
      <c r="F212" s="18">
        <f t="shared" si="15"/>
        <v>7140.66</v>
      </c>
      <c r="G212" s="18">
        <v>6140.96</v>
      </c>
      <c r="H212" s="21">
        <v>999.7</v>
      </c>
      <c r="I212" s="18">
        <v>0</v>
      </c>
      <c r="J212" s="29">
        <f>F212/E212</f>
        <v>0.1504416127704275</v>
      </c>
      <c r="K212" s="21" t="s">
        <v>226</v>
      </c>
      <c r="L212" s="70">
        <v>0</v>
      </c>
      <c r="M212" s="54" t="s">
        <v>225</v>
      </c>
      <c r="N212" s="21" t="s">
        <v>27</v>
      </c>
      <c r="O212" s="119"/>
    </row>
    <row r="213" spans="1:15" s="60" customFormat="1" ht="186">
      <c r="A213" s="165"/>
      <c r="B213" s="165"/>
      <c r="C213" s="165"/>
      <c r="D213" s="176"/>
      <c r="E213" s="176"/>
      <c r="F213" s="18">
        <f t="shared" si="15"/>
        <v>40324</v>
      </c>
      <c r="G213" s="18">
        <v>34678.64</v>
      </c>
      <c r="H213" s="21">
        <v>5645.36</v>
      </c>
      <c r="I213" s="18">
        <v>0</v>
      </c>
      <c r="J213" s="29">
        <f>F213/E212</f>
        <v>0.8495583872295724</v>
      </c>
      <c r="K213" s="21" t="s">
        <v>226</v>
      </c>
      <c r="L213" s="70">
        <v>0</v>
      </c>
      <c r="M213" s="54" t="s">
        <v>225</v>
      </c>
      <c r="N213" s="21" t="s">
        <v>27</v>
      </c>
      <c r="O213" s="119"/>
    </row>
    <row r="214" spans="1:15" s="60" customFormat="1" ht="186">
      <c r="A214" s="166"/>
      <c r="B214" s="166"/>
      <c r="C214" s="166"/>
      <c r="D214" s="176"/>
      <c r="E214" s="161"/>
      <c r="F214" s="21">
        <f t="shared" si="15"/>
        <v>829.6</v>
      </c>
      <c r="G214" s="18">
        <v>713.45</v>
      </c>
      <c r="H214" s="21">
        <v>116.15</v>
      </c>
      <c r="I214" s="18">
        <v>0</v>
      </c>
      <c r="J214" s="29">
        <f>F214/E212</f>
        <v>0.017478266988534205</v>
      </c>
      <c r="K214" s="21" t="s">
        <v>226</v>
      </c>
      <c r="L214" s="53">
        <v>829.6</v>
      </c>
      <c r="M214" s="54" t="s">
        <v>36</v>
      </c>
      <c r="N214" s="21" t="s">
        <v>27</v>
      </c>
      <c r="O214" s="119"/>
    </row>
    <row r="215" spans="1:15" s="60" customFormat="1" ht="186">
      <c r="A215" s="164">
        <v>37</v>
      </c>
      <c r="B215" s="164" t="s">
        <v>111</v>
      </c>
      <c r="C215" s="164" t="s">
        <v>112</v>
      </c>
      <c r="D215" s="160">
        <v>1774486</v>
      </c>
      <c r="E215" s="160">
        <v>82085.62</v>
      </c>
      <c r="F215" s="21">
        <f t="shared" si="15"/>
        <v>1439.6</v>
      </c>
      <c r="G215" s="21">
        <v>1238.05</v>
      </c>
      <c r="H215" s="21">
        <v>201.55</v>
      </c>
      <c r="I215" s="18">
        <v>0</v>
      </c>
      <c r="J215" s="29">
        <f>F215/E215</f>
        <v>0.01753778554636001</v>
      </c>
      <c r="K215" s="21" t="s">
        <v>226</v>
      </c>
      <c r="L215" s="53">
        <v>1439.6</v>
      </c>
      <c r="M215" s="54" t="s">
        <v>36</v>
      </c>
      <c r="N215" s="21" t="s">
        <v>27</v>
      </c>
      <c r="O215" s="119"/>
    </row>
    <row r="216" spans="1:15" s="60" customFormat="1" ht="186">
      <c r="A216" s="165"/>
      <c r="B216" s="165"/>
      <c r="C216" s="165"/>
      <c r="D216" s="176"/>
      <c r="E216" s="176"/>
      <c r="F216" s="21">
        <f t="shared" si="15"/>
        <v>66206</v>
      </c>
      <c r="G216" s="21">
        <v>56937.16</v>
      </c>
      <c r="H216" s="21">
        <v>9268.84</v>
      </c>
      <c r="I216" s="18">
        <v>0</v>
      </c>
      <c r="J216" s="29">
        <f>F216/E215</f>
        <v>0.8065480896654006</v>
      </c>
      <c r="K216" s="21" t="s">
        <v>226</v>
      </c>
      <c r="L216" s="70">
        <v>0</v>
      </c>
      <c r="M216" s="54" t="s">
        <v>225</v>
      </c>
      <c r="N216" s="21" t="s">
        <v>27</v>
      </c>
      <c r="O216" s="119"/>
    </row>
    <row r="217" spans="1:15" s="60" customFormat="1" ht="186">
      <c r="A217" s="165"/>
      <c r="B217" s="165"/>
      <c r="C217" s="165"/>
      <c r="D217" s="176"/>
      <c r="E217" s="176"/>
      <c r="F217" s="21">
        <f t="shared" si="15"/>
        <v>7113.72</v>
      </c>
      <c r="G217" s="21">
        <v>6117.8</v>
      </c>
      <c r="H217" s="21">
        <v>995.92</v>
      </c>
      <c r="I217" s="18">
        <v>0</v>
      </c>
      <c r="J217" s="29">
        <f>F217/E215</f>
        <v>0.0866621949130676</v>
      </c>
      <c r="K217" s="21" t="s">
        <v>226</v>
      </c>
      <c r="L217" s="70">
        <v>0</v>
      </c>
      <c r="M217" s="54" t="s">
        <v>225</v>
      </c>
      <c r="N217" s="21" t="s">
        <v>27</v>
      </c>
      <c r="O217" s="119"/>
    </row>
    <row r="218" spans="1:15" s="60" customFormat="1" ht="186">
      <c r="A218" s="166"/>
      <c r="B218" s="166"/>
      <c r="C218" s="166"/>
      <c r="D218" s="161"/>
      <c r="E218" s="161"/>
      <c r="F218" s="21">
        <f t="shared" si="15"/>
        <v>8765.9</v>
      </c>
      <c r="G218" s="21">
        <v>7538.67</v>
      </c>
      <c r="H218" s="21">
        <v>1227.23</v>
      </c>
      <c r="I218" s="18">
        <v>0</v>
      </c>
      <c r="J218" s="29">
        <f>F218/E215</f>
        <v>0.10678971542153182</v>
      </c>
      <c r="K218" s="21" t="s">
        <v>226</v>
      </c>
      <c r="L218" s="70">
        <v>0</v>
      </c>
      <c r="M218" s="54" t="s">
        <v>225</v>
      </c>
      <c r="N218" s="21" t="s">
        <v>27</v>
      </c>
      <c r="O218" s="119"/>
    </row>
    <row r="219" spans="1:15" s="60" customFormat="1" ht="186">
      <c r="A219" s="164">
        <v>38</v>
      </c>
      <c r="B219" s="164" t="s">
        <v>114</v>
      </c>
      <c r="C219" s="164" t="s">
        <v>201</v>
      </c>
      <c r="D219" s="160">
        <v>761089</v>
      </c>
      <c r="E219" s="160">
        <v>2773.49</v>
      </c>
      <c r="F219" s="21">
        <f t="shared" si="15"/>
        <v>705.51</v>
      </c>
      <c r="G219" s="21">
        <v>606.73</v>
      </c>
      <c r="H219" s="21">
        <v>98.78</v>
      </c>
      <c r="I219" s="18">
        <v>0</v>
      </c>
      <c r="J219" s="29">
        <f>F219/E219</f>
        <v>0.25437625518750745</v>
      </c>
      <c r="K219" s="21" t="s">
        <v>226</v>
      </c>
      <c r="L219" s="53">
        <v>705.51</v>
      </c>
      <c r="M219" s="54" t="s">
        <v>36</v>
      </c>
      <c r="N219" s="21" t="s">
        <v>27</v>
      </c>
      <c r="O219" s="119"/>
    </row>
    <row r="220" spans="1:15" s="60" customFormat="1" ht="186">
      <c r="A220" s="165"/>
      <c r="B220" s="165"/>
      <c r="C220" s="165"/>
      <c r="D220" s="176"/>
      <c r="E220" s="176"/>
      <c r="F220" s="21">
        <f t="shared" si="15"/>
        <v>86442.62</v>
      </c>
      <c r="G220" s="21">
        <v>74340.65</v>
      </c>
      <c r="H220" s="21">
        <v>12101.97</v>
      </c>
      <c r="I220" s="18">
        <v>0</v>
      </c>
      <c r="J220" s="29">
        <f>F220/E219</f>
        <v>31.167453280884374</v>
      </c>
      <c r="K220" s="21" t="s">
        <v>226</v>
      </c>
      <c r="L220" s="53">
        <v>86442.62</v>
      </c>
      <c r="M220" s="54" t="s">
        <v>36</v>
      </c>
      <c r="N220" s="21" t="s">
        <v>27</v>
      </c>
      <c r="O220" s="119"/>
    </row>
    <row r="221" spans="1:15" s="60" customFormat="1" ht="186">
      <c r="A221" s="165"/>
      <c r="B221" s="165"/>
      <c r="C221" s="165"/>
      <c r="D221" s="176"/>
      <c r="E221" s="176"/>
      <c r="F221" s="21">
        <f t="shared" si="15"/>
        <v>970.25</v>
      </c>
      <c r="G221" s="21">
        <v>834.41</v>
      </c>
      <c r="H221" s="21">
        <v>135.84</v>
      </c>
      <c r="I221" s="18">
        <v>0</v>
      </c>
      <c r="J221" s="29">
        <f>F221/E219</f>
        <v>0.34982999758427114</v>
      </c>
      <c r="K221" s="21" t="s">
        <v>226</v>
      </c>
      <c r="L221" s="53">
        <v>970.25</v>
      </c>
      <c r="M221" s="54" t="s">
        <v>36</v>
      </c>
      <c r="N221" s="21" t="s">
        <v>27</v>
      </c>
      <c r="O221" s="119"/>
    </row>
    <row r="222" spans="1:15" s="60" customFormat="1" ht="186">
      <c r="A222" s="165"/>
      <c r="B222" s="165"/>
      <c r="C222" s="165"/>
      <c r="D222" s="176"/>
      <c r="E222" s="176"/>
      <c r="F222" s="21">
        <f t="shared" si="15"/>
        <v>999</v>
      </c>
      <c r="G222" s="21">
        <v>859.14</v>
      </c>
      <c r="H222" s="21">
        <v>139.86</v>
      </c>
      <c r="I222" s="18">
        <v>0</v>
      </c>
      <c r="J222" s="29">
        <f>F222/E219</f>
        <v>0.36019599854335155</v>
      </c>
      <c r="K222" s="21" t="s">
        <v>226</v>
      </c>
      <c r="L222" s="70">
        <v>0</v>
      </c>
      <c r="M222" s="54" t="s">
        <v>225</v>
      </c>
      <c r="N222" s="21" t="s">
        <v>27</v>
      </c>
      <c r="O222" s="119"/>
    </row>
    <row r="223" spans="1:15" s="60" customFormat="1" ht="186">
      <c r="A223" s="166"/>
      <c r="B223" s="166"/>
      <c r="C223" s="166"/>
      <c r="D223" s="161"/>
      <c r="E223" s="161"/>
      <c r="F223" s="21">
        <f t="shared" si="15"/>
        <v>1774.49</v>
      </c>
      <c r="G223" s="21">
        <v>1526.07</v>
      </c>
      <c r="H223" s="21">
        <v>248.42</v>
      </c>
      <c r="I223" s="18">
        <v>0</v>
      </c>
      <c r="J223" s="29">
        <f>F223/E219</f>
        <v>0.6398040014566485</v>
      </c>
      <c r="K223" s="21" t="s">
        <v>226</v>
      </c>
      <c r="L223" s="70">
        <v>0</v>
      </c>
      <c r="M223" s="54" t="s">
        <v>225</v>
      </c>
      <c r="N223" s="21" t="s">
        <v>27</v>
      </c>
      <c r="O223" s="119"/>
    </row>
    <row r="224" spans="1:15" s="60" customFormat="1" ht="186">
      <c r="A224" s="164">
        <v>39</v>
      </c>
      <c r="B224" s="164" t="s">
        <v>115</v>
      </c>
      <c r="C224" s="164" t="s">
        <v>116</v>
      </c>
      <c r="D224" s="160">
        <v>502000</v>
      </c>
      <c r="E224" s="160">
        <v>40543.57</v>
      </c>
      <c r="F224" s="21">
        <f t="shared" si="15"/>
        <v>9295.61</v>
      </c>
      <c r="G224" s="18">
        <v>7994.22</v>
      </c>
      <c r="H224" s="18">
        <v>1301.39</v>
      </c>
      <c r="I224" s="18">
        <v>0</v>
      </c>
      <c r="J224" s="29">
        <f>F224/E224</f>
        <v>0.22927458040818804</v>
      </c>
      <c r="K224" s="21" t="s">
        <v>226</v>
      </c>
      <c r="L224" s="53">
        <v>9295.61</v>
      </c>
      <c r="M224" s="54" t="s">
        <v>36</v>
      </c>
      <c r="N224" s="21" t="s">
        <v>27</v>
      </c>
      <c r="O224" s="119"/>
    </row>
    <row r="225" spans="1:15" s="60" customFormat="1" ht="186">
      <c r="A225" s="165"/>
      <c r="B225" s="165"/>
      <c r="C225" s="165"/>
      <c r="D225" s="176"/>
      <c r="E225" s="176"/>
      <c r="F225" s="21">
        <f t="shared" si="15"/>
        <v>45112.17</v>
      </c>
      <c r="G225" s="18">
        <v>38796.46</v>
      </c>
      <c r="H225" s="18">
        <v>6315.71</v>
      </c>
      <c r="I225" s="18">
        <v>0</v>
      </c>
      <c r="J225" s="29">
        <f>F225/E224</f>
        <v>1.112683712855084</v>
      </c>
      <c r="K225" s="21" t="s">
        <v>226</v>
      </c>
      <c r="L225" s="53">
        <v>45112.17</v>
      </c>
      <c r="M225" s="54" t="s">
        <v>36</v>
      </c>
      <c r="N225" s="21" t="s">
        <v>27</v>
      </c>
      <c r="O225" s="119"/>
    </row>
    <row r="226" spans="1:15" s="60" customFormat="1" ht="186">
      <c r="A226" s="165"/>
      <c r="B226" s="165"/>
      <c r="C226" s="165"/>
      <c r="D226" s="176"/>
      <c r="E226" s="176"/>
      <c r="F226" s="18">
        <f t="shared" si="15"/>
        <v>5000</v>
      </c>
      <c r="G226" s="18">
        <v>4300</v>
      </c>
      <c r="H226" s="18">
        <v>700</v>
      </c>
      <c r="I226" s="18">
        <v>0</v>
      </c>
      <c r="J226" s="29">
        <f>F226/E224</f>
        <v>0.12332411773309553</v>
      </c>
      <c r="K226" s="21" t="s">
        <v>226</v>
      </c>
      <c r="L226" s="70">
        <v>0</v>
      </c>
      <c r="M226" s="54" t="s">
        <v>225</v>
      </c>
      <c r="N226" s="21" t="s">
        <v>27</v>
      </c>
      <c r="O226" s="119"/>
    </row>
    <row r="227" spans="1:15" s="60" customFormat="1" ht="186">
      <c r="A227" s="166"/>
      <c r="B227" s="166"/>
      <c r="C227" s="166"/>
      <c r="D227" s="161"/>
      <c r="E227" s="161"/>
      <c r="F227" s="18">
        <f t="shared" si="15"/>
        <v>35543.57</v>
      </c>
      <c r="G227" s="18">
        <v>30567.47</v>
      </c>
      <c r="H227" s="18">
        <v>4976.1</v>
      </c>
      <c r="I227" s="18">
        <v>0</v>
      </c>
      <c r="J227" s="29">
        <f>F227/E224</f>
        <v>0.8766758822669045</v>
      </c>
      <c r="K227" s="21" t="s">
        <v>226</v>
      </c>
      <c r="L227" s="70">
        <v>0</v>
      </c>
      <c r="M227" s="54" t="s">
        <v>225</v>
      </c>
      <c r="N227" s="21" t="s">
        <v>27</v>
      </c>
      <c r="O227" s="119"/>
    </row>
    <row r="228" spans="1:15" s="60" customFormat="1" ht="186">
      <c r="A228" s="164">
        <v>40</v>
      </c>
      <c r="B228" s="164" t="s">
        <v>117</v>
      </c>
      <c r="C228" s="164" t="s">
        <v>118</v>
      </c>
      <c r="D228" s="160">
        <v>1199003</v>
      </c>
      <c r="E228" s="160">
        <v>26039</v>
      </c>
      <c r="F228" s="18">
        <f t="shared" si="15"/>
        <v>17000</v>
      </c>
      <c r="G228" s="18">
        <v>14620</v>
      </c>
      <c r="H228" s="18">
        <v>2380</v>
      </c>
      <c r="I228" s="18">
        <v>0</v>
      </c>
      <c r="J228" s="29">
        <f>F228/E228</f>
        <v>0.6528668535658051</v>
      </c>
      <c r="K228" s="21" t="s">
        <v>226</v>
      </c>
      <c r="L228" s="70">
        <v>0</v>
      </c>
      <c r="M228" s="54" t="s">
        <v>225</v>
      </c>
      <c r="N228" s="21" t="s">
        <v>27</v>
      </c>
      <c r="O228" s="119"/>
    </row>
    <row r="229" spans="1:15" s="60" customFormat="1" ht="186">
      <c r="A229" s="165"/>
      <c r="B229" s="165"/>
      <c r="C229" s="165"/>
      <c r="D229" s="176"/>
      <c r="E229" s="176"/>
      <c r="F229" s="18">
        <f t="shared" si="15"/>
        <v>37290</v>
      </c>
      <c r="G229" s="18">
        <v>32069.4</v>
      </c>
      <c r="H229" s="18">
        <v>5220.6</v>
      </c>
      <c r="I229" s="18">
        <v>0</v>
      </c>
      <c r="J229" s="29">
        <f>F229/E228</f>
        <v>1.432082645262875</v>
      </c>
      <c r="K229" s="21" t="s">
        <v>226</v>
      </c>
      <c r="L229" s="70">
        <v>37290</v>
      </c>
      <c r="M229" s="54" t="s">
        <v>36</v>
      </c>
      <c r="N229" s="21" t="s">
        <v>27</v>
      </c>
      <c r="O229" s="119"/>
    </row>
    <row r="230" spans="1:15" s="60" customFormat="1" ht="186">
      <c r="A230" s="165"/>
      <c r="B230" s="165"/>
      <c r="C230" s="165"/>
      <c r="D230" s="176"/>
      <c r="E230" s="176"/>
      <c r="F230" s="18">
        <f t="shared" si="15"/>
        <v>5100</v>
      </c>
      <c r="G230" s="18">
        <v>4386</v>
      </c>
      <c r="H230" s="18">
        <v>714</v>
      </c>
      <c r="I230" s="18">
        <v>0</v>
      </c>
      <c r="J230" s="29">
        <f>F230/E228</f>
        <v>0.19586005606974155</v>
      </c>
      <c r="K230" s="21" t="s">
        <v>226</v>
      </c>
      <c r="L230" s="70">
        <v>5100</v>
      </c>
      <c r="M230" s="54" t="s">
        <v>36</v>
      </c>
      <c r="N230" s="21" t="s">
        <v>27</v>
      </c>
      <c r="O230" s="119"/>
    </row>
    <row r="231" spans="1:15" s="60" customFormat="1" ht="186">
      <c r="A231" s="166"/>
      <c r="B231" s="166"/>
      <c r="C231" s="166"/>
      <c r="D231" s="161"/>
      <c r="E231" s="161"/>
      <c r="F231" s="18">
        <f t="shared" si="15"/>
        <v>9039</v>
      </c>
      <c r="G231" s="18">
        <v>7773.54</v>
      </c>
      <c r="H231" s="18">
        <v>1265.46</v>
      </c>
      <c r="I231" s="18">
        <v>0</v>
      </c>
      <c r="J231" s="29">
        <f>F231/E228</f>
        <v>0.34713314643419485</v>
      </c>
      <c r="K231" s="21" t="s">
        <v>226</v>
      </c>
      <c r="L231" s="70">
        <v>0</v>
      </c>
      <c r="M231" s="54" t="s">
        <v>225</v>
      </c>
      <c r="N231" s="21" t="s">
        <v>27</v>
      </c>
      <c r="O231" s="119"/>
    </row>
    <row r="232" spans="1:15" s="60" customFormat="1" ht="186">
      <c r="A232" s="164">
        <v>41</v>
      </c>
      <c r="B232" s="164" t="s">
        <v>115</v>
      </c>
      <c r="C232" s="164" t="s">
        <v>119</v>
      </c>
      <c r="D232" s="160">
        <v>938303</v>
      </c>
      <c r="E232" s="160">
        <v>200617.63999999998</v>
      </c>
      <c r="F232" s="18">
        <f t="shared" si="15"/>
        <v>6092.68</v>
      </c>
      <c r="G232" s="18">
        <v>5239.7</v>
      </c>
      <c r="H232" s="18">
        <v>852.98</v>
      </c>
      <c r="I232" s="18">
        <v>0</v>
      </c>
      <c r="J232" s="29">
        <f>F232/E232</f>
        <v>0.03036961256248454</v>
      </c>
      <c r="K232" s="21" t="s">
        <v>226</v>
      </c>
      <c r="L232" s="70">
        <v>6092.68</v>
      </c>
      <c r="M232" s="54" t="s">
        <v>36</v>
      </c>
      <c r="N232" s="21" t="s">
        <v>27</v>
      </c>
      <c r="O232" s="119"/>
    </row>
    <row r="233" spans="1:15" s="60" customFormat="1" ht="170.25" customHeight="1">
      <c r="A233" s="166"/>
      <c r="B233" s="166"/>
      <c r="C233" s="166"/>
      <c r="D233" s="161"/>
      <c r="E233" s="161"/>
      <c r="F233" s="18">
        <f t="shared" si="15"/>
        <v>200617.63999999998</v>
      </c>
      <c r="G233" s="18">
        <v>172531.15</v>
      </c>
      <c r="H233" s="18">
        <v>28086.49</v>
      </c>
      <c r="I233" s="18">
        <v>0</v>
      </c>
      <c r="J233" s="29">
        <f>F233/E232</f>
        <v>1</v>
      </c>
      <c r="K233" s="21" t="s">
        <v>226</v>
      </c>
      <c r="L233" s="70">
        <v>0</v>
      </c>
      <c r="M233" s="54" t="s">
        <v>225</v>
      </c>
      <c r="N233" s="21" t="s">
        <v>27</v>
      </c>
      <c r="O233" s="119"/>
    </row>
    <row r="234" spans="1:15" s="60" customFormat="1" ht="186">
      <c r="A234" s="164">
        <v>42</v>
      </c>
      <c r="B234" s="164" t="s">
        <v>120</v>
      </c>
      <c r="C234" s="164" t="s">
        <v>121</v>
      </c>
      <c r="D234" s="160">
        <v>1117571</v>
      </c>
      <c r="E234" s="160">
        <v>120032.56</v>
      </c>
      <c r="F234" s="18">
        <f t="shared" si="15"/>
        <v>115495.48</v>
      </c>
      <c r="G234" s="18">
        <v>99326.11</v>
      </c>
      <c r="H234" s="18">
        <v>16169.37</v>
      </c>
      <c r="I234" s="18">
        <v>0</v>
      </c>
      <c r="J234" s="29">
        <f>F234/E234</f>
        <v>0.9622012560591893</v>
      </c>
      <c r="K234" s="21" t="s">
        <v>226</v>
      </c>
      <c r="L234" s="70">
        <v>0</v>
      </c>
      <c r="M234" s="54" t="s">
        <v>225</v>
      </c>
      <c r="N234" s="21" t="s">
        <v>27</v>
      </c>
      <c r="O234" s="119"/>
    </row>
    <row r="235" spans="1:15" s="60" customFormat="1" ht="186">
      <c r="A235" s="166"/>
      <c r="B235" s="166"/>
      <c r="C235" s="166"/>
      <c r="D235" s="161"/>
      <c r="E235" s="161"/>
      <c r="F235" s="18">
        <f t="shared" si="15"/>
        <v>4537.08</v>
      </c>
      <c r="G235" s="18">
        <v>3901.88</v>
      </c>
      <c r="H235" s="18">
        <v>635.2</v>
      </c>
      <c r="I235" s="18">
        <v>0</v>
      </c>
      <c r="J235" s="29">
        <f>F235/E234</f>
        <v>0.037798743940810724</v>
      </c>
      <c r="K235" s="21" t="s">
        <v>226</v>
      </c>
      <c r="L235" s="70">
        <v>0</v>
      </c>
      <c r="M235" s="54" t="s">
        <v>225</v>
      </c>
      <c r="N235" s="21" t="s">
        <v>27</v>
      </c>
      <c r="O235" s="119"/>
    </row>
    <row r="236" spans="1:15" s="60" customFormat="1" ht="186">
      <c r="A236" s="164">
        <v>43</v>
      </c>
      <c r="B236" s="164" t="s">
        <v>122</v>
      </c>
      <c r="C236" s="164" t="s">
        <v>123</v>
      </c>
      <c r="D236" s="160">
        <v>1967851</v>
      </c>
      <c r="E236" s="160">
        <v>16319.23</v>
      </c>
      <c r="F236" s="21">
        <f t="shared" si="15"/>
        <v>6736.84</v>
      </c>
      <c r="G236" s="21">
        <v>5793.68</v>
      </c>
      <c r="H236" s="21">
        <v>943.16</v>
      </c>
      <c r="I236" s="21">
        <v>0</v>
      </c>
      <c r="J236" s="29">
        <f>F236/E236</f>
        <v>0.41281604585510473</v>
      </c>
      <c r="K236" s="21" t="s">
        <v>226</v>
      </c>
      <c r="L236" s="53">
        <v>6736.84</v>
      </c>
      <c r="M236" s="54" t="s">
        <v>36</v>
      </c>
      <c r="N236" s="21" t="s">
        <v>27</v>
      </c>
      <c r="O236" s="119"/>
    </row>
    <row r="237" spans="1:15" s="60" customFormat="1" ht="186">
      <c r="A237" s="165"/>
      <c r="B237" s="165"/>
      <c r="C237" s="165"/>
      <c r="D237" s="176"/>
      <c r="E237" s="176"/>
      <c r="F237" s="21">
        <f t="shared" si="15"/>
        <v>3599</v>
      </c>
      <c r="G237" s="21">
        <v>3095.14</v>
      </c>
      <c r="H237" s="21">
        <v>503.86</v>
      </c>
      <c r="I237" s="21">
        <v>0</v>
      </c>
      <c r="J237" s="29">
        <f>F237/E236</f>
        <v>0.22053736603994184</v>
      </c>
      <c r="K237" s="21" t="s">
        <v>226</v>
      </c>
      <c r="L237" s="70">
        <v>0</v>
      </c>
      <c r="M237" s="54" t="s">
        <v>225</v>
      </c>
      <c r="N237" s="21" t="s">
        <v>27</v>
      </c>
      <c r="O237" s="119"/>
    </row>
    <row r="238" spans="1:15" s="60" customFormat="1" ht="186">
      <c r="A238" s="166"/>
      <c r="B238" s="166"/>
      <c r="C238" s="166"/>
      <c r="D238" s="161"/>
      <c r="E238" s="161"/>
      <c r="F238" s="21">
        <f t="shared" si="15"/>
        <v>12720.23</v>
      </c>
      <c r="G238" s="21">
        <v>10939.39</v>
      </c>
      <c r="H238" s="21">
        <v>1780.84</v>
      </c>
      <c r="I238" s="21">
        <v>0</v>
      </c>
      <c r="J238" s="29">
        <f>F238/E236</f>
        <v>0.7794626339600581</v>
      </c>
      <c r="K238" s="21" t="s">
        <v>226</v>
      </c>
      <c r="L238" s="70">
        <v>0</v>
      </c>
      <c r="M238" s="54" t="s">
        <v>225</v>
      </c>
      <c r="N238" s="21" t="s">
        <v>27</v>
      </c>
      <c r="O238" s="119"/>
    </row>
    <row r="239" spans="1:15" s="60" customFormat="1" ht="186">
      <c r="A239" s="164">
        <v>44</v>
      </c>
      <c r="B239" s="164" t="s">
        <v>114</v>
      </c>
      <c r="C239" s="164" t="s">
        <v>124</v>
      </c>
      <c r="D239" s="160">
        <v>456653</v>
      </c>
      <c r="E239" s="160">
        <v>8445</v>
      </c>
      <c r="F239" s="18">
        <f t="shared" si="15"/>
        <v>7945</v>
      </c>
      <c r="G239" s="18">
        <v>6832.7</v>
      </c>
      <c r="H239" s="18">
        <v>1112.3</v>
      </c>
      <c r="I239" s="18">
        <v>0</v>
      </c>
      <c r="J239" s="29">
        <f>F239/E239</f>
        <v>0.940793368857312</v>
      </c>
      <c r="K239" s="21" t="s">
        <v>226</v>
      </c>
      <c r="L239" s="70">
        <v>0</v>
      </c>
      <c r="M239" s="54" t="s">
        <v>225</v>
      </c>
      <c r="N239" s="21" t="s">
        <v>27</v>
      </c>
      <c r="O239" s="119"/>
    </row>
    <row r="240" spans="1:15" s="60" customFormat="1" ht="186">
      <c r="A240" s="166"/>
      <c r="B240" s="166"/>
      <c r="C240" s="166"/>
      <c r="D240" s="161"/>
      <c r="E240" s="161"/>
      <c r="F240" s="18">
        <f t="shared" si="15"/>
        <v>500</v>
      </c>
      <c r="G240" s="18">
        <v>430</v>
      </c>
      <c r="H240" s="18">
        <v>70</v>
      </c>
      <c r="I240" s="18">
        <v>0</v>
      </c>
      <c r="J240" s="29">
        <f>F240/E239</f>
        <v>0.05920663114268798</v>
      </c>
      <c r="K240" s="21" t="s">
        <v>226</v>
      </c>
      <c r="L240" s="70">
        <v>0</v>
      </c>
      <c r="M240" s="54" t="s">
        <v>225</v>
      </c>
      <c r="N240" s="21" t="s">
        <v>27</v>
      </c>
      <c r="O240" s="119"/>
    </row>
    <row r="241" spans="1:15" s="60" customFormat="1" ht="93">
      <c r="A241" s="16">
        <v>45</v>
      </c>
      <c r="B241" s="45" t="s">
        <v>125</v>
      </c>
      <c r="C241" s="45" t="s">
        <v>126</v>
      </c>
      <c r="D241" s="91">
        <v>1182990</v>
      </c>
      <c r="E241" s="44">
        <v>1171041.92</v>
      </c>
      <c r="F241" s="21">
        <f t="shared" si="15"/>
        <v>3300.95</v>
      </c>
      <c r="G241" s="21">
        <v>2838.81</v>
      </c>
      <c r="H241" s="21">
        <v>0</v>
      </c>
      <c r="I241" s="21">
        <v>462.14</v>
      </c>
      <c r="J241" s="29">
        <f>F241/E241</f>
        <v>0.002818814547646595</v>
      </c>
      <c r="K241" s="21" t="s">
        <v>30</v>
      </c>
      <c r="L241" s="53">
        <v>3300.95</v>
      </c>
      <c r="M241" s="54" t="s">
        <v>36</v>
      </c>
      <c r="N241" s="21" t="s">
        <v>27</v>
      </c>
      <c r="O241" s="119"/>
    </row>
    <row r="242" spans="1:15" s="60" customFormat="1" ht="186">
      <c r="A242" s="164">
        <v>46</v>
      </c>
      <c r="B242" s="164" t="s">
        <v>127</v>
      </c>
      <c r="C242" s="164" t="s">
        <v>200</v>
      </c>
      <c r="D242" s="180">
        <v>1502567</v>
      </c>
      <c r="E242" s="160">
        <v>183174.52000000002</v>
      </c>
      <c r="F242" s="18">
        <f t="shared" si="15"/>
        <v>62740.939999999995</v>
      </c>
      <c r="G242" s="18">
        <v>53957.2</v>
      </c>
      <c r="H242" s="18">
        <v>8783.74</v>
      </c>
      <c r="I242" s="18">
        <v>0</v>
      </c>
      <c r="J242" s="29">
        <f>F242/E242</f>
        <v>0.34252001861394255</v>
      </c>
      <c r="K242" s="21" t="s">
        <v>226</v>
      </c>
      <c r="L242" s="70">
        <v>0</v>
      </c>
      <c r="M242" s="54" t="s">
        <v>225</v>
      </c>
      <c r="N242" s="21" t="s">
        <v>27</v>
      </c>
      <c r="O242" s="119"/>
    </row>
    <row r="243" spans="1:15" s="60" customFormat="1" ht="186">
      <c r="A243" s="166"/>
      <c r="B243" s="166"/>
      <c r="C243" s="166"/>
      <c r="D243" s="183"/>
      <c r="E243" s="161"/>
      <c r="F243" s="18">
        <f t="shared" si="15"/>
        <v>120433.58</v>
      </c>
      <c r="G243" s="18">
        <v>103572.88</v>
      </c>
      <c r="H243" s="18">
        <v>16860.7</v>
      </c>
      <c r="I243" s="18">
        <v>0</v>
      </c>
      <c r="J243" s="29">
        <f>F243/E242</f>
        <v>0.6574799813860573</v>
      </c>
      <c r="K243" s="21" t="s">
        <v>226</v>
      </c>
      <c r="L243" s="70">
        <v>0</v>
      </c>
      <c r="M243" s="54" t="s">
        <v>225</v>
      </c>
      <c r="N243" s="21" t="s">
        <v>27</v>
      </c>
      <c r="O243" s="119"/>
    </row>
    <row r="244" spans="1:15" s="60" customFormat="1" ht="186">
      <c r="A244" s="16">
        <v>47</v>
      </c>
      <c r="B244" s="45" t="s">
        <v>128</v>
      </c>
      <c r="C244" s="45" t="s">
        <v>130</v>
      </c>
      <c r="D244" s="91">
        <v>1321986</v>
      </c>
      <c r="E244" s="44">
        <v>0</v>
      </c>
      <c r="F244" s="21">
        <f t="shared" si="15"/>
        <v>47586.19</v>
      </c>
      <c r="G244" s="21">
        <v>40924.12</v>
      </c>
      <c r="H244" s="21">
        <v>6662.07</v>
      </c>
      <c r="I244" s="21">
        <v>0</v>
      </c>
      <c r="J244" s="29">
        <v>0</v>
      </c>
      <c r="K244" s="21" t="s">
        <v>226</v>
      </c>
      <c r="L244" s="53">
        <v>47586.19</v>
      </c>
      <c r="M244" s="54" t="s">
        <v>36</v>
      </c>
      <c r="N244" s="21" t="s">
        <v>27</v>
      </c>
      <c r="O244" s="119"/>
    </row>
    <row r="245" spans="1:15" s="60" customFormat="1" ht="186">
      <c r="A245" s="16">
        <v>48</v>
      </c>
      <c r="B245" s="45" t="s">
        <v>115</v>
      </c>
      <c r="C245" s="45" t="s">
        <v>129</v>
      </c>
      <c r="D245" s="91">
        <v>200252</v>
      </c>
      <c r="E245" s="44">
        <v>0</v>
      </c>
      <c r="F245" s="21">
        <f t="shared" si="15"/>
        <v>27161</v>
      </c>
      <c r="G245" s="21">
        <v>23358.46</v>
      </c>
      <c r="H245" s="21">
        <v>3802.54</v>
      </c>
      <c r="I245" s="21">
        <v>0</v>
      </c>
      <c r="J245" s="29">
        <v>0</v>
      </c>
      <c r="K245" s="21" t="s">
        <v>226</v>
      </c>
      <c r="L245" s="53">
        <v>27161</v>
      </c>
      <c r="M245" s="54" t="s">
        <v>36</v>
      </c>
      <c r="N245" s="21" t="s">
        <v>27</v>
      </c>
      <c r="O245" s="119"/>
    </row>
    <row r="246" spans="1:15" s="60" customFormat="1" ht="186">
      <c r="A246" s="164">
        <v>49</v>
      </c>
      <c r="B246" s="164" t="s">
        <v>107</v>
      </c>
      <c r="C246" s="164" t="s">
        <v>131</v>
      </c>
      <c r="D246" s="180">
        <v>943076</v>
      </c>
      <c r="E246" s="160">
        <v>1729.4699999999998</v>
      </c>
      <c r="F246" s="21">
        <f t="shared" si="15"/>
        <v>366</v>
      </c>
      <c r="G246" s="21">
        <v>314.76</v>
      </c>
      <c r="H246" s="21">
        <v>51.24</v>
      </c>
      <c r="I246" s="21">
        <v>0</v>
      </c>
      <c r="J246" s="29">
        <f>F246/E246</f>
        <v>0.21162552689552294</v>
      </c>
      <c r="K246" s="21" t="s">
        <v>226</v>
      </c>
      <c r="L246" s="70">
        <v>0</v>
      </c>
      <c r="M246" s="54" t="s">
        <v>225</v>
      </c>
      <c r="N246" s="21" t="s">
        <v>27</v>
      </c>
      <c r="O246" s="119"/>
    </row>
    <row r="247" spans="1:15" s="60" customFormat="1" ht="186">
      <c r="A247" s="166"/>
      <c r="B247" s="166"/>
      <c r="C247" s="166"/>
      <c r="D247" s="183"/>
      <c r="E247" s="161"/>
      <c r="F247" s="21">
        <f t="shared" si="15"/>
        <v>1363.4699999999998</v>
      </c>
      <c r="G247" s="21">
        <v>1172.58</v>
      </c>
      <c r="H247" s="21">
        <v>190.89</v>
      </c>
      <c r="I247" s="21">
        <v>0</v>
      </c>
      <c r="J247" s="29">
        <f>F247/E246</f>
        <v>0.7883744731044771</v>
      </c>
      <c r="K247" s="21" t="s">
        <v>226</v>
      </c>
      <c r="L247" s="70">
        <v>0</v>
      </c>
      <c r="M247" s="54" t="s">
        <v>225</v>
      </c>
      <c r="N247" s="21" t="s">
        <v>27</v>
      </c>
      <c r="O247" s="119"/>
    </row>
    <row r="248" spans="1:15" s="60" customFormat="1" ht="186">
      <c r="A248" s="16">
        <v>50</v>
      </c>
      <c r="B248" s="45" t="s">
        <v>88</v>
      </c>
      <c r="C248" s="45" t="s">
        <v>203</v>
      </c>
      <c r="D248" s="93">
        <v>661388</v>
      </c>
      <c r="E248" s="44">
        <v>20362.32</v>
      </c>
      <c r="F248" s="21">
        <f t="shared" si="15"/>
        <v>20362.32</v>
      </c>
      <c r="G248" s="21">
        <v>17511.58</v>
      </c>
      <c r="H248" s="21">
        <v>2850.74</v>
      </c>
      <c r="I248" s="21">
        <v>0</v>
      </c>
      <c r="J248" s="29">
        <f>F248/E248</f>
        <v>1</v>
      </c>
      <c r="K248" s="21" t="s">
        <v>226</v>
      </c>
      <c r="L248" s="70">
        <v>0</v>
      </c>
      <c r="M248" s="54" t="s">
        <v>225</v>
      </c>
      <c r="N248" s="21" t="s">
        <v>27</v>
      </c>
      <c r="O248" s="119"/>
    </row>
    <row r="249" spans="1:15" s="60" customFormat="1" ht="186">
      <c r="A249" s="164">
        <v>51</v>
      </c>
      <c r="B249" s="164" t="s">
        <v>127</v>
      </c>
      <c r="C249" s="164" t="s">
        <v>132</v>
      </c>
      <c r="D249" s="180">
        <v>1080710</v>
      </c>
      <c r="E249" s="160">
        <v>145934.71000000002</v>
      </c>
      <c r="F249" s="21">
        <f t="shared" si="15"/>
        <v>36649.93</v>
      </c>
      <c r="G249" s="21">
        <v>31518.93</v>
      </c>
      <c r="H249" s="21">
        <v>5131</v>
      </c>
      <c r="I249" s="21">
        <v>0</v>
      </c>
      <c r="J249" s="29">
        <f>F249/E249</f>
        <v>0.2511392252055731</v>
      </c>
      <c r="K249" s="21" t="s">
        <v>226</v>
      </c>
      <c r="L249" s="70">
        <v>0</v>
      </c>
      <c r="M249" s="54" t="s">
        <v>225</v>
      </c>
      <c r="N249" s="21" t="s">
        <v>27</v>
      </c>
      <c r="O249" s="119"/>
    </row>
    <row r="250" spans="1:15" s="60" customFormat="1" ht="186">
      <c r="A250" s="166"/>
      <c r="B250" s="166"/>
      <c r="C250" s="166"/>
      <c r="D250" s="183"/>
      <c r="E250" s="161"/>
      <c r="F250" s="21">
        <f t="shared" si="15"/>
        <v>109284.78</v>
      </c>
      <c r="G250" s="21">
        <v>93984.91</v>
      </c>
      <c r="H250" s="21">
        <v>15299.87</v>
      </c>
      <c r="I250" s="21">
        <v>0</v>
      </c>
      <c r="J250" s="29">
        <f>F250/E249</f>
        <v>0.7488607747944268</v>
      </c>
      <c r="K250" s="21" t="s">
        <v>226</v>
      </c>
      <c r="L250" s="70">
        <v>0</v>
      </c>
      <c r="M250" s="54" t="s">
        <v>225</v>
      </c>
      <c r="N250" s="21" t="s">
        <v>27</v>
      </c>
      <c r="O250" s="119"/>
    </row>
    <row r="251" spans="1:15" s="60" customFormat="1" ht="186">
      <c r="A251" s="164">
        <v>52</v>
      </c>
      <c r="B251" s="164" t="s">
        <v>133</v>
      </c>
      <c r="C251" s="164" t="s">
        <v>134</v>
      </c>
      <c r="D251" s="160">
        <v>1351023</v>
      </c>
      <c r="E251" s="160">
        <v>9649.4</v>
      </c>
      <c r="F251" s="21">
        <f t="shared" si="15"/>
        <v>201811</v>
      </c>
      <c r="G251" s="21">
        <v>173557.46</v>
      </c>
      <c r="H251" s="21">
        <v>28253.54</v>
      </c>
      <c r="I251" s="21">
        <v>0</v>
      </c>
      <c r="J251" s="29">
        <f>F251/E251</f>
        <v>20.914357369370116</v>
      </c>
      <c r="K251" s="21" t="s">
        <v>226</v>
      </c>
      <c r="L251" s="53">
        <v>201811</v>
      </c>
      <c r="M251" s="54" t="s">
        <v>36</v>
      </c>
      <c r="N251" s="21" t="s">
        <v>27</v>
      </c>
      <c r="O251" s="119"/>
    </row>
    <row r="252" spans="1:15" s="60" customFormat="1" ht="186">
      <c r="A252" s="165"/>
      <c r="B252" s="165"/>
      <c r="C252" s="165"/>
      <c r="D252" s="176"/>
      <c r="E252" s="176"/>
      <c r="F252" s="21">
        <f t="shared" si="15"/>
        <v>133820.63</v>
      </c>
      <c r="G252" s="21">
        <v>115085.74</v>
      </c>
      <c r="H252" s="21">
        <v>18734.89</v>
      </c>
      <c r="I252" s="21">
        <v>0</v>
      </c>
      <c r="J252" s="29">
        <f>F252/E251</f>
        <v>13.868285074719672</v>
      </c>
      <c r="K252" s="21" t="s">
        <v>226</v>
      </c>
      <c r="L252" s="53">
        <v>133820.63</v>
      </c>
      <c r="M252" s="54" t="s">
        <v>36</v>
      </c>
      <c r="N252" s="21" t="s">
        <v>27</v>
      </c>
      <c r="O252" s="119"/>
    </row>
    <row r="253" spans="1:15" s="60" customFormat="1" ht="186">
      <c r="A253" s="166"/>
      <c r="B253" s="166"/>
      <c r="C253" s="166"/>
      <c r="D253" s="161"/>
      <c r="E253" s="161"/>
      <c r="F253" s="21">
        <f t="shared" si="15"/>
        <v>9649.4</v>
      </c>
      <c r="G253" s="21">
        <v>8298.48</v>
      </c>
      <c r="H253" s="21">
        <v>1350.92</v>
      </c>
      <c r="I253" s="21">
        <v>0</v>
      </c>
      <c r="J253" s="29">
        <f>F253/E251</f>
        <v>1</v>
      </c>
      <c r="K253" s="21" t="s">
        <v>226</v>
      </c>
      <c r="L253" s="70">
        <v>0</v>
      </c>
      <c r="M253" s="54" t="s">
        <v>225</v>
      </c>
      <c r="N253" s="21" t="s">
        <v>27</v>
      </c>
      <c r="O253" s="119"/>
    </row>
    <row r="254" spans="1:15" s="60" customFormat="1" ht="186">
      <c r="A254" s="16">
        <v>53</v>
      </c>
      <c r="B254" s="45" t="s">
        <v>135</v>
      </c>
      <c r="C254" s="45" t="s">
        <v>136</v>
      </c>
      <c r="D254" s="94">
        <v>878092</v>
      </c>
      <c r="E254" s="44">
        <v>7500</v>
      </c>
      <c r="F254" s="21">
        <f t="shared" si="15"/>
        <v>7500</v>
      </c>
      <c r="G254" s="21">
        <v>6450</v>
      </c>
      <c r="H254" s="21">
        <v>1050</v>
      </c>
      <c r="I254" s="21">
        <v>0</v>
      </c>
      <c r="J254" s="29">
        <f>F254/E254</f>
        <v>1</v>
      </c>
      <c r="K254" s="21" t="s">
        <v>226</v>
      </c>
      <c r="L254" s="70">
        <v>0</v>
      </c>
      <c r="M254" s="54" t="s">
        <v>225</v>
      </c>
      <c r="N254" s="21" t="s">
        <v>27</v>
      </c>
      <c r="O254" s="119"/>
    </row>
    <row r="255" spans="1:15" s="60" customFormat="1" ht="186">
      <c r="A255" s="164">
        <v>54</v>
      </c>
      <c r="B255" s="164" t="s">
        <v>137</v>
      </c>
      <c r="C255" s="164" t="s">
        <v>138</v>
      </c>
      <c r="D255" s="160">
        <v>675737</v>
      </c>
      <c r="E255" s="160">
        <v>15583.92</v>
      </c>
      <c r="F255" s="21">
        <f t="shared" si="15"/>
        <v>1162.44</v>
      </c>
      <c r="G255" s="21">
        <v>999.69</v>
      </c>
      <c r="H255" s="21">
        <v>162.75</v>
      </c>
      <c r="I255" s="21">
        <v>0</v>
      </c>
      <c r="J255" s="29">
        <f>F255/E255</f>
        <v>0.07459227203425069</v>
      </c>
      <c r="K255" s="21" t="s">
        <v>226</v>
      </c>
      <c r="L255" s="53">
        <v>1162.44</v>
      </c>
      <c r="M255" s="54" t="s">
        <v>36</v>
      </c>
      <c r="N255" s="21" t="s">
        <v>27</v>
      </c>
      <c r="O255" s="119"/>
    </row>
    <row r="256" spans="1:15" s="60" customFormat="1" ht="186">
      <c r="A256" s="165"/>
      <c r="B256" s="165"/>
      <c r="C256" s="165"/>
      <c r="D256" s="176"/>
      <c r="E256" s="176"/>
      <c r="F256" s="21">
        <f t="shared" si="15"/>
        <v>40.379999999999995</v>
      </c>
      <c r="G256" s="21">
        <v>34.72</v>
      </c>
      <c r="H256" s="21">
        <v>5.66</v>
      </c>
      <c r="I256" s="21">
        <v>0</v>
      </c>
      <c r="J256" s="29">
        <f>F256/E255</f>
        <v>0.0025911323980102566</v>
      </c>
      <c r="K256" s="21" t="s">
        <v>226</v>
      </c>
      <c r="L256" s="53">
        <v>40.38</v>
      </c>
      <c r="M256" s="54" t="s">
        <v>36</v>
      </c>
      <c r="N256" s="21" t="s">
        <v>27</v>
      </c>
      <c r="O256" s="119"/>
    </row>
    <row r="257" spans="1:15" s="60" customFormat="1" ht="186">
      <c r="A257" s="166"/>
      <c r="B257" s="166"/>
      <c r="C257" s="166"/>
      <c r="D257" s="161"/>
      <c r="E257" s="161"/>
      <c r="F257" s="21">
        <f t="shared" si="15"/>
        <v>15583.92</v>
      </c>
      <c r="G257" s="21">
        <v>13402.17</v>
      </c>
      <c r="H257" s="21">
        <v>2181.75</v>
      </c>
      <c r="I257" s="21">
        <v>0</v>
      </c>
      <c r="J257" s="29">
        <f>F257/E255</f>
        <v>1</v>
      </c>
      <c r="K257" s="21" t="s">
        <v>226</v>
      </c>
      <c r="L257" s="70">
        <v>0</v>
      </c>
      <c r="M257" s="54" t="s">
        <v>225</v>
      </c>
      <c r="N257" s="21" t="s">
        <v>27</v>
      </c>
      <c r="O257" s="119"/>
    </row>
    <row r="258" spans="1:15" s="60" customFormat="1" ht="139.5">
      <c r="A258" s="164">
        <v>55</v>
      </c>
      <c r="B258" s="164" t="s">
        <v>88</v>
      </c>
      <c r="C258" s="164" t="s">
        <v>89</v>
      </c>
      <c r="D258" s="160">
        <v>1695463</v>
      </c>
      <c r="E258" s="160">
        <v>298969.32</v>
      </c>
      <c r="F258" s="21">
        <f t="shared" si="15"/>
        <v>298969.32</v>
      </c>
      <c r="G258" s="21">
        <v>257113.61</v>
      </c>
      <c r="H258" s="21">
        <v>41855.71</v>
      </c>
      <c r="I258" s="21">
        <v>0</v>
      </c>
      <c r="J258" s="29">
        <f>F258/E258</f>
        <v>1</v>
      </c>
      <c r="K258" s="21" t="s">
        <v>228</v>
      </c>
      <c r="L258" s="70">
        <v>0</v>
      </c>
      <c r="M258" s="54" t="s">
        <v>225</v>
      </c>
      <c r="N258" s="21" t="s">
        <v>27</v>
      </c>
      <c r="O258" s="119"/>
    </row>
    <row r="259" spans="1:15" s="60" customFormat="1" ht="116.25">
      <c r="A259" s="165"/>
      <c r="B259" s="165"/>
      <c r="C259" s="165"/>
      <c r="D259" s="176"/>
      <c r="E259" s="176"/>
      <c r="F259" s="21">
        <f t="shared" si="15"/>
        <v>99506.42</v>
      </c>
      <c r="G259" s="21">
        <v>85575.52</v>
      </c>
      <c r="H259" s="21">
        <v>13930.9</v>
      </c>
      <c r="I259" s="21">
        <v>0</v>
      </c>
      <c r="J259" s="29">
        <f>F259/E258</f>
        <v>0.3328315427148177</v>
      </c>
      <c r="K259" s="21" t="s">
        <v>229</v>
      </c>
      <c r="L259" s="53">
        <v>99506.42</v>
      </c>
      <c r="M259" s="54" t="s">
        <v>36</v>
      </c>
      <c r="N259" s="21" t="s">
        <v>27</v>
      </c>
      <c r="O259" s="119"/>
    </row>
    <row r="260" spans="1:15" s="60" customFormat="1" ht="116.25">
      <c r="A260" s="165"/>
      <c r="B260" s="165"/>
      <c r="C260" s="165"/>
      <c r="D260" s="176"/>
      <c r="E260" s="176"/>
      <c r="F260" s="21">
        <f t="shared" si="15"/>
        <v>78189.70999999999</v>
      </c>
      <c r="G260" s="21">
        <v>67243.15</v>
      </c>
      <c r="H260" s="21">
        <v>10946.56</v>
      </c>
      <c r="I260" s="21">
        <v>0</v>
      </c>
      <c r="J260" s="29">
        <f>F260/E258</f>
        <v>0.2615308821654342</v>
      </c>
      <c r="K260" s="21" t="s">
        <v>229</v>
      </c>
      <c r="L260" s="70">
        <v>78189.71</v>
      </c>
      <c r="M260" s="54" t="s">
        <v>36</v>
      </c>
      <c r="N260" s="21" t="s">
        <v>27</v>
      </c>
      <c r="O260" s="119"/>
    </row>
    <row r="261" spans="1:15" s="60" customFormat="1" ht="116.25">
      <c r="A261" s="166"/>
      <c r="B261" s="166"/>
      <c r="C261" s="166"/>
      <c r="D261" s="161"/>
      <c r="E261" s="161"/>
      <c r="F261" s="21">
        <f t="shared" si="15"/>
        <v>347517.33</v>
      </c>
      <c r="G261" s="21">
        <v>298864.9</v>
      </c>
      <c r="H261" s="21">
        <v>48652.43</v>
      </c>
      <c r="I261" s="21">
        <v>0</v>
      </c>
      <c r="J261" s="29">
        <f>F261/E258</f>
        <v>1.162384588492224</v>
      </c>
      <c r="K261" s="21" t="s">
        <v>229</v>
      </c>
      <c r="L261" s="53">
        <v>347517.33</v>
      </c>
      <c r="M261" s="54" t="s">
        <v>36</v>
      </c>
      <c r="N261" s="21" t="s">
        <v>27</v>
      </c>
      <c r="O261" s="119"/>
    </row>
    <row r="262" spans="1:15" s="60" customFormat="1" ht="186">
      <c r="A262" s="45">
        <v>56</v>
      </c>
      <c r="B262" s="45" t="s">
        <v>139</v>
      </c>
      <c r="C262" s="45" t="s">
        <v>140</v>
      </c>
      <c r="D262" s="93">
        <v>1466758</v>
      </c>
      <c r="E262" s="44">
        <v>0</v>
      </c>
      <c r="F262" s="21">
        <f t="shared" si="15"/>
        <v>3185.7299999999996</v>
      </c>
      <c r="G262" s="21">
        <v>2739.72</v>
      </c>
      <c r="H262" s="21">
        <v>446.01</v>
      </c>
      <c r="I262" s="21">
        <v>0</v>
      </c>
      <c r="J262" s="29">
        <v>0</v>
      </c>
      <c r="K262" s="21" t="s">
        <v>226</v>
      </c>
      <c r="L262" s="70">
        <v>3185.73</v>
      </c>
      <c r="M262" s="54" t="s">
        <v>36</v>
      </c>
      <c r="N262" s="21" t="s">
        <v>27</v>
      </c>
      <c r="O262" s="119"/>
    </row>
    <row r="263" spans="1:15" s="60" customFormat="1" ht="186">
      <c r="A263" s="164">
        <v>57</v>
      </c>
      <c r="B263" s="164" t="s">
        <v>141</v>
      </c>
      <c r="C263" s="164" t="s">
        <v>142</v>
      </c>
      <c r="D263" s="160">
        <v>1967851</v>
      </c>
      <c r="E263" s="160">
        <v>7000</v>
      </c>
      <c r="F263" s="21">
        <f t="shared" si="15"/>
        <v>2155.7400000000002</v>
      </c>
      <c r="G263" s="21">
        <v>1853.93</v>
      </c>
      <c r="H263" s="21">
        <v>301.81</v>
      </c>
      <c r="I263" s="21">
        <v>0</v>
      </c>
      <c r="J263" s="29">
        <f>F263/E263</f>
        <v>0.30796285714285715</v>
      </c>
      <c r="K263" s="21" t="s">
        <v>226</v>
      </c>
      <c r="L263" s="53">
        <v>2155.74</v>
      </c>
      <c r="M263" s="54" t="s">
        <v>36</v>
      </c>
      <c r="N263" s="21" t="s">
        <v>27</v>
      </c>
      <c r="O263" s="119"/>
    </row>
    <row r="264" spans="1:15" s="60" customFormat="1" ht="186">
      <c r="A264" s="165"/>
      <c r="B264" s="165"/>
      <c r="C264" s="165"/>
      <c r="D264" s="176"/>
      <c r="E264" s="176"/>
      <c r="F264" s="21">
        <f t="shared" si="15"/>
        <v>15190</v>
      </c>
      <c r="G264" s="21">
        <v>13063.4</v>
      </c>
      <c r="H264" s="21">
        <v>2126.6</v>
      </c>
      <c r="I264" s="21">
        <v>0</v>
      </c>
      <c r="J264" s="29">
        <f>F264/E263</f>
        <v>2.17</v>
      </c>
      <c r="K264" s="21" t="s">
        <v>226</v>
      </c>
      <c r="L264" s="53">
        <v>15190</v>
      </c>
      <c r="M264" s="54" t="s">
        <v>36</v>
      </c>
      <c r="N264" s="21" t="s">
        <v>27</v>
      </c>
      <c r="O264" s="119"/>
    </row>
    <row r="265" spans="1:15" s="60" customFormat="1" ht="186">
      <c r="A265" s="165"/>
      <c r="B265" s="165"/>
      <c r="C265" s="165"/>
      <c r="D265" s="176"/>
      <c r="E265" s="176"/>
      <c r="F265" s="21">
        <f t="shared" si="15"/>
        <v>985.71</v>
      </c>
      <c r="G265" s="21">
        <v>847.71</v>
      </c>
      <c r="H265" s="21">
        <v>138</v>
      </c>
      <c r="I265" s="21">
        <v>0</v>
      </c>
      <c r="J265" s="29">
        <f>F265/E263</f>
        <v>0.1408157142857143</v>
      </c>
      <c r="K265" s="21" t="s">
        <v>226</v>
      </c>
      <c r="L265" s="53">
        <v>985.71</v>
      </c>
      <c r="M265" s="54" t="s">
        <v>36</v>
      </c>
      <c r="N265" s="21" t="s">
        <v>27</v>
      </c>
      <c r="O265" s="119"/>
    </row>
    <row r="266" spans="1:15" s="60" customFormat="1" ht="186">
      <c r="A266" s="166"/>
      <c r="B266" s="166"/>
      <c r="C266" s="166"/>
      <c r="D266" s="161"/>
      <c r="E266" s="161"/>
      <c r="F266" s="21">
        <f t="shared" si="15"/>
        <v>7000</v>
      </c>
      <c r="G266" s="21">
        <v>6020</v>
      </c>
      <c r="H266" s="21">
        <v>980</v>
      </c>
      <c r="I266" s="21">
        <v>0</v>
      </c>
      <c r="J266" s="29">
        <f>F266/E263</f>
        <v>1</v>
      </c>
      <c r="K266" s="21" t="s">
        <v>226</v>
      </c>
      <c r="L266" s="70">
        <v>0</v>
      </c>
      <c r="M266" s="54" t="s">
        <v>225</v>
      </c>
      <c r="N266" s="21" t="s">
        <v>27</v>
      </c>
      <c r="O266" s="119"/>
    </row>
    <row r="267" spans="1:15" s="60" customFormat="1" ht="162.75">
      <c r="A267" s="45">
        <v>58</v>
      </c>
      <c r="B267" s="45" t="s">
        <v>143</v>
      </c>
      <c r="C267" s="45" t="s">
        <v>199</v>
      </c>
      <c r="D267" s="93">
        <v>528094</v>
      </c>
      <c r="E267" s="44">
        <v>528092.73</v>
      </c>
      <c r="F267" s="21">
        <f t="shared" si="15"/>
        <v>1.22</v>
      </c>
      <c r="G267" s="21">
        <v>1.04</v>
      </c>
      <c r="H267" s="21">
        <v>0.18</v>
      </c>
      <c r="I267" s="21">
        <v>0</v>
      </c>
      <c r="J267" s="29">
        <f>F267/E267</f>
        <v>2.3102003316728105E-06</v>
      </c>
      <c r="K267" s="21" t="s">
        <v>230</v>
      </c>
      <c r="L267" s="53">
        <v>1.22</v>
      </c>
      <c r="M267" s="54" t="s">
        <v>36</v>
      </c>
      <c r="N267" s="21" t="s">
        <v>27</v>
      </c>
      <c r="O267" s="119"/>
    </row>
    <row r="268" spans="1:15" s="60" customFormat="1" ht="186">
      <c r="A268" s="45">
        <v>59</v>
      </c>
      <c r="B268" s="45" t="s">
        <v>144</v>
      </c>
      <c r="C268" s="45" t="s">
        <v>146</v>
      </c>
      <c r="D268" s="93">
        <v>897760</v>
      </c>
      <c r="E268" s="44">
        <v>14319.99</v>
      </c>
      <c r="F268" s="21">
        <f t="shared" si="15"/>
        <v>14319.99</v>
      </c>
      <c r="G268" s="21">
        <v>12315.19</v>
      </c>
      <c r="H268" s="21">
        <v>2004.8</v>
      </c>
      <c r="I268" s="21">
        <v>0</v>
      </c>
      <c r="J268" s="29">
        <f>F268/E268</f>
        <v>1</v>
      </c>
      <c r="K268" s="21" t="s">
        <v>226</v>
      </c>
      <c r="L268" s="70">
        <v>0</v>
      </c>
      <c r="M268" s="54" t="s">
        <v>225</v>
      </c>
      <c r="N268" s="21" t="s">
        <v>27</v>
      </c>
      <c r="O268" s="119"/>
    </row>
    <row r="269" spans="1:15" s="60" customFormat="1" ht="186">
      <c r="A269" s="164">
        <v>60</v>
      </c>
      <c r="B269" s="164" t="s">
        <v>141</v>
      </c>
      <c r="C269" s="164" t="s">
        <v>145</v>
      </c>
      <c r="D269" s="160">
        <v>1967851</v>
      </c>
      <c r="E269" s="160">
        <v>0</v>
      </c>
      <c r="F269" s="21">
        <f t="shared" si="15"/>
        <v>25075</v>
      </c>
      <c r="G269" s="21">
        <v>21564.5</v>
      </c>
      <c r="H269" s="21">
        <v>3510.5</v>
      </c>
      <c r="I269" s="21">
        <v>0</v>
      </c>
      <c r="J269" s="29">
        <v>0</v>
      </c>
      <c r="K269" s="21" t="s">
        <v>226</v>
      </c>
      <c r="L269" s="53">
        <v>25075</v>
      </c>
      <c r="M269" s="54" t="s">
        <v>36</v>
      </c>
      <c r="N269" s="21" t="s">
        <v>27</v>
      </c>
      <c r="O269" s="119"/>
    </row>
    <row r="270" spans="1:15" s="60" customFormat="1" ht="186">
      <c r="A270" s="165"/>
      <c r="B270" s="165"/>
      <c r="C270" s="165"/>
      <c r="D270" s="176"/>
      <c r="E270" s="176"/>
      <c r="F270" s="21">
        <f t="shared" si="15"/>
        <v>3233.61</v>
      </c>
      <c r="G270" s="21">
        <v>2780.9</v>
      </c>
      <c r="H270" s="21">
        <v>452.71</v>
      </c>
      <c r="I270" s="21">
        <v>0</v>
      </c>
      <c r="J270" s="29">
        <v>0</v>
      </c>
      <c r="K270" s="21" t="s">
        <v>226</v>
      </c>
      <c r="L270" s="53">
        <v>3233.61</v>
      </c>
      <c r="M270" s="54" t="s">
        <v>36</v>
      </c>
      <c r="N270" s="21" t="s">
        <v>27</v>
      </c>
      <c r="O270" s="119"/>
    </row>
    <row r="271" spans="1:15" s="60" customFormat="1" ht="186">
      <c r="A271" s="166"/>
      <c r="B271" s="166"/>
      <c r="C271" s="166"/>
      <c r="D271" s="161"/>
      <c r="E271" s="161"/>
      <c r="F271" s="21">
        <f t="shared" si="15"/>
        <v>985.71</v>
      </c>
      <c r="G271" s="21">
        <v>847.71</v>
      </c>
      <c r="H271" s="21">
        <v>138</v>
      </c>
      <c r="I271" s="21">
        <v>0</v>
      </c>
      <c r="J271" s="29">
        <v>0</v>
      </c>
      <c r="K271" s="21" t="s">
        <v>226</v>
      </c>
      <c r="L271" s="53">
        <v>985.71</v>
      </c>
      <c r="M271" s="54" t="s">
        <v>36</v>
      </c>
      <c r="N271" s="21" t="s">
        <v>27</v>
      </c>
      <c r="O271" s="119"/>
    </row>
    <row r="272" spans="1:15" s="60" customFormat="1" ht="186">
      <c r="A272" s="164">
        <v>61</v>
      </c>
      <c r="B272" s="164" t="s">
        <v>147</v>
      </c>
      <c r="C272" s="164" t="s">
        <v>151</v>
      </c>
      <c r="D272" s="160">
        <v>1967851</v>
      </c>
      <c r="E272" s="160">
        <v>13936.92</v>
      </c>
      <c r="F272" s="21">
        <f aca="true" t="shared" si="16" ref="F272:F330">SUM(G272:I272)</f>
        <v>3365.99</v>
      </c>
      <c r="G272" s="21">
        <v>2894.75</v>
      </c>
      <c r="H272" s="21">
        <v>471.24</v>
      </c>
      <c r="I272" s="21">
        <v>0</v>
      </c>
      <c r="J272" s="29">
        <f>F272/E272</f>
        <v>0.24151605950238644</v>
      </c>
      <c r="K272" s="21" t="s">
        <v>226</v>
      </c>
      <c r="L272" s="70">
        <v>3365.99</v>
      </c>
      <c r="M272" s="54" t="s">
        <v>36</v>
      </c>
      <c r="N272" s="21" t="s">
        <v>27</v>
      </c>
      <c r="O272" s="119"/>
    </row>
    <row r="273" spans="1:15" s="60" customFormat="1" ht="186">
      <c r="A273" s="165"/>
      <c r="B273" s="165"/>
      <c r="C273" s="165"/>
      <c r="D273" s="176"/>
      <c r="E273" s="176"/>
      <c r="F273" s="21">
        <f t="shared" si="16"/>
        <v>13315.01</v>
      </c>
      <c r="G273" s="21">
        <v>11450.9</v>
      </c>
      <c r="H273" s="21">
        <v>1864.11</v>
      </c>
      <c r="I273" s="21">
        <v>0</v>
      </c>
      <c r="J273" s="29">
        <f>F273/E272</f>
        <v>0.9553767977429733</v>
      </c>
      <c r="K273" s="21" t="s">
        <v>226</v>
      </c>
      <c r="L273" s="70">
        <v>13315.01</v>
      </c>
      <c r="M273" s="54" t="s">
        <v>36</v>
      </c>
      <c r="N273" s="21" t="s">
        <v>27</v>
      </c>
      <c r="O273" s="119"/>
    </row>
    <row r="274" spans="1:15" s="60" customFormat="1" ht="186">
      <c r="A274" s="166"/>
      <c r="B274" s="166"/>
      <c r="C274" s="166"/>
      <c r="D274" s="161"/>
      <c r="E274" s="161"/>
      <c r="F274" s="21">
        <f t="shared" si="16"/>
        <v>13936.92</v>
      </c>
      <c r="G274" s="21">
        <v>11985.75</v>
      </c>
      <c r="H274" s="21">
        <v>1951.17</v>
      </c>
      <c r="I274" s="21">
        <v>0</v>
      </c>
      <c r="J274" s="29">
        <f>F274/E272</f>
        <v>1</v>
      </c>
      <c r="K274" s="21" t="s">
        <v>226</v>
      </c>
      <c r="L274" s="70">
        <v>0</v>
      </c>
      <c r="M274" s="54" t="s">
        <v>225</v>
      </c>
      <c r="N274" s="21" t="s">
        <v>27</v>
      </c>
      <c r="O274" s="119"/>
    </row>
    <row r="275" spans="1:15" s="60" customFormat="1" ht="116.25">
      <c r="A275" s="83">
        <v>62</v>
      </c>
      <c r="B275" s="83" t="s">
        <v>148</v>
      </c>
      <c r="C275" s="83" t="s">
        <v>150</v>
      </c>
      <c r="D275" s="26">
        <v>957918</v>
      </c>
      <c r="E275" s="26">
        <v>682568.6599999999</v>
      </c>
      <c r="F275" s="21">
        <f t="shared" si="16"/>
        <v>10450.34</v>
      </c>
      <c r="G275" s="21">
        <v>8987.29</v>
      </c>
      <c r="H275" s="21">
        <v>1463.05</v>
      </c>
      <c r="I275" s="21">
        <v>0</v>
      </c>
      <c r="J275" s="29">
        <f>F275/E275</f>
        <v>0.015310313251124072</v>
      </c>
      <c r="K275" s="21" t="s">
        <v>231</v>
      </c>
      <c r="L275" s="53">
        <v>10450.34</v>
      </c>
      <c r="M275" s="54" t="s">
        <v>36</v>
      </c>
      <c r="N275" s="21" t="s">
        <v>27</v>
      </c>
      <c r="O275" s="119"/>
    </row>
    <row r="276" spans="1:15" s="60" customFormat="1" ht="186">
      <c r="A276" s="164">
        <v>63</v>
      </c>
      <c r="B276" s="164" t="s">
        <v>149</v>
      </c>
      <c r="C276" s="164" t="s">
        <v>152</v>
      </c>
      <c r="D276" s="160">
        <v>897760</v>
      </c>
      <c r="E276" s="160">
        <v>17156.379999999997</v>
      </c>
      <c r="F276" s="21">
        <f t="shared" si="16"/>
        <v>3000</v>
      </c>
      <c r="G276" s="21">
        <v>2580</v>
      </c>
      <c r="H276" s="21">
        <v>420</v>
      </c>
      <c r="I276" s="21">
        <v>0</v>
      </c>
      <c r="J276" s="29">
        <f>F276/E276</f>
        <v>0.17486206297598914</v>
      </c>
      <c r="K276" s="21" t="s">
        <v>226</v>
      </c>
      <c r="L276" s="53">
        <v>3000</v>
      </c>
      <c r="M276" s="54" t="s">
        <v>36</v>
      </c>
      <c r="N276" s="21" t="s">
        <v>27</v>
      </c>
      <c r="O276" s="119"/>
    </row>
    <row r="277" spans="1:15" s="60" customFormat="1" ht="186">
      <c r="A277" s="165"/>
      <c r="B277" s="165"/>
      <c r="C277" s="165"/>
      <c r="D277" s="176"/>
      <c r="E277" s="176"/>
      <c r="F277" s="21">
        <f t="shared" si="16"/>
        <v>9843.38</v>
      </c>
      <c r="G277" s="21">
        <v>8465.3</v>
      </c>
      <c r="H277" s="21">
        <v>1378.08</v>
      </c>
      <c r="I277" s="21">
        <v>0</v>
      </c>
      <c r="J277" s="29">
        <f>F277/E276</f>
        <v>0.5737445778188639</v>
      </c>
      <c r="K277" s="21" t="s">
        <v>226</v>
      </c>
      <c r="L277" s="70">
        <v>0</v>
      </c>
      <c r="M277" s="54" t="s">
        <v>225</v>
      </c>
      <c r="N277" s="21" t="s">
        <v>27</v>
      </c>
      <c r="O277" s="119"/>
    </row>
    <row r="278" spans="1:15" s="60" customFormat="1" ht="186">
      <c r="A278" s="166"/>
      <c r="B278" s="166"/>
      <c r="C278" s="166"/>
      <c r="D278" s="161"/>
      <c r="E278" s="161"/>
      <c r="F278" s="21">
        <f t="shared" si="16"/>
        <v>7313</v>
      </c>
      <c r="G278" s="21">
        <v>6289.18</v>
      </c>
      <c r="H278" s="21">
        <v>1023.82</v>
      </c>
      <c r="I278" s="21">
        <v>0</v>
      </c>
      <c r="J278" s="29">
        <f>F278/E276</f>
        <v>0.42625542218113616</v>
      </c>
      <c r="K278" s="21" t="s">
        <v>226</v>
      </c>
      <c r="L278" s="70">
        <v>0</v>
      </c>
      <c r="M278" s="54" t="s">
        <v>225</v>
      </c>
      <c r="N278" s="21" t="s">
        <v>27</v>
      </c>
      <c r="O278" s="119"/>
    </row>
    <row r="279" spans="1:15" s="60" customFormat="1" ht="186">
      <c r="A279" s="164">
        <v>64</v>
      </c>
      <c r="B279" s="164" t="s">
        <v>153</v>
      </c>
      <c r="C279" s="164" t="s">
        <v>155</v>
      </c>
      <c r="D279" s="160">
        <v>761089</v>
      </c>
      <c r="E279" s="160">
        <v>1991.45</v>
      </c>
      <c r="F279" s="21">
        <f t="shared" si="16"/>
        <v>4741</v>
      </c>
      <c r="G279" s="21">
        <v>4077.26</v>
      </c>
      <c r="H279" s="21">
        <v>663.74</v>
      </c>
      <c r="I279" s="21">
        <v>0</v>
      </c>
      <c r="J279" s="29">
        <f>F279/E279</f>
        <v>2.3806773958673326</v>
      </c>
      <c r="K279" s="21" t="s">
        <v>226</v>
      </c>
      <c r="L279" s="53">
        <v>4741</v>
      </c>
      <c r="M279" s="54" t="s">
        <v>36</v>
      </c>
      <c r="N279" s="21" t="s">
        <v>27</v>
      </c>
      <c r="O279" s="119"/>
    </row>
    <row r="280" spans="1:15" s="60" customFormat="1" ht="186">
      <c r="A280" s="165"/>
      <c r="B280" s="165"/>
      <c r="C280" s="165"/>
      <c r="D280" s="176"/>
      <c r="E280" s="176"/>
      <c r="F280" s="21">
        <f t="shared" si="16"/>
        <v>1485</v>
      </c>
      <c r="G280" s="21">
        <v>1277.1</v>
      </c>
      <c r="H280" s="21">
        <v>207.9</v>
      </c>
      <c r="I280" s="21">
        <v>0</v>
      </c>
      <c r="J280" s="29">
        <f>F280/E279</f>
        <v>0.7456878154108815</v>
      </c>
      <c r="K280" s="21" t="s">
        <v>226</v>
      </c>
      <c r="L280" s="53">
        <v>1485</v>
      </c>
      <c r="M280" s="54" t="s">
        <v>36</v>
      </c>
      <c r="N280" s="21" t="s">
        <v>27</v>
      </c>
      <c r="O280" s="119"/>
    </row>
    <row r="281" spans="1:15" s="60" customFormat="1" ht="186">
      <c r="A281" s="165"/>
      <c r="B281" s="165"/>
      <c r="C281" s="165"/>
      <c r="D281" s="176"/>
      <c r="E281" s="176"/>
      <c r="F281" s="21">
        <f t="shared" si="16"/>
        <v>1741</v>
      </c>
      <c r="G281" s="21">
        <v>1497.26</v>
      </c>
      <c r="H281" s="21">
        <v>243.74</v>
      </c>
      <c r="I281" s="21">
        <v>0</v>
      </c>
      <c r="J281" s="29">
        <f>F281/E279</f>
        <v>0.8742373647342389</v>
      </c>
      <c r="K281" s="21" t="s">
        <v>226</v>
      </c>
      <c r="L281" s="70">
        <v>0</v>
      </c>
      <c r="M281" s="54" t="s">
        <v>225</v>
      </c>
      <c r="N281" s="21" t="s">
        <v>27</v>
      </c>
      <c r="O281" s="119"/>
    </row>
    <row r="282" spans="1:15" s="60" customFormat="1" ht="186">
      <c r="A282" s="166"/>
      <c r="B282" s="166"/>
      <c r="C282" s="166"/>
      <c r="D282" s="161"/>
      <c r="E282" s="161"/>
      <c r="F282" s="21">
        <f t="shared" si="16"/>
        <v>250.45</v>
      </c>
      <c r="G282" s="21">
        <v>215.38</v>
      </c>
      <c r="H282" s="21">
        <v>35.07</v>
      </c>
      <c r="I282" s="21">
        <v>0</v>
      </c>
      <c r="J282" s="29">
        <f>F282/E279</f>
        <v>0.12576263526576112</v>
      </c>
      <c r="K282" s="21" t="s">
        <v>226</v>
      </c>
      <c r="L282" s="70">
        <v>0</v>
      </c>
      <c r="M282" s="54" t="s">
        <v>225</v>
      </c>
      <c r="N282" s="21" t="s">
        <v>27</v>
      </c>
      <c r="O282" s="119"/>
    </row>
    <row r="283" spans="1:15" s="60" customFormat="1" ht="186">
      <c r="A283" s="164">
        <v>65</v>
      </c>
      <c r="B283" s="164" t="s">
        <v>137</v>
      </c>
      <c r="C283" s="164" t="s">
        <v>154</v>
      </c>
      <c r="D283" s="160">
        <v>1903121</v>
      </c>
      <c r="E283" s="160">
        <v>22291.739999999998</v>
      </c>
      <c r="F283" s="21">
        <f t="shared" si="16"/>
        <v>67306.02</v>
      </c>
      <c r="G283" s="21">
        <v>57883.17</v>
      </c>
      <c r="H283" s="21">
        <v>9422.85</v>
      </c>
      <c r="I283" s="21">
        <v>0</v>
      </c>
      <c r="J283" s="29">
        <f>F283/E283</f>
        <v>3.0193255439010147</v>
      </c>
      <c r="K283" s="21" t="s">
        <v>226</v>
      </c>
      <c r="L283" s="53">
        <v>67306.02</v>
      </c>
      <c r="M283" s="54" t="s">
        <v>36</v>
      </c>
      <c r="N283" s="21" t="s">
        <v>27</v>
      </c>
      <c r="O283" s="119"/>
    </row>
    <row r="284" spans="1:15" s="60" customFormat="1" ht="186">
      <c r="A284" s="165"/>
      <c r="B284" s="165"/>
      <c r="C284" s="165"/>
      <c r="D284" s="176"/>
      <c r="E284" s="176"/>
      <c r="F284" s="21">
        <f t="shared" si="16"/>
        <v>5679</v>
      </c>
      <c r="G284" s="21">
        <v>4883.94</v>
      </c>
      <c r="H284" s="21">
        <v>795.06</v>
      </c>
      <c r="I284" s="21">
        <v>0</v>
      </c>
      <c r="J284" s="29">
        <f>F284/E283</f>
        <v>0.25475804042214745</v>
      </c>
      <c r="K284" s="21" t="s">
        <v>226</v>
      </c>
      <c r="L284" s="53">
        <v>5679</v>
      </c>
      <c r="M284" s="54" t="s">
        <v>36</v>
      </c>
      <c r="N284" s="21" t="s">
        <v>27</v>
      </c>
      <c r="O284" s="119"/>
    </row>
    <row r="285" spans="1:15" s="60" customFormat="1" ht="113.25" customHeight="1">
      <c r="A285" s="166"/>
      <c r="B285" s="166"/>
      <c r="C285" s="166"/>
      <c r="D285" s="161"/>
      <c r="E285" s="161"/>
      <c r="F285" s="21">
        <f t="shared" si="16"/>
        <v>22291.739999999998</v>
      </c>
      <c r="G285" s="21">
        <v>19170.89</v>
      </c>
      <c r="H285" s="21">
        <v>3120.85</v>
      </c>
      <c r="I285" s="21">
        <v>0</v>
      </c>
      <c r="J285" s="29">
        <f>F285/E283</f>
        <v>1</v>
      </c>
      <c r="K285" s="21" t="s">
        <v>226</v>
      </c>
      <c r="L285" s="70">
        <v>0</v>
      </c>
      <c r="M285" s="54" t="s">
        <v>225</v>
      </c>
      <c r="N285" s="21" t="s">
        <v>27</v>
      </c>
      <c r="O285" s="119"/>
    </row>
    <row r="286" spans="1:15" s="60" customFormat="1" ht="186">
      <c r="A286" s="164">
        <v>66</v>
      </c>
      <c r="B286" s="164" t="s">
        <v>133</v>
      </c>
      <c r="C286" s="164" t="s">
        <v>156</v>
      </c>
      <c r="D286" s="160">
        <v>830075</v>
      </c>
      <c r="E286" s="160">
        <v>1770</v>
      </c>
      <c r="F286" s="21">
        <f t="shared" si="16"/>
        <v>2000</v>
      </c>
      <c r="G286" s="21">
        <v>1720</v>
      </c>
      <c r="H286" s="21">
        <v>280</v>
      </c>
      <c r="I286" s="21">
        <v>0</v>
      </c>
      <c r="J286" s="29">
        <f>F286/E286</f>
        <v>1.1299435028248588</v>
      </c>
      <c r="K286" s="21" t="s">
        <v>226</v>
      </c>
      <c r="L286" s="53">
        <v>2000</v>
      </c>
      <c r="M286" s="54" t="s">
        <v>36</v>
      </c>
      <c r="N286" s="21" t="s">
        <v>27</v>
      </c>
      <c r="O286" s="119"/>
    </row>
    <row r="287" spans="1:15" s="60" customFormat="1" ht="186">
      <c r="A287" s="166"/>
      <c r="B287" s="166"/>
      <c r="C287" s="166"/>
      <c r="D287" s="161"/>
      <c r="E287" s="161"/>
      <c r="F287" s="21">
        <f t="shared" si="16"/>
        <v>1770</v>
      </c>
      <c r="G287" s="21">
        <v>1522.2</v>
      </c>
      <c r="H287" s="21">
        <v>247.8</v>
      </c>
      <c r="I287" s="21">
        <v>0</v>
      </c>
      <c r="J287" s="29">
        <f>F287/E286</f>
        <v>1</v>
      </c>
      <c r="K287" s="21" t="s">
        <v>226</v>
      </c>
      <c r="L287" s="70">
        <v>0</v>
      </c>
      <c r="M287" s="54" t="s">
        <v>225</v>
      </c>
      <c r="N287" s="21" t="s">
        <v>27</v>
      </c>
      <c r="O287" s="119"/>
    </row>
    <row r="288" spans="1:15" s="60" customFormat="1" ht="186">
      <c r="A288" s="164">
        <v>67</v>
      </c>
      <c r="B288" s="164" t="s">
        <v>141</v>
      </c>
      <c r="C288" s="164" t="s">
        <v>198</v>
      </c>
      <c r="D288" s="160">
        <v>1967851</v>
      </c>
      <c r="E288" s="160">
        <v>5000</v>
      </c>
      <c r="F288" s="21">
        <f t="shared" si="16"/>
        <v>4065.6499999999996</v>
      </c>
      <c r="G288" s="21">
        <v>3496.45</v>
      </c>
      <c r="H288" s="21">
        <v>569.2</v>
      </c>
      <c r="I288" s="21">
        <v>0</v>
      </c>
      <c r="J288" s="29">
        <f>F288/E288</f>
        <v>0.8131299999999999</v>
      </c>
      <c r="K288" s="21" t="s">
        <v>226</v>
      </c>
      <c r="L288" s="53">
        <v>4065.65</v>
      </c>
      <c r="M288" s="54" t="s">
        <v>36</v>
      </c>
      <c r="N288" s="21" t="s">
        <v>27</v>
      </c>
      <c r="O288" s="119"/>
    </row>
    <row r="289" spans="1:15" s="60" customFormat="1" ht="186">
      <c r="A289" s="165"/>
      <c r="B289" s="165"/>
      <c r="C289" s="165"/>
      <c r="D289" s="176"/>
      <c r="E289" s="176"/>
      <c r="F289" s="21">
        <f t="shared" si="16"/>
        <v>37060.1</v>
      </c>
      <c r="G289" s="21">
        <v>31871.68</v>
      </c>
      <c r="H289" s="21">
        <v>5188.42</v>
      </c>
      <c r="I289" s="21">
        <v>0</v>
      </c>
      <c r="J289" s="29">
        <f>F289/E288</f>
        <v>7.41202</v>
      </c>
      <c r="K289" s="21" t="s">
        <v>226</v>
      </c>
      <c r="L289" s="53">
        <v>37060.1</v>
      </c>
      <c r="M289" s="54" t="s">
        <v>36</v>
      </c>
      <c r="N289" s="21" t="s">
        <v>27</v>
      </c>
      <c r="O289" s="119"/>
    </row>
    <row r="290" spans="1:15" s="60" customFormat="1" ht="186">
      <c r="A290" s="165"/>
      <c r="B290" s="165"/>
      <c r="C290" s="165"/>
      <c r="D290" s="176"/>
      <c r="E290" s="176"/>
      <c r="F290" s="21">
        <f t="shared" si="16"/>
        <v>985.71</v>
      </c>
      <c r="G290" s="21">
        <v>847.71</v>
      </c>
      <c r="H290" s="21">
        <v>138</v>
      </c>
      <c r="I290" s="21">
        <v>0</v>
      </c>
      <c r="J290" s="29">
        <f>F290/E288</f>
        <v>0.197142</v>
      </c>
      <c r="K290" s="21" t="s">
        <v>226</v>
      </c>
      <c r="L290" s="53">
        <v>985.71</v>
      </c>
      <c r="M290" s="54" t="s">
        <v>36</v>
      </c>
      <c r="N290" s="21" t="s">
        <v>27</v>
      </c>
      <c r="O290" s="119"/>
    </row>
    <row r="291" spans="1:15" s="60" customFormat="1" ht="186">
      <c r="A291" s="166"/>
      <c r="B291" s="166"/>
      <c r="C291" s="166"/>
      <c r="D291" s="161"/>
      <c r="E291" s="161"/>
      <c r="F291" s="21">
        <f t="shared" si="16"/>
        <v>5000</v>
      </c>
      <c r="G291" s="21">
        <v>4300</v>
      </c>
      <c r="H291" s="21">
        <v>700</v>
      </c>
      <c r="I291" s="21">
        <v>0</v>
      </c>
      <c r="J291" s="29">
        <f>F291/E288</f>
        <v>1</v>
      </c>
      <c r="K291" s="21" t="s">
        <v>226</v>
      </c>
      <c r="L291" s="70">
        <v>0</v>
      </c>
      <c r="M291" s="54" t="s">
        <v>225</v>
      </c>
      <c r="N291" s="21" t="s">
        <v>27</v>
      </c>
      <c r="O291" s="119"/>
    </row>
    <row r="292" spans="1:15" s="60" customFormat="1" ht="93">
      <c r="A292" s="45">
        <v>68</v>
      </c>
      <c r="B292" s="45" t="s">
        <v>157</v>
      </c>
      <c r="C292" s="45" t="s">
        <v>159</v>
      </c>
      <c r="D292" s="18">
        <v>954284</v>
      </c>
      <c r="E292" s="18">
        <v>640487.35</v>
      </c>
      <c r="F292" s="21">
        <f t="shared" si="16"/>
        <v>14605.34</v>
      </c>
      <c r="G292" s="21">
        <v>12560.59</v>
      </c>
      <c r="H292" s="21">
        <v>2044.75</v>
      </c>
      <c r="I292" s="21">
        <v>0</v>
      </c>
      <c r="J292" s="29">
        <f>F292/E292</f>
        <v>0.02280347925685027</v>
      </c>
      <c r="K292" s="21" t="s">
        <v>232</v>
      </c>
      <c r="L292" s="53">
        <v>14605.34</v>
      </c>
      <c r="M292" s="54" t="s">
        <v>36</v>
      </c>
      <c r="N292" s="21" t="s">
        <v>27</v>
      </c>
      <c r="O292" s="119"/>
    </row>
    <row r="293" spans="1:15" s="60" customFormat="1" ht="186">
      <c r="A293" s="164">
        <v>69</v>
      </c>
      <c r="B293" s="164" t="s">
        <v>158</v>
      </c>
      <c r="C293" s="164" t="s">
        <v>160</v>
      </c>
      <c r="D293" s="160">
        <v>1345933</v>
      </c>
      <c r="E293" s="160">
        <v>1763.4699999999998</v>
      </c>
      <c r="F293" s="21">
        <f t="shared" si="16"/>
        <v>366</v>
      </c>
      <c r="G293" s="21">
        <v>314.76</v>
      </c>
      <c r="H293" s="21">
        <v>51.24</v>
      </c>
      <c r="I293" s="21">
        <v>0</v>
      </c>
      <c r="J293" s="29">
        <f>F293/E293</f>
        <v>0.20754535092743287</v>
      </c>
      <c r="K293" s="21" t="s">
        <v>226</v>
      </c>
      <c r="L293" s="53">
        <v>366</v>
      </c>
      <c r="M293" s="54" t="s">
        <v>36</v>
      </c>
      <c r="N293" s="21" t="s">
        <v>27</v>
      </c>
      <c r="O293" s="119"/>
    </row>
    <row r="294" spans="1:15" s="60" customFormat="1" ht="186">
      <c r="A294" s="165"/>
      <c r="B294" s="165"/>
      <c r="C294" s="165"/>
      <c r="D294" s="176"/>
      <c r="E294" s="176"/>
      <c r="F294" s="21">
        <f t="shared" si="16"/>
        <v>68573.56999999999</v>
      </c>
      <c r="G294" s="21">
        <v>58973.27</v>
      </c>
      <c r="H294" s="21">
        <v>9600.3</v>
      </c>
      <c r="I294" s="21">
        <v>0</v>
      </c>
      <c r="J294" s="29">
        <f>F294/E293</f>
        <v>38.88558920764175</v>
      </c>
      <c r="K294" s="21" t="s">
        <v>226</v>
      </c>
      <c r="L294" s="53">
        <v>68573.57</v>
      </c>
      <c r="M294" s="54" t="s">
        <v>36</v>
      </c>
      <c r="N294" s="21" t="s">
        <v>27</v>
      </c>
      <c r="O294" s="119"/>
    </row>
    <row r="295" spans="1:15" s="60" customFormat="1" ht="125.25" customHeight="1">
      <c r="A295" s="166"/>
      <c r="B295" s="166"/>
      <c r="C295" s="166"/>
      <c r="D295" s="161"/>
      <c r="E295" s="161"/>
      <c r="F295" s="21">
        <f t="shared" si="16"/>
        <v>1763.4699999999998</v>
      </c>
      <c r="G295" s="21">
        <v>1516.58</v>
      </c>
      <c r="H295" s="21">
        <v>246.89</v>
      </c>
      <c r="I295" s="21">
        <v>0</v>
      </c>
      <c r="J295" s="29">
        <f>F295/E293</f>
        <v>1</v>
      </c>
      <c r="K295" s="21" t="s">
        <v>226</v>
      </c>
      <c r="L295" s="70">
        <v>0</v>
      </c>
      <c r="M295" s="54" t="s">
        <v>225</v>
      </c>
      <c r="N295" s="21" t="s">
        <v>27</v>
      </c>
      <c r="O295" s="119"/>
    </row>
    <row r="296" spans="1:15" s="60" customFormat="1" ht="186">
      <c r="A296" s="45">
        <v>70</v>
      </c>
      <c r="B296" s="45" t="s">
        <v>122</v>
      </c>
      <c r="C296" s="45" t="s">
        <v>161</v>
      </c>
      <c r="D296" s="18">
        <v>1967851</v>
      </c>
      <c r="E296" s="44">
        <v>2000</v>
      </c>
      <c r="F296" s="21">
        <f t="shared" si="16"/>
        <v>2000</v>
      </c>
      <c r="G296" s="21">
        <v>1720</v>
      </c>
      <c r="H296" s="21">
        <v>280</v>
      </c>
      <c r="I296" s="21">
        <v>0</v>
      </c>
      <c r="J296" s="29">
        <f>F296/E296</f>
        <v>1</v>
      </c>
      <c r="K296" s="21" t="s">
        <v>226</v>
      </c>
      <c r="L296" s="70">
        <v>0</v>
      </c>
      <c r="M296" s="54" t="s">
        <v>225</v>
      </c>
      <c r="N296" s="21" t="s">
        <v>27</v>
      </c>
      <c r="O296" s="119"/>
    </row>
    <row r="297" spans="1:15" s="60" customFormat="1" ht="186">
      <c r="A297" s="164">
        <v>71</v>
      </c>
      <c r="B297" s="164" t="s">
        <v>127</v>
      </c>
      <c r="C297" s="164" t="s">
        <v>162</v>
      </c>
      <c r="D297" s="160">
        <v>937065</v>
      </c>
      <c r="E297" s="160">
        <v>315287.94</v>
      </c>
      <c r="F297" s="21">
        <f t="shared" si="16"/>
        <v>3634.18</v>
      </c>
      <c r="G297" s="21">
        <v>3125.39</v>
      </c>
      <c r="H297" s="21">
        <v>508.79</v>
      </c>
      <c r="I297" s="21">
        <v>0</v>
      </c>
      <c r="J297" s="29">
        <f>F297/E297</f>
        <v>0.011526543007004961</v>
      </c>
      <c r="K297" s="21" t="s">
        <v>226</v>
      </c>
      <c r="L297" s="70">
        <v>0</v>
      </c>
      <c r="M297" s="54" t="s">
        <v>225</v>
      </c>
      <c r="N297" s="21" t="s">
        <v>27</v>
      </c>
      <c r="O297" s="119"/>
    </row>
    <row r="298" spans="1:15" s="60" customFormat="1" ht="186">
      <c r="A298" s="166"/>
      <c r="B298" s="166"/>
      <c r="C298" s="166"/>
      <c r="D298" s="176"/>
      <c r="E298" s="161"/>
      <c r="F298" s="21">
        <f t="shared" si="16"/>
        <v>311653.76</v>
      </c>
      <c r="G298" s="21">
        <v>268022.23</v>
      </c>
      <c r="H298" s="21">
        <v>43631.53</v>
      </c>
      <c r="I298" s="21">
        <v>0</v>
      </c>
      <c r="J298" s="29">
        <f>F298/E297</f>
        <v>0.988473456992995</v>
      </c>
      <c r="K298" s="21" t="s">
        <v>226</v>
      </c>
      <c r="L298" s="70">
        <v>0</v>
      </c>
      <c r="M298" s="54" t="s">
        <v>225</v>
      </c>
      <c r="N298" s="21" t="s">
        <v>27</v>
      </c>
      <c r="O298" s="119"/>
    </row>
    <row r="299" spans="1:15" s="60" customFormat="1" ht="116.25">
      <c r="A299" s="45">
        <v>72</v>
      </c>
      <c r="B299" s="45" t="s">
        <v>163</v>
      </c>
      <c r="C299" s="45" t="s">
        <v>164</v>
      </c>
      <c r="D299" s="18">
        <v>2315328</v>
      </c>
      <c r="E299" s="44">
        <v>1380415.48</v>
      </c>
      <c r="F299" s="21">
        <f t="shared" si="16"/>
        <v>175128.40000000002</v>
      </c>
      <c r="G299" s="21">
        <v>148859.14</v>
      </c>
      <c r="H299" s="21">
        <v>26269.26</v>
      </c>
      <c r="I299" s="21">
        <v>0</v>
      </c>
      <c r="J299" s="29">
        <f aca="true" t="shared" si="17" ref="J299:J304">F299/E299</f>
        <v>0.12686644168899064</v>
      </c>
      <c r="K299" s="21" t="s">
        <v>227</v>
      </c>
      <c r="L299" s="53">
        <v>175128.4</v>
      </c>
      <c r="M299" s="54" t="s">
        <v>36</v>
      </c>
      <c r="N299" s="21" t="s">
        <v>27</v>
      </c>
      <c r="O299" s="119"/>
    </row>
    <row r="300" spans="1:15" s="60" customFormat="1" ht="139.5">
      <c r="A300" s="45">
        <v>73</v>
      </c>
      <c r="B300" s="45" t="s">
        <v>204</v>
      </c>
      <c r="C300" s="45" t="s">
        <v>205</v>
      </c>
      <c r="D300" s="18">
        <v>344814</v>
      </c>
      <c r="E300" s="44">
        <v>299674.38</v>
      </c>
      <c r="F300" s="21">
        <f t="shared" si="16"/>
        <v>93.22</v>
      </c>
      <c r="G300" s="21">
        <v>79.23</v>
      </c>
      <c r="H300" s="21">
        <v>6.68</v>
      </c>
      <c r="I300" s="21">
        <v>7.31</v>
      </c>
      <c r="J300" s="29">
        <f t="shared" si="17"/>
        <v>0.0003110709697639151</v>
      </c>
      <c r="K300" s="21" t="s">
        <v>227</v>
      </c>
      <c r="L300" s="70">
        <v>0</v>
      </c>
      <c r="M300" s="16" t="s">
        <v>517</v>
      </c>
      <c r="N300" s="21" t="s">
        <v>27</v>
      </c>
      <c r="O300" s="119"/>
    </row>
    <row r="301" spans="1:15" s="60" customFormat="1" ht="116.25">
      <c r="A301" s="45">
        <v>74</v>
      </c>
      <c r="B301" s="45" t="s">
        <v>28</v>
      </c>
      <c r="C301" s="45" t="s">
        <v>165</v>
      </c>
      <c r="D301" s="18">
        <v>22736757</v>
      </c>
      <c r="E301" s="44">
        <v>1076297.85</v>
      </c>
      <c r="F301" s="21">
        <f t="shared" si="16"/>
        <v>2.8400000000000003</v>
      </c>
      <c r="G301" s="21">
        <v>2.41</v>
      </c>
      <c r="H301" s="21">
        <v>0.2</v>
      </c>
      <c r="I301" s="21">
        <v>0.23</v>
      </c>
      <c r="J301" s="29">
        <f t="shared" si="17"/>
        <v>2.63867478690959E-06</v>
      </c>
      <c r="K301" s="21" t="s">
        <v>230</v>
      </c>
      <c r="L301" s="53">
        <v>2.84</v>
      </c>
      <c r="M301" s="54" t="s">
        <v>36</v>
      </c>
      <c r="N301" s="21" t="s">
        <v>27</v>
      </c>
      <c r="O301" s="119"/>
    </row>
    <row r="302" spans="1:15" s="60" customFormat="1" ht="116.25">
      <c r="A302" s="45">
        <v>75</v>
      </c>
      <c r="B302" s="45" t="s">
        <v>166</v>
      </c>
      <c r="C302" s="45" t="s">
        <v>202</v>
      </c>
      <c r="D302" s="18">
        <v>1720576</v>
      </c>
      <c r="E302" s="44">
        <v>1425500.0699999998</v>
      </c>
      <c r="F302" s="21">
        <f t="shared" si="16"/>
        <v>20113.77</v>
      </c>
      <c r="G302" s="21">
        <v>17096.7</v>
      </c>
      <c r="H302" s="21">
        <v>0</v>
      </c>
      <c r="I302" s="21">
        <v>3017.07</v>
      </c>
      <c r="J302" s="29">
        <f t="shared" si="17"/>
        <v>0.014109974754333055</v>
      </c>
      <c r="K302" s="21" t="s">
        <v>35</v>
      </c>
      <c r="L302" s="53">
        <v>20113.77</v>
      </c>
      <c r="M302" s="54" t="s">
        <v>36</v>
      </c>
      <c r="N302" s="21" t="s">
        <v>27</v>
      </c>
      <c r="O302" s="119"/>
    </row>
    <row r="303" spans="1:15" s="60" customFormat="1" ht="93">
      <c r="A303" s="45">
        <v>76</v>
      </c>
      <c r="B303" s="45" t="s">
        <v>167</v>
      </c>
      <c r="C303" s="45" t="s">
        <v>197</v>
      </c>
      <c r="D303" s="18">
        <v>132887</v>
      </c>
      <c r="E303" s="44">
        <v>66390.48999999999</v>
      </c>
      <c r="F303" s="21">
        <f t="shared" si="16"/>
        <v>7327.4</v>
      </c>
      <c r="G303" s="21">
        <v>6228.29</v>
      </c>
      <c r="H303" s="21">
        <v>1099.11</v>
      </c>
      <c r="I303" s="21">
        <v>0</v>
      </c>
      <c r="J303" s="29">
        <f t="shared" si="17"/>
        <v>0.11036821689371476</v>
      </c>
      <c r="K303" s="21" t="s">
        <v>233</v>
      </c>
      <c r="L303" s="53">
        <v>7327.4</v>
      </c>
      <c r="M303" s="54" t="s">
        <v>36</v>
      </c>
      <c r="N303" s="21" t="s">
        <v>27</v>
      </c>
      <c r="O303" s="119"/>
    </row>
    <row r="304" spans="1:15" s="60" customFormat="1" ht="139.5" customHeight="1">
      <c r="A304" s="164">
        <v>78</v>
      </c>
      <c r="B304" s="164" t="s">
        <v>273</v>
      </c>
      <c r="C304" s="164" t="s">
        <v>234</v>
      </c>
      <c r="D304" s="160">
        <v>538158</v>
      </c>
      <c r="E304" s="160">
        <v>470819.4099999999</v>
      </c>
      <c r="F304" s="21">
        <f t="shared" si="16"/>
        <v>13498.77</v>
      </c>
      <c r="G304" s="21">
        <v>11473.95</v>
      </c>
      <c r="H304" s="21">
        <v>967.85</v>
      </c>
      <c r="I304" s="21">
        <v>1056.97</v>
      </c>
      <c r="J304" s="29">
        <f t="shared" si="17"/>
        <v>0.028670801826118433</v>
      </c>
      <c r="K304" s="21" t="s">
        <v>233</v>
      </c>
      <c r="L304" s="53">
        <v>13498.77</v>
      </c>
      <c r="M304" s="54" t="s">
        <v>36</v>
      </c>
      <c r="N304" s="21" t="s">
        <v>27</v>
      </c>
      <c r="O304" s="119"/>
    </row>
    <row r="305" spans="1:15" s="60" customFormat="1" ht="69.75">
      <c r="A305" s="165"/>
      <c r="B305" s="165"/>
      <c r="C305" s="165"/>
      <c r="D305" s="176"/>
      <c r="E305" s="176"/>
      <c r="F305" s="21">
        <f t="shared" si="16"/>
        <v>6314.63</v>
      </c>
      <c r="G305" s="21">
        <v>5367.43</v>
      </c>
      <c r="H305" s="21">
        <v>452.75</v>
      </c>
      <c r="I305" s="21">
        <v>494.45</v>
      </c>
      <c r="J305" s="29">
        <f>F305/E304</f>
        <v>0.013412000155218751</v>
      </c>
      <c r="K305" s="21" t="s">
        <v>233</v>
      </c>
      <c r="L305" s="53">
        <v>6314.63</v>
      </c>
      <c r="M305" s="54" t="s">
        <v>36</v>
      </c>
      <c r="N305" s="21" t="s">
        <v>27</v>
      </c>
      <c r="O305" s="119"/>
    </row>
    <row r="306" spans="1:15" s="60" customFormat="1" ht="69.75">
      <c r="A306" s="166"/>
      <c r="B306" s="166"/>
      <c r="C306" s="166"/>
      <c r="D306" s="161"/>
      <c r="E306" s="161"/>
      <c r="F306" s="21">
        <f t="shared" si="16"/>
        <v>31269.719999999998</v>
      </c>
      <c r="G306" s="21">
        <v>26579.26</v>
      </c>
      <c r="H306" s="21">
        <v>2242.03</v>
      </c>
      <c r="I306" s="21">
        <v>2448.43</v>
      </c>
      <c r="J306" s="29">
        <f>F306/E304</f>
        <v>0.06641552862062336</v>
      </c>
      <c r="K306" s="21" t="s">
        <v>233</v>
      </c>
      <c r="L306" s="53">
        <v>0</v>
      </c>
      <c r="M306" s="16" t="s">
        <v>517</v>
      </c>
      <c r="N306" s="21" t="s">
        <v>27</v>
      </c>
      <c r="O306" s="119"/>
    </row>
    <row r="307" spans="1:15" s="60" customFormat="1" ht="93">
      <c r="A307" s="45">
        <v>79</v>
      </c>
      <c r="B307" s="45" t="s">
        <v>168</v>
      </c>
      <c r="C307" s="45" t="s">
        <v>170</v>
      </c>
      <c r="D307" s="18">
        <v>407611</v>
      </c>
      <c r="E307" s="44">
        <v>382307.6</v>
      </c>
      <c r="F307" s="21">
        <f t="shared" si="16"/>
        <v>25303.4</v>
      </c>
      <c r="G307" s="21">
        <v>21507.89</v>
      </c>
      <c r="H307" s="21">
        <v>3795.51</v>
      </c>
      <c r="I307" s="21">
        <v>0</v>
      </c>
      <c r="J307" s="29">
        <f>F307/E307</f>
        <v>0.06618597171492276</v>
      </c>
      <c r="K307" s="21" t="s">
        <v>35</v>
      </c>
      <c r="L307" s="53">
        <v>25303.4</v>
      </c>
      <c r="M307" s="54" t="s">
        <v>36</v>
      </c>
      <c r="N307" s="21" t="s">
        <v>27</v>
      </c>
      <c r="O307" s="119"/>
    </row>
    <row r="308" spans="1:15" s="60" customFormat="1" ht="93" customHeight="1">
      <c r="A308" s="164">
        <v>80</v>
      </c>
      <c r="B308" s="164" t="s">
        <v>84</v>
      </c>
      <c r="C308" s="164" t="s">
        <v>235</v>
      </c>
      <c r="D308" s="160">
        <v>6789521</v>
      </c>
      <c r="E308" s="160">
        <v>4311866.49</v>
      </c>
      <c r="F308" s="21">
        <v>54.81</v>
      </c>
      <c r="G308" s="21">
        <v>46.58</v>
      </c>
      <c r="H308" s="21">
        <v>3.92</v>
      </c>
      <c r="I308" s="21">
        <v>4.31</v>
      </c>
      <c r="J308" s="29">
        <f>F308/E308</f>
        <v>1.2711432537884538E-05</v>
      </c>
      <c r="K308" s="21" t="s">
        <v>232</v>
      </c>
      <c r="L308" s="53">
        <v>0</v>
      </c>
      <c r="M308" s="16" t="s">
        <v>517</v>
      </c>
      <c r="N308" s="21" t="s">
        <v>27</v>
      </c>
      <c r="O308" s="119"/>
    </row>
    <row r="309" spans="1:15" s="60" customFormat="1" ht="69.75">
      <c r="A309" s="166"/>
      <c r="B309" s="166"/>
      <c r="C309" s="166"/>
      <c r="D309" s="161"/>
      <c r="E309" s="161"/>
      <c r="F309" s="21">
        <v>335</v>
      </c>
      <c r="G309" s="21">
        <v>284.75</v>
      </c>
      <c r="H309" s="21">
        <v>24.01</v>
      </c>
      <c r="I309" s="21">
        <v>26.24</v>
      </c>
      <c r="J309" s="29">
        <f>F309/E308</f>
        <v>7.769257252675279E-05</v>
      </c>
      <c r="K309" s="21" t="s">
        <v>35</v>
      </c>
      <c r="L309" s="53">
        <v>335</v>
      </c>
      <c r="M309" s="54" t="s">
        <v>36</v>
      </c>
      <c r="N309" s="21" t="s">
        <v>27</v>
      </c>
      <c r="O309" s="119"/>
    </row>
    <row r="310" spans="1:15" s="60" customFormat="1" ht="162.75">
      <c r="A310" s="45">
        <v>81</v>
      </c>
      <c r="B310" s="45" t="s">
        <v>169</v>
      </c>
      <c r="C310" s="45" t="s">
        <v>171</v>
      </c>
      <c r="D310" s="18">
        <v>1149869</v>
      </c>
      <c r="E310" s="44">
        <v>948124.72</v>
      </c>
      <c r="F310" s="21">
        <v>24993.59</v>
      </c>
      <c r="G310" s="21">
        <v>21244.55</v>
      </c>
      <c r="H310" s="21">
        <v>1792.04</v>
      </c>
      <c r="I310" s="21">
        <v>1957</v>
      </c>
      <c r="J310" s="29">
        <f>F310/E310</f>
        <v>0.026361078318894587</v>
      </c>
      <c r="K310" s="21" t="s">
        <v>232</v>
      </c>
      <c r="L310" s="53">
        <v>24993.59</v>
      </c>
      <c r="M310" s="54" t="s">
        <v>36</v>
      </c>
      <c r="N310" s="21" t="s">
        <v>27</v>
      </c>
      <c r="O310" s="119"/>
    </row>
    <row r="311" spans="1:15" s="60" customFormat="1" ht="139.5" customHeight="1">
      <c r="A311" s="164">
        <v>82</v>
      </c>
      <c r="B311" s="164" t="s">
        <v>45</v>
      </c>
      <c r="C311" s="164" t="s">
        <v>172</v>
      </c>
      <c r="D311" s="160">
        <v>5167828</v>
      </c>
      <c r="E311" s="160">
        <v>3467135.9</v>
      </c>
      <c r="F311" s="21">
        <f>SUM(G311:I311)</f>
        <v>439.2</v>
      </c>
      <c r="G311" s="21">
        <v>373.32</v>
      </c>
      <c r="H311" s="21">
        <v>31.49</v>
      </c>
      <c r="I311" s="21">
        <v>34.39</v>
      </c>
      <c r="J311" s="21">
        <f>F311/E311</f>
        <v>0.00012667516147838335</v>
      </c>
      <c r="K311" s="21" t="s">
        <v>236</v>
      </c>
      <c r="L311" s="21">
        <v>439.2</v>
      </c>
      <c r="M311" s="21" t="s">
        <v>36</v>
      </c>
      <c r="N311" s="21" t="s">
        <v>27</v>
      </c>
      <c r="O311" s="119"/>
    </row>
    <row r="312" spans="1:15" s="60" customFormat="1" ht="69.75">
      <c r="A312" s="165"/>
      <c r="B312" s="165"/>
      <c r="C312" s="165"/>
      <c r="D312" s="176"/>
      <c r="E312" s="176"/>
      <c r="F312" s="21">
        <f>SUM(G312:I312)</f>
        <v>292.8</v>
      </c>
      <c r="G312" s="21">
        <v>248.88</v>
      </c>
      <c r="H312" s="21">
        <v>20.99</v>
      </c>
      <c r="I312" s="21">
        <v>22.93</v>
      </c>
      <c r="J312" s="21">
        <f>F312/E311</f>
        <v>8.445010765225558E-05</v>
      </c>
      <c r="K312" s="21" t="s">
        <v>236</v>
      </c>
      <c r="L312" s="21">
        <v>292.8</v>
      </c>
      <c r="M312" s="21" t="s">
        <v>36</v>
      </c>
      <c r="N312" s="21" t="s">
        <v>27</v>
      </c>
      <c r="O312" s="119"/>
    </row>
    <row r="313" spans="1:15" s="60" customFormat="1" ht="69.75">
      <c r="A313" s="166"/>
      <c r="B313" s="166"/>
      <c r="C313" s="166"/>
      <c r="D313" s="161"/>
      <c r="E313" s="161"/>
      <c r="F313" s="21">
        <f>SUM(G313:I313)</f>
        <v>144.94</v>
      </c>
      <c r="G313" s="21">
        <v>123.19</v>
      </c>
      <c r="H313" s="21">
        <v>10.39</v>
      </c>
      <c r="I313" s="21">
        <v>11.36</v>
      </c>
      <c r="J313" s="21">
        <f>F313/E311</f>
        <v>4.1803956977861754E-05</v>
      </c>
      <c r="K313" s="21" t="s">
        <v>236</v>
      </c>
      <c r="L313" s="21">
        <v>144.94</v>
      </c>
      <c r="M313" s="21" t="s">
        <v>36</v>
      </c>
      <c r="N313" s="21" t="s">
        <v>27</v>
      </c>
      <c r="O313" s="119"/>
    </row>
    <row r="314" spans="1:15" s="60" customFormat="1" ht="139.5">
      <c r="A314" s="45">
        <v>83</v>
      </c>
      <c r="B314" s="45" t="s">
        <v>173</v>
      </c>
      <c r="C314" s="45" t="s">
        <v>174</v>
      </c>
      <c r="D314" s="18">
        <v>196784</v>
      </c>
      <c r="E314" s="44">
        <v>190396.13</v>
      </c>
      <c r="F314" s="21">
        <f t="shared" si="16"/>
        <v>145.04</v>
      </c>
      <c r="G314" s="21">
        <v>123.28</v>
      </c>
      <c r="H314" s="21">
        <v>21.76</v>
      </c>
      <c r="I314" s="21">
        <v>0</v>
      </c>
      <c r="J314" s="29">
        <f>F314/E314</f>
        <v>0.000761780189544819</v>
      </c>
      <c r="K314" s="21" t="s">
        <v>35</v>
      </c>
      <c r="L314" s="53">
        <v>145.04</v>
      </c>
      <c r="M314" s="54" t="s">
        <v>36</v>
      </c>
      <c r="N314" s="21" t="s">
        <v>27</v>
      </c>
      <c r="O314" s="119"/>
    </row>
    <row r="315" spans="1:15" s="60" customFormat="1" ht="69.75">
      <c r="A315" s="164">
        <v>84</v>
      </c>
      <c r="B315" s="164" t="s">
        <v>175</v>
      </c>
      <c r="C315" s="164" t="s">
        <v>176</v>
      </c>
      <c r="D315" s="182">
        <v>93019</v>
      </c>
      <c r="E315" s="160">
        <v>82534.64</v>
      </c>
      <c r="F315" s="21">
        <f t="shared" si="16"/>
        <v>56.94</v>
      </c>
      <c r="G315" s="21">
        <v>48.39</v>
      </c>
      <c r="H315" s="21">
        <v>8.55</v>
      </c>
      <c r="I315" s="21">
        <v>0</v>
      </c>
      <c r="J315" s="29">
        <f>F315/E315</f>
        <v>0.0006898921471033253</v>
      </c>
      <c r="K315" s="21" t="s">
        <v>35</v>
      </c>
      <c r="L315" s="53">
        <v>56.94</v>
      </c>
      <c r="M315" s="54" t="s">
        <v>48</v>
      </c>
      <c r="N315" s="21" t="s">
        <v>27</v>
      </c>
      <c r="O315" s="119"/>
    </row>
    <row r="316" spans="1:15" s="60" customFormat="1" ht="117.75" customHeight="1">
      <c r="A316" s="166"/>
      <c r="B316" s="166"/>
      <c r="C316" s="166"/>
      <c r="D316" s="182"/>
      <c r="E316" s="161"/>
      <c r="F316" s="21">
        <f t="shared" si="16"/>
        <v>100</v>
      </c>
      <c r="G316" s="21">
        <v>85</v>
      </c>
      <c r="H316" s="21">
        <v>15</v>
      </c>
      <c r="I316" s="21">
        <v>0</v>
      </c>
      <c r="J316" s="29">
        <f>F316/E315</f>
        <v>0.0012116124817409999</v>
      </c>
      <c r="K316" s="21" t="s">
        <v>35</v>
      </c>
      <c r="L316" s="53">
        <v>100</v>
      </c>
      <c r="M316" s="54" t="s">
        <v>48</v>
      </c>
      <c r="N316" s="21" t="s">
        <v>27</v>
      </c>
      <c r="O316" s="119"/>
    </row>
    <row r="317" spans="1:15" s="60" customFormat="1" ht="93">
      <c r="A317" s="45">
        <v>85</v>
      </c>
      <c r="B317" s="45" t="s">
        <v>90</v>
      </c>
      <c r="C317" s="45" t="s">
        <v>91</v>
      </c>
      <c r="D317" s="95">
        <v>98377</v>
      </c>
      <c r="E317" s="44">
        <v>98015.61</v>
      </c>
      <c r="F317" s="21">
        <f t="shared" si="16"/>
        <v>4.0200000000000005</v>
      </c>
      <c r="G317" s="21">
        <v>3.41</v>
      </c>
      <c r="H317" s="21">
        <v>0.61</v>
      </c>
      <c r="I317" s="21">
        <v>0</v>
      </c>
      <c r="J317" s="29">
        <f>F317/E317</f>
        <v>4.101387523885226E-05</v>
      </c>
      <c r="K317" s="21" t="s">
        <v>35</v>
      </c>
      <c r="L317" s="53">
        <v>4.02</v>
      </c>
      <c r="M317" s="54" t="s">
        <v>36</v>
      </c>
      <c r="N317" s="21" t="s">
        <v>27</v>
      </c>
      <c r="O317" s="119"/>
    </row>
    <row r="318" spans="1:15" s="60" customFormat="1" ht="93">
      <c r="A318" s="45">
        <v>86</v>
      </c>
      <c r="B318" s="45" t="s">
        <v>71</v>
      </c>
      <c r="C318" s="45" t="s">
        <v>177</v>
      </c>
      <c r="D318" s="94">
        <v>98392</v>
      </c>
      <c r="E318" s="44">
        <v>98362.63</v>
      </c>
      <c r="F318" s="21">
        <f t="shared" si="16"/>
        <v>26.07</v>
      </c>
      <c r="G318" s="21">
        <v>22.15</v>
      </c>
      <c r="H318" s="21">
        <v>3.92</v>
      </c>
      <c r="I318" s="21">
        <v>0</v>
      </c>
      <c r="J318" s="29">
        <f>F318/E317</f>
        <v>0.00026597804166091505</v>
      </c>
      <c r="K318" s="21" t="s">
        <v>230</v>
      </c>
      <c r="L318" s="53">
        <v>26.07</v>
      </c>
      <c r="M318" s="54" t="s">
        <v>36</v>
      </c>
      <c r="N318" s="21" t="s">
        <v>27</v>
      </c>
      <c r="O318" s="119"/>
    </row>
    <row r="319" spans="1:15" s="60" customFormat="1" ht="162.75" customHeight="1">
      <c r="A319" s="164">
        <v>87</v>
      </c>
      <c r="B319" s="208" t="s">
        <v>178</v>
      </c>
      <c r="C319" s="208" t="s">
        <v>179</v>
      </c>
      <c r="D319" s="160">
        <v>388398</v>
      </c>
      <c r="E319" s="215">
        <v>387184.45</v>
      </c>
      <c r="F319" s="21">
        <f>SUM(G319:I319)</f>
        <v>901.53</v>
      </c>
      <c r="G319" s="21">
        <v>766.3</v>
      </c>
      <c r="H319" s="21">
        <v>0</v>
      </c>
      <c r="I319" s="21">
        <v>135.23</v>
      </c>
      <c r="J319" s="29">
        <f>F319/E319</f>
        <v>0.0023284251214117715</v>
      </c>
      <c r="K319" s="21" t="s">
        <v>237</v>
      </c>
      <c r="L319" s="53">
        <v>901.53</v>
      </c>
      <c r="M319" s="54" t="s">
        <v>36</v>
      </c>
      <c r="N319" s="21" t="s">
        <v>27</v>
      </c>
      <c r="O319" s="119"/>
    </row>
    <row r="320" spans="1:15" s="60" customFormat="1" ht="69.75">
      <c r="A320" s="165"/>
      <c r="B320" s="208"/>
      <c r="C320" s="208"/>
      <c r="D320" s="176"/>
      <c r="E320" s="215"/>
      <c r="F320" s="21">
        <f>SUM(G320:I320)</f>
        <v>236.18</v>
      </c>
      <c r="G320" s="21">
        <v>200.75</v>
      </c>
      <c r="H320" s="21">
        <v>0</v>
      </c>
      <c r="I320" s="21">
        <v>35.43</v>
      </c>
      <c r="J320" s="29">
        <f>F320/E319</f>
        <v>0.0006099935056792699</v>
      </c>
      <c r="K320" s="21" t="s">
        <v>35</v>
      </c>
      <c r="L320" s="53">
        <v>236.18</v>
      </c>
      <c r="M320" s="54" t="s">
        <v>36</v>
      </c>
      <c r="N320" s="21" t="s">
        <v>27</v>
      </c>
      <c r="O320" s="119"/>
    </row>
    <row r="321" spans="1:15" s="60" customFormat="1" ht="116.25">
      <c r="A321" s="45">
        <v>88</v>
      </c>
      <c r="B321" s="45" t="s">
        <v>180</v>
      </c>
      <c r="C321" s="45" t="s">
        <v>181</v>
      </c>
      <c r="D321" s="18">
        <v>97158</v>
      </c>
      <c r="E321" s="44">
        <v>86120.08</v>
      </c>
      <c r="F321" s="21">
        <f t="shared" si="16"/>
        <v>376.67</v>
      </c>
      <c r="G321" s="21">
        <v>320.16</v>
      </c>
      <c r="H321" s="21">
        <v>0</v>
      </c>
      <c r="I321" s="21">
        <v>56.51</v>
      </c>
      <c r="J321" s="29">
        <f>F321/E321</f>
        <v>0.004373776708056936</v>
      </c>
      <c r="K321" s="21" t="s">
        <v>57</v>
      </c>
      <c r="L321" s="53">
        <v>376.67</v>
      </c>
      <c r="M321" s="54" t="s">
        <v>48</v>
      </c>
      <c r="N321" s="21" t="s">
        <v>27</v>
      </c>
      <c r="O321" s="119"/>
    </row>
    <row r="322" spans="1:15" s="60" customFormat="1" ht="69.75">
      <c r="A322" s="164">
        <v>89</v>
      </c>
      <c r="B322" s="164" t="s">
        <v>182</v>
      </c>
      <c r="C322" s="164" t="s">
        <v>183</v>
      </c>
      <c r="D322" s="180">
        <v>6198696</v>
      </c>
      <c r="E322" s="160">
        <v>4667979.35</v>
      </c>
      <c r="F322" s="21">
        <f t="shared" si="16"/>
        <v>1043.1</v>
      </c>
      <c r="G322" s="21">
        <v>886.63</v>
      </c>
      <c r="H322" s="21">
        <v>0</v>
      </c>
      <c r="I322" s="21">
        <v>156.47</v>
      </c>
      <c r="J322" s="29">
        <f>F322/E322</f>
        <v>0.00022345857206930447</v>
      </c>
      <c r="K322" s="21" t="s">
        <v>35</v>
      </c>
      <c r="L322" s="53">
        <v>1043.1</v>
      </c>
      <c r="M322" s="54" t="s">
        <v>48</v>
      </c>
      <c r="N322" s="21" t="s">
        <v>27</v>
      </c>
      <c r="O322" s="119"/>
    </row>
    <row r="323" spans="1:15" s="60" customFormat="1" ht="134.25" customHeight="1">
      <c r="A323" s="166"/>
      <c r="B323" s="166"/>
      <c r="C323" s="166"/>
      <c r="D323" s="181"/>
      <c r="E323" s="161"/>
      <c r="F323" s="21">
        <f t="shared" si="16"/>
        <v>21229.22</v>
      </c>
      <c r="G323" s="21">
        <v>18044.83</v>
      </c>
      <c r="H323" s="21">
        <v>0</v>
      </c>
      <c r="I323" s="21">
        <v>3184.39</v>
      </c>
      <c r="J323" s="29">
        <f>F323/E322</f>
        <v>0.004547839312956687</v>
      </c>
      <c r="K323" s="21" t="s">
        <v>35</v>
      </c>
      <c r="L323" s="53">
        <v>21229.22</v>
      </c>
      <c r="M323" s="54" t="s">
        <v>48</v>
      </c>
      <c r="N323" s="21" t="s">
        <v>27</v>
      </c>
      <c r="O323" s="119"/>
    </row>
    <row r="324" spans="1:15" s="60" customFormat="1" ht="93">
      <c r="A324" s="45">
        <v>90</v>
      </c>
      <c r="B324" s="45" t="s">
        <v>184</v>
      </c>
      <c r="C324" s="45" t="s">
        <v>185</v>
      </c>
      <c r="D324" s="92">
        <v>98392</v>
      </c>
      <c r="E324" s="44">
        <v>97929.5</v>
      </c>
      <c r="F324" s="21">
        <f t="shared" si="16"/>
        <v>3911.7200000000003</v>
      </c>
      <c r="G324" s="21">
        <v>3324.96</v>
      </c>
      <c r="H324" s="21">
        <v>0</v>
      </c>
      <c r="I324" s="21">
        <v>586.76</v>
      </c>
      <c r="J324" s="29">
        <f>F324/E324</f>
        <v>0.03994424560525685</v>
      </c>
      <c r="K324" s="54" t="s">
        <v>35</v>
      </c>
      <c r="L324" s="53">
        <v>2775.35</v>
      </c>
      <c r="M324" s="54" t="s">
        <v>65</v>
      </c>
      <c r="N324" s="21" t="s">
        <v>27</v>
      </c>
      <c r="O324" s="119"/>
    </row>
    <row r="325" spans="1:15" s="60" customFormat="1" ht="162.75">
      <c r="A325" s="45">
        <v>91</v>
      </c>
      <c r="B325" s="45" t="s">
        <v>186</v>
      </c>
      <c r="C325" s="45" t="s">
        <v>187</v>
      </c>
      <c r="D325" s="92">
        <v>557307</v>
      </c>
      <c r="E325" s="44">
        <v>330630.63</v>
      </c>
      <c r="F325" s="21">
        <f t="shared" si="16"/>
        <v>2081.5</v>
      </c>
      <c r="G325" s="21">
        <v>2081.5</v>
      </c>
      <c r="H325" s="21">
        <v>0</v>
      </c>
      <c r="I325" s="21">
        <v>0</v>
      </c>
      <c r="J325" s="29">
        <f aca="true" t="shared" si="18" ref="J325:J336">F325/E324</f>
        <v>0.02125508656737755</v>
      </c>
      <c r="K325" s="21" t="s">
        <v>232</v>
      </c>
      <c r="L325" s="70">
        <v>0</v>
      </c>
      <c r="M325" s="16" t="s">
        <v>517</v>
      </c>
      <c r="N325" s="21" t="s">
        <v>27</v>
      </c>
      <c r="O325" s="119"/>
    </row>
    <row r="326" spans="1:15" s="60" customFormat="1" ht="93" customHeight="1">
      <c r="A326" s="45">
        <v>92</v>
      </c>
      <c r="B326" s="45" t="s">
        <v>188</v>
      </c>
      <c r="C326" s="45" t="s">
        <v>189</v>
      </c>
      <c r="D326" s="92">
        <v>555356</v>
      </c>
      <c r="E326" s="44">
        <v>496116.86999999994</v>
      </c>
      <c r="F326" s="21">
        <f t="shared" si="16"/>
        <v>756.99</v>
      </c>
      <c r="G326" s="21">
        <v>756.99</v>
      </c>
      <c r="H326" s="21">
        <v>0</v>
      </c>
      <c r="I326" s="21">
        <v>0</v>
      </c>
      <c r="J326" s="29">
        <f t="shared" si="18"/>
        <v>0.002289533791832898</v>
      </c>
      <c r="K326" s="21" t="s">
        <v>35</v>
      </c>
      <c r="L326" s="53">
        <v>756.99</v>
      </c>
      <c r="M326" s="54" t="s">
        <v>36</v>
      </c>
      <c r="N326" s="21" t="s">
        <v>27</v>
      </c>
      <c r="O326" s="119"/>
    </row>
    <row r="327" spans="1:15" s="60" customFormat="1" ht="93">
      <c r="A327" s="45">
        <v>93</v>
      </c>
      <c r="B327" s="45" t="s">
        <v>33</v>
      </c>
      <c r="C327" s="45" t="s">
        <v>190</v>
      </c>
      <c r="D327" s="92">
        <v>98392</v>
      </c>
      <c r="E327" s="44">
        <v>95949.69</v>
      </c>
      <c r="F327" s="21">
        <f t="shared" si="16"/>
        <v>2391.56</v>
      </c>
      <c r="G327" s="21">
        <v>2391.56</v>
      </c>
      <c r="H327" s="21">
        <v>0</v>
      </c>
      <c r="I327" s="21">
        <v>0</v>
      </c>
      <c r="J327" s="29">
        <f t="shared" si="18"/>
        <v>0.00482055770447798</v>
      </c>
      <c r="K327" s="21" t="s">
        <v>237</v>
      </c>
      <c r="L327" s="53">
        <v>2391.56</v>
      </c>
      <c r="M327" s="54" t="s">
        <v>36</v>
      </c>
      <c r="N327" s="21" t="s">
        <v>27</v>
      </c>
      <c r="O327" s="119"/>
    </row>
    <row r="328" spans="1:15" s="60" customFormat="1" ht="116.25">
      <c r="A328" s="45">
        <v>94</v>
      </c>
      <c r="B328" s="45" t="s">
        <v>191</v>
      </c>
      <c r="C328" s="45" t="s">
        <v>192</v>
      </c>
      <c r="D328" s="92">
        <v>98390</v>
      </c>
      <c r="E328" s="44">
        <v>98388.64999999998</v>
      </c>
      <c r="F328" s="21">
        <f t="shared" si="16"/>
        <v>1.35</v>
      </c>
      <c r="G328" s="21">
        <v>1.35</v>
      </c>
      <c r="H328" s="21">
        <v>0</v>
      </c>
      <c r="I328" s="21">
        <v>0</v>
      </c>
      <c r="J328" s="29">
        <f t="shared" si="18"/>
        <v>1.4069873493077467E-05</v>
      </c>
      <c r="K328" s="21" t="s">
        <v>230</v>
      </c>
      <c r="L328" s="53">
        <v>1.35</v>
      </c>
      <c r="M328" s="54" t="s">
        <v>36</v>
      </c>
      <c r="N328" s="21" t="s">
        <v>27</v>
      </c>
      <c r="O328" s="119"/>
    </row>
    <row r="329" spans="1:15" s="60" customFormat="1" ht="93">
      <c r="A329" s="45">
        <v>95</v>
      </c>
      <c r="B329" s="45" t="s">
        <v>34</v>
      </c>
      <c r="C329" s="45" t="s">
        <v>193</v>
      </c>
      <c r="D329" s="92">
        <v>295176</v>
      </c>
      <c r="E329" s="44">
        <v>285011.42000000004</v>
      </c>
      <c r="F329" s="21">
        <f t="shared" si="16"/>
        <v>493.73</v>
      </c>
      <c r="G329" s="21">
        <v>493.73</v>
      </c>
      <c r="H329" s="21">
        <v>0</v>
      </c>
      <c r="I329" s="21">
        <v>0</v>
      </c>
      <c r="J329" s="29">
        <f t="shared" si="18"/>
        <v>0.005018160123144286</v>
      </c>
      <c r="K329" s="21" t="s">
        <v>35</v>
      </c>
      <c r="L329" s="53">
        <v>493.73</v>
      </c>
      <c r="M329" s="54" t="s">
        <v>36</v>
      </c>
      <c r="N329" s="21" t="s">
        <v>27</v>
      </c>
      <c r="O329" s="119"/>
    </row>
    <row r="330" spans="1:15" s="60" customFormat="1" ht="93">
      <c r="A330" s="45">
        <v>96</v>
      </c>
      <c r="B330" s="45" t="s">
        <v>68</v>
      </c>
      <c r="C330" s="45" t="s">
        <v>194</v>
      </c>
      <c r="D330" s="92">
        <v>98392</v>
      </c>
      <c r="E330" s="44">
        <v>73029.19</v>
      </c>
      <c r="F330" s="21">
        <f t="shared" si="16"/>
        <v>65.9</v>
      </c>
      <c r="G330" s="21">
        <v>65.9</v>
      </c>
      <c r="H330" s="21">
        <v>0</v>
      </c>
      <c r="I330" s="21">
        <v>0</v>
      </c>
      <c r="J330" s="29">
        <f t="shared" si="18"/>
        <v>0.00023121880519734963</v>
      </c>
      <c r="K330" s="21" t="s">
        <v>35</v>
      </c>
      <c r="L330" s="53">
        <v>65.9</v>
      </c>
      <c r="M330" s="54" t="s">
        <v>36</v>
      </c>
      <c r="N330" s="21" t="s">
        <v>27</v>
      </c>
      <c r="O330" s="119"/>
    </row>
    <row r="331" spans="1:15" s="60" customFormat="1" ht="93" customHeight="1">
      <c r="A331" s="45">
        <v>97</v>
      </c>
      <c r="B331" s="45" t="s">
        <v>195</v>
      </c>
      <c r="C331" s="45" t="s">
        <v>196</v>
      </c>
      <c r="D331" s="92">
        <v>98392</v>
      </c>
      <c r="E331" s="44">
        <v>86800.23999999999</v>
      </c>
      <c r="F331" s="21">
        <f aca="true" t="shared" si="19" ref="F331:F336">SUM(G331:I331)</f>
        <v>2706.07</v>
      </c>
      <c r="G331" s="21">
        <v>2706.07</v>
      </c>
      <c r="H331" s="21">
        <v>0</v>
      </c>
      <c r="I331" s="21">
        <v>0</v>
      </c>
      <c r="J331" s="29">
        <f t="shared" si="18"/>
        <v>0.037054635276661294</v>
      </c>
      <c r="K331" s="21" t="s">
        <v>238</v>
      </c>
      <c r="L331" s="53">
        <v>2706.07</v>
      </c>
      <c r="M331" s="54" t="s">
        <v>36</v>
      </c>
      <c r="N331" s="21" t="s">
        <v>27</v>
      </c>
      <c r="O331" s="119"/>
    </row>
    <row r="332" spans="1:15" s="60" customFormat="1" ht="93" customHeight="1">
      <c r="A332" s="45">
        <v>98</v>
      </c>
      <c r="B332" s="45" t="s">
        <v>64</v>
      </c>
      <c r="C332" s="45" t="s">
        <v>241</v>
      </c>
      <c r="D332" s="92">
        <v>127466.16</v>
      </c>
      <c r="E332" s="44">
        <v>118395.88</v>
      </c>
      <c r="F332" s="21">
        <f t="shared" si="19"/>
        <v>516.44</v>
      </c>
      <c r="G332" s="21">
        <v>516.44</v>
      </c>
      <c r="H332" s="21">
        <v>0</v>
      </c>
      <c r="I332" s="21">
        <v>0</v>
      </c>
      <c r="J332" s="29">
        <f t="shared" si="18"/>
        <v>0.005949753134323132</v>
      </c>
      <c r="K332" s="21" t="s">
        <v>35</v>
      </c>
      <c r="L332" s="53">
        <v>0</v>
      </c>
      <c r="M332" s="16" t="s">
        <v>517</v>
      </c>
      <c r="N332" s="21" t="s">
        <v>27</v>
      </c>
      <c r="O332" s="119"/>
    </row>
    <row r="333" spans="1:15" s="60" customFormat="1" ht="93" customHeight="1">
      <c r="A333" s="45">
        <v>99</v>
      </c>
      <c r="B333" s="45" t="s">
        <v>239</v>
      </c>
      <c r="C333" s="45" t="s">
        <v>242</v>
      </c>
      <c r="D333" s="92">
        <v>189810.25</v>
      </c>
      <c r="E333" s="44">
        <v>200124.09</v>
      </c>
      <c r="F333" s="21">
        <f t="shared" si="19"/>
        <v>2144</v>
      </c>
      <c r="G333" s="21">
        <v>2144</v>
      </c>
      <c r="H333" s="21">
        <v>0</v>
      </c>
      <c r="I333" s="21">
        <v>0</v>
      </c>
      <c r="J333" s="29">
        <f t="shared" si="18"/>
        <v>0.01810873824325644</v>
      </c>
      <c r="K333" s="21" t="s">
        <v>215</v>
      </c>
      <c r="L333" s="53">
        <v>2144</v>
      </c>
      <c r="M333" s="54" t="s">
        <v>36</v>
      </c>
      <c r="N333" s="21" t="s">
        <v>27</v>
      </c>
      <c r="O333" s="119"/>
    </row>
    <row r="334" spans="1:15" s="60" customFormat="1" ht="93" customHeight="1">
      <c r="A334" s="45">
        <v>100</v>
      </c>
      <c r="B334" s="45" t="s">
        <v>240</v>
      </c>
      <c r="C334" s="45" t="s">
        <v>243</v>
      </c>
      <c r="D334" s="92">
        <v>123582.84</v>
      </c>
      <c r="E334" s="44">
        <v>108984.62</v>
      </c>
      <c r="F334" s="21">
        <f t="shared" si="19"/>
        <v>2222.71</v>
      </c>
      <c r="G334" s="21">
        <v>2222.71</v>
      </c>
      <c r="H334" s="21">
        <v>0</v>
      </c>
      <c r="I334" s="21">
        <v>0</v>
      </c>
      <c r="J334" s="29">
        <f t="shared" si="18"/>
        <v>0.011106658873501936</v>
      </c>
      <c r="K334" s="21" t="s">
        <v>35</v>
      </c>
      <c r="L334" s="53">
        <v>2222.71</v>
      </c>
      <c r="M334" s="54" t="s">
        <v>36</v>
      </c>
      <c r="N334" s="21" t="s">
        <v>27</v>
      </c>
      <c r="O334" s="119"/>
    </row>
    <row r="335" spans="1:15" s="60" customFormat="1" ht="93">
      <c r="A335" s="16">
        <v>101</v>
      </c>
      <c r="B335" s="16" t="s">
        <v>92</v>
      </c>
      <c r="C335" s="28" t="s">
        <v>244</v>
      </c>
      <c r="D335" s="18">
        <v>528735.76</v>
      </c>
      <c r="E335" s="18">
        <v>12154.85</v>
      </c>
      <c r="F335" s="21">
        <f t="shared" si="19"/>
        <v>465.47</v>
      </c>
      <c r="G335" s="18">
        <v>465.47</v>
      </c>
      <c r="H335" s="18">
        <v>0</v>
      </c>
      <c r="I335" s="18">
        <v>0</v>
      </c>
      <c r="J335" s="29">
        <f t="shared" si="18"/>
        <v>0.004270969610207386</v>
      </c>
      <c r="K335" s="21" t="s">
        <v>35</v>
      </c>
      <c r="L335" s="70">
        <v>465.47</v>
      </c>
      <c r="M335" s="54" t="s">
        <v>36</v>
      </c>
      <c r="N335" s="54" t="s">
        <v>27</v>
      </c>
      <c r="O335" s="119"/>
    </row>
    <row r="336" spans="1:15" s="60" customFormat="1" ht="93">
      <c r="A336" s="16">
        <v>102</v>
      </c>
      <c r="B336" s="16" t="s">
        <v>92</v>
      </c>
      <c r="C336" s="28" t="s">
        <v>244</v>
      </c>
      <c r="D336" s="18">
        <v>528735.76</v>
      </c>
      <c r="E336" s="18">
        <v>12154.85</v>
      </c>
      <c r="F336" s="21">
        <f t="shared" si="19"/>
        <v>400</v>
      </c>
      <c r="G336" s="18">
        <v>400</v>
      </c>
      <c r="H336" s="18">
        <v>0</v>
      </c>
      <c r="I336" s="18">
        <v>0</v>
      </c>
      <c r="J336" s="29">
        <f t="shared" si="18"/>
        <v>0.03290867431519105</v>
      </c>
      <c r="K336" s="21" t="s">
        <v>35</v>
      </c>
      <c r="L336" s="70">
        <v>400</v>
      </c>
      <c r="M336" s="54" t="s">
        <v>36</v>
      </c>
      <c r="N336" s="54" t="s">
        <v>27</v>
      </c>
      <c r="O336" s="119"/>
    </row>
    <row r="337" spans="1:15" s="60" customFormat="1" ht="93">
      <c r="A337" s="16">
        <v>103</v>
      </c>
      <c r="B337" s="208" t="s">
        <v>209</v>
      </c>
      <c r="C337" s="212" t="s">
        <v>213</v>
      </c>
      <c r="D337" s="160">
        <v>113381.99</v>
      </c>
      <c r="E337" s="160">
        <v>112282.9</v>
      </c>
      <c r="F337" s="18">
        <f aca="true" t="shared" si="20" ref="F337:F344">SUM(G337:I337)</f>
        <v>238.97</v>
      </c>
      <c r="G337" s="18">
        <v>238.97</v>
      </c>
      <c r="H337" s="18">
        <v>0</v>
      </c>
      <c r="I337" s="18">
        <v>0</v>
      </c>
      <c r="J337" s="32">
        <f>F337/E337</f>
        <v>0.0021282848946722966</v>
      </c>
      <c r="K337" s="21" t="s">
        <v>93</v>
      </c>
      <c r="L337" s="20">
        <v>238.97</v>
      </c>
      <c r="M337" s="16" t="s">
        <v>48</v>
      </c>
      <c r="N337" s="16" t="s">
        <v>60</v>
      </c>
      <c r="O337" s="119"/>
    </row>
    <row r="338" spans="1:15" s="60" customFormat="1" ht="69.75">
      <c r="A338" s="16">
        <v>104</v>
      </c>
      <c r="B338" s="208"/>
      <c r="C338" s="212"/>
      <c r="D338" s="176"/>
      <c r="E338" s="176"/>
      <c r="F338" s="18">
        <f t="shared" si="20"/>
        <v>3.14</v>
      </c>
      <c r="G338" s="18">
        <v>3.14</v>
      </c>
      <c r="H338" s="18">
        <v>0</v>
      </c>
      <c r="I338" s="18">
        <v>0</v>
      </c>
      <c r="J338" s="32">
        <f>F338/E337</f>
        <v>2.7965077496217147E-05</v>
      </c>
      <c r="K338" s="21" t="s">
        <v>35</v>
      </c>
      <c r="L338" s="20">
        <v>3.14</v>
      </c>
      <c r="M338" s="16" t="s">
        <v>36</v>
      </c>
      <c r="N338" s="21" t="s">
        <v>60</v>
      </c>
      <c r="O338" s="119"/>
    </row>
    <row r="339" spans="1:15" s="60" customFormat="1" ht="69.75">
      <c r="A339" s="16">
        <v>105</v>
      </c>
      <c r="B339" s="208"/>
      <c r="C339" s="212"/>
      <c r="D339" s="161"/>
      <c r="E339" s="161"/>
      <c r="F339" s="18">
        <f t="shared" si="20"/>
        <v>1.73</v>
      </c>
      <c r="G339" s="18">
        <v>1.73</v>
      </c>
      <c r="H339" s="18">
        <v>0</v>
      </c>
      <c r="I339" s="18">
        <v>0</v>
      </c>
      <c r="J339" s="33">
        <f>F339/E337</f>
        <v>1.5407510849826643E-05</v>
      </c>
      <c r="K339" s="21" t="s">
        <v>35</v>
      </c>
      <c r="L339" s="20">
        <v>1.73</v>
      </c>
      <c r="M339" s="16" t="s">
        <v>36</v>
      </c>
      <c r="N339" s="21" t="s">
        <v>60</v>
      </c>
      <c r="O339" s="119"/>
    </row>
    <row r="340" spans="1:15" s="60" customFormat="1" ht="93">
      <c r="A340" s="16">
        <v>106</v>
      </c>
      <c r="B340" s="25" t="s">
        <v>207</v>
      </c>
      <c r="C340" s="25" t="s">
        <v>214</v>
      </c>
      <c r="D340" s="26">
        <v>885216</v>
      </c>
      <c r="E340" s="26">
        <v>0</v>
      </c>
      <c r="F340" s="18">
        <f t="shared" si="20"/>
        <v>105.96</v>
      </c>
      <c r="G340" s="18">
        <v>105.96</v>
      </c>
      <c r="H340" s="18">
        <v>0</v>
      </c>
      <c r="I340" s="18">
        <v>0</v>
      </c>
      <c r="J340" s="34" t="e">
        <f>F340/E340</f>
        <v>#DIV/0!</v>
      </c>
      <c r="K340" s="21" t="s">
        <v>215</v>
      </c>
      <c r="L340" s="20">
        <v>105.96</v>
      </c>
      <c r="M340" s="35" t="s">
        <v>36</v>
      </c>
      <c r="N340" s="21" t="s">
        <v>60</v>
      </c>
      <c r="O340" s="119"/>
    </row>
    <row r="341" spans="1:15" s="60" customFormat="1" ht="116.25">
      <c r="A341" s="16">
        <v>107</v>
      </c>
      <c r="B341" s="24" t="s">
        <v>53</v>
      </c>
      <c r="C341" s="24" t="s">
        <v>87</v>
      </c>
      <c r="D341" s="18">
        <v>1129845.99</v>
      </c>
      <c r="E341" s="18">
        <v>991500.26</v>
      </c>
      <c r="F341" s="18">
        <f t="shared" si="20"/>
        <v>325.94</v>
      </c>
      <c r="G341" s="18">
        <v>325.94</v>
      </c>
      <c r="H341" s="18">
        <v>0</v>
      </c>
      <c r="I341" s="18">
        <v>0</v>
      </c>
      <c r="J341" s="34">
        <f>F341/E341</f>
        <v>0.00032873415484530483</v>
      </c>
      <c r="K341" s="21" t="s">
        <v>35</v>
      </c>
      <c r="L341" s="20">
        <v>325.94</v>
      </c>
      <c r="M341" s="21" t="s">
        <v>36</v>
      </c>
      <c r="N341" s="21" t="s">
        <v>60</v>
      </c>
      <c r="O341" s="119"/>
    </row>
    <row r="342" spans="1:15" s="60" customFormat="1" ht="255.75">
      <c r="A342" s="16">
        <v>108</v>
      </c>
      <c r="B342" s="24" t="s">
        <v>59</v>
      </c>
      <c r="C342" s="24" t="s">
        <v>210</v>
      </c>
      <c r="D342" s="18">
        <v>745978.96</v>
      </c>
      <c r="E342" s="18">
        <v>582758.4</v>
      </c>
      <c r="F342" s="18">
        <f t="shared" si="20"/>
        <v>1.49</v>
      </c>
      <c r="G342" s="18">
        <v>1.49</v>
      </c>
      <c r="H342" s="18">
        <v>0</v>
      </c>
      <c r="I342" s="18">
        <v>0</v>
      </c>
      <c r="J342" s="34">
        <f>F342/E342</f>
        <v>2.556805701985591E-06</v>
      </c>
      <c r="K342" s="21" t="s">
        <v>211</v>
      </c>
      <c r="L342" s="20">
        <v>1.49</v>
      </c>
      <c r="M342" s="21" t="s">
        <v>36</v>
      </c>
      <c r="N342" s="21" t="s">
        <v>60</v>
      </c>
      <c r="O342" s="119"/>
    </row>
    <row r="343" spans="1:15" s="7" customFormat="1" ht="69.75">
      <c r="A343" s="16">
        <v>109</v>
      </c>
      <c r="B343" s="164" t="s">
        <v>58</v>
      </c>
      <c r="C343" s="167" t="s">
        <v>212</v>
      </c>
      <c r="D343" s="160">
        <v>2119364</v>
      </c>
      <c r="E343" s="160">
        <v>139497.55</v>
      </c>
      <c r="F343" s="18">
        <f t="shared" si="20"/>
        <v>0.04</v>
      </c>
      <c r="G343" s="18">
        <v>0.04</v>
      </c>
      <c r="H343" s="18">
        <v>0</v>
      </c>
      <c r="I343" s="18">
        <v>0</v>
      </c>
      <c r="J343" s="34">
        <f>F343/E343</f>
        <v>2.867433872494535E-07</v>
      </c>
      <c r="K343" s="21" t="s">
        <v>35</v>
      </c>
      <c r="L343" s="20">
        <v>0.04</v>
      </c>
      <c r="M343" s="16" t="s">
        <v>517</v>
      </c>
      <c r="N343" s="21" t="s">
        <v>60</v>
      </c>
      <c r="O343" s="118"/>
    </row>
    <row r="344" spans="1:14" s="7" customFormat="1" ht="69.75">
      <c r="A344" s="16">
        <v>110</v>
      </c>
      <c r="B344" s="166"/>
      <c r="C344" s="169"/>
      <c r="D344" s="161"/>
      <c r="E344" s="161"/>
      <c r="F344" s="18">
        <f t="shared" si="20"/>
        <v>104.6</v>
      </c>
      <c r="G344" s="18">
        <v>104.6</v>
      </c>
      <c r="H344" s="18">
        <v>0</v>
      </c>
      <c r="I344" s="18">
        <v>0</v>
      </c>
      <c r="J344" s="34">
        <f>F344/E343</f>
        <v>0.0007498339576573208</v>
      </c>
      <c r="K344" s="21" t="s">
        <v>35</v>
      </c>
      <c r="L344" s="20">
        <v>104.6</v>
      </c>
      <c r="M344" s="21" t="s">
        <v>36</v>
      </c>
      <c r="N344" s="21" t="s">
        <v>60</v>
      </c>
    </row>
    <row r="345" spans="1:14" s="7" customFormat="1" ht="22.5">
      <c r="A345" s="40" t="s">
        <v>15</v>
      </c>
      <c r="B345" s="43"/>
      <c r="C345" s="36"/>
      <c r="D345" s="17">
        <f aca="true" t="shared" si="21" ref="D345:I346">SUM(D346:D348)</f>
        <v>73772.72</v>
      </c>
      <c r="E345" s="17">
        <f t="shared" si="21"/>
        <v>72768.68</v>
      </c>
      <c r="F345" s="17">
        <f t="shared" si="21"/>
        <v>158.08</v>
      </c>
      <c r="G345" s="17">
        <f t="shared" si="21"/>
        <v>158.08</v>
      </c>
      <c r="H345" s="17">
        <f t="shared" si="21"/>
        <v>0</v>
      </c>
      <c r="I345" s="17">
        <f t="shared" si="21"/>
        <v>0</v>
      </c>
      <c r="J345" s="42">
        <f>F345/E345</f>
        <v>0.0021723631650319894</v>
      </c>
      <c r="K345" s="31"/>
      <c r="L345" s="37">
        <f>SUM(L346:L348)</f>
        <v>158.08</v>
      </c>
      <c r="M345" s="31"/>
      <c r="N345" s="31"/>
    </row>
    <row r="346" spans="1:14" s="7" customFormat="1" ht="22.5">
      <c r="A346" s="40" t="s">
        <v>23</v>
      </c>
      <c r="B346" s="41"/>
      <c r="C346" s="38"/>
      <c r="D346" s="17">
        <f t="shared" si="21"/>
        <v>36886.36</v>
      </c>
      <c r="E346" s="17">
        <f t="shared" si="21"/>
        <v>36384.34</v>
      </c>
      <c r="F346" s="17">
        <f t="shared" si="21"/>
        <v>79.32</v>
      </c>
      <c r="G346" s="17">
        <f t="shared" si="21"/>
        <v>79.32</v>
      </c>
      <c r="H346" s="17">
        <f t="shared" si="21"/>
        <v>0</v>
      </c>
      <c r="I346" s="17">
        <f t="shared" si="21"/>
        <v>0</v>
      </c>
      <c r="J346" s="42">
        <f>F346/E346</f>
        <v>0.0021800587835315963</v>
      </c>
      <c r="K346" s="31"/>
      <c r="L346" s="37">
        <f>SUM(L347:L349)</f>
        <v>79.32</v>
      </c>
      <c r="M346" s="31"/>
      <c r="N346" s="31"/>
    </row>
    <row r="347" spans="1:14" s="7" customFormat="1" ht="93">
      <c r="A347" s="16">
        <v>1</v>
      </c>
      <c r="B347" s="164" t="s">
        <v>209</v>
      </c>
      <c r="C347" s="167" t="s">
        <v>213</v>
      </c>
      <c r="D347" s="160">
        <v>36886.36</v>
      </c>
      <c r="E347" s="160">
        <v>36384.34</v>
      </c>
      <c r="F347" s="18">
        <f>SUM(G347:I347)</f>
        <v>77.74</v>
      </c>
      <c r="G347" s="18">
        <v>77.74</v>
      </c>
      <c r="H347" s="18">
        <v>0</v>
      </c>
      <c r="I347" s="18">
        <v>0</v>
      </c>
      <c r="J347" s="29">
        <f>F347/E347</f>
        <v>0.002136633507712384</v>
      </c>
      <c r="K347" s="21" t="s">
        <v>93</v>
      </c>
      <c r="L347" s="20">
        <v>77.74</v>
      </c>
      <c r="M347" s="21" t="s">
        <v>48</v>
      </c>
      <c r="N347" s="21" t="s">
        <v>60</v>
      </c>
    </row>
    <row r="348" spans="1:14" s="7" customFormat="1" ht="89.25" customHeight="1">
      <c r="A348" s="39">
        <v>2</v>
      </c>
      <c r="B348" s="165"/>
      <c r="C348" s="168"/>
      <c r="D348" s="176"/>
      <c r="E348" s="176"/>
      <c r="F348" s="18">
        <f>SUM(G348:I348)</f>
        <v>1.02</v>
      </c>
      <c r="G348" s="18">
        <v>1.02</v>
      </c>
      <c r="H348" s="18">
        <v>0</v>
      </c>
      <c r="I348" s="18">
        <v>0</v>
      </c>
      <c r="J348" s="29">
        <f>F348/E347</f>
        <v>2.8034038819997838E-05</v>
      </c>
      <c r="K348" s="21" t="s">
        <v>35</v>
      </c>
      <c r="L348" s="20">
        <v>1.02</v>
      </c>
      <c r="M348" s="21" t="s">
        <v>36</v>
      </c>
      <c r="N348" s="21" t="s">
        <v>60</v>
      </c>
    </row>
    <row r="349" spans="1:14" s="7" customFormat="1" ht="71.25" customHeight="1">
      <c r="A349" s="39">
        <v>3</v>
      </c>
      <c r="B349" s="166"/>
      <c r="C349" s="169"/>
      <c r="D349" s="161"/>
      <c r="E349" s="161"/>
      <c r="F349" s="18">
        <f>SUM(G349:I349)</f>
        <v>0.56</v>
      </c>
      <c r="G349" s="18">
        <v>0.56</v>
      </c>
      <c r="H349" s="18">
        <v>0</v>
      </c>
      <c r="I349" s="18">
        <v>0</v>
      </c>
      <c r="J349" s="29">
        <f>F349/E347</f>
        <v>1.53912369992145E-05</v>
      </c>
      <c r="K349" s="21" t="s">
        <v>35</v>
      </c>
      <c r="L349" s="20">
        <v>0.56</v>
      </c>
      <c r="M349" s="21" t="s">
        <v>36</v>
      </c>
      <c r="N349" s="21" t="s">
        <v>60</v>
      </c>
    </row>
    <row r="350" spans="1:15" s="62" customFormat="1" ht="23.25">
      <c r="A350" s="128" t="s">
        <v>16</v>
      </c>
      <c r="B350" s="140"/>
      <c r="C350" s="129"/>
      <c r="D350" s="136">
        <f aca="true" t="shared" si="22" ref="D350:I350">D345+D172+D117+D13</f>
        <v>308965801.0899999</v>
      </c>
      <c r="E350" s="136">
        <f t="shared" si="22"/>
        <v>193390165.4099999</v>
      </c>
      <c r="F350" s="136">
        <f t="shared" si="22"/>
        <v>5251877.169999999</v>
      </c>
      <c r="G350" s="136">
        <f t="shared" si="22"/>
        <v>4483515.710000001</v>
      </c>
      <c r="H350" s="136">
        <f t="shared" si="22"/>
        <v>563183.5800000001</v>
      </c>
      <c r="I350" s="136">
        <f t="shared" si="22"/>
        <v>205177.83000000005</v>
      </c>
      <c r="J350" s="141">
        <f>F350/E350</f>
        <v>0.02715689889848159</v>
      </c>
      <c r="K350" s="126"/>
      <c r="L350" s="137">
        <f>L346+L345+L173+L172+L117+L116+L14+L13</f>
        <v>3448397.71</v>
      </c>
      <c r="M350" s="124"/>
      <c r="N350" s="142"/>
      <c r="O350" s="61"/>
    </row>
    <row r="351" spans="1:15" s="62" customFormat="1" ht="23.25">
      <c r="A351" s="128" t="s">
        <v>24</v>
      </c>
      <c r="B351" s="140"/>
      <c r="C351" s="129"/>
      <c r="D351" s="136">
        <f aca="true" t="shared" si="23" ref="D351:I351">D346+D173+D116+D14</f>
        <v>8261291.95</v>
      </c>
      <c r="E351" s="136">
        <f t="shared" si="23"/>
        <v>4841200.28</v>
      </c>
      <c r="F351" s="136">
        <f t="shared" si="23"/>
        <v>3957.2</v>
      </c>
      <c r="G351" s="136">
        <f t="shared" si="23"/>
        <v>3957.2</v>
      </c>
      <c r="H351" s="136">
        <f t="shared" si="23"/>
        <v>0</v>
      </c>
      <c r="I351" s="136">
        <f t="shared" si="23"/>
        <v>0</v>
      </c>
      <c r="J351" s="141">
        <f>F351/E351</f>
        <v>0.000817400597192397</v>
      </c>
      <c r="K351" s="126"/>
      <c r="L351" s="137">
        <f>L346+L173+L116+L14</f>
        <v>3957.2</v>
      </c>
      <c r="M351" s="143"/>
      <c r="N351" s="124"/>
      <c r="O351" s="61"/>
    </row>
    <row r="352" spans="1:15" s="62" customFormat="1" ht="22.5">
      <c r="A352" s="162" t="s">
        <v>18</v>
      </c>
      <c r="B352" s="163"/>
      <c r="C352" s="163"/>
      <c r="D352" s="163"/>
      <c r="E352" s="163"/>
      <c r="F352" s="163"/>
      <c r="G352" s="163"/>
      <c r="H352" s="163"/>
      <c r="I352" s="163"/>
      <c r="J352" s="163"/>
      <c r="K352" s="163"/>
      <c r="L352" s="163"/>
      <c r="M352" s="163"/>
      <c r="N352" s="163"/>
      <c r="O352" s="61"/>
    </row>
    <row r="353" spans="1:15" s="62" customFormat="1" ht="69.75">
      <c r="A353" s="96">
        <v>1</v>
      </c>
      <c r="B353" s="16" t="s">
        <v>216</v>
      </c>
      <c r="C353" s="97" t="s">
        <v>217</v>
      </c>
      <c r="D353" s="71">
        <f>748892*0.702804</f>
        <v>526324.293168</v>
      </c>
      <c r="E353" s="71">
        <f>636558*0.702804</f>
        <v>447375.508632</v>
      </c>
      <c r="F353" s="72">
        <v>5223.94</v>
      </c>
      <c r="G353" s="46">
        <v>4440.35</v>
      </c>
      <c r="H353" s="47">
        <v>391.8</v>
      </c>
      <c r="I353" s="47">
        <v>391.8</v>
      </c>
      <c r="J353" s="73">
        <f>F353/E353</f>
        <v>0.011676857358539676</v>
      </c>
      <c r="K353" s="156" t="s">
        <v>218</v>
      </c>
      <c r="L353" s="75" t="s">
        <v>25</v>
      </c>
      <c r="M353" s="98" t="s">
        <v>219</v>
      </c>
      <c r="N353" s="76" t="s">
        <v>27</v>
      </c>
      <c r="O353" s="61"/>
    </row>
    <row r="354" spans="1:15" s="120" customFormat="1" ht="48.75" customHeight="1">
      <c r="A354" s="96">
        <v>2</v>
      </c>
      <c r="B354" s="16" t="s">
        <v>216</v>
      </c>
      <c r="C354" s="97" t="s">
        <v>220</v>
      </c>
      <c r="D354" s="71">
        <f>398442*0.702804</f>
        <v>280026.631368</v>
      </c>
      <c r="E354" s="71">
        <f>338676*0.702804</f>
        <v>238022.847504</v>
      </c>
      <c r="F354" s="72">
        <v>709.13</v>
      </c>
      <c r="G354" s="46">
        <v>602.76</v>
      </c>
      <c r="H354" s="47">
        <v>53.2</v>
      </c>
      <c r="I354" s="47">
        <v>53.2</v>
      </c>
      <c r="J354" s="73">
        <f>F354/E354</f>
        <v>0.0029792518131608477</v>
      </c>
      <c r="K354" s="156" t="s">
        <v>218</v>
      </c>
      <c r="L354" s="75" t="s">
        <v>25</v>
      </c>
      <c r="M354" s="98" t="s">
        <v>219</v>
      </c>
      <c r="N354" s="76" t="s">
        <v>27</v>
      </c>
      <c r="O354" s="61"/>
    </row>
    <row r="355" spans="1:14" ht="23.25">
      <c r="A355" s="173" t="s">
        <v>16</v>
      </c>
      <c r="B355" s="174"/>
      <c r="C355" s="175"/>
      <c r="D355" s="144">
        <f aca="true" t="shared" si="24" ref="D355:I355">D353+D354</f>
        <v>806350.924536</v>
      </c>
      <c r="E355" s="144">
        <f t="shared" si="24"/>
        <v>685398.356136</v>
      </c>
      <c r="F355" s="144">
        <f t="shared" si="24"/>
        <v>5933.07</v>
      </c>
      <c r="G355" s="144">
        <f t="shared" si="24"/>
        <v>5043.110000000001</v>
      </c>
      <c r="H355" s="144">
        <f t="shared" si="24"/>
        <v>445</v>
      </c>
      <c r="I355" s="144">
        <f t="shared" si="24"/>
        <v>445</v>
      </c>
      <c r="J355" s="145">
        <f>F355/E355</f>
        <v>0.008656382010380444</v>
      </c>
      <c r="K355" s="157"/>
      <c r="L355" s="146"/>
      <c r="M355" s="147"/>
      <c r="N355" s="148"/>
    </row>
    <row r="356" spans="1:14" s="7" customFormat="1" ht="23.25" customHeight="1">
      <c r="A356" s="170" t="s">
        <v>224</v>
      </c>
      <c r="B356" s="171"/>
      <c r="C356" s="171"/>
      <c r="D356" s="171"/>
      <c r="E356" s="171"/>
      <c r="F356" s="171"/>
      <c r="G356" s="171"/>
      <c r="H356" s="171"/>
      <c r="I356" s="171"/>
      <c r="J356" s="171"/>
      <c r="K356" s="171"/>
      <c r="L356" s="171"/>
      <c r="M356" s="171"/>
      <c r="N356" s="172"/>
    </row>
    <row r="357" spans="1:14" s="7" customFormat="1" ht="69.75">
      <c r="A357" s="50">
        <v>1</v>
      </c>
      <c r="B357" s="51" t="s">
        <v>221</v>
      </c>
      <c r="C357" s="51" t="s">
        <v>222</v>
      </c>
      <c r="D357" s="14">
        <f>9411765*0.585</f>
        <v>5505882.524999999</v>
      </c>
      <c r="E357" s="14">
        <v>473341</v>
      </c>
      <c r="F357" s="15">
        <v>25711.38</v>
      </c>
      <c r="G357" s="15">
        <v>21854.67</v>
      </c>
      <c r="H357" s="15">
        <v>3856.71</v>
      </c>
      <c r="I357" s="15">
        <v>0</v>
      </c>
      <c r="J357" s="52">
        <f>F357/E357</f>
        <v>0.05431893708763872</v>
      </c>
      <c r="K357" s="156" t="s">
        <v>218</v>
      </c>
      <c r="L357" s="48" t="s">
        <v>25</v>
      </c>
      <c r="M357" s="49" t="s">
        <v>36</v>
      </c>
      <c r="N357" s="50" t="s">
        <v>223</v>
      </c>
    </row>
    <row r="358" spans="1:14" s="7" customFormat="1" ht="23.25">
      <c r="A358" s="177" t="s">
        <v>16</v>
      </c>
      <c r="B358" s="178"/>
      <c r="C358" s="179"/>
      <c r="D358" s="144">
        <f aca="true" t="shared" si="25" ref="D358:I358">D357</f>
        <v>5505882.524999999</v>
      </c>
      <c r="E358" s="144">
        <f t="shared" si="25"/>
        <v>473341</v>
      </c>
      <c r="F358" s="144">
        <f t="shared" si="25"/>
        <v>25711.38</v>
      </c>
      <c r="G358" s="144">
        <f t="shared" si="25"/>
        <v>21854.67</v>
      </c>
      <c r="H358" s="144">
        <f t="shared" si="25"/>
        <v>3856.71</v>
      </c>
      <c r="I358" s="144">
        <f t="shared" si="25"/>
        <v>0</v>
      </c>
      <c r="J358" s="145">
        <f>F358/E358</f>
        <v>0.05431893708763872</v>
      </c>
      <c r="K358" s="158"/>
      <c r="L358" s="149"/>
      <c r="M358" s="149"/>
      <c r="N358" s="150"/>
    </row>
    <row r="359" spans="2:14" ht="168" customHeight="1">
      <c r="B359" s="77"/>
      <c r="C359" s="78"/>
      <c r="D359" s="79"/>
      <c r="E359" s="79"/>
      <c r="F359" s="79"/>
      <c r="G359" s="79"/>
      <c r="H359" s="9"/>
      <c r="I359" s="9"/>
      <c r="J359" s="214"/>
      <c r="K359" s="214"/>
      <c r="L359" s="214"/>
      <c r="M359" s="211"/>
      <c r="N359" s="211"/>
    </row>
    <row r="360" spans="1:11" ht="88.5" customHeight="1">
      <c r="A360" s="80"/>
      <c r="B360" s="77"/>
      <c r="C360" s="12"/>
      <c r="J360" s="13"/>
      <c r="K360" s="159"/>
    </row>
    <row r="361" spans="1:11" ht="29.25" customHeight="1">
      <c r="A361" s="80" t="s">
        <v>516</v>
      </c>
      <c r="B361" s="77"/>
      <c r="C361" s="12"/>
      <c r="F361" s="81"/>
      <c r="J361" s="13"/>
      <c r="K361" s="159"/>
    </row>
    <row r="362" spans="1:14" s="7" customFormat="1" ht="29.25" customHeight="1">
      <c r="A362" s="80" t="s">
        <v>512</v>
      </c>
      <c r="B362" s="77"/>
      <c r="C362" s="12"/>
      <c r="D362" s="2"/>
      <c r="E362" s="2"/>
      <c r="F362" s="2"/>
      <c r="G362" s="2"/>
      <c r="H362" s="2"/>
      <c r="I362" s="2"/>
      <c r="J362" s="13"/>
      <c r="K362" s="159"/>
      <c r="L362" s="5"/>
      <c r="M362" s="5"/>
      <c r="N362" s="2"/>
    </row>
    <row r="363" spans="1:14" s="7" customFormat="1" ht="29.25" customHeight="1">
      <c r="A363" s="77" t="s">
        <v>513</v>
      </c>
      <c r="B363" s="5"/>
      <c r="C363" s="12"/>
      <c r="D363" s="2"/>
      <c r="E363" s="2"/>
      <c r="F363" s="2"/>
      <c r="G363" s="2"/>
      <c r="H363" s="2"/>
      <c r="I363" s="2"/>
      <c r="J363" s="13"/>
      <c r="K363" s="159"/>
      <c r="L363" s="5"/>
      <c r="M363" s="5"/>
      <c r="N363" s="2"/>
    </row>
    <row r="364" ht="23.25">
      <c r="J364" s="13"/>
    </row>
    <row r="365" ht="23.25">
      <c r="J365" s="13"/>
    </row>
    <row r="366" ht="23.25">
      <c r="J366" s="13"/>
    </row>
    <row r="367" ht="23.25">
      <c r="J367" s="13"/>
    </row>
    <row r="368" spans="10:15" ht="23.25">
      <c r="J368" s="13"/>
      <c r="O368" s="120"/>
    </row>
    <row r="369" ht="23.25">
      <c r="O369" s="120"/>
    </row>
  </sheetData>
  <sheetProtection/>
  <autoFilter ref="A11:N359"/>
  <mergeCells count="290">
    <mergeCell ref="E77:E78"/>
    <mergeCell ref="B79:B80"/>
    <mergeCell ref="C79:C80"/>
    <mergeCell ref="D79:D80"/>
    <mergeCell ref="E79:E80"/>
    <mergeCell ref="B85:B86"/>
    <mergeCell ref="C85:C86"/>
    <mergeCell ref="D85:D86"/>
    <mergeCell ref="B75:B76"/>
    <mergeCell ref="C75:C76"/>
    <mergeCell ref="D75:D76"/>
    <mergeCell ref="B77:B78"/>
    <mergeCell ref="C77:C78"/>
    <mergeCell ref="D77:D78"/>
    <mergeCell ref="B67:B70"/>
    <mergeCell ref="C67:C70"/>
    <mergeCell ref="D67:D70"/>
    <mergeCell ref="E67:E70"/>
    <mergeCell ref="B72:B74"/>
    <mergeCell ref="C72:C74"/>
    <mergeCell ref="D72:D74"/>
    <mergeCell ref="E72:E74"/>
    <mergeCell ref="B57:B62"/>
    <mergeCell ref="C57:C62"/>
    <mergeCell ref="B64:B65"/>
    <mergeCell ref="C64:C65"/>
    <mergeCell ref="D64:D65"/>
    <mergeCell ref="E64:E65"/>
    <mergeCell ref="B49:B50"/>
    <mergeCell ref="C49:C50"/>
    <mergeCell ref="D49:D50"/>
    <mergeCell ref="B51:B53"/>
    <mergeCell ref="C51:C53"/>
    <mergeCell ref="D51:D53"/>
    <mergeCell ref="D35:D36"/>
    <mergeCell ref="B39:B40"/>
    <mergeCell ref="C39:C40"/>
    <mergeCell ref="D39:D40"/>
    <mergeCell ref="E39:E40"/>
    <mergeCell ref="B42:B44"/>
    <mergeCell ref="C42:C44"/>
    <mergeCell ref="D42:D44"/>
    <mergeCell ref="A169:A171"/>
    <mergeCell ref="D95:D96"/>
    <mergeCell ref="E95:E96"/>
    <mergeCell ref="B102:B103"/>
    <mergeCell ref="C102:C103"/>
    <mergeCell ref="D102:D103"/>
    <mergeCell ref="E102:E103"/>
    <mergeCell ref="C110:C112"/>
    <mergeCell ref="D110:D112"/>
    <mergeCell ref="E110:E112"/>
    <mergeCell ref="B91:B94"/>
    <mergeCell ref="C91:C94"/>
    <mergeCell ref="D91:D94"/>
    <mergeCell ref="E91:E94"/>
    <mergeCell ref="B23:B24"/>
    <mergeCell ref="C23:C24"/>
    <mergeCell ref="B25:B26"/>
    <mergeCell ref="C25:C26"/>
    <mergeCell ref="B35:B36"/>
    <mergeCell ref="C35:C36"/>
    <mergeCell ref="E322:E323"/>
    <mergeCell ref="C304:C306"/>
    <mergeCell ref="C308:C309"/>
    <mergeCell ref="E304:E306"/>
    <mergeCell ref="D304:D306"/>
    <mergeCell ref="D319:D320"/>
    <mergeCell ref="C319:C320"/>
    <mergeCell ref="D311:D313"/>
    <mergeCell ref="E311:E313"/>
    <mergeCell ref="E319:E320"/>
    <mergeCell ref="C297:C298"/>
    <mergeCell ref="D297:D298"/>
    <mergeCell ref="D186:D187"/>
    <mergeCell ref="E186:E187"/>
    <mergeCell ref="D199:D200"/>
    <mergeCell ref="E228:E231"/>
    <mergeCell ref="E242:E243"/>
    <mergeCell ref="E246:E247"/>
    <mergeCell ref="E276:E278"/>
    <mergeCell ref="E279:E282"/>
    <mergeCell ref="E283:E285"/>
    <mergeCell ref="E308:E309"/>
    <mergeCell ref="E286:E287"/>
    <mergeCell ref="E288:E291"/>
    <mergeCell ref="E293:E295"/>
    <mergeCell ref="E249:E250"/>
    <mergeCell ref="E251:E253"/>
    <mergeCell ref="E255:E257"/>
    <mergeCell ref="E258:E261"/>
    <mergeCell ref="E263:E266"/>
    <mergeCell ref="E183:E184"/>
    <mergeCell ref="E191:E192"/>
    <mergeCell ref="C186:C187"/>
    <mergeCell ref="D181:D182"/>
    <mergeCell ref="E219:E223"/>
    <mergeCell ref="D183:D184"/>
    <mergeCell ref="C215:C218"/>
    <mergeCell ref="C199:C200"/>
    <mergeCell ref="C195:C197"/>
    <mergeCell ref="C181:C182"/>
    <mergeCell ref="E315:E316"/>
    <mergeCell ref="D195:D197"/>
    <mergeCell ref="D191:D192"/>
    <mergeCell ref="B195:B197"/>
    <mergeCell ref="J359:L359"/>
    <mergeCell ref="D215:D218"/>
    <mergeCell ref="E215:E218"/>
    <mergeCell ref="D308:D309"/>
    <mergeCell ref="E224:E227"/>
    <mergeCell ref="E195:E197"/>
    <mergeCell ref="H1:N4"/>
    <mergeCell ref="M359:N359"/>
    <mergeCell ref="C183:C184"/>
    <mergeCell ref="D347:D349"/>
    <mergeCell ref="E337:E339"/>
    <mergeCell ref="D337:D339"/>
    <mergeCell ref="C337:C339"/>
    <mergeCell ref="E208:E211"/>
    <mergeCell ref="C212:C214"/>
    <mergeCell ref="E212:E214"/>
    <mergeCell ref="E297:E298"/>
    <mergeCell ref="B212:B214"/>
    <mergeCell ref="A212:A214"/>
    <mergeCell ref="B208:B211"/>
    <mergeCell ref="B215:B218"/>
    <mergeCell ref="A215:A218"/>
    <mergeCell ref="A219:A223"/>
    <mergeCell ref="E272:E274"/>
    <mergeCell ref="C219:C223"/>
    <mergeCell ref="B224:B227"/>
    <mergeCell ref="B175:B176"/>
    <mergeCell ref="C175:C176"/>
    <mergeCell ref="B343:B344"/>
    <mergeCell ref="C343:C344"/>
    <mergeCell ref="A208:A211"/>
    <mergeCell ref="B337:B339"/>
    <mergeCell ref="B319:B320"/>
    <mergeCell ref="C311:C313"/>
    <mergeCell ref="B219:B223"/>
    <mergeCell ref="A224:A227"/>
    <mergeCell ref="N8:N9"/>
    <mergeCell ref="E8:E9"/>
    <mergeCell ref="A13:C13"/>
    <mergeCell ref="A12:N12"/>
    <mergeCell ref="B169:B171"/>
    <mergeCell ref="D175:D176"/>
    <mergeCell ref="A8:A9"/>
    <mergeCell ref="A14:C14"/>
    <mergeCell ref="B110:B112"/>
    <mergeCell ref="C169:C171"/>
    <mergeCell ref="A6:M6"/>
    <mergeCell ref="C8:C9"/>
    <mergeCell ref="B8:B9"/>
    <mergeCell ref="F8:I8"/>
    <mergeCell ref="M8:M9"/>
    <mergeCell ref="J8:J9"/>
    <mergeCell ref="K8:K9"/>
    <mergeCell ref="D8:D9"/>
    <mergeCell ref="D169:D171"/>
    <mergeCell ref="E169:E171"/>
    <mergeCell ref="E199:E200"/>
    <mergeCell ref="E181:E182"/>
    <mergeCell ref="E232:E233"/>
    <mergeCell ref="E269:E271"/>
    <mergeCell ref="E175:E176"/>
    <mergeCell ref="D219:D223"/>
    <mergeCell ref="E234:E235"/>
    <mergeCell ref="D208:D211"/>
    <mergeCell ref="B95:B96"/>
    <mergeCell ref="C95:C96"/>
    <mergeCell ref="C208:C211"/>
    <mergeCell ref="D212:D214"/>
    <mergeCell ref="B181:B182"/>
    <mergeCell ref="B186:B187"/>
    <mergeCell ref="B199:B200"/>
    <mergeCell ref="B191:B192"/>
    <mergeCell ref="C191:C192"/>
    <mergeCell ref="B183:B184"/>
    <mergeCell ref="C224:C227"/>
    <mergeCell ref="D224:D227"/>
    <mergeCell ref="B228:B231"/>
    <mergeCell ref="C228:C231"/>
    <mergeCell ref="D228:D231"/>
    <mergeCell ref="A228:A231"/>
    <mergeCell ref="B232:B233"/>
    <mergeCell ref="C232:C233"/>
    <mergeCell ref="D232:D233"/>
    <mergeCell ref="A232:A233"/>
    <mergeCell ref="B234:B235"/>
    <mergeCell ref="C234:C235"/>
    <mergeCell ref="D234:D235"/>
    <mergeCell ref="A234:A235"/>
    <mergeCell ref="B236:B238"/>
    <mergeCell ref="C236:C238"/>
    <mergeCell ref="D236:D238"/>
    <mergeCell ref="E236:E238"/>
    <mergeCell ref="A236:A238"/>
    <mergeCell ref="B239:B240"/>
    <mergeCell ref="C239:C240"/>
    <mergeCell ref="D239:D240"/>
    <mergeCell ref="E239:E240"/>
    <mergeCell ref="A239:A240"/>
    <mergeCell ref="B242:B243"/>
    <mergeCell ref="C242:C243"/>
    <mergeCell ref="D242:D243"/>
    <mergeCell ref="A242:A243"/>
    <mergeCell ref="B246:B247"/>
    <mergeCell ref="C246:C247"/>
    <mergeCell ref="D246:D247"/>
    <mergeCell ref="A246:A247"/>
    <mergeCell ref="B249:B250"/>
    <mergeCell ref="C249:C250"/>
    <mergeCell ref="D249:D250"/>
    <mergeCell ref="A249:A250"/>
    <mergeCell ref="B251:B253"/>
    <mergeCell ref="C251:C253"/>
    <mergeCell ref="D251:D253"/>
    <mergeCell ref="A251:A253"/>
    <mergeCell ref="B255:B257"/>
    <mergeCell ref="C255:C257"/>
    <mergeCell ref="D255:D257"/>
    <mergeCell ref="A255:A257"/>
    <mergeCell ref="B258:B261"/>
    <mergeCell ref="C258:C261"/>
    <mergeCell ref="D258:D261"/>
    <mergeCell ref="A258:A261"/>
    <mergeCell ref="B263:B266"/>
    <mergeCell ref="C263:C266"/>
    <mergeCell ref="A263:A266"/>
    <mergeCell ref="D263:D266"/>
    <mergeCell ref="B269:B271"/>
    <mergeCell ref="C269:C271"/>
    <mergeCell ref="D269:D271"/>
    <mergeCell ref="A269:A271"/>
    <mergeCell ref="B272:B274"/>
    <mergeCell ref="C272:C274"/>
    <mergeCell ref="D272:D274"/>
    <mergeCell ref="A272:A274"/>
    <mergeCell ref="B276:B278"/>
    <mergeCell ref="C276:C278"/>
    <mergeCell ref="D276:D278"/>
    <mergeCell ref="A276:A278"/>
    <mergeCell ref="B279:B282"/>
    <mergeCell ref="C279:C282"/>
    <mergeCell ref="D279:D282"/>
    <mergeCell ref="A279:A282"/>
    <mergeCell ref="B283:B285"/>
    <mergeCell ref="C283:C285"/>
    <mergeCell ref="D283:D285"/>
    <mergeCell ref="A283:A285"/>
    <mergeCell ref="B286:B287"/>
    <mergeCell ref="C286:C287"/>
    <mergeCell ref="D286:D287"/>
    <mergeCell ref="A286:A287"/>
    <mergeCell ref="B288:B291"/>
    <mergeCell ref="C288:C291"/>
    <mergeCell ref="D288:D291"/>
    <mergeCell ref="A288:A291"/>
    <mergeCell ref="B293:B295"/>
    <mergeCell ref="C293:C295"/>
    <mergeCell ref="D293:D295"/>
    <mergeCell ref="A293:A295"/>
    <mergeCell ref="A297:A298"/>
    <mergeCell ref="B315:B316"/>
    <mergeCell ref="C315:C316"/>
    <mergeCell ref="D315:D316"/>
    <mergeCell ref="A315:A316"/>
    <mergeCell ref="A311:A313"/>
    <mergeCell ref="A356:N356"/>
    <mergeCell ref="A355:C355"/>
    <mergeCell ref="E347:E349"/>
    <mergeCell ref="A319:A320"/>
    <mergeCell ref="B297:B298"/>
    <mergeCell ref="A358:C358"/>
    <mergeCell ref="B322:B323"/>
    <mergeCell ref="C322:C323"/>
    <mergeCell ref="D322:D323"/>
    <mergeCell ref="A322:A323"/>
    <mergeCell ref="D343:D344"/>
    <mergeCell ref="A352:N352"/>
    <mergeCell ref="E343:E344"/>
    <mergeCell ref="B347:B349"/>
    <mergeCell ref="C347:C349"/>
    <mergeCell ref="B304:B306"/>
    <mergeCell ref="A304:A306"/>
    <mergeCell ref="B308:B309"/>
    <mergeCell ref="A308:A309"/>
    <mergeCell ref="B311:B313"/>
  </mergeCells>
  <printOptions/>
  <pageMargins left="0.03937007874015748" right="0.03937007874015748" top="0.35433070866141736" bottom="0.1968503937007874" header="0.1968503937007874" footer="0.11811023622047245"/>
  <pageSetup fitToHeight="0" fitToWidth="1" horizontalDpi="600" verticalDpi="600" orientation="landscape" paperSize="9" scale="41" r:id="rId1"/>
  <headerFooter>
    <oddHeader>&amp;C&amp;P/&amp;N</oddHeader>
    <oddFooter>&amp;L&amp;"Times New Roman,Regular"&amp;12&amp;F; Tiešās vai pastarpinātās valsts pārvaldes iestādes, atvasinātas publiskas personas vai citas valsts iestādes īstenotajos projektos konstatētie neatbilstoši veiktie izdevumi pārskata periodā (ceturksnī)</oddFooter>
  </headerFooter>
  <rowBreaks count="38" manualBreakCount="38">
    <brk id="21" max="13" man="1"/>
    <brk id="31" max="13" man="1"/>
    <brk id="90" max="13" man="1"/>
    <brk id="98" max="13" man="1"/>
    <brk id="103" max="13" man="1"/>
    <brk id="112" max="13" man="1"/>
    <brk id="121" max="13" man="1"/>
    <brk id="127" max="13" man="1"/>
    <brk id="134" max="13" man="1"/>
    <brk id="141" max="13" man="1"/>
    <brk id="147" max="13" man="1"/>
    <brk id="155" max="13" man="1"/>
    <brk id="164" max="13" man="1"/>
    <brk id="178" max="13" man="1"/>
    <brk id="188" max="13" man="1"/>
    <brk id="200" max="13" man="1"/>
    <brk id="207" max="13" man="1"/>
    <brk id="211" max="13" man="1"/>
    <brk id="217" max="13" man="1"/>
    <brk id="223" max="13" man="1"/>
    <brk id="227" max="13" man="1"/>
    <brk id="233" max="13" man="1"/>
    <brk id="238" max="13" man="1"/>
    <brk id="244" max="13" man="1"/>
    <brk id="250" max="13" man="1"/>
    <brk id="254" max="13" man="1"/>
    <brk id="267" max="13" man="1"/>
    <brk id="273" max="13" man="1"/>
    <brk id="278" max="13" man="1"/>
    <brk id="282" max="13" man="1"/>
    <brk id="287" max="13" man="1"/>
    <brk id="292" max="13" man="1"/>
    <brk id="298" max="13" man="1"/>
    <brk id="309" max="13" man="1"/>
    <brk id="318" max="13" man="1"/>
    <brk id="328" max="13" man="1"/>
    <brk id="340" max="13" man="1"/>
    <brk id="349"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5.pielikums</dc:title>
  <dc:subject>Tiešās vai pastarpinātās valsts pārvaldes iestādes, atvasinātas publiskas personas vai citas valsts iestādes īstenotajos projektos konstatētie neatbilstoši veiktie izdevumi pārskata periodā</dc:subject>
  <dc:creator>Anna Pukse</dc:creator>
  <cp:keywords/>
  <dc:description>Anna Pukse
Finanšu ministrijas
Eiropas Savienības fondu uzraudzības departamenta
Ieviešanas sistēmas nodaļas
vecākā eksperte
Tālr.:67083930; fakss 67095697
E-pasts: Anna.Pukse@fm.gov.lv </dc:description>
  <cp:lastModifiedBy>Lelde Torntone</cp:lastModifiedBy>
  <cp:lastPrinted>2012-07-31T07:59:19Z</cp:lastPrinted>
  <dcterms:created xsi:type="dcterms:W3CDTF">2010-04-19T19:48:39Z</dcterms:created>
  <dcterms:modified xsi:type="dcterms:W3CDTF">2012-08-15T11:22:05Z</dcterms:modified>
  <cp:category/>
  <cp:version/>
  <cp:contentType/>
  <cp:contentStatus/>
</cp:coreProperties>
</file>