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85" windowWidth="14805" windowHeight="7530" activeTab="0"/>
  </bookViews>
  <sheets>
    <sheet name="1.pielikums" sheetId="1" r:id="rId1"/>
  </sheets>
  <definedNames>
    <definedName name="_xlnm.Print_Titles" localSheetId="0">'1.pielikums'!$11:$12</definedName>
  </definedNames>
  <calcPr fullCalcOnLoad="1"/>
</workbook>
</file>

<file path=xl/comments1.xml><?xml version="1.0" encoding="utf-8"?>
<comments xmlns="http://schemas.openxmlformats.org/spreadsheetml/2006/main">
  <authors>
    <author>Author</author>
  </authors>
  <commentList>
    <comment ref="C41" authorId="0">
      <text>
        <r>
          <rPr>
            <b/>
            <sz val="9"/>
            <rFont val="Tahoma"/>
            <family val="2"/>
          </rPr>
          <t>Author:</t>
        </r>
        <r>
          <rPr>
            <sz val="9"/>
            <rFont val="Tahoma"/>
            <family val="2"/>
          </rPr>
          <t xml:space="preserve">
Kāpēc nav vecajam pakalpojumam - nesanāk tāmē? Pamatojumu</t>
        </r>
      </text>
    </comment>
  </commentList>
</comments>
</file>

<file path=xl/sharedStrings.xml><?xml version="1.0" encoding="utf-8"?>
<sst xmlns="http://schemas.openxmlformats.org/spreadsheetml/2006/main" count="257" uniqueCount="150">
  <si>
    <t>Izdevumu ekonomiskās klasifikācijas kods</t>
  </si>
  <si>
    <t>Rādītājs/koda nosaukums</t>
  </si>
  <si>
    <t>Izmaksu apjoms (lati)</t>
  </si>
  <si>
    <t>Atalgojums</t>
  </si>
  <si>
    <t xml:space="preserve">Darba devēja valsts sociālās apdrošināšanas obligātās iemaksas   </t>
  </si>
  <si>
    <t>Pakalpojumi</t>
  </si>
  <si>
    <t>Pasta, telefona un citi sakaru pakalpojumi</t>
  </si>
  <si>
    <t>Pārējie sakaru pakalpojumi</t>
  </si>
  <si>
    <t>Izdevumi par komunālajiem pakalpojumiem</t>
  </si>
  <si>
    <t>Izdevumi par apkuri</t>
  </si>
  <si>
    <t>Izdevumi par ūdeni un kanalizāciju</t>
  </si>
  <si>
    <t>Izdevumu par elektroenerģiju</t>
  </si>
  <si>
    <t>Iestādes administratīvie izdevumi un ar iestādes darbības nodrošināšanu saistītie izdevumi</t>
  </si>
  <si>
    <t>Remontdarbi un iestāžu uzturēšanas pakalpojumi (izņemot ēku, būvju un ceļu kapitālo remontu)</t>
  </si>
  <si>
    <t>Ēku, būvju un telpu remonts</t>
  </si>
  <si>
    <t>Transportlīdzekļu uzturēšana un remonts</t>
  </si>
  <si>
    <t>Iekārtas, inventāra un aparatūras remonts, tehniskā apkalpošana</t>
  </si>
  <si>
    <t>Ēku, būvju un telpu uzturēšana</t>
  </si>
  <si>
    <t>Informācijas tehnoloģijas pakalpojumi</t>
  </si>
  <si>
    <t xml:space="preserve">Īre un noma </t>
  </si>
  <si>
    <t>Zemes noma</t>
  </si>
  <si>
    <t>Krājumi, materiāli, energoresursi, preces, biroja preces un inventārs, ko neuzskaita kodā 5000</t>
  </si>
  <si>
    <t>Biroja preces un inventārs</t>
  </si>
  <si>
    <t>Biroja preces</t>
  </si>
  <si>
    <t>Inventārs</t>
  </si>
  <si>
    <t>Kurināmais un enerģētiskie materiāli</t>
  </si>
  <si>
    <t>Degviela</t>
  </si>
  <si>
    <t>Zāles, ķimikālijas, laboratorijas preces, medicīniskās ierīces, medicīnas instrumenti, laboratorijas dzīvnieki un to uzturēšana</t>
  </si>
  <si>
    <t>Zāles, ķimikālijas, laboratorijas preces</t>
  </si>
  <si>
    <t>Medicīnas instrumenti, laboratorijas dzīvnieki un to uzturēšana</t>
  </si>
  <si>
    <t xml:space="preserve">Kārtējā remonta un iestāžu uzturēšanas materiāli </t>
  </si>
  <si>
    <t>Valsts un pašvaldību aprūpē un apgādē esošo personu uzturēšana</t>
  </si>
  <si>
    <t>Budžeta iestāžu nodokļu maksājumi</t>
  </si>
  <si>
    <t xml:space="preserve">Nekustama īpašuma nodoklis </t>
  </si>
  <si>
    <t>1000-4000</t>
  </si>
  <si>
    <t>Uzturēšanas izdevumi</t>
  </si>
  <si>
    <t>1000-2000</t>
  </si>
  <si>
    <t>Kārtējie izdevumi</t>
  </si>
  <si>
    <t>Netiešās izmaksas /administr. izmaksas/</t>
  </si>
  <si>
    <t>Pamatkapitāla veidošana</t>
  </si>
  <si>
    <t xml:space="preserve">Pārējo darbinieku mēneša amatalga        </t>
  </si>
  <si>
    <t>Transporta līdzekļu noma</t>
  </si>
  <si>
    <t xml:space="preserve">Ēdināšanas izdevumi                               </t>
  </si>
  <si>
    <t xml:space="preserve"> Finansējuma avots: valsts budžeta līdzekļi </t>
  </si>
  <si>
    <t>Atlīdzība</t>
  </si>
  <si>
    <t>Preces un pakalpojumi</t>
  </si>
  <si>
    <t>Izdevumi kopā</t>
  </si>
  <si>
    <t>Izmaksu apjoms kopā</t>
  </si>
  <si>
    <t>Vienas dienas izmaksu apjoms</t>
  </si>
  <si>
    <t>Personu skaits</t>
  </si>
  <si>
    <t>Dienu skaits</t>
  </si>
  <si>
    <t xml:space="preserve"> Rehabilitācijas kurss: 21 dienas</t>
  </si>
  <si>
    <t>Izmaksu apjoms (lati)*
Netiešās izmaksas /administr. izmaksas/</t>
  </si>
  <si>
    <t>*EKK 2000  (60%); EKK 1000 (40%)</t>
  </si>
  <si>
    <t>Izmaksas kopā</t>
  </si>
  <si>
    <t>2014.gads-2016.gads</t>
  </si>
  <si>
    <t>Mainīgās izmaksas uz jauno pakalpojumu</t>
  </si>
  <si>
    <t>Fiksētās izmaksas uz jauno pakalpojumu</t>
  </si>
  <si>
    <t>Skaidrojums</t>
  </si>
  <si>
    <t xml:space="preserve"> Vidējās izmaksas sociālās rehabilitācijas pakalpojuma kursam  2014.- 2016.gadā </t>
  </si>
  <si>
    <t>13,10x30%=17,03Ls</t>
  </si>
  <si>
    <t xml:space="preserve">Pārējie remontdarbu un iestāžu uzturēšanas pakalpojumi </t>
  </si>
  <si>
    <t> Pārējie iepriekš neklasificētie pakalpojumu veidi</t>
  </si>
  <si>
    <t> Citi pakalpojumi</t>
  </si>
  <si>
    <t>Veļas mazgāšanas (veļas maiņa 10 dienas 1 reize, medicīnas pakalpojumu nodrošināšanai palagi masāžām, dvieļi dūņām u.t.t.)  pakalpojuma apjoms 2012. gadā Dubultu prospektā 71  6460,43ls Valsts budžeta klientu apkalpošanai 70 % t.i.4522,3/1950 =2,31 ls x10% pieaugums</t>
  </si>
  <si>
    <t> 2361</t>
  </si>
  <si>
    <t> Mīkstais inventārs</t>
  </si>
  <si>
    <t> Virtuves inventārs, trauki un galda piederumi</t>
  </si>
  <si>
    <t> 2362</t>
  </si>
  <si>
    <t>70 % no 6460,43/ 1950x10%=2,54 Ls</t>
  </si>
  <si>
    <t>13,02x10%=14,32Ls</t>
  </si>
  <si>
    <t>2,50x40%=3,50x21=73,50 ls</t>
  </si>
  <si>
    <t>Ūdens un kanalizācijas tarifu faktiskais pieaugums 2012. gadā  30%  ( Ūdens un kanalizācijas tarifs uz -01.01.2011 ir 1,31 Ls bez PVN , uz 01.01.2013 1,83 Ls bez pvn t.i. pieaugums 40%)</t>
  </si>
  <si>
    <t>Elektroenerģijas tarifu  plānotais pieaugums 10% (Elektroenerģijas  tarifs uz -01.01.2011 ir 0,06694 Ls bez PVN , uz 01.01.2013 0,0794 Ls bez pvn t.i. pieaugums 19%)</t>
  </si>
  <si>
    <t>Vidējie ēdināšanas izdevumi ar 40% pārtikas produktu cenu pieaugumu (trīsreizēja ēdināšana). Neskatoties uz produktu cenu kāpumu, klientu ēdināšana joprojām tiek ietverta 2,5ls (2009. gada tāme)</t>
  </si>
  <si>
    <t>Sakaru pakalpojumiem  ( klientiem ir pieeja internetam) un pasta pakalpojumu nodrošināšanai lai informētu klientu par pakalpojumu rindu un tā saņemšanu</t>
  </si>
  <si>
    <t>Pakalpojuma nodrošināšanai nepieciešams iegādāties kvalitatīvākus medicīnas insturumentus.</t>
  </si>
  <si>
    <t>Ņemot vērā prognozēto telpu noslodzi un pakalpojumu apgrozījumu tiek prognozēts, ka infrastruktūra ātrāk nolietosies. Pakalpojuma nodrošināšana ietver arī ietver arī saimniecības preces, baseina ķīmija, dezinfekcijas līdzekļi u.tt.)</t>
  </si>
  <si>
    <t>Esošā finansējuma ietvaros ir problemātiski nodrošināt pilnvērtīgu ēdināšanas pkalpojumu. Lai iekļautos esošā pakalpojuma ēdināšanas izmaksās tiek taupīts uz kvalitāti. Pie tam ēdināšana ietver arī vairāku diētu ievērošanas prasības, atkarībā no klienta diagnozes. Līdz ar to diētu izmaksas vidēji ir augstākas ne kā parastas ēdināšanas izmaksas. Vidējie ēdināšanas izdevumi ar 40% pārtikas produktu cenu pieaugumu (trīsreizēja ēdināšana). Neskatoties uz produktu cenu kāpumu, klientu ēdināšana joprojām tiek ietverta 2,5 Ls.</t>
  </si>
  <si>
    <t>Esošā pakalpojuma groza izmaksu sadalījums  (1950 personas)</t>
  </si>
  <si>
    <t>Aprēķini**</t>
  </si>
  <si>
    <t>Pamatlīdzekļu atjaunošana 11090 ls  (ratiņkrēsli 250 x 5=1250 Ls; gultas ar madraci 15 gab. x286,4ls=4296 Ls Kopā: 5546 ls</t>
  </si>
  <si>
    <t>5546/1170=4,74 ls</t>
  </si>
  <si>
    <t>1760/1170=1,50 Ls</t>
  </si>
  <si>
    <t xml:space="preserve">Šobrīd pakalpojuma cenā nav iekļautas virtuves inventāra izmaksas, iespēju robežās izmaksas  inventāra atjaunošanai tiek segtas no maksas pakalpojumu ieņēmumiem. Virtuves inventāra un trauku atjaunošanas izmaksas  1760 Ls. </t>
  </si>
  <si>
    <t>Šobrīd pakalpojuma cenā nav iekļautas mīkstā inventāra izmaksas, iespēju robežās izmaksas tiek segtas inventāta atjaunošanai tiek segtas no maksas pakalpojumu ieņēmumiem. Mīkstā inventāra atjaunošanai iegādes 7250 ls ( gultas veļas komplekti 20 Lsx 250 komplekti, dažādi dvieļi 3 Ls x 750 gab).</t>
  </si>
  <si>
    <t>7250/1170=6,20 Ls</t>
  </si>
  <si>
    <t xml:space="preserve">1170*1,00=1170 Ls
</t>
  </si>
  <si>
    <t>Esošā finansējuma ietvaros neietvertie remonta izdevumi -  istabiņu, koridoru kosmētiskais remonts 2500 Ls.Turpmākajos gados pie 100 % telpu noslodzēm infrastruktūras atjaunošana tiek plānots kā regulārs pasākums.</t>
  </si>
  <si>
    <t>2500/1170=2,14 Ls</t>
  </si>
  <si>
    <t>Šobrīd esošā pakalpojuma cena nesedz faktiskās izmaksas.  Iespēju robēžās pakalpojuma izmaksas segtas no maksas pakalpojumu ieņēmumiem. Vidējās zāles, ķimikālijas, laboratorijas preces izdevumi  ar 20%  cenu pieaugumu  (pakalpojuma nodrošināšanai ietver masāžu eļļas, dūņas, parafīns, sāls ārstnieciskām vannām, sāls speloterapijai, parafīns, skuju ekstrats u.tt.)</t>
  </si>
  <si>
    <t xml:space="preserve">SIVA inventārs ierobežota finansējuma apstākļos nav ticis atjaunots. Iespēju robēžās pakalpojuma izmaksas segtas no maksas pakalpojumu ieņēmumiem. Ņemot vērā lielo inventāra noslodzi, izmaksas inventāra atjaunošanai jāparedz kā regulāras izmaksas. Nepieciešāma inventāra  atjaunošana   ( medicīnas inventars 4149 Ls,dažādu mēbeļu iegāde 2220 Ls;  vannas istabiņu aprīkojums 1900 Ls; vannas istabiņu inventars (glāzes, pakarināmie u.t.t.) 590 Ls; gultas madrači 40 gultām5960 ls; apgaismojuma lapmas  1210 ls) kopā 16 029 ls. Uzskaitītais inventārs plānots atjaunot divos gados. Iepriekšējos gados pakalpojuma izmaksas tika segtas no maksas pakalpojumiem.  </t>
  </si>
  <si>
    <t>16 029ls/1170/ 2gadi=6,85  Ls</t>
  </si>
  <si>
    <t>Fonogramma publiskā vietā un publiskais izpildījums 2012. gadā  1094,5 ls; pasākumu organizēšana 3666 Ls , mūzikas nodrošināšana kultūras pasākumos 1440 ls un pārējie neparedzētie izdevumi 500 Ls kopā 6700,5ls.  Viena pasākuma vidējās  izmaksas ir 119,65*56 ned.=6700,5 Ls 70 % uz Valsts budžeta klientiem 4690,35 Ls</t>
  </si>
  <si>
    <t>4690,35 ls/1170=4,01ls</t>
  </si>
  <si>
    <t xml:space="preserve">Esošā pakalpojuma pašizmaksas aprēķins nesedz faktiskās zemes nonmas izmaksas. Izmaksas tiek segtas no maksas pakalpojumu ieņēmumiem. Atbilstoši jaunajam pakalpojumam pašizmaksā tiek rēķināts lielāks īparsvars Zemes nomas izdevumiem.  (Dubultu pr. 71 2012.gadā 5556,27 Ls, citu nomas gabalu maksa tiks segtas no maksas pakalpojumiem un esošajā budžeta klientu finansējuma ) </t>
  </si>
  <si>
    <t>5556,27/1170=4,75 Ls</t>
  </si>
  <si>
    <t xml:space="preserve">Ņemot vērā plānoto inventāra un iekārtu noslodzi, Iekārrtu, inventāra un aparatūras remonta izdevumi pieaugs (2012. gadā izlietoti 3286 Ls ( tāmē paredzēti tikai 0,28x1950=546 Ls), Izmaksas segt plānojam 70 %  apjomā no jaunajiem klientiem  ko   3286 ls -546 ls= 2740ls/1170 kl=2,34 ls x70%=1,64 Ls). 30% segsim no citām pozīcijām ( t.sk. no ieņēmumiem no maksas pakalpojumiem) </t>
  </si>
  <si>
    <t>2740Ls/1170 kl=2,34 ls x70%=1,64 Ls</t>
  </si>
  <si>
    <t>Papīrs, kārtridži  u.t.t.</t>
  </si>
  <si>
    <t>1755/1170=1,50 Ls</t>
  </si>
  <si>
    <t xml:space="preserve">Šobrīd pakalpojuma cenā nav iekļautas virtuves inventāra izmaksas, iespēju robežās izmaksas  inventāra atjaunošanai tiek segtas no maksas pakalpojumu ieņēmumiem. Virtuves inventāra un trauku atjaunošanas izmaksas  1755 Ls. </t>
  </si>
  <si>
    <t xml:space="preserve">9,96 ls </t>
  </si>
  <si>
    <t xml:space="preserve">Telpu uzkopšanas pakalpojumi 2012. gadā 56517,9 ls Dubultu prospekts 71; No tā 50 % Valsts budžeta klientiem 28258,95 ls . Tāmē paredzēti tikai 3,20ls x1950= 6240 Ls . No ieņēmumiem par jauno klientu rehabilitācijas segsim 28258,95 ls -6240=22018,95 ls/1170 Ls=18,82ls. Pārējās izmaksas segsim no  citām pozīcijām ( t.sk. no ieņēmumiem no maksas pakalpojumiem)  </t>
  </si>
  <si>
    <t>28258,95 ls -6240=22018,95 ls/1170 Ls=18,82ls.</t>
  </si>
  <si>
    <t>2,05x40%=2,87Ls</t>
  </si>
  <si>
    <t>0,21x40%=0,25 ls</t>
  </si>
  <si>
    <t>2,05+40%=2,87Ls</t>
  </si>
  <si>
    <t>2,50+40%=3,50x21=73,5 Ls</t>
  </si>
  <si>
    <t>**Ņemot vērā, ka pēc esošā sociālās rehabilitācijas pakalpojuma (1950 personām) izcenojumu aprēķiniem un pakalpojuma cenas noteikšanas (no 2009. gada vienas dienas kurss  ir 18,98 Ls) ir pieauguši uzturēšanas izdevumi, t.sk. (energoresursu tarifu pieaugums (apkure, elektroenerģija, ūdens un kanalizācijas pakalpojumi), ēdināšanas izdevumi, medikamentu cenas, zemesa nomas maksas pieaugums u.c), sociālās rehabilitācijas pakalpojuma (1170 personām) cenas aprēķinā ņemti vērā tarifu un cenu pieaugumi.</t>
  </si>
  <si>
    <t>30% no  (26,26 ls x10%)=8,67Ls</t>
  </si>
  <si>
    <t>Uz pakalpojumu attiecināmie izdevumi 30% no apkures izmaksām vienam cilvēkam  esošajam pakalpojumam. Papildus jaunajam pakalpojumam tiek plānots arī šogad plānotais apkures atrifu pieaugums  vidēji 10%. (Apkurei  tarifs uz -01.01.2011 ir 249,18  Ls bez PVN , uz 01.01.2013 297,66  Ls bez pvn t.i.  pieaugums 19%)  nepieciešami ūdens sildīšanas pakalpojumam klientam ( ūdens procedūru nodrošināšanai (baseins, ārstnieciskās vannas) , dūņu aplikācijām, higiēnai dienā u.tt. vidēji dienā ap 500 l ūdens klientam )</t>
  </si>
  <si>
    <t>Esošajā finansējumā  ietvaros tiek segti tikai  grāmatvedības programmatūras izdevumi, savukārt papildus nepieciešami līdzekļi ir nepieciešami:  Programmatūras "Hotel"darbības nodrošināšanai un  Programmatūras "Sociālās rehabilitācijas pakalpojumu saņēmēju uzskaite"  uzturēšanai. Kopā izmaksu apjoms 6585 Ls 70% tiek plānoti segt no jaunajiem budžeta klientiem t.i.4609,5 Ls ( 30 % no maksas klientiem)</t>
  </si>
  <si>
    <t>4609,5/1170=3,94 Ls</t>
  </si>
  <si>
    <r>
      <t xml:space="preserve">Piemaksas un prēmijas                </t>
    </r>
    <r>
      <rPr>
        <b/>
        <sz val="10"/>
        <rFont val="Times New Roman"/>
        <family val="1"/>
      </rPr>
      <t xml:space="preserve"> </t>
    </r>
  </si>
  <si>
    <t>8 015 Ls/1170/=6,85  Ls</t>
  </si>
  <si>
    <t>Plānotās izmaksas jaunajam pakalpojumam, ņemot vērā jau sniegto pakalpojumu fiksētās izmaksas
 (1170 personas)</t>
  </si>
  <si>
    <t>0,21+40%=0,29 Ls</t>
  </si>
  <si>
    <t>1170*1,00=1170 Ls 1170*1,02=1193,4 Ls</t>
  </si>
  <si>
    <t>Jaunajam pakalpojumam tiek plānots elektroenerģijas tarifa  plānotais pieaugums 10% pret esošo pakalpojumu (Elektroenerģijas  tarifs uz -01.01.2011 ir 0,06694 Ls bez PVN  uz 01.01.2013 0,0794 Ls bez PVN), jo esošajam pakalpojumam izdevumus daļēji sedz no ieņēmumiem no maksas pakalpojumiem.</t>
  </si>
  <si>
    <t>Esošā finansējuma ietvaros neietvertie remonta izdevumi -  istabiņu, koridoru kosmētiskais remonts 2500 Ls.Turpmākajos gados pie 100% telpu noslodzēm infrastruktūras atjaunošana tiek plānots kā regulārs pasākums.</t>
  </si>
  <si>
    <t>Sakaru pakalpojumiem  (klientiem ir pieeja internetam) un pasta pakalpojumu nodrošināšanai, lai informētu klientu par pakalpojumu rindu un tā saņemšanu.</t>
  </si>
  <si>
    <t>Uz pakalpojumu attiecināmie izdevumi 30% no apkures izmaksām vienam cilvēkam  esošajam pakalpojumam. Papildus jaunajam pakalpojumam tiek plānots arī šogad plānotais apkures tarifu pieaugums  vidēji 10%. (Apkurei  tarifs uz - 01.01.2011 ir 249,18  Ls bez PVN, uz 01.01.2013 297,66  Ls bez PVN t.i.  pieaugums 19%)  nepieciešami ūdens sildīšanas pakalpojumam klientam (ūdens procedūru nodrošināšanai (baseins, ārstnieciskās vannas) , dūņu aplikācijām, higiēnai dienā u.tt. vidēji dienā ap 500 l ūdens klientam).</t>
  </si>
  <si>
    <t>Izdevumu pieaugums jaunajam pakalpojumam saistīts:
1) Ūdens un kanalizācijas tarifu faktiskais pieaugums 2012.gadā  30%  (Ūdens un kanalizācijas tarifs uz - 01.01.2011 ir 1,31 Ls bez PVN, uz 01.01.2013 1,83 Ls bez PVN).</t>
  </si>
  <si>
    <t>Ņemot vērā plānoto inventāra un iekārtu noslodzi, iekārtu, inventāra un aparatūras remonta izdevumi pieaugs (2012. gadā izlietoti 3286 Ls (tāmē paredzēti tikai 0,28x1950=546 Ls). Izmaksas segt plānojam 70%  apjomā no jaunajiem klientiem  -  3286 Ls -546 Ls= 2740 Ls/1170 kl=2,34 Ls x70%=1,64 Ls). 30% segsim no citām pozīcijām (t.sk. no ieņēmumiem no maksas pakalpojumiem).</t>
  </si>
  <si>
    <t>2740Ls/1170 kl=2,34 Ls x70%=1,64 Ls</t>
  </si>
  <si>
    <t>28258,95 Ls -6669=21590 Ls/1170 Ls=18,45 Ls</t>
  </si>
  <si>
    <t>Veļas mazgāšanas (veļas maiņa 10 dienās 1 reize, medicīnas pakalpojumu nodrošināšanai palagi masāžām, dvieļi dūņām u.t.t.)  pakalpojuma apjoms 2012. gadā Dubultu prospektā 71  6460,43 Ls Valsts budžeta klientu apkalpošanai 70 % t.i.4522,3/1950 =2,31 Ls x10% pieaugums uz energotarifu rēķina). Šobrīd esošajam pakalpojumam izmaksas sedz no maksas pakalpojumu un citiem pašu ieņēmumiem.</t>
  </si>
  <si>
    <t>Telpu uzkopšanas pakalpojumi 2012. gadā 56517,9 Ls Dubultu prospekts 71, no tā 50 % Valsts budžeta klientiem 28258,95 Ls . Tāmē paredzēti tikai 3,42 Ls x1950=6669 Ls . No ieņēmumiem par jauno klientu rehabilitācijas segsim 28258,95 Ls - 6669 Ls =21590 Ls/1170 Ls=18,45 Ls. Pārējās izmaksas segsim no  citām pozīcijām (t.sk. no ieņēmumiem no maksas pakalpojumiem).</t>
  </si>
  <si>
    <t>70 % no 6460,43/1950x10%=2,54 Ls</t>
  </si>
  <si>
    <t xml:space="preserve">Esošā pakalpojuma pašizmaksas aprēķins nesedz faktiskās zemes nomas izmaksas. Izmaksas tiek segtas no maksas pakalpojumu ieņēmumiem. Atbilstoši jaunajam pakalpojumam pašizmaksā tiek rēķināts lielāks īparsvars Zemes nomas izdevumiem.  (Dubultu pr. 71 2012.gadā 5556,27 Ls, citu nomas gabalu maksa tiks segtas no maksas pakalpojumiem un esošajā budžeta klientu finansējuma). </t>
  </si>
  <si>
    <t>Fonogramma publiskā vietā un publiskais izpildījums 2012.gadā  1094,5 Ls; pasākumu organizēšana 3666 Ls , mūzikas nodrošināšana kultūras pasākumos 1440 Ls un pārējie neparedzētie izdevumi 500 Ls kopā 6700,5 Ls.  Viena pasākuma vidējās  izmaksas ir 119,65*56 ned.=6700,5 Ls 70 % uz Valsts budžeta klientiem 4690,35 Ls.</t>
  </si>
  <si>
    <t>4690,35 Ls/1170=4,01 Ls</t>
  </si>
  <si>
    <t xml:space="preserve">SIVA inventārs ierobežota finansējuma apstākļos nav ticis atjaunots. Iespēju robēžās pakalpojuma izmaksas segtas no maksas pakalpojumu ieņēmumiem. Ņemot vērā lielo inventāra noslodzi, izmaksas inventāra atjaunošanai jāparedz kā regulāras izmaksas. Nepieciešāma inventāra  atjaunošana   (medicīnas inventars 2075 Ls, dažādu mēbeļu iegāde 1110 Ls;  vannas istabiņu aprīkojums 950 Ls; vannas istabiņu inventars (glāzes, pakarināmie u.t.t.) 295 Ls; gultas madrači 20 gultām 2980 Ls; apgaismojuma lapmas  605 Ls) kopā 8 015 Ls. Uzskaitītais inventārs plānots atjaunot divos gados. Iepriekšējos gados pakalpojuma izmaksas tika segtas no maksas pakalpojumiem.  </t>
  </si>
  <si>
    <t>Ņemot vērā prognozēto telpu noslodzi un pakalpojumu apgrozījumu tiek prognozēts, ka infrastruktūra ātrāk nolietosies. Pakalpojuma nodrošināšana ietver arī ietver arī saimniecības preces, baseina ķīmija, dezinfekcijas līdzekļi u.tt.</t>
  </si>
  <si>
    <t>Šobrīd pakalpojuma cenā nav iekļautas mīkstā inventāra izmaksas, iespēju robežās izmaksas tiek segtas inventāta atjaunošanai tiek segtas no maksas pakalpojumu ieņēmumiem. Mīkstā inventāra atjaunošanai iegādes 7250 Ls (gultas veļas komplekti 20 Ls x 250 komplekti, dažādi dvieļi 3 Ls x 750 gab).</t>
  </si>
  <si>
    <t>Pamatlīdzekļu atjaunošana 5 546 Ls, t.sk.  (ratiņkrēsli 250 x 5=1250 Ls; gultas ar madraci 16 gab. x268,5Ls=4296 Ls).</t>
  </si>
  <si>
    <t>5546/1170=4,74 Ls</t>
  </si>
  <si>
    <t>9,96 Ls +20%pieugums=11,96</t>
  </si>
  <si>
    <t xml:space="preserve">noteikumos Nr.279  "Noteikumi par kārtību, kādā personas saņem sociālās  </t>
  </si>
  <si>
    <t xml:space="preserve">rehabilitācijas pakalpojumus sociālās rehabilitācijas institūcijās, un prasībām sociālās </t>
  </si>
  <si>
    <t>rehabilitācijas pakalpojumu sniedzējiem"" anotācijai</t>
  </si>
  <si>
    <t>Labklājības ministre</t>
  </si>
  <si>
    <t>I.Viņķele</t>
  </si>
  <si>
    <t xml:space="preserve"> I.Ķīse, 67021651</t>
  </si>
  <si>
    <t>Inese.Kise@lm.gov.lv,</t>
  </si>
  <si>
    <t>fakss 67021678</t>
  </si>
  <si>
    <t>1.pielikums</t>
  </si>
  <si>
    <t>Ministru kabineta noteikumu projekta "Grozījumi Ministru kabineta 2009.gada 31.marta</t>
  </si>
  <si>
    <t>20.05.2013. 09:08</t>
  </si>
</sst>
</file>

<file path=xl/styles.xml><?xml version="1.0" encoding="utf-8"?>
<styleSheet xmlns="http://schemas.openxmlformats.org/spreadsheetml/2006/main">
  <numFmts count="1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s>
  <fonts count="45">
    <font>
      <sz val="11"/>
      <color theme="1"/>
      <name val="Calibri"/>
      <family val="2"/>
    </font>
    <font>
      <sz val="11"/>
      <color indexed="8"/>
      <name val="Calibri"/>
      <family val="2"/>
    </font>
    <font>
      <sz val="10"/>
      <name val="Times New Roman"/>
      <family val="1"/>
    </font>
    <font>
      <b/>
      <sz val="10"/>
      <name val="Times New Roman"/>
      <family val="1"/>
    </font>
    <font>
      <sz val="9"/>
      <name val="Tahoma"/>
      <family val="2"/>
    </font>
    <font>
      <b/>
      <sz val="9"/>
      <name val="Tahoma"/>
      <family val="2"/>
    </font>
    <font>
      <sz val="10"/>
      <color indexed="8"/>
      <name val="Times New Roman"/>
      <family val="1"/>
    </font>
    <font>
      <sz val="13"/>
      <color indexed="8"/>
      <name val="Times New Roman"/>
      <family val="1"/>
    </font>
    <font>
      <sz val="8"/>
      <name val="Calibri"/>
      <family val="2"/>
    </font>
    <font>
      <sz val="12"/>
      <name val="Times New Roman"/>
      <family val="1"/>
    </font>
    <font>
      <b/>
      <sz val="14"/>
      <name val="Times New Roman"/>
      <family val="1"/>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13"/>
        <bgColor indexed="64"/>
      </patternFill>
    </fill>
    <fill>
      <patternFill patternType="solid">
        <fgColor indexed="49"/>
        <bgColor indexed="64"/>
      </patternFill>
    </fill>
    <fill>
      <patternFill patternType="solid">
        <fgColor indexed="44"/>
        <bgColor indexed="64"/>
      </patternFill>
    </fill>
    <fill>
      <patternFill patternType="solid">
        <fgColor indexed="10"/>
        <bgColor indexed="64"/>
      </patternFill>
    </fill>
    <fill>
      <patternFill patternType="solid">
        <fgColor indexed="51"/>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medium"/>
      <right/>
      <top style="medium"/>
      <bottom style="medium"/>
    </border>
    <border>
      <left style="medium"/>
      <right style="medium"/>
      <top style="medium"/>
      <bottom style="thin"/>
    </border>
    <border>
      <left style="medium"/>
      <right style="medium"/>
      <top/>
      <bottom/>
    </border>
    <border>
      <left style="thin"/>
      <right style="thin"/>
      <top style="thin"/>
      <bottom/>
    </border>
    <border>
      <left/>
      <right style="thin"/>
      <top/>
      <bottom/>
    </border>
    <border>
      <left style="medium"/>
      <right style="thin"/>
      <top style="medium"/>
      <bottom style="thin"/>
    </border>
    <border>
      <left style="medium"/>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right/>
      <top style="thin"/>
      <bottom style="thin"/>
    </border>
    <border>
      <left style="thin"/>
      <right/>
      <top style="thin"/>
      <bottom style="medium"/>
    </border>
    <border>
      <left/>
      <right/>
      <top style="thin"/>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right/>
      <top/>
      <bottom style="thin"/>
    </border>
    <border>
      <left style="thin"/>
      <right/>
      <top/>
      <bottom style="thin"/>
    </border>
    <border>
      <left style="medium"/>
      <right/>
      <top style="thin"/>
      <bottom style="thin"/>
    </border>
    <border>
      <left style="medium"/>
      <right style="medium"/>
      <top style="thin"/>
      <bottom/>
    </border>
    <border>
      <left style="medium"/>
      <right style="thin"/>
      <top style="thin"/>
      <bottom/>
    </border>
    <border>
      <left style="thin"/>
      <right style="medium"/>
      <top style="thin"/>
      <bottom/>
    </border>
    <border>
      <left/>
      <right/>
      <top style="thin"/>
      <bottom/>
    </border>
    <border>
      <left style="thin"/>
      <right/>
      <top style="thin"/>
      <bottom/>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right style="medium"/>
      <top style="thin"/>
      <bottom style="thin"/>
    </border>
    <border>
      <left/>
      <right style="medium"/>
      <top style="thin"/>
      <bottom style="medium"/>
    </border>
    <border>
      <left/>
      <right style="medium"/>
      <top/>
      <bottom style="thin"/>
    </border>
    <border>
      <left/>
      <right style="medium"/>
      <top/>
      <bottom/>
    </border>
    <border>
      <left style="medium"/>
      <right style="thin"/>
      <top style="medium"/>
      <bottom style="medium"/>
    </border>
    <border>
      <left style="thin"/>
      <right style="medium"/>
      <top style="medium"/>
      <bottom style="medium"/>
    </border>
    <border>
      <left style="medium"/>
      <right style="medium"/>
      <top style="medium"/>
      <bottom/>
    </border>
    <border>
      <left style="medium"/>
      <right style="medium"/>
      <top/>
      <bottom style="medium"/>
    </border>
    <border>
      <left/>
      <right/>
      <top style="medium"/>
      <bottom style="medium"/>
    </border>
    <border>
      <left/>
      <right/>
      <top/>
      <bottom style="medium"/>
    </border>
    <border>
      <left/>
      <right style="medium"/>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51">
    <xf numFmtId="0" fontId="0" fillId="0" borderId="0" xfId="0" applyFont="1" applyAlignment="1">
      <alignment/>
    </xf>
    <xf numFmtId="0" fontId="2" fillId="0" borderId="10" xfId="0" applyFont="1" applyBorder="1" applyAlignment="1">
      <alignment wrapText="1"/>
    </xf>
    <xf numFmtId="0" fontId="2" fillId="33" borderId="11" xfId="0" applyFont="1" applyFill="1" applyBorder="1" applyAlignment="1">
      <alignment wrapText="1"/>
    </xf>
    <xf numFmtId="0" fontId="2" fillId="0" borderId="0" xfId="0" applyFont="1" applyAlignment="1">
      <alignment/>
    </xf>
    <xf numFmtId="0" fontId="2" fillId="0" borderId="10" xfId="0" applyFont="1" applyBorder="1" applyAlignment="1">
      <alignment/>
    </xf>
    <xf numFmtId="0" fontId="2" fillId="33" borderId="10" xfId="0" applyFont="1" applyFill="1" applyBorder="1" applyAlignment="1">
      <alignment/>
    </xf>
    <xf numFmtId="0" fontId="2" fillId="33" borderId="10" xfId="0" applyFont="1" applyFill="1" applyBorder="1" applyAlignment="1">
      <alignment wrapText="1"/>
    </xf>
    <xf numFmtId="0" fontId="2" fillId="33" borderId="10" xfId="0" applyFont="1" applyFill="1" applyBorder="1" applyAlignment="1">
      <alignment vertical="center" wrapText="1"/>
    </xf>
    <xf numFmtId="0" fontId="2" fillId="0" borderId="12" xfId="0" applyFont="1" applyBorder="1" applyAlignment="1">
      <alignment/>
    </xf>
    <xf numFmtId="0" fontId="2" fillId="34" borderId="10" xfId="0" applyFont="1" applyFill="1" applyBorder="1" applyAlignment="1">
      <alignment/>
    </xf>
    <xf numFmtId="0" fontId="2" fillId="0" borderId="13" xfId="0" applyFont="1" applyBorder="1" applyAlignment="1">
      <alignment/>
    </xf>
    <xf numFmtId="0" fontId="2" fillId="33" borderId="14" xfId="0" applyFont="1" applyFill="1" applyBorder="1" applyAlignment="1">
      <alignment/>
    </xf>
    <xf numFmtId="0" fontId="2" fillId="35" borderId="11" xfId="0" applyFont="1" applyFill="1" applyBorder="1" applyAlignment="1">
      <alignment/>
    </xf>
    <xf numFmtId="0" fontId="2" fillId="35" borderId="13" xfId="0" applyFont="1" applyFill="1" applyBorder="1" applyAlignment="1">
      <alignment/>
    </xf>
    <xf numFmtId="4" fontId="2" fillId="0" borderId="0" xfId="0" applyNumberFormat="1" applyFont="1" applyAlignment="1">
      <alignment/>
    </xf>
    <xf numFmtId="0" fontId="2" fillId="0" borderId="0" xfId="0" applyFont="1" applyBorder="1" applyAlignment="1">
      <alignment/>
    </xf>
    <xf numFmtId="2" fontId="2" fillId="0" borderId="0" xfId="0" applyNumberFormat="1" applyFont="1" applyBorder="1" applyAlignment="1">
      <alignment/>
    </xf>
    <xf numFmtId="4" fontId="2" fillId="0" borderId="0" xfId="0" applyNumberFormat="1" applyFont="1" applyBorder="1" applyAlignment="1">
      <alignment/>
    </xf>
    <xf numFmtId="0" fontId="2" fillId="0" borderId="15" xfId="0" applyFont="1" applyBorder="1" applyAlignment="1">
      <alignment vertical="center" wrapText="1"/>
    </xf>
    <xf numFmtId="0" fontId="2" fillId="0" borderId="0" xfId="0" applyFont="1" applyBorder="1" applyAlignment="1">
      <alignment vertical="center" wrapText="1"/>
    </xf>
    <xf numFmtId="2" fontId="2" fillId="0" borderId="0" xfId="0" applyNumberFormat="1" applyFont="1" applyBorder="1" applyAlignment="1">
      <alignment vertical="center" wrapText="1"/>
    </xf>
    <xf numFmtId="4" fontId="2" fillId="0" borderId="0" xfId="0" applyNumberFormat="1" applyFont="1" applyBorder="1" applyAlignment="1">
      <alignment vertical="center" wrapText="1"/>
    </xf>
    <xf numFmtId="0" fontId="2" fillId="0" borderId="16" xfId="0" applyFont="1" applyBorder="1" applyAlignment="1">
      <alignment vertical="center" wrapText="1"/>
    </xf>
    <xf numFmtId="0" fontId="2" fillId="35" borderId="17" xfId="0" applyFont="1" applyFill="1" applyBorder="1" applyAlignment="1">
      <alignment/>
    </xf>
    <xf numFmtId="4" fontId="2" fillId="35" borderId="13" xfId="0" applyNumberFormat="1" applyFont="1" applyFill="1" applyBorder="1" applyAlignment="1">
      <alignment/>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Fill="1" applyBorder="1" applyAlignment="1">
      <alignment horizontal="center" vertical="center" wrapText="1"/>
    </xf>
    <xf numFmtId="4" fontId="3" fillId="35" borderId="11"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0" xfId="0" applyFont="1" applyBorder="1" applyAlignment="1">
      <alignment vertical="center"/>
    </xf>
    <xf numFmtId="4" fontId="3" fillId="0" borderId="22" xfId="0" applyNumberFormat="1" applyFont="1" applyBorder="1" applyAlignment="1">
      <alignment horizontal="right" vertical="center"/>
    </xf>
    <xf numFmtId="4" fontId="3" fillId="0" borderId="23" xfId="0" applyNumberFormat="1" applyFont="1" applyBorder="1" applyAlignment="1">
      <alignment horizontal="right" vertical="center"/>
    </xf>
    <xf numFmtId="4" fontId="3" fillId="0" borderId="24" xfId="0" applyNumberFormat="1" applyFont="1" applyBorder="1" applyAlignment="1">
      <alignment horizontal="right" vertical="center"/>
    </xf>
    <xf numFmtId="4" fontId="3" fillId="0" borderId="25" xfId="0" applyNumberFormat="1" applyFont="1" applyBorder="1" applyAlignment="1">
      <alignment horizontal="right" vertical="center"/>
    </xf>
    <xf numFmtId="4" fontId="3" fillId="0" borderId="26" xfId="0" applyNumberFormat="1" applyFont="1" applyBorder="1" applyAlignment="1">
      <alignment horizontal="right" vertical="center"/>
    </xf>
    <xf numFmtId="3" fontId="2" fillId="33" borderId="22" xfId="0" applyNumberFormat="1" applyFont="1" applyFill="1" applyBorder="1" applyAlignment="1">
      <alignment horizontal="center" vertical="center"/>
    </xf>
    <xf numFmtId="3" fontId="3" fillId="0" borderId="23"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vertical="center"/>
    </xf>
    <xf numFmtId="4" fontId="2" fillId="0" borderId="22" xfId="0" applyNumberFormat="1" applyFont="1" applyBorder="1" applyAlignment="1">
      <alignment horizontal="right" vertical="center"/>
    </xf>
    <xf numFmtId="4" fontId="2" fillId="0" borderId="23" xfId="0" applyNumberFormat="1" applyFont="1" applyBorder="1" applyAlignment="1">
      <alignment horizontal="right" vertical="center"/>
    </xf>
    <xf numFmtId="4" fontId="2" fillId="0" borderId="24" xfId="0" applyNumberFormat="1" applyFont="1" applyBorder="1" applyAlignment="1">
      <alignment horizontal="right" vertical="center"/>
    </xf>
    <xf numFmtId="4" fontId="2" fillId="0" borderId="25" xfId="0" applyNumberFormat="1" applyFont="1" applyBorder="1" applyAlignment="1">
      <alignment horizontal="right" vertical="center"/>
    </xf>
    <xf numFmtId="4" fontId="2" fillId="0" borderId="26" xfId="0" applyNumberFormat="1" applyFont="1" applyBorder="1" applyAlignment="1">
      <alignment horizontal="right" vertical="center"/>
    </xf>
    <xf numFmtId="3" fontId="2" fillId="0" borderId="23" xfId="0" applyNumberFormat="1"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vertical="center" wrapText="1"/>
    </xf>
    <xf numFmtId="4" fontId="3" fillId="0" borderId="22" xfId="0" applyNumberFormat="1" applyFont="1" applyBorder="1" applyAlignment="1">
      <alignment vertical="center"/>
    </xf>
    <xf numFmtId="4" fontId="3" fillId="0" borderId="23" xfId="0" applyNumberFormat="1" applyFont="1" applyBorder="1" applyAlignment="1">
      <alignment vertical="center"/>
    </xf>
    <xf numFmtId="4" fontId="3" fillId="0" borderId="24" xfId="0" applyNumberFormat="1" applyFont="1" applyBorder="1" applyAlignment="1">
      <alignment vertical="center"/>
    </xf>
    <xf numFmtId="4" fontId="3" fillId="0" borderId="25" xfId="0" applyNumberFormat="1" applyFont="1" applyBorder="1" applyAlignment="1">
      <alignment vertical="center"/>
    </xf>
    <xf numFmtId="4" fontId="3" fillId="0" borderId="26" xfId="0" applyNumberFormat="1" applyFont="1" applyBorder="1" applyAlignment="1">
      <alignment vertical="center"/>
    </xf>
    <xf numFmtId="0" fontId="3" fillId="33" borderId="10" xfId="0" applyFont="1" applyFill="1" applyBorder="1" applyAlignment="1">
      <alignment vertical="center"/>
    </xf>
    <xf numFmtId="4" fontId="3" fillId="33" borderId="22" xfId="0" applyNumberFormat="1" applyFont="1" applyFill="1" applyBorder="1" applyAlignment="1">
      <alignment vertical="center"/>
    </xf>
    <xf numFmtId="4" fontId="3" fillId="33" borderId="23" xfId="0" applyNumberFormat="1" applyFont="1" applyFill="1" applyBorder="1" applyAlignment="1">
      <alignment vertical="center"/>
    </xf>
    <xf numFmtId="4" fontId="3" fillId="33" borderId="24" xfId="0" applyNumberFormat="1" applyFont="1" applyFill="1" applyBorder="1" applyAlignment="1">
      <alignment vertical="center"/>
    </xf>
    <xf numFmtId="4" fontId="3" fillId="33" borderId="25" xfId="0" applyNumberFormat="1" applyFont="1" applyFill="1" applyBorder="1" applyAlignment="1">
      <alignment vertical="center"/>
    </xf>
    <xf numFmtId="4" fontId="3" fillId="33" borderId="26" xfId="0" applyNumberFormat="1" applyFont="1" applyFill="1" applyBorder="1" applyAlignment="1">
      <alignment vertical="center"/>
    </xf>
    <xf numFmtId="0" fontId="2" fillId="33" borderId="10" xfId="0" applyFont="1" applyFill="1" applyBorder="1" applyAlignment="1">
      <alignment horizontal="center" vertical="center"/>
    </xf>
    <xf numFmtId="4" fontId="2" fillId="33" borderId="22" xfId="0" applyNumberFormat="1" applyFont="1" applyFill="1" applyBorder="1" applyAlignment="1">
      <alignment horizontal="center" vertical="center"/>
    </xf>
    <xf numFmtId="4" fontId="2" fillId="33" borderId="23" xfId="0" applyNumberFormat="1" applyFont="1" applyFill="1" applyBorder="1" applyAlignment="1">
      <alignment horizontal="center" vertical="center"/>
    </xf>
    <xf numFmtId="4" fontId="2" fillId="33" borderId="24" xfId="0" applyNumberFormat="1" applyFont="1" applyFill="1" applyBorder="1" applyAlignment="1">
      <alignment horizontal="center" vertical="center"/>
    </xf>
    <xf numFmtId="4" fontId="2" fillId="33" borderId="25" xfId="0" applyNumberFormat="1" applyFont="1" applyFill="1" applyBorder="1" applyAlignment="1">
      <alignment horizontal="center" vertical="center"/>
    </xf>
    <xf numFmtId="4" fontId="2" fillId="33" borderId="26" xfId="0" applyNumberFormat="1" applyFont="1" applyFill="1" applyBorder="1" applyAlignment="1">
      <alignment horizontal="center" vertical="center"/>
    </xf>
    <xf numFmtId="0" fontId="2" fillId="33" borderId="10" xfId="0" applyFont="1" applyFill="1" applyBorder="1" applyAlignment="1">
      <alignment horizontal="right" vertical="center"/>
    </xf>
    <xf numFmtId="0" fontId="2" fillId="33" borderId="10" xfId="0" applyFont="1" applyFill="1" applyBorder="1" applyAlignment="1">
      <alignment vertical="center"/>
    </xf>
    <xf numFmtId="4" fontId="2" fillId="33" borderId="22" xfId="0" applyNumberFormat="1" applyFont="1" applyFill="1" applyBorder="1" applyAlignment="1">
      <alignment horizontal="right" vertical="center"/>
    </xf>
    <xf numFmtId="4" fontId="2" fillId="33" borderId="23" xfId="0" applyNumberFormat="1" applyFont="1" applyFill="1" applyBorder="1" applyAlignment="1">
      <alignment horizontal="right" vertical="center"/>
    </xf>
    <xf numFmtId="4" fontId="2" fillId="33" borderId="24" xfId="0" applyNumberFormat="1" applyFont="1" applyFill="1" applyBorder="1" applyAlignment="1">
      <alignment horizontal="right" vertical="center"/>
    </xf>
    <xf numFmtId="4" fontId="2" fillId="33" borderId="25" xfId="0" applyNumberFormat="1" applyFont="1" applyFill="1" applyBorder="1" applyAlignment="1">
      <alignment horizontal="right" vertical="center"/>
    </xf>
    <xf numFmtId="4" fontId="2" fillId="33" borderId="26" xfId="0" applyNumberFormat="1" applyFont="1" applyFill="1" applyBorder="1" applyAlignment="1">
      <alignment horizontal="right" vertical="center"/>
    </xf>
    <xf numFmtId="0" fontId="2" fillId="33" borderId="10" xfId="0" applyFont="1" applyFill="1" applyBorder="1" applyAlignment="1">
      <alignment horizontal="center" vertical="center" wrapText="1"/>
    </xf>
    <xf numFmtId="4" fontId="2" fillId="33" borderId="22" xfId="0" applyNumberFormat="1" applyFont="1" applyFill="1" applyBorder="1" applyAlignment="1">
      <alignment horizontal="center" vertical="center" wrapText="1"/>
    </xf>
    <xf numFmtId="4" fontId="2" fillId="33" borderId="23" xfId="0" applyNumberFormat="1" applyFont="1" applyFill="1" applyBorder="1" applyAlignment="1">
      <alignment horizontal="center" vertical="center" wrapText="1"/>
    </xf>
    <xf numFmtId="4" fontId="2" fillId="33" borderId="24" xfId="0" applyNumberFormat="1" applyFont="1" applyFill="1" applyBorder="1" applyAlignment="1">
      <alignment horizontal="center" vertical="center" wrapText="1"/>
    </xf>
    <xf numFmtId="4" fontId="2" fillId="33" borderId="25" xfId="0" applyNumberFormat="1" applyFont="1" applyFill="1" applyBorder="1" applyAlignment="1">
      <alignment horizontal="center" vertical="center" wrapText="1"/>
    </xf>
    <xf numFmtId="4" fontId="2" fillId="33" borderId="26" xfId="0" applyNumberFormat="1" applyFont="1" applyFill="1" applyBorder="1" applyAlignment="1">
      <alignment horizontal="center" vertical="center" wrapText="1"/>
    </xf>
    <xf numFmtId="0" fontId="3" fillId="33" borderId="10" xfId="0" applyFont="1" applyFill="1" applyBorder="1" applyAlignment="1">
      <alignment vertical="center" wrapText="1"/>
    </xf>
    <xf numFmtId="0" fontId="2" fillId="33" borderId="25" xfId="0" applyFont="1" applyFill="1" applyBorder="1" applyAlignment="1">
      <alignment horizontal="left" vertical="top" wrapText="1"/>
    </xf>
    <xf numFmtId="4" fontId="3" fillId="33" borderId="22" xfId="0" applyNumberFormat="1" applyFont="1" applyFill="1" applyBorder="1" applyAlignment="1">
      <alignment vertical="center" wrapText="1"/>
    </xf>
    <xf numFmtId="4" fontId="3" fillId="33" borderId="23" xfId="0" applyNumberFormat="1" applyFont="1" applyFill="1" applyBorder="1" applyAlignment="1">
      <alignment vertical="center" wrapText="1"/>
    </xf>
    <xf numFmtId="4" fontId="3" fillId="33" borderId="24" xfId="0" applyNumberFormat="1" applyFont="1" applyFill="1" applyBorder="1" applyAlignment="1">
      <alignment vertical="center" wrapText="1"/>
    </xf>
    <xf numFmtId="4" fontId="3" fillId="33" borderId="25" xfId="0" applyNumberFormat="1" applyFont="1" applyFill="1" applyBorder="1" applyAlignment="1">
      <alignment vertical="center" wrapText="1"/>
    </xf>
    <xf numFmtId="4" fontId="3" fillId="33" borderId="26" xfId="0" applyNumberFormat="1" applyFont="1" applyFill="1" applyBorder="1" applyAlignment="1">
      <alignment vertical="center" wrapText="1"/>
    </xf>
    <xf numFmtId="0" fontId="3" fillId="33" borderId="10" xfId="0" applyFont="1" applyFill="1" applyBorder="1" applyAlignment="1">
      <alignment horizontal="center" vertical="center" wrapText="1"/>
    </xf>
    <xf numFmtId="0" fontId="2" fillId="33" borderId="10" xfId="0" applyFont="1" applyFill="1" applyBorder="1" applyAlignment="1">
      <alignment horizontal="right" vertical="center" wrapText="1"/>
    </xf>
    <xf numFmtId="0" fontId="2" fillId="33" borderId="0" xfId="0" applyFont="1" applyFill="1" applyAlignment="1">
      <alignment/>
    </xf>
    <xf numFmtId="4" fontId="2" fillId="33" borderId="22" xfId="0" applyNumberFormat="1" applyFont="1" applyFill="1" applyBorder="1" applyAlignment="1">
      <alignment horizontal="right" vertical="center" wrapText="1"/>
    </xf>
    <xf numFmtId="4" fontId="2" fillId="33" borderId="23" xfId="0" applyNumberFormat="1" applyFont="1" applyFill="1" applyBorder="1" applyAlignment="1">
      <alignment horizontal="right" vertical="center" wrapText="1"/>
    </xf>
    <xf numFmtId="4" fontId="2" fillId="33" borderId="24" xfId="0" applyNumberFormat="1" applyFont="1" applyFill="1" applyBorder="1" applyAlignment="1">
      <alignment horizontal="right" vertical="center" wrapText="1"/>
    </xf>
    <xf numFmtId="4" fontId="2" fillId="33" borderId="25" xfId="0" applyNumberFormat="1" applyFont="1" applyFill="1" applyBorder="1" applyAlignment="1">
      <alignment horizontal="right" vertical="center" wrapText="1"/>
    </xf>
    <xf numFmtId="4" fontId="2" fillId="33" borderId="26" xfId="0" applyNumberFormat="1" applyFont="1" applyFill="1" applyBorder="1" applyAlignment="1">
      <alignment horizontal="right" vertical="center" wrapText="1"/>
    </xf>
    <xf numFmtId="0" fontId="2" fillId="33" borderId="22" xfId="0" applyFont="1" applyFill="1" applyBorder="1" applyAlignment="1">
      <alignment horizontal="right" vertical="top" wrapText="1"/>
    </xf>
    <xf numFmtId="4" fontId="3" fillId="33" borderId="22" xfId="0" applyNumberFormat="1" applyFont="1" applyFill="1" applyBorder="1" applyAlignment="1">
      <alignment horizontal="right" vertical="center"/>
    </xf>
    <xf numFmtId="4" fontId="3" fillId="33" borderId="23" xfId="0" applyNumberFormat="1" applyFont="1" applyFill="1" applyBorder="1" applyAlignment="1">
      <alignment horizontal="right" vertical="center"/>
    </xf>
    <xf numFmtId="4" fontId="3" fillId="33" borderId="24" xfId="0" applyNumberFormat="1" applyFont="1" applyFill="1" applyBorder="1" applyAlignment="1">
      <alignment horizontal="right" vertical="center"/>
    </xf>
    <xf numFmtId="4" fontId="3" fillId="33" borderId="25" xfId="0" applyNumberFormat="1" applyFont="1" applyFill="1" applyBorder="1" applyAlignment="1">
      <alignment horizontal="right" vertical="center"/>
    </xf>
    <xf numFmtId="4" fontId="3" fillId="33" borderId="26" xfId="0" applyNumberFormat="1" applyFont="1" applyFill="1" applyBorder="1" applyAlignment="1">
      <alignment horizontal="right" vertical="center"/>
    </xf>
    <xf numFmtId="0" fontId="3" fillId="36" borderId="10" xfId="0" applyFont="1" applyFill="1" applyBorder="1" applyAlignment="1">
      <alignment horizontal="right" vertical="center"/>
    </xf>
    <xf numFmtId="0" fontId="3" fillId="36" borderId="10" xfId="0" applyFont="1" applyFill="1" applyBorder="1" applyAlignment="1">
      <alignment vertical="center" wrapText="1"/>
    </xf>
    <xf numFmtId="4" fontId="3" fillId="36" borderId="22" xfId="0" applyNumberFormat="1" applyFont="1" applyFill="1" applyBorder="1" applyAlignment="1">
      <alignment horizontal="right" vertical="center"/>
    </xf>
    <xf numFmtId="4" fontId="3" fillId="36" borderId="23" xfId="0" applyNumberFormat="1" applyFont="1" applyFill="1" applyBorder="1" applyAlignment="1">
      <alignment horizontal="right" vertical="center"/>
    </xf>
    <xf numFmtId="4" fontId="3" fillId="36" borderId="24" xfId="0" applyNumberFormat="1" applyFont="1" applyFill="1" applyBorder="1" applyAlignment="1">
      <alignment horizontal="right" vertical="center"/>
    </xf>
    <xf numFmtId="4" fontId="3" fillId="36" borderId="25" xfId="0" applyNumberFormat="1" applyFont="1" applyFill="1" applyBorder="1" applyAlignment="1">
      <alignment horizontal="right" vertical="center"/>
    </xf>
    <xf numFmtId="4" fontId="3" fillId="36" borderId="26" xfId="0" applyNumberFormat="1" applyFont="1" applyFill="1" applyBorder="1" applyAlignment="1">
      <alignment horizontal="right" vertical="center"/>
    </xf>
    <xf numFmtId="0" fontId="3" fillId="35" borderId="11" xfId="0" applyFont="1" applyFill="1" applyBorder="1" applyAlignment="1">
      <alignment vertical="center"/>
    </xf>
    <xf numFmtId="4" fontId="2" fillId="35" borderId="19" xfId="0" applyNumberFormat="1" applyFont="1" applyFill="1" applyBorder="1" applyAlignment="1">
      <alignment horizontal="right" vertical="center"/>
    </xf>
    <xf numFmtId="4" fontId="3" fillId="35" borderId="20" xfId="0" applyNumberFormat="1" applyFont="1" applyFill="1" applyBorder="1" applyAlignment="1">
      <alignment horizontal="right" vertical="center"/>
    </xf>
    <xf numFmtId="4" fontId="3" fillId="35" borderId="27" xfId="0" applyNumberFormat="1" applyFont="1" applyFill="1" applyBorder="1" applyAlignment="1">
      <alignment horizontal="right" vertical="center"/>
    </xf>
    <xf numFmtId="4" fontId="3" fillId="35" borderId="21" xfId="0" applyNumberFormat="1" applyFont="1" applyFill="1" applyBorder="1" applyAlignment="1">
      <alignment horizontal="right" vertical="center"/>
    </xf>
    <xf numFmtId="4" fontId="3" fillId="35" borderId="28" xfId="0" applyNumberFormat="1" applyFont="1" applyFill="1" applyBorder="1" applyAlignment="1">
      <alignment horizontal="right" vertical="center"/>
    </xf>
    <xf numFmtId="0" fontId="3" fillId="35" borderId="29" xfId="0" applyFont="1" applyFill="1" applyBorder="1" applyAlignment="1">
      <alignment vertical="center"/>
    </xf>
    <xf numFmtId="0" fontId="3" fillId="35" borderId="29" xfId="0" applyFont="1" applyFill="1" applyBorder="1" applyAlignment="1">
      <alignment vertical="center" wrapText="1"/>
    </xf>
    <xf numFmtId="4" fontId="3" fillId="35" borderId="30" xfId="0" applyNumberFormat="1" applyFont="1" applyFill="1" applyBorder="1" applyAlignment="1">
      <alignment vertical="center"/>
    </xf>
    <xf numFmtId="4" fontId="3" fillId="35" borderId="31" xfId="0" applyNumberFormat="1" applyFont="1" applyFill="1" applyBorder="1" applyAlignment="1">
      <alignment vertical="center"/>
    </xf>
    <xf numFmtId="4" fontId="3" fillId="35" borderId="32" xfId="0" applyNumberFormat="1" applyFont="1" applyFill="1" applyBorder="1" applyAlignment="1">
      <alignment vertical="center"/>
    </xf>
    <xf numFmtId="4" fontId="3" fillId="35" borderId="33" xfId="0" applyNumberFormat="1" applyFont="1" applyFill="1" applyBorder="1" applyAlignment="1">
      <alignment vertical="center"/>
    </xf>
    <xf numFmtId="3" fontId="3" fillId="35" borderId="30" xfId="0" applyNumberFormat="1" applyFont="1" applyFill="1" applyBorder="1" applyAlignment="1">
      <alignment horizontal="center" vertical="center"/>
    </xf>
    <xf numFmtId="3" fontId="3" fillId="35" borderId="31" xfId="0" applyNumberFormat="1" applyFont="1" applyFill="1" applyBorder="1" applyAlignment="1">
      <alignment horizontal="center" vertical="center"/>
    </xf>
    <xf numFmtId="4" fontId="3" fillId="35" borderId="34" xfId="0" applyNumberFormat="1" applyFont="1" applyFill="1" applyBorder="1" applyAlignment="1">
      <alignment vertical="center"/>
    </xf>
    <xf numFmtId="3" fontId="3" fillId="33" borderId="23" xfId="0" applyNumberFormat="1" applyFont="1" applyFill="1" applyBorder="1" applyAlignment="1">
      <alignment horizontal="center" vertical="center"/>
    </xf>
    <xf numFmtId="3" fontId="2" fillId="33" borderId="23" xfId="0" applyNumberFormat="1" applyFont="1" applyFill="1" applyBorder="1" applyAlignment="1">
      <alignment horizontal="center" vertical="center"/>
    </xf>
    <xf numFmtId="3" fontId="2" fillId="33" borderId="23" xfId="0" applyNumberFormat="1" applyFont="1" applyFill="1" applyBorder="1" applyAlignment="1">
      <alignment horizontal="center" vertical="center" wrapText="1"/>
    </xf>
    <xf numFmtId="0" fontId="2" fillId="33" borderId="23" xfId="0" applyFont="1" applyFill="1" applyBorder="1" applyAlignment="1">
      <alignment horizontal="left" vertical="top" wrapText="1"/>
    </xf>
    <xf numFmtId="3" fontId="3" fillId="33" borderId="22" xfId="0" applyNumberFormat="1" applyFont="1" applyFill="1" applyBorder="1" applyAlignment="1">
      <alignment horizontal="center" vertical="center" wrapText="1"/>
    </xf>
    <xf numFmtId="3" fontId="3" fillId="33" borderId="23" xfId="0" applyNumberFormat="1" applyFont="1" applyFill="1" applyBorder="1" applyAlignment="1">
      <alignment horizontal="center" vertical="center" wrapText="1"/>
    </xf>
    <xf numFmtId="3" fontId="2" fillId="33" borderId="22" xfId="0" applyNumberFormat="1" applyFont="1" applyFill="1" applyBorder="1" applyAlignment="1">
      <alignment horizontal="center" vertical="center" wrapText="1"/>
    </xf>
    <xf numFmtId="0" fontId="2" fillId="33" borderId="0" xfId="0" applyFont="1" applyFill="1" applyBorder="1" applyAlignment="1">
      <alignment/>
    </xf>
    <xf numFmtId="0" fontId="2" fillId="33" borderId="35" xfId="0" applyFont="1" applyFill="1" applyBorder="1" applyAlignment="1">
      <alignment horizontal="right" vertical="top" wrapText="1"/>
    </xf>
    <xf numFmtId="3" fontId="3" fillId="33" borderId="22" xfId="0" applyNumberFormat="1" applyFont="1" applyFill="1" applyBorder="1" applyAlignment="1">
      <alignment horizontal="center" vertical="center"/>
    </xf>
    <xf numFmtId="0" fontId="3" fillId="34" borderId="10" xfId="0" applyFont="1" applyFill="1" applyBorder="1" applyAlignment="1">
      <alignment horizontal="right" vertical="center"/>
    </xf>
    <xf numFmtId="0" fontId="3" fillId="34" borderId="10" xfId="0" applyFont="1" applyFill="1" applyBorder="1" applyAlignment="1">
      <alignment vertical="center" wrapText="1"/>
    </xf>
    <xf numFmtId="4" fontId="3" fillId="34" borderId="22" xfId="0" applyNumberFormat="1" applyFont="1" applyFill="1" applyBorder="1" applyAlignment="1">
      <alignment horizontal="right" vertical="center"/>
    </xf>
    <xf numFmtId="4" fontId="3" fillId="34" borderId="23" xfId="0" applyNumberFormat="1" applyFont="1" applyFill="1" applyBorder="1" applyAlignment="1">
      <alignment horizontal="right" vertical="center"/>
    </xf>
    <xf numFmtId="4" fontId="3" fillId="34" borderId="25" xfId="0" applyNumberFormat="1" applyFont="1" applyFill="1" applyBorder="1" applyAlignment="1">
      <alignment horizontal="right" vertical="center"/>
    </xf>
    <xf numFmtId="4" fontId="3" fillId="34" borderId="26" xfId="0" applyNumberFormat="1" applyFont="1" applyFill="1" applyBorder="1" applyAlignment="1">
      <alignment horizontal="right" vertical="center"/>
    </xf>
    <xf numFmtId="3" fontId="3" fillId="34" borderId="22" xfId="0" applyNumberFormat="1" applyFont="1" applyFill="1" applyBorder="1" applyAlignment="1">
      <alignment horizontal="center" vertical="center"/>
    </xf>
    <xf numFmtId="3" fontId="3" fillId="34" borderId="23" xfId="0" applyNumberFormat="1" applyFont="1" applyFill="1" applyBorder="1" applyAlignment="1">
      <alignment horizontal="center" vertical="center"/>
    </xf>
    <xf numFmtId="4" fontId="3" fillId="34" borderId="24" xfId="0" applyNumberFormat="1" applyFont="1" applyFill="1" applyBorder="1" applyAlignment="1">
      <alignment horizontal="right" vertical="center"/>
    </xf>
    <xf numFmtId="0" fontId="3" fillId="35" borderId="36" xfId="0" applyFont="1" applyFill="1" applyBorder="1" applyAlignment="1">
      <alignment vertical="center"/>
    </xf>
    <xf numFmtId="4" fontId="2" fillId="35" borderId="37" xfId="0" applyNumberFormat="1" applyFont="1" applyFill="1" applyBorder="1" applyAlignment="1">
      <alignment horizontal="right" vertical="center"/>
    </xf>
    <xf numFmtId="4" fontId="3" fillId="35" borderId="15" xfId="0" applyNumberFormat="1" applyFont="1" applyFill="1" applyBorder="1" applyAlignment="1">
      <alignment horizontal="right" vertical="center"/>
    </xf>
    <xf numFmtId="4" fontId="3" fillId="35" borderId="38" xfId="0" applyNumberFormat="1" applyFont="1" applyFill="1" applyBorder="1" applyAlignment="1">
      <alignment horizontal="right" vertical="center"/>
    </xf>
    <xf numFmtId="4" fontId="3" fillId="35" borderId="39" xfId="0" applyNumberFormat="1" applyFont="1" applyFill="1" applyBorder="1" applyAlignment="1">
      <alignment horizontal="right" vertical="center"/>
    </xf>
    <xf numFmtId="3" fontId="3" fillId="35" borderId="37" xfId="0" applyNumberFormat="1" applyFont="1" applyFill="1" applyBorder="1" applyAlignment="1">
      <alignment horizontal="center" vertical="center"/>
    </xf>
    <xf numFmtId="3" fontId="3" fillId="35" borderId="15" xfId="0" applyNumberFormat="1" applyFont="1" applyFill="1" applyBorder="1" applyAlignment="1">
      <alignment horizontal="center" vertical="center"/>
    </xf>
    <xf numFmtId="4" fontId="3" fillId="35" borderId="40" xfId="0" applyNumberFormat="1" applyFont="1" applyFill="1" applyBorder="1" applyAlignment="1">
      <alignment horizontal="right" vertical="center"/>
    </xf>
    <xf numFmtId="3" fontId="3" fillId="0" borderId="22" xfId="0" applyNumberFormat="1" applyFont="1" applyBorder="1" applyAlignment="1">
      <alignment horizontal="center" vertical="center"/>
    </xf>
    <xf numFmtId="4" fontId="2" fillId="0" borderId="22" xfId="0" applyNumberFormat="1" applyFont="1" applyBorder="1" applyAlignment="1">
      <alignment horizontal="center" vertical="center"/>
    </xf>
    <xf numFmtId="4" fontId="2" fillId="0" borderId="23" xfId="0" applyNumberFormat="1" applyFont="1" applyBorder="1" applyAlignment="1">
      <alignment horizontal="center" vertical="center"/>
    </xf>
    <xf numFmtId="4" fontId="2" fillId="0" borderId="25" xfId="0" applyNumberFormat="1" applyFont="1" applyBorder="1" applyAlignment="1">
      <alignment horizontal="center" vertical="center"/>
    </xf>
    <xf numFmtId="4" fontId="2" fillId="0" borderId="26" xfId="0" applyNumberFormat="1" applyFont="1" applyBorder="1" applyAlignment="1">
      <alignment horizontal="center" vertical="center"/>
    </xf>
    <xf numFmtId="4" fontId="2" fillId="0" borderId="24"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4" fontId="2" fillId="0" borderId="22" xfId="0" applyNumberFormat="1" applyFont="1" applyBorder="1" applyAlignment="1">
      <alignment horizontal="center" vertical="center" wrapText="1"/>
    </xf>
    <xf numFmtId="4" fontId="2" fillId="0" borderId="23" xfId="0" applyNumberFormat="1" applyFont="1" applyBorder="1" applyAlignment="1">
      <alignment horizontal="center" vertical="center" wrapText="1"/>
    </xf>
    <xf numFmtId="4" fontId="2" fillId="0" borderId="25" xfId="0" applyNumberFormat="1" applyFont="1" applyBorder="1" applyAlignment="1">
      <alignment horizontal="center" vertical="center" wrapText="1"/>
    </xf>
    <xf numFmtId="4" fontId="2" fillId="0" borderId="26" xfId="0" applyNumberFormat="1" applyFont="1" applyBorder="1" applyAlignment="1">
      <alignment horizontal="center" vertical="center" wrapText="1"/>
    </xf>
    <xf numFmtId="3" fontId="2" fillId="0" borderId="23" xfId="0" applyNumberFormat="1" applyFont="1" applyBorder="1" applyAlignment="1">
      <alignment horizontal="center" vertical="center" wrapText="1"/>
    </xf>
    <xf numFmtId="4" fontId="2" fillId="0" borderId="24" xfId="0" applyNumberFormat="1" applyFont="1" applyBorder="1" applyAlignment="1">
      <alignment horizontal="center" vertical="center" wrapText="1"/>
    </xf>
    <xf numFmtId="4" fontId="2" fillId="37" borderId="23" xfId="0" applyNumberFormat="1" applyFont="1" applyFill="1" applyBorder="1" applyAlignment="1">
      <alignment horizontal="right" vertical="center"/>
    </xf>
    <xf numFmtId="0" fontId="2" fillId="0" borderId="23" xfId="0" applyFont="1" applyFill="1" applyBorder="1" applyAlignment="1">
      <alignment horizontal="left" vertical="top" wrapText="1"/>
    </xf>
    <xf numFmtId="4" fontId="2" fillId="0" borderId="23" xfId="0" applyNumberFormat="1" applyFont="1" applyFill="1" applyBorder="1" applyAlignment="1">
      <alignment horizontal="right" vertical="center"/>
    </xf>
    <xf numFmtId="4" fontId="3" fillId="0" borderId="22" xfId="0" applyNumberFormat="1" applyFont="1" applyBorder="1" applyAlignment="1">
      <alignment vertical="center" wrapText="1"/>
    </xf>
    <xf numFmtId="4" fontId="3" fillId="0" borderId="23" xfId="0" applyNumberFormat="1" applyFont="1" applyBorder="1" applyAlignment="1">
      <alignment vertical="center" wrapText="1"/>
    </xf>
    <xf numFmtId="4" fontId="3" fillId="0" borderId="25" xfId="0" applyNumberFormat="1" applyFont="1" applyBorder="1" applyAlignment="1">
      <alignment vertical="center" wrapText="1"/>
    </xf>
    <xf numFmtId="4" fontId="3" fillId="0" borderId="26" xfId="0" applyNumberFormat="1" applyFont="1" applyBorder="1" applyAlignment="1">
      <alignment vertical="center" wrapText="1"/>
    </xf>
    <xf numFmtId="3" fontId="3" fillId="0" borderId="23" xfId="0" applyNumberFormat="1" applyFont="1" applyBorder="1" applyAlignment="1">
      <alignment horizontal="center" vertical="center" wrapText="1"/>
    </xf>
    <xf numFmtId="4" fontId="3" fillId="0" borderId="24" xfId="0" applyNumberFormat="1" applyFont="1" applyBorder="1" applyAlignment="1">
      <alignment vertical="center" wrapText="1"/>
    </xf>
    <xf numFmtId="0" fontId="3" fillId="0" borderId="10" xfId="0" applyFont="1" applyBorder="1" applyAlignment="1">
      <alignment horizontal="center" vertical="center" wrapText="1"/>
    </xf>
    <xf numFmtId="0" fontId="2" fillId="0" borderId="10" xfId="0" applyFont="1" applyBorder="1" applyAlignment="1">
      <alignment horizontal="right" vertical="center" wrapText="1"/>
    </xf>
    <xf numFmtId="4" fontId="2" fillId="0" borderId="22" xfId="0" applyNumberFormat="1" applyFont="1" applyBorder="1" applyAlignment="1">
      <alignment horizontal="right" vertical="center" wrapText="1"/>
    </xf>
    <xf numFmtId="4" fontId="2" fillId="0" borderId="23" xfId="0" applyNumberFormat="1" applyFont="1" applyBorder="1" applyAlignment="1">
      <alignment horizontal="right" vertical="center" wrapText="1"/>
    </xf>
    <xf numFmtId="4" fontId="2" fillId="0" borderId="25" xfId="0" applyNumberFormat="1" applyFont="1" applyBorder="1" applyAlignment="1">
      <alignment horizontal="right" vertical="center" wrapText="1"/>
    </xf>
    <xf numFmtId="4" fontId="2" fillId="0" borderId="26" xfId="0" applyNumberFormat="1" applyFont="1" applyBorder="1" applyAlignment="1">
      <alignment horizontal="right" vertical="center" wrapText="1"/>
    </xf>
    <xf numFmtId="4" fontId="2" fillId="0" borderId="24" xfId="0" applyNumberFormat="1" applyFont="1" applyBorder="1" applyAlignment="1">
      <alignment horizontal="right" vertical="center" wrapText="1"/>
    </xf>
    <xf numFmtId="0" fontId="2" fillId="0" borderId="22" xfId="0" applyFont="1" applyFill="1" applyBorder="1" applyAlignment="1">
      <alignment horizontal="right" vertical="top" wrapText="1"/>
    </xf>
    <xf numFmtId="3" fontId="3" fillId="36" borderId="22" xfId="0" applyNumberFormat="1" applyFont="1" applyFill="1" applyBorder="1" applyAlignment="1">
      <alignment horizontal="center" vertical="center"/>
    </xf>
    <xf numFmtId="3" fontId="3" fillId="36" borderId="23" xfId="0" applyNumberFormat="1" applyFont="1" applyFill="1" applyBorder="1" applyAlignment="1">
      <alignment horizontal="center" vertical="center"/>
    </xf>
    <xf numFmtId="0" fontId="3" fillId="0" borderId="11" xfId="0" applyFont="1" applyBorder="1" applyAlignment="1">
      <alignment vertical="center"/>
    </xf>
    <xf numFmtId="3" fontId="3" fillId="35" borderId="19" xfId="0" applyNumberFormat="1" applyFont="1" applyFill="1" applyBorder="1" applyAlignment="1">
      <alignment horizontal="center" vertical="center"/>
    </xf>
    <xf numFmtId="3" fontId="3" fillId="35" borderId="20" xfId="0" applyNumberFormat="1" applyFont="1" applyFill="1" applyBorder="1" applyAlignment="1">
      <alignment horizontal="center" vertical="center"/>
    </xf>
    <xf numFmtId="0" fontId="6" fillId="0" borderId="0" xfId="0" applyFont="1" applyAlignment="1">
      <alignment/>
    </xf>
    <xf numFmtId="4" fontId="6" fillId="0" borderId="0" xfId="0" applyNumberFormat="1" applyFont="1" applyAlignment="1">
      <alignment/>
    </xf>
    <xf numFmtId="0" fontId="7" fillId="0" borderId="0" xfId="0" applyFont="1" applyAlignment="1">
      <alignment/>
    </xf>
    <xf numFmtId="0" fontId="3" fillId="0" borderId="41"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left" vertical="justify"/>
    </xf>
    <xf numFmtId="0" fontId="2" fillId="33" borderId="0" xfId="0" applyFont="1" applyFill="1" applyAlignment="1">
      <alignment horizontal="left" vertical="justify"/>
    </xf>
    <xf numFmtId="0" fontId="2" fillId="0" borderId="0" xfId="0" applyFont="1" applyAlignment="1">
      <alignment vertical="justify"/>
    </xf>
    <xf numFmtId="0" fontId="2" fillId="0" borderId="10" xfId="0" applyFont="1" applyBorder="1" applyAlignment="1">
      <alignment horizontal="center"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vertical="top"/>
    </xf>
    <xf numFmtId="4" fontId="2" fillId="33" borderId="22" xfId="0" applyNumberFormat="1" applyFont="1" applyFill="1" applyBorder="1" applyAlignment="1">
      <alignment vertical="top"/>
    </xf>
    <xf numFmtId="4" fontId="2" fillId="33" borderId="23" xfId="0" applyNumberFormat="1" applyFont="1" applyFill="1" applyBorder="1" applyAlignment="1">
      <alignment horizontal="center" vertical="top"/>
    </xf>
    <xf numFmtId="4" fontId="2" fillId="33" borderId="24" xfId="0" applyNumberFormat="1" applyFont="1" applyFill="1" applyBorder="1" applyAlignment="1">
      <alignment horizontal="center" vertical="top"/>
    </xf>
    <xf numFmtId="4" fontId="2" fillId="33" borderId="22" xfId="0" applyNumberFormat="1" applyFont="1" applyFill="1" applyBorder="1" applyAlignment="1">
      <alignment horizontal="center" vertical="top"/>
    </xf>
    <xf numFmtId="4" fontId="2" fillId="33" borderId="25" xfId="0" applyNumberFormat="1" applyFont="1" applyFill="1" applyBorder="1" applyAlignment="1">
      <alignment horizontal="center" vertical="top"/>
    </xf>
    <xf numFmtId="4" fontId="2" fillId="33" borderId="26" xfId="0" applyNumberFormat="1" applyFont="1" applyFill="1" applyBorder="1" applyAlignment="1">
      <alignment horizontal="center" vertical="top"/>
    </xf>
    <xf numFmtId="3" fontId="2" fillId="33" borderId="22" xfId="0" applyNumberFormat="1" applyFont="1" applyFill="1" applyBorder="1" applyAlignment="1">
      <alignment horizontal="center" vertical="top"/>
    </xf>
    <xf numFmtId="0" fontId="2" fillId="33" borderId="10" xfId="0" applyFont="1" applyFill="1" applyBorder="1" applyAlignment="1">
      <alignment horizontal="left" vertical="top"/>
    </xf>
    <xf numFmtId="4" fontId="2" fillId="33" borderId="22" xfId="0" applyNumberFormat="1" applyFont="1" applyFill="1" applyBorder="1" applyAlignment="1">
      <alignment horizontal="left" vertical="top"/>
    </xf>
    <xf numFmtId="0" fontId="2" fillId="33" borderId="10" xfId="0" applyFont="1" applyFill="1" applyBorder="1" applyAlignment="1">
      <alignment horizontal="left" vertical="top" wrapText="1"/>
    </xf>
    <xf numFmtId="0" fontId="2" fillId="0" borderId="0" xfId="0" applyFont="1" applyAlignment="1">
      <alignment horizontal="left" vertical="top"/>
    </xf>
    <xf numFmtId="0" fontId="3" fillId="35" borderId="29" xfId="0" applyFont="1" applyFill="1" applyBorder="1" applyAlignment="1">
      <alignment horizontal="center" vertical="top" wrapText="1"/>
    </xf>
    <xf numFmtId="0" fontId="3" fillId="35" borderId="29" xfId="0" applyFont="1" applyFill="1" applyBorder="1" applyAlignment="1">
      <alignment horizontal="left" vertical="top" wrapText="1"/>
    </xf>
    <xf numFmtId="4" fontId="3" fillId="35" borderId="30" xfId="0" applyNumberFormat="1" applyFont="1" applyFill="1" applyBorder="1" applyAlignment="1">
      <alignment horizontal="center" vertical="top" wrapText="1"/>
    </xf>
    <xf numFmtId="4" fontId="3" fillId="35" borderId="31" xfId="0" applyNumberFormat="1" applyFont="1" applyFill="1" applyBorder="1" applyAlignment="1">
      <alignment horizontal="center" vertical="top" wrapText="1"/>
    </xf>
    <xf numFmtId="4" fontId="3" fillId="35" borderId="34" xfId="0" applyNumberFormat="1" applyFont="1" applyFill="1" applyBorder="1" applyAlignment="1">
      <alignment horizontal="center" vertical="top" wrapText="1"/>
    </xf>
    <xf numFmtId="4" fontId="3" fillId="35" borderId="17" xfId="0" applyNumberFormat="1" applyFont="1" applyFill="1" applyBorder="1" applyAlignment="1">
      <alignment horizontal="center" vertical="top" wrapText="1"/>
    </xf>
    <xf numFmtId="4" fontId="3" fillId="35" borderId="42" xfId="0" applyNumberFormat="1" applyFont="1" applyFill="1" applyBorder="1" applyAlignment="1">
      <alignment horizontal="center" vertical="top" wrapText="1"/>
    </xf>
    <xf numFmtId="4" fontId="3" fillId="35" borderId="43" xfId="0" applyNumberFormat="1" applyFont="1" applyFill="1" applyBorder="1" applyAlignment="1">
      <alignment horizontal="center" vertical="top" wrapText="1"/>
    </xf>
    <xf numFmtId="4" fontId="3" fillId="38" borderId="33" xfId="0" applyNumberFormat="1" applyFont="1" applyFill="1" applyBorder="1" applyAlignment="1">
      <alignment horizontal="center" vertical="top" wrapText="1"/>
    </xf>
    <xf numFmtId="3" fontId="3" fillId="35" borderId="17" xfId="0" applyNumberFormat="1" applyFont="1" applyFill="1" applyBorder="1" applyAlignment="1">
      <alignment horizontal="center" vertical="top" wrapText="1"/>
    </xf>
    <xf numFmtId="3" fontId="3" fillId="35" borderId="42" xfId="0" applyNumberFormat="1" applyFont="1" applyFill="1" applyBorder="1" applyAlignment="1">
      <alignment horizontal="center" vertical="top" wrapText="1"/>
    </xf>
    <xf numFmtId="0" fontId="2" fillId="0" borderId="10" xfId="0" applyFont="1" applyBorder="1" applyAlignment="1">
      <alignment vertical="top"/>
    </xf>
    <xf numFmtId="0" fontId="3" fillId="0" borderId="10" xfId="0" applyFont="1" applyBorder="1" applyAlignment="1">
      <alignment vertical="top"/>
    </xf>
    <xf numFmtId="4" fontId="3" fillId="0" borderId="22" xfId="0" applyNumberFormat="1" applyFont="1" applyBorder="1" applyAlignment="1">
      <alignment horizontal="right" vertical="top"/>
    </xf>
    <xf numFmtId="4" fontId="3" fillId="0" borderId="23" xfId="0" applyNumberFormat="1" applyFont="1" applyBorder="1" applyAlignment="1">
      <alignment horizontal="center" vertical="top"/>
    </xf>
    <xf numFmtId="4" fontId="3" fillId="0" borderId="24" xfId="0" applyNumberFormat="1" applyFont="1" applyBorder="1" applyAlignment="1">
      <alignment horizontal="center" vertical="top"/>
    </xf>
    <xf numFmtId="4" fontId="3" fillId="0" borderId="22" xfId="0" applyNumberFormat="1" applyFont="1" applyBorder="1" applyAlignment="1">
      <alignment horizontal="center" vertical="top"/>
    </xf>
    <xf numFmtId="4" fontId="3" fillId="0" borderId="25" xfId="0" applyNumberFormat="1" applyFont="1" applyBorder="1" applyAlignment="1">
      <alignment horizontal="center" vertical="top"/>
    </xf>
    <xf numFmtId="4" fontId="3" fillId="0" borderId="26" xfId="0" applyNumberFormat="1" applyFont="1" applyBorder="1" applyAlignment="1">
      <alignment horizontal="center" vertical="top"/>
    </xf>
    <xf numFmtId="3" fontId="3" fillId="0" borderId="23" xfId="0" applyNumberFormat="1" applyFont="1" applyBorder="1" applyAlignment="1">
      <alignment horizontal="center" vertical="top"/>
    </xf>
    <xf numFmtId="0" fontId="3" fillId="35" borderId="10" xfId="0" applyFont="1" applyFill="1" applyBorder="1" applyAlignment="1">
      <alignment horizontal="left" vertical="top" wrapText="1"/>
    </xf>
    <xf numFmtId="4" fontId="3" fillId="35" borderId="22" xfId="0" applyNumberFormat="1" applyFont="1" applyFill="1" applyBorder="1" applyAlignment="1">
      <alignment horizontal="center" vertical="top" wrapText="1"/>
    </xf>
    <xf numFmtId="4" fontId="3" fillId="35" borderId="23" xfId="0" applyNumberFormat="1" applyFont="1" applyFill="1" applyBorder="1" applyAlignment="1">
      <alignment horizontal="center" vertical="top" wrapText="1"/>
    </xf>
    <xf numFmtId="4" fontId="3" fillId="35" borderId="24" xfId="0" applyNumberFormat="1" applyFont="1" applyFill="1" applyBorder="1" applyAlignment="1">
      <alignment horizontal="center" vertical="top" wrapText="1"/>
    </xf>
    <xf numFmtId="4" fontId="3" fillId="35" borderId="25" xfId="0" applyNumberFormat="1" applyFont="1" applyFill="1" applyBorder="1" applyAlignment="1">
      <alignment horizontal="center" vertical="top" wrapText="1"/>
    </xf>
    <xf numFmtId="4" fontId="3" fillId="35" borderId="26" xfId="0" applyNumberFormat="1" applyFont="1" applyFill="1" applyBorder="1" applyAlignment="1">
      <alignment horizontal="center" vertical="top" wrapText="1"/>
    </xf>
    <xf numFmtId="3" fontId="3" fillId="35" borderId="22" xfId="0" applyNumberFormat="1" applyFont="1" applyFill="1" applyBorder="1" applyAlignment="1">
      <alignment horizontal="center" vertical="top" wrapText="1"/>
    </xf>
    <xf numFmtId="3" fontId="3" fillId="35" borderId="23" xfId="0" applyNumberFormat="1" applyFont="1" applyFill="1" applyBorder="1" applyAlignment="1">
      <alignment horizontal="center" vertical="top" wrapText="1"/>
    </xf>
    <xf numFmtId="0" fontId="3" fillId="35" borderId="10" xfId="0" applyFont="1" applyFill="1" applyBorder="1" applyAlignment="1">
      <alignment vertical="top"/>
    </xf>
    <xf numFmtId="4" fontId="3" fillId="35" borderId="22" xfId="0" applyNumberFormat="1" applyFont="1" applyFill="1" applyBorder="1" applyAlignment="1">
      <alignment vertical="top"/>
    </xf>
    <xf numFmtId="4" fontId="3" fillId="35" borderId="23" xfId="0" applyNumberFormat="1" applyFont="1" applyFill="1" applyBorder="1" applyAlignment="1">
      <alignment horizontal="center" vertical="top"/>
    </xf>
    <xf numFmtId="4" fontId="3" fillId="35" borderId="24" xfId="0" applyNumberFormat="1" applyFont="1" applyFill="1" applyBorder="1" applyAlignment="1">
      <alignment horizontal="center" vertical="top"/>
    </xf>
    <xf numFmtId="4" fontId="3" fillId="35" borderId="22" xfId="0" applyNumberFormat="1" applyFont="1" applyFill="1" applyBorder="1" applyAlignment="1">
      <alignment horizontal="center" vertical="top"/>
    </xf>
    <xf numFmtId="4" fontId="3" fillId="35" borderId="25" xfId="0" applyNumberFormat="1" applyFont="1" applyFill="1" applyBorder="1" applyAlignment="1">
      <alignment horizontal="center" vertical="top"/>
    </xf>
    <xf numFmtId="4" fontId="3" fillId="35" borderId="26" xfId="0" applyNumberFormat="1" applyFont="1" applyFill="1" applyBorder="1" applyAlignment="1">
      <alignment horizontal="center" vertical="top"/>
    </xf>
    <xf numFmtId="3" fontId="3" fillId="35" borderId="22" xfId="0" applyNumberFormat="1" applyFont="1" applyFill="1" applyBorder="1" applyAlignment="1">
      <alignment horizontal="center" vertical="top"/>
    </xf>
    <xf numFmtId="3" fontId="3" fillId="35" borderId="23" xfId="0" applyNumberFormat="1" applyFont="1" applyFill="1" applyBorder="1" applyAlignment="1">
      <alignment horizontal="center" vertical="top"/>
    </xf>
    <xf numFmtId="0" fontId="2" fillId="0" borderId="10" xfId="0" applyFont="1" applyBorder="1" applyAlignment="1">
      <alignment horizontal="right" vertical="top"/>
    </xf>
    <xf numFmtId="4" fontId="2" fillId="0" borderId="22" xfId="0" applyNumberFormat="1" applyFont="1" applyBorder="1" applyAlignment="1">
      <alignment horizontal="right" vertical="top"/>
    </xf>
    <xf numFmtId="4" fontId="2" fillId="0" borderId="23" xfId="0" applyNumberFormat="1" applyFont="1" applyBorder="1" applyAlignment="1">
      <alignment horizontal="center" vertical="top"/>
    </xf>
    <xf numFmtId="4" fontId="2" fillId="0" borderId="24" xfId="0" applyNumberFormat="1" applyFont="1" applyBorder="1" applyAlignment="1">
      <alignment horizontal="center" vertical="top"/>
    </xf>
    <xf numFmtId="4" fontId="2" fillId="0" borderId="22" xfId="0" applyNumberFormat="1" applyFont="1" applyBorder="1" applyAlignment="1">
      <alignment horizontal="center" vertical="top"/>
    </xf>
    <xf numFmtId="4" fontId="2" fillId="0" borderId="25" xfId="0" applyNumberFormat="1" applyFont="1" applyBorder="1" applyAlignment="1">
      <alignment horizontal="center" vertical="top"/>
    </xf>
    <xf numFmtId="4" fontId="2" fillId="0" borderId="26" xfId="0" applyNumberFormat="1" applyFont="1" applyBorder="1" applyAlignment="1">
      <alignment horizontal="center" vertical="top"/>
    </xf>
    <xf numFmtId="3" fontId="2" fillId="0" borderId="23" xfId="0" applyNumberFormat="1" applyFont="1" applyBorder="1" applyAlignment="1">
      <alignment horizontal="center" vertical="top"/>
    </xf>
    <xf numFmtId="0" fontId="2" fillId="0" borderId="10" xfId="0" applyFont="1" applyBorder="1" applyAlignment="1">
      <alignment horizontal="center" vertical="top"/>
    </xf>
    <xf numFmtId="0" fontId="3" fillId="0" borderId="10" xfId="0" applyFont="1" applyBorder="1" applyAlignment="1">
      <alignment vertical="top" wrapText="1"/>
    </xf>
    <xf numFmtId="4" fontId="3" fillId="0" borderId="22" xfId="0" applyNumberFormat="1" applyFont="1" applyBorder="1" applyAlignment="1">
      <alignment vertical="top"/>
    </xf>
    <xf numFmtId="0" fontId="3" fillId="35" borderId="10" xfId="0" applyFont="1" applyFill="1" applyBorder="1" applyAlignment="1">
      <alignment vertical="top" wrapText="1"/>
    </xf>
    <xf numFmtId="0" fontId="2" fillId="0" borderId="29" xfId="0" applyFont="1" applyBorder="1" applyAlignment="1">
      <alignment vertical="top"/>
    </xf>
    <xf numFmtId="0" fontId="3" fillId="33" borderId="10" xfId="0" applyFont="1" applyFill="1" applyBorder="1" applyAlignment="1">
      <alignment vertical="top"/>
    </xf>
    <xf numFmtId="4" fontId="3" fillId="33" borderId="22" xfId="0" applyNumberFormat="1" applyFont="1" applyFill="1" applyBorder="1" applyAlignment="1">
      <alignment vertical="top"/>
    </xf>
    <xf numFmtId="4" fontId="3" fillId="33" borderId="23" xfId="0" applyNumberFormat="1" applyFont="1" applyFill="1" applyBorder="1" applyAlignment="1">
      <alignment horizontal="center" vertical="top"/>
    </xf>
    <xf numFmtId="4" fontId="3" fillId="33" borderId="24" xfId="0" applyNumberFormat="1" applyFont="1" applyFill="1" applyBorder="1" applyAlignment="1">
      <alignment horizontal="center" vertical="top"/>
    </xf>
    <xf numFmtId="4" fontId="3" fillId="33" borderId="22" xfId="0" applyNumberFormat="1" applyFont="1" applyFill="1" applyBorder="1" applyAlignment="1">
      <alignment horizontal="center" vertical="top"/>
    </xf>
    <xf numFmtId="4" fontId="3" fillId="33" borderId="25" xfId="0" applyNumberFormat="1" applyFont="1" applyFill="1" applyBorder="1" applyAlignment="1">
      <alignment horizontal="center" vertical="top"/>
    </xf>
    <xf numFmtId="4" fontId="3" fillId="33" borderId="26" xfId="0" applyNumberFormat="1" applyFont="1" applyFill="1" applyBorder="1" applyAlignment="1">
      <alignment horizontal="center" vertical="top"/>
    </xf>
    <xf numFmtId="0" fontId="2" fillId="33" borderId="10" xfId="0" applyFont="1" applyFill="1" applyBorder="1" applyAlignment="1">
      <alignment horizontal="center" vertical="top"/>
    </xf>
    <xf numFmtId="0" fontId="2" fillId="33" borderId="10" xfId="0" applyFont="1" applyFill="1" applyBorder="1" applyAlignment="1">
      <alignment vertical="top" wrapText="1"/>
    </xf>
    <xf numFmtId="4" fontId="2" fillId="33" borderId="22" xfId="0" applyNumberFormat="1" applyFont="1" applyFill="1" applyBorder="1" applyAlignment="1">
      <alignment horizontal="center" vertical="top" wrapText="1"/>
    </xf>
    <xf numFmtId="4" fontId="2" fillId="33" borderId="23" xfId="0" applyNumberFormat="1" applyFont="1" applyFill="1" applyBorder="1" applyAlignment="1">
      <alignment horizontal="center" vertical="top" wrapText="1"/>
    </xf>
    <xf numFmtId="4" fontId="2" fillId="33" borderId="24" xfId="0" applyNumberFormat="1" applyFont="1" applyFill="1" applyBorder="1" applyAlignment="1">
      <alignment horizontal="center" vertical="top" wrapText="1"/>
    </xf>
    <xf numFmtId="4" fontId="2" fillId="33" borderId="25" xfId="0" applyNumberFormat="1" applyFont="1" applyFill="1" applyBorder="1" applyAlignment="1">
      <alignment horizontal="center" vertical="top" wrapText="1"/>
    </xf>
    <xf numFmtId="4" fontId="2" fillId="33" borderId="26" xfId="0" applyNumberFormat="1" applyFont="1" applyFill="1" applyBorder="1" applyAlignment="1">
      <alignment horizontal="center" vertical="top" wrapText="1"/>
    </xf>
    <xf numFmtId="0" fontId="3" fillId="33" borderId="10" xfId="0" applyFont="1" applyFill="1" applyBorder="1" applyAlignment="1">
      <alignment vertical="top" wrapText="1"/>
    </xf>
    <xf numFmtId="0" fontId="2" fillId="33" borderId="10" xfId="0" applyFont="1" applyFill="1" applyBorder="1" applyAlignment="1">
      <alignment horizontal="right" vertical="top"/>
    </xf>
    <xf numFmtId="4" fontId="2" fillId="33" borderId="22" xfId="0" applyNumberFormat="1" applyFont="1" applyFill="1" applyBorder="1" applyAlignment="1">
      <alignment horizontal="right" vertical="top"/>
    </xf>
    <xf numFmtId="4" fontId="3" fillId="33" borderId="22" xfId="0" applyNumberFormat="1" applyFont="1" applyFill="1" applyBorder="1" applyAlignment="1">
      <alignment vertical="top" wrapText="1"/>
    </xf>
    <xf numFmtId="4" fontId="3" fillId="33" borderId="23" xfId="0" applyNumberFormat="1" applyFont="1" applyFill="1" applyBorder="1" applyAlignment="1">
      <alignment horizontal="center" vertical="top" wrapText="1"/>
    </xf>
    <xf numFmtId="4" fontId="3" fillId="33" borderId="24" xfId="0" applyNumberFormat="1" applyFont="1" applyFill="1" applyBorder="1" applyAlignment="1">
      <alignment horizontal="center" vertical="top" wrapText="1"/>
    </xf>
    <xf numFmtId="4" fontId="3" fillId="33" borderId="22" xfId="0" applyNumberFormat="1" applyFont="1" applyFill="1" applyBorder="1" applyAlignment="1">
      <alignment horizontal="center" vertical="top" wrapText="1"/>
    </xf>
    <xf numFmtId="4" fontId="3" fillId="33" borderId="25" xfId="0" applyNumberFormat="1" applyFont="1" applyFill="1" applyBorder="1" applyAlignment="1">
      <alignment horizontal="center" vertical="top" wrapText="1"/>
    </xf>
    <xf numFmtId="4" fontId="3" fillId="33" borderId="26" xfId="0" applyNumberFormat="1" applyFont="1" applyFill="1" applyBorder="1" applyAlignment="1">
      <alignment horizontal="center" vertical="top" wrapText="1"/>
    </xf>
    <xf numFmtId="0" fontId="2" fillId="33" borderId="10" xfId="0" applyFont="1" applyFill="1" applyBorder="1" applyAlignment="1">
      <alignment horizontal="right" vertical="top" wrapText="1"/>
    </xf>
    <xf numFmtId="4" fontId="2" fillId="33" borderId="22" xfId="0" applyNumberFormat="1" applyFont="1" applyFill="1" applyBorder="1" applyAlignment="1">
      <alignment horizontal="left" vertical="top" wrapText="1"/>
    </xf>
    <xf numFmtId="0" fontId="2" fillId="33" borderId="11" xfId="0" applyFont="1" applyFill="1" applyBorder="1" applyAlignment="1">
      <alignment horizontal="center" vertical="top" wrapText="1"/>
    </xf>
    <xf numFmtId="4" fontId="3" fillId="33" borderId="22" xfId="0" applyNumberFormat="1" applyFont="1" applyFill="1" applyBorder="1" applyAlignment="1">
      <alignment horizontal="right" vertical="top"/>
    </xf>
    <xf numFmtId="3" fontId="3" fillId="33" borderId="22" xfId="0" applyNumberFormat="1" applyFont="1" applyFill="1" applyBorder="1" applyAlignment="1">
      <alignment horizontal="center" vertical="top"/>
    </xf>
    <xf numFmtId="0" fontId="3" fillId="36" borderId="10" xfId="0" applyFont="1" applyFill="1" applyBorder="1" applyAlignment="1">
      <alignment horizontal="right" vertical="top"/>
    </xf>
    <xf numFmtId="0" fontId="3" fillId="36" borderId="10" xfId="0" applyFont="1" applyFill="1" applyBorder="1" applyAlignment="1">
      <alignment vertical="top" wrapText="1"/>
    </xf>
    <xf numFmtId="4" fontId="3" fillId="36" borderId="22" xfId="0" applyNumberFormat="1" applyFont="1" applyFill="1" applyBorder="1" applyAlignment="1">
      <alignment horizontal="right" vertical="top"/>
    </xf>
    <xf numFmtId="4" fontId="3" fillId="36" borderId="23" xfId="0" applyNumberFormat="1" applyFont="1" applyFill="1" applyBorder="1" applyAlignment="1">
      <alignment horizontal="center" vertical="top"/>
    </xf>
    <xf numFmtId="4" fontId="3" fillId="36" borderId="24" xfId="0" applyNumberFormat="1" applyFont="1" applyFill="1" applyBorder="1" applyAlignment="1">
      <alignment horizontal="center" vertical="top"/>
    </xf>
    <xf numFmtId="4" fontId="3" fillId="36" borderId="22" xfId="0" applyNumberFormat="1" applyFont="1" applyFill="1" applyBorder="1" applyAlignment="1">
      <alignment horizontal="center" vertical="top"/>
    </xf>
    <xf numFmtId="4" fontId="3" fillId="36" borderId="25" xfId="0" applyNumberFormat="1" applyFont="1" applyFill="1" applyBorder="1" applyAlignment="1">
      <alignment horizontal="center" vertical="top"/>
    </xf>
    <xf numFmtId="4" fontId="3" fillId="36" borderId="26" xfId="0" applyNumberFormat="1" applyFont="1" applyFill="1" applyBorder="1" applyAlignment="1">
      <alignment horizontal="center" vertical="top"/>
    </xf>
    <xf numFmtId="3" fontId="3" fillId="36" borderId="22" xfId="0" applyNumberFormat="1" applyFont="1" applyFill="1" applyBorder="1" applyAlignment="1">
      <alignment horizontal="center" vertical="top"/>
    </xf>
    <xf numFmtId="0" fontId="3" fillId="35" borderId="11" xfId="0" applyFont="1" applyFill="1" applyBorder="1" applyAlignment="1">
      <alignment horizontal="left" vertical="top"/>
    </xf>
    <xf numFmtId="4" fontId="2" fillId="35" borderId="19" xfId="0" applyNumberFormat="1" applyFont="1" applyFill="1" applyBorder="1" applyAlignment="1">
      <alignment horizontal="left" vertical="top"/>
    </xf>
    <xf numFmtId="4" fontId="3" fillId="35" borderId="20" xfId="0" applyNumberFormat="1" applyFont="1" applyFill="1" applyBorder="1" applyAlignment="1">
      <alignment horizontal="center" vertical="top"/>
    </xf>
    <xf numFmtId="4" fontId="3" fillId="35" borderId="27" xfId="0" applyNumberFormat="1" applyFont="1" applyFill="1" applyBorder="1" applyAlignment="1">
      <alignment horizontal="center" vertical="top"/>
    </xf>
    <xf numFmtId="4" fontId="3" fillId="35" borderId="19" xfId="0" applyNumberFormat="1" applyFont="1" applyFill="1" applyBorder="1" applyAlignment="1">
      <alignment horizontal="center" vertical="top"/>
    </xf>
    <xf numFmtId="4" fontId="3" fillId="35" borderId="21" xfId="0" applyNumberFormat="1" applyFont="1" applyFill="1" applyBorder="1" applyAlignment="1">
      <alignment horizontal="center" vertical="top"/>
    </xf>
    <xf numFmtId="4" fontId="3" fillId="35" borderId="28" xfId="0" applyNumberFormat="1" applyFont="1" applyFill="1" applyBorder="1" applyAlignment="1">
      <alignment horizontal="center" vertical="top"/>
    </xf>
    <xf numFmtId="3" fontId="3" fillId="35" borderId="19" xfId="0" applyNumberFormat="1" applyFont="1" applyFill="1" applyBorder="1" applyAlignment="1">
      <alignment horizontal="center" vertical="top"/>
    </xf>
    <xf numFmtId="0" fontId="3" fillId="0" borderId="10" xfId="0" applyFont="1" applyBorder="1" applyAlignment="1">
      <alignment horizontal="right" vertical="top"/>
    </xf>
    <xf numFmtId="0" fontId="3" fillId="35" borderId="10" xfId="0" applyFont="1" applyFill="1" applyBorder="1" applyAlignment="1">
      <alignment horizontal="right" vertical="top" wrapText="1"/>
    </xf>
    <xf numFmtId="0" fontId="3" fillId="35" borderId="10" xfId="0" applyFont="1" applyFill="1" applyBorder="1" applyAlignment="1">
      <alignment horizontal="right" vertical="top"/>
    </xf>
    <xf numFmtId="0" fontId="3" fillId="33" borderId="10" xfId="0" applyFont="1" applyFill="1" applyBorder="1" applyAlignment="1">
      <alignment horizontal="right" vertical="top"/>
    </xf>
    <xf numFmtId="0" fontId="3" fillId="33" borderId="10" xfId="0" applyFont="1" applyFill="1" applyBorder="1" applyAlignment="1">
      <alignment horizontal="right" vertical="top" wrapText="1"/>
    </xf>
    <xf numFmtId="0" fontId="3" fillId="35" borderId="11" xfId="0" applyFont="1" applyFill="1" applyBorder="1" applyAlignment="1">
      <alignment horizontal="right" vertical="top"/>
    </xf>
    <xf numFmtId="0" fontId="2" fillId="0" borderId="0" xfId="0" applyFont="1" applyAlignment="1">
      <alignment horizontal="center" vertical="top"/>
    </xf>
    <xf numFmtId="0" fontId="2" fillId="0" borderId="29" xfId="0" applyFont="1" applyBorder="1" applyAlignment="1">
      <alignment horizontal="center" vertical="top"/>
    </xf>
    <xf numFmtId="0" fontId="2" fillId="0" borderId="44" xfId="0" applyFont="1" applyBorder="1" applyAlignment="1">
      <alignment horizontal="center" vertical="top" wrapText="1"/>
    </xf>
    <xf numFmtId="0" fontId="2" fillId="33" borderId="45" xfId="0" applyFont="1" applyFill="1" applyBorder="1" applyAlignment="1">
      <alignment horizontal="center" vertical="top" wrapText="1"/>
    </xf>
    <xf numFmtId="0" fontId="2" fillId="0" borderId="18" xfId="0" applyFont="1" applyBorder="1" applyAlignment="1">
      <alignment horizontal="center" vertical="top"/>
    </xf>
    <xf numFmtId="0" fontId="2" fillId="0" borderId="13" xfId="0" applyFont="1" applyBorder="1" applyAlignment="1">
      <alignment horizontal="center" vertical="top"/>
    </xf>
    <xf numFmtId="0" fontId="2" fillId="33" borderId="14" xfId="0" applyFont="1" applyFill="1" applyBorder="1" applyAlignment="1">
      <alignment horizontal="center" vertical="top"/>
    </xf>
    <xf numFmtId="0" fontId="2" fillId="34" borderId="10" xfId="0" applyFont="1" applyFill="1" applyBorder="1" applyAlignment="1">
      <alignment horizontal="center" vertical="top"/>
    </xf>
    <xf numFmtId="0" fontId="2" fillId="35" borderId="11" xfId="0" applyFont="1" applyFill="1" applyBorder="1" applyAlignment="1">
      <alignment horizontal="center" vertical="top"/>
    </xf>
    <xf numFmtId="0" fontId="2" fillId="35" borderId="46" xfId="0" applyFont="1" applyFill="1" applyBorder="1" applyAlignment="1">
      <alignment horizontal="center" vertical="top"/>
    </xf>
    <xf numFmtId="0" fontId="2" fillId="0" borderId="44" xfId="0" applyFont="1" applyBorder="1" applyAlignment="1">
      <alignment horizontal="center" vertical="top"/>
    </xf>
    <xf numFmtId="0" fontId="2" fillId="0" borderId="47" xfId="0" applyFont="1" applyBorder="1" applyAlignment="1">
      <alignment horizontal="center" vertical="top"/>
    </xf>
    <xf numFmtId="4" fontId="9" fillId="0" borderId="0" xfId="0" applyNumberFormat="1" applyFont="1" applyAlignment="1">
      <alignment horizontal="right"/>
    </xf>
    <xf numFmtId="0" fontId="2" fillId="0" borderId="0" xfId="0" applyFont="1" applyAlignment="1">
      <alignment horizontal="left"/>
    </xf>
    <xf numFmtId="0" fontId="3" fillId="0" borderId="15" xfId="0" applyFont="1" applyBorder="1" applyAlignment="1">
      <alignment vertical="center" wrapText="1"/>
    </xf>
    <xf numFmtId="0" fontId="2" fillId="0" borderId="0" xfId="0" applyFont="1" applyAlignment="1">
      <alignment horizontal="center"/>
    </xf>
    <xf numFmtId="0" fontId="3" fillId="35" borderId="48" xfId="0" applyFont="1" applyFill="1" applyBorder="1" applyAlignment="1">
      <alignment vertical="center"/>
    </xf>
    <xf numFmtId="0" fontId="3" fillId="35" borderId="49" xfId="0" applyFont="1" applyFill="1" applyBorder="1" applyAlignment="1">
      <alignment vertical="center"/>
    </xf>
    <xf numFmtId="4" fontId="9" fillId="0" borderId="0" xfId="0" applyNumberFormat="1" applyFont="1" applyAlignment="1">
      <alignment horizontal="right"/>
    </xf>
    <xf numFmtId="0" fontId="10" fillId="0" borderId="41" xfId="0" applyFont="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Alignment="1">
      <alignment horizontal="justify" vertical="top" wrapText="1"/>
    </xf>
    <xf numFmtId="0" fontId="3" fillId="35" borderId="50" xfId="0" applyFont="1" applyFill="1" applyBorder="1" applyAlignment="1">
      <alignment horizontal="center" vertical="center"/>
    </xf>
    <xf numFmtId="0" fontId="3" fillId="35" borderId="51" xfId="0" applyFont="1" applyFill="1" applyBorder="1" applyAlignment="1">
      <alignment horizontal="center" vertical="center"/>
    </xf>
    <xf numFmtId="0" fontId="3" fillId="39" borderId="12" xfId="0" applyFont="1" applyFill="1" applyBorder="1" applyAlignment="1">
      <alignment horizontal="center" vertical="center"/>
    </xf>
    <xf numFmtId="0" fontId="3" fillId="39" borderId="52" xfId="0" applyFont="1" applyFill="1" applyBorder="1" applyAlignment="1">
      <alignment horizontal="center" vertical="center"/>
    </xf>
    <xf numFmtId="0" fontId="3" fillId="39" borderId="53" xfId="0" applyFont="1" applyFill="1" applyBorder="1" applyAlignment="1">
      <alignment horizontal="center" vertical="center"/>
    </xf>
    <xf numFmtId="0" fontId="3" fillId="39" borderId="54" xfId="0" applyFont="1" applyFill="1" applyBorder="1" applyAlignment="1">
      <alignment horizontal="center" vertical="center"/>
    </xf>
    <xf numFmtId="0" fontId="2"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57" xfId="0" applyFont="1" applyFill="1" applyBorder="1" applyAlignment="1">
      <alignment horizontal="center" vertical="center" wrapText="1"/>
    </xf>
    <xf numFmtId="0" fontId="2" fillId="35" borderId="55" xfId="0" applyFont="1" applyFill="1" applyBorder="1" applyAlignment="1">
      <alignment horizontal="center" vertical="top" wrapText="1"/>
    </xf>
    <xf numFmtId="0" fontId="2" fillId="35" borderId="56" xfId="0" applyFont="1" applyFill="1" applyBorder="1" applyAlignment="1">
      <alignment horizontal="center" vertical="top" wrapText="1"/>
    </xf>
    <xf numFmtId="0" fontId="2" fillId="35" borderId="57" xfId="0" applyFont="1" applyFill="1" applyBorder="1" applyAlignment="1">
      <alignment horizontal="center" vertical="top" wrapText="1"/>
    </xf>
    <xf numFmtId="0" fontId="2" fillId="0" borderId="0" xfId="52" applyFont="1" applyAlignment="1" applyProtection="1">
      <alignment horizontal="left"/>
      <protection/>
    </xf>
    <xf numFmtId="0" fontId="2" fillId="0" borderId="0" xfId="0" applyFont="1" applyAlignment="1">
      <alignment horizontal="left"/>
    </xf>
    <xf numFmtId="4" fontId="9" fillId="0" borderId="0" xfId="0" applyNumberFormat="1" applyFont="1" applyAlignment="1">
      <alignment horizontal="right"/>
    </xf>
    <xf numFmtId="0" fontId="9" fillId="0" borderId="0" xfId="0" applyFont="1" applyAlignment="1">
      <alignment horizontal="center"/>
    </xf>
    <xf numFmtId="0" fontId="6"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ese.Kise@lm.gov.lv,"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7"/>
  <sheetViews>
    <sheetView tabSelected="1" zoomScale="80" zoomScaleNormal="80" zoomScalePageLayoutView="0" workbookViewId="0" topLeftCell="A1">
      <pane ySplit="12" topLeftCell="A13" activePane="bottomLeft" state="frozen"/>
      <selection pane="topLeft" activeCell="A1" sqref="A1"/>
      <selection pane="bottomLeft" activeCell="A153" sqref="A153:B153"/>
    </sheetView>
  </sheetViews>
  <sheetFormatPr defaultColWidth="9.140625" defaultRowHeight="15"/>
  <cols>
    <col min="1" max="1" width="14.00390625" style="3" customWidth="1"/>
    <col min="2" max="2" width="43.7109375" style="3" customWidth="1"/>
    <col min="3" max="3" width="10.140625" style="3" hidden="1" customWidth="1"/>
    <col min="4" max="4" width="10.140625" style="3" customWidth="1"/>
    <col min="5" max="5" width="11.28125" style="3" customWidth="1"/>
    <col min="6" max="7" width="10.140625" style="3" customWidth="1"/>
    <col min="8" max="8" width="11.00390625" style="3" customWidth="1"/>
    <col min="9" max="9" width="11.7109375" style="3" customWidth="1"/>
    <col min="10" max="10" width="10.140625" style="14" customWidth="1"/>
    <col min="11" max="12" width="10.140625" style="3" customWidth="1"/>
    <col min="13" max="13" width="11.00390625" style="3" customWidth="1"/>
    <col min="14" max="14" width="20.7109375" style="3" customWidth="1"/>
    <col min="15" max="15" width="30.00390625" style="309" customWidth="1"/>
    <col min="16" max="16384" width="9.140625" style="3" customWidth="1"/>
  </cols>
  <sheetData>
    <row r="1" spans="1:15" ht="16.5">
      <c r="A1" s="188"/>
      <c r="N1" s="327" t="s">
        <v>147</v>
      </c>
      <c r="O1" s="327"/>
    </row>
    <row r="2" spans="1:15" ht="16.5">
      <c r="A2" s="188"/>
      <c r="H2" s="327" t="s">
        <v>148</v>
      </c>
      <c r="I2" s="327"/>
      <c r="J2" s="327"/>
      <c r="K2" s="327"/>
      <c r="L2" s="327"/>
      <c r="M2" s="327"/>
      <c r="N2" s="327"/>
      <c r="O2" s="327"/>
    </row>
    <row r="3" spans="1:15" ht="16.5">
      <c r="A3" s="188"/>
      <c r="H3" s="327" t="s">
        <v>139</v>
      </c>
      <c r="I3" s="327"/>
      <c r="J3" s="327"/>
      <c r="K3" s="327"/>
      <c r="L3" s="327"/>
      <c r="M3" s="327"/>
      <c r="N3" s="327"/>
      <c r="O3" s="327"/>
    </row>
    <row r="4" spans="1:15" ht="16.5">
      <c r="A4" s="188"/>
      <c r="F4" s="327" t="s">
        <v>140</v>
      </c>
      <c r="G4" s="327"/>
      <c r="H4" s="327"/>
      <c r="I4" s="327"/>
      <c r="J4" s="327"/>
      <c r="K4" s="327"/>
      <c r="L4" s="327"/>
      <c r="M4" s="327"/>
      <c r="N4" s="327"/>
      <c r="O4" s="327"/>
    </row>
    <row r="5" spans="1:15" ht="16.5">
      <c r="A5" s="188"/>
      <c r="F5" s="321"/>
      <c r="G5" s="321"/>
      <c r="H5" s="321"/>
      <c r="I5" s="327" t="s">
        <v>141</v>
      </c>
      <c r="J5" s="327"/>
      <c r="K5" s="327"/>
      <c r="L5" s="327"/>
      <c r="M5" s="327"/>
      <c r="N5" s="327"/>
      <c r="O5" s="327"/>
    </row>
    <row r="6" spans="1:15" ht="16.5">
      <c r="A6" s="188"/>
      <c r="F6" s="321"/>
      <c r="G6" s="321"/>
      <c r="H6" s="321"/>
      <c r="I6" s="321"/>
      <c r="J6" s="321"/>
      <c r="K6" s="321"/>
      <c r="L6" s="321"/>
      <c r="M6" s="321"/>
      <c r="N6" s="321"/>
      <c r="O6" s="321"/>
    </row>
    <row r="7" spans="1:15" ht="20.25" customHeight="1">
      <c r="A7" s="328" t="s">
        <v>59</v>
      </c>
      <c r="B7" s="329"/>
      <c r="C7" s="329"/>
      <c r="D7" s="329"/>
      <c r="E7" s="329"/>
      <c r="F7" s="329"/>
      <c r="G7" s="329"/>
      <c r="H7" s="329"/>
      <c r="I7" s="329"/>
      <c r="J7" s="329"/>
      <c r="K7" s="329"/>
      <c r="L7" s="329"/>
      <c r="M7" s="329"/>
      <c r="N7" s="329"/>
      <c r="O7" s="329"/>
    </row>
    <row r="8" spans="1:10" ht="12.75" customHeight="1">
      <c r="A8" s="189"/>
      <c r="B8" s="190"/>
      <c r="C8" s="190"/>
      <c r="D8" s="190"/>
      <c r="E8" s="190"/>
      <c r="F8" s="190"/>
      <c r="G8" s="190"/>
      <c r="H8" s="15"/>
      <c r="I8" s="16"/>
      <c r="J8" s="17"/>
    </row>
    <row r="9" spans="1:14" ht="15.75" customHeight="1" thickBot="1">
      <c r="A9" s="323" t="s">
        <v>43</v>
      </c>
      <c r="B9" s="323"/>
      <c r="C9" s="18"/>
      <c r="D9" s="19"/>
      <c r="E9" s="15"/>
      <c r="F9" s="20"/>
      <c r="G9" s="19"/>
      <c r="H9" s="15"/>
      <c r="I9" s="20"/>
      <c r="J9" s="21"/>
      <c r="K9" s="324"/>
      <c r="L9" s="324"/>
      <c r="M9" s="14"/>
      <c r="N9" s="14"/>
    </row>
    <row r="10" spans="1:13" ht="13.5" thickBot="1">
      <c r="A10" s="325" t="s">
        <v>51</v>
      </c>
      <c r="B10" s="326"/>
      <c r="C10" s="22"/>
      <c r="D10" s="19"/>
      <c r="E10" s="15"/>
      <c r="F10" s="20"/>
      <c r="G10" s="19"/>
      <c r="H10" s="15"/>
      <c r="I10" s="20"/>
      <c r="J10" s="21"/>
      <c r="M10" s="14"/>
    </row>
    <row r="11" spans="1:15" ht="54.75" customHeight="1" thickBot="1">
      <c r="A11" s="325"/>
      <c r="B11" s="326"/>
      <c r="C11" s="23"/>
      <c r="D11" s="340" t="s">
        <v>79</v>
      </c>
      <c r="E11" s="341"/>
      <c r="F11" s="342"/>
      <c r="G11" s="343" t="s">
        <v>116</v>
      </c>
      <c r="H11" s="344"/>
      <c r="I11" s="345"/>
      <c r="J11" s="24"/>
      <c r="K11" s="337" t="s">
        <v>55</v>
      </c>
      <c r="L11" s="338"/>
      <c r="M11" s="339"/>
      <c r="N11" s="331" t="s">
        <v>80</v>
      </c>
      <c r="O11" s="331" t="s">
        <v>58</v>
      </c>
    </row>
    <row r="12" spans="1:15" ht="92.25" customHeight="1" thickBot="1">
      <c r="A12" s="25" t="s">
        <v>0</v>
      </c>
      <c r="B12" s="25" t="s">
        <v>1</v>
      </c>
      <c r="C12" s="26" t="s">
        <v>2</v>
      </c>
      <c r="D12" s="27" t="s">
        <v>2</v>
      </c>
      <c r="E12" s="27" t="s">
        <v>52</v>
      </c>
      <c r="F12" s="28" t="s">
        <v>47</v>
      </c>
      <c r="G12" s="26" t="s">
        <v>2</v>
      </c>
      <c r="H12" s="27" t="s">
        <v>52</v>
      </c>
      <c r="I12" s="28" t="s">
        <v>47</v>
      </c>
      <c r="J12" s="29" t="s">
        <v>48</v>
      </c>
      <c r="K12" s="30" t="s">
        <v>49</v>
      </c>
      <c r="L12" s="31" t="s">
        <v>50</v>
      </c>
      <c r="M12" s="28" t="s">
        <v>54</v>
      </c>
      <c r="N12" s="332"/>
      <c r="O12" s="332"/>
    </row>
    <row r="13" spans="1:15" ht="12.75">
      <c r="A13" s="208"/>
      <c r="B13" s="209" t="s">
        <v>46</v>
      </c>
      <c r="C13" s="210"/>
      <c r="D13" s="211">
        <f>D14+D61</f>
        <v>344.21000000000004</v>
      </c>
      <c r="E13" s="211">
        <f>E14+E61</f>
        <v>54.46</v>
      </c>
      <c r="F13" s="212">
        <f>D13+E13</f>
        <v>398.67</v>
      </c>
      <c r="G13" s="213">
        <f>G14+G61</f>
        <v>398.67010000000005</v>
      </c>
      <c r="H13" s="214">
        <f>H14+H61</f>
        <v>0</v>
      </c>
      <c r="I13" s="215">
        <f>G13+H13</f>
        <v>398.67010000000005</v>
      </c>
      <c r="J13" s="216">
        <f aca="true" t="shared" si="0" ref="J13:J20">I13/21</f>
        <v>18.984290476190477</v>
      </c>
      <c r="K13" s="217">
        <v>1170</v>
      </c>
      <c r="L13" s="218">
        <v>21</v>
      </c>
      <c r="M13" s="215">
        <f aca="true" t="shared" si="1" ref="M13:M20">J13*K13*L13</f>
        <v>466444.017</v>
      </c>
      <c r="N13" s="219"/>
      <c r="O13" s="253"/>
    </row>
    <row r="14" spans="1:15" ht="12.75">
      <c r="A14" s="303" t="s">
        <v>34</v>
      </c>
      <c r="B14" s="220" t="s">
        <v>35</v>
      </c>
      <c r="C14" s="221"/>
      <c r="D14" s="222">
        <f>D15</f>
        <v>339.47</v>
      </c>
      <c r="E14" s="222">
        <f>E15</f>
        <v>54.46</v>
      </c>
      <c r="F14" s="223">
        <f aca="true" t="shared" si="2" ref="F14:F59">D14+E14</f>
        <v>393.93</v>
      </c>
      <c r="G14" s="224">
        <f>G15</f>
        <v>393.93010000000004</v>
      </c>
      <c r="H14" s="222">
        <f>H15</f>
        <v>0</v>
      </c>
      <c r="I14" s="225">
        <f aca="true" t="shared" si="3" ref="I14:I20">G14+H14</f>
        <v>393.93010000000004</v>
      </c>
      <c r="J14" s="226">
        <f t="shared" si="0"/>
        <v>18.75857619047619</v>
      </c>
      <c r="K14" s="203">
        <v>1170</v>
      </c>
      <c r="L14" s="227">
        <v>21</v>
      </c>
      <c r="M14" s="225">
        <f t="shared" si="1"/>
        <v>460898.21700000006</v>
      </c>
      <c r="N14" s="219"/>
      <c r="O14" s="253"/>
    </row>
    <row r="15" spans="1:15" ht="12.75">
      <c r="A15" s="303" t="s">
        <v>36</v>
      </c>
      <c r="B15" s="220" t="s">
        <v>37</v>
      </c>
      <c r="C15" s="221"/>
      <c r="D15" s="222">
        <f>D16+D21</f>
        <v>339.47</v>
      </c>
      <c r="E15" s="222">
        <f>E16+E21</f>
        <v>54.46</v>
      </c>
      <c r="F15" s="223">
        <f t="shared" si="2"/>
        <v>393.93</v>
      </c>
      <c r="G15" s="224">
        <f>G16+G21</f>
        <v>393.93010000000004</v>
      </c>
      <c r="H15" s="222">
        <f>H16+H21</f>
        <v>0</v>
      </c>
      <c r="I15" s="225">
        <f t="shared" si="3"/>
        <v>393.93010000000004</v>
      </c>
      <c r="J15" s="226">
        <f t="shared" si="0"/>
        <v>18.75857619047619</v>
      </c>
      <c r="K15" s="203">
        <v>1170</v>
      </c>
      <c r="L15" s="227">
        <v>21</v>
      </c>
      <c r="M15" s="225">
        <f t="shared" si="1"/>
        <v>460898.21700000006</v>
      </c>
      <c r="N15" s="219"/>
      <c r="O15" s="253"/>
    </row>
    <row r="16" spans="1:15" ht="12.75">
      <c r="A16" s="304">
        <v>1000</v>
      </c>
      <c r="B16" s="228" t="s">
        <v>44</v>
      </c>
      <c r="C16" s="229"/>
      <c r="D16" s="230">
        <f>D17+D20</f>
        <v>191.07</v>
      </c>
      <c r="E16" s="230">
        <v>21.78</v>
      </c>
      <c r="F16" s="231">
        <f t="shared" si="2"/>
        <v>212.85</v>
      </c>
      <c r="G16" s="229">
        <f>G17+G20</f>
        <v>212.85020000000003</v>
      </c>
      <c r="H16" s="230">
        <f>H17+H20</f>
        <v>0</v>
      </c>
      <c r="I16" s="232">
        <f t="shared" si="3"/>
        <v>212.85020000000003</v>
      </c>
      <c r="J16" s="233">
        <f t="shared" si="0"/>
        <v>10.13572380952381</v>
      </c>
      <c r="K16" s="234">
        <v>1170</v>
      </c>
      <c r="L16" s="235">
        <v>21</v>
      </c>
      <c r="M16" s="232">
        <f t="shared" si="1"/>
        <v>249034.734</v>
      </c>
      <c r="N16" s="219"/>
      <c r="O16" s="253"/>
    </row>
    <row r="17" spans="1:15" ht="12.75">
      <c r="A17" s="305">
        <v>1100</v>
      </c>
      <c r="B17" s="236" t="s">
        <v>3</v>
      </c>
      <c r="C17" s="237">
        <v>153.98</v>
      </c>
      <c r="D17" s="238">
        <f>D18+D19</f>
        <v>153.98</v>
      </c>
      <c r="E17" s="238">
        <f>E18+E19</f>
        <v>17.6</v>
      </c>
      <c r="F17" s="239">
        <f t="shared" si="2"/>
        <v>171.57999999999998</v>
      </c>
      <c r="G17" s="240">
        <f>G18+G19</f>
        <v>171.52890000000002</v>
      </c>
      <c r="H17" s="238">
        <f>H18+H19</f>
        <v>0</v>
      </c>
      <c r="I17" s="241">
        <f t="shared" si="3"/>
        <v>171.52890000000002</v>
      </c>
      <c r="J17" s="242">
        <f t="shared" si="0"/>
        <v>8.168042857142858</v>
      </c>
      <c r="K17" s="243">
        <v>1170</v>
      </c>
      <c r="L17" s="244">
        <v>21</v>
      </c>
      <c r="M17" s="241">
        <f t="shared" si="1"/>
        <v>200688.81300000002</v>
      </c>
      <c r="N17" s="219"/>
      <c r="O17" s="253"/>
    </row>
    <row r="18" spans="1:15" ht="12.75">
      <c r="A18" s="245">
        <v>1119</v>
      </c>
      <c r="B18" s="219" t="s">
        <v>40</v>
      </c>
      <c r="C18" s="246">
        <v>136.94</v>
      </c>
      <c r="D18" s="247">
        <v>136.94</v>
      </c>
      <c r="E18" s="247">
        <v>15.84</v>
      </c>
      <c r="F18" s="248">
        <f t="shared" si="2"/>
        <v>152.78</v>
      </c>
      <c r="G18" s="249">
        <v>143.169</v>
      </c>
      <c r="H18" s="247"/>
      <c r="I18" s="250">
        <f t="shared" si="3"/>
        <v>143.169</v>
      </c>
      <c r="J18" s="251">
        <f t="shared" si="0"/>
        <v>6.817571428571429</v>
      </c>
      <c r="K18" s="203">
        <v>1170</v>
      </c>
      <c r="L18" s="252">
        <v>21</v>
      </c>
      <c r="M18" s="250">
        <f t="shared" si="1"/>
        <v>167507.73</v>
      </c>
      <c r="N18" s="219"/>
      <c r="O18" s="253"/>
    </row>
    <row r="19" spans="1:15" ht="12.75">
      <c r="A19" s="245">
        <v>1140</v>
      </c>
      <c r="B19" s="219" t="s">
        <v>114</v>
      </c>
      <c r="C19" s="246">
        <v>17.04</v>
      </c>
      <c r="D19" s="247">
        <v>17.04</v>
      </c>
      <c r="E19" s="247">
        <v>1.76</v>
      </c>
      <c r="F19" s="248">
        <f t="shared" si="2"/>
        <v>18.8</v>
      </c>
      <c r="G19" s="249">
        <v>28.3599</v>
      </c>
      <c r="H19" s="247"/>
      <c r="I19" s="250">
        <f t="shared" si="3"/>
        <v>28.3599</v>
      </c>
      <c r="J19" s="251">
        <f t="shared" si="0"/>
        <v>1.3504714285714285</v>
      </c>
      <c r="K19" s="203">
        <v>1170</v>
      </c>
      <c r="L19" s="252">
        <v>21</v>
      </c>
      <c r="M19" s="250">
        <f t="shared" si="1"/>
        <v>33181.083</v>
      </c>
      <c r="N19" s="219"/>
      <c r="O19" s="253"/>
    </row>
    <row r="20" spans="1:15" ht="25.5">
      <c r="A20" s="303">
        <v>1200</v>
      </c>
      <c r="B20" s="254" t="s">
        <v>4</v>
      </c>
      <c r="C20" s="255">
        <v>37.09</v>
      </c>
      <c r="D20" s="222">
        <v>37.09</v>
      </c>
      <c r="E20" s="222">
        <v>4.18</v>
      </c>
      <c r="F20" s="223">
        <f t="shared" si="2"/>
        <v>41.27</v>
      </c>
      <c r="G20" s="224">
        <v>41.3213</v>
      </c>
      <c r="H20" s="222"/>
      <c r="I20" s="225">
        <f t="shared" si="3"/>
        <v>41.3213</v>
      </c>
      <c r="J20" s="226">
        <f t="shared" si="0"/>
        <v>1.9676809523809524</v>
      </c>
      <c r="K20" s="203">
        <v>1170</v>
      </c>
      <c r="L20" s="227">
        <v>21</v>
      </c>
      <c r="M20" s="225">
        <f t="shared" si="1"/>
        <v>48345.921</v>
      </c>
      <c r="N20" s="219"/>
      <c r="O20" s="253"/>
    </row>
    <row r="21" spans="1:15" ht="12.75">
      <c r="A21" s="305">
        <v>2000</v>
      </c>
      <c r="B21" s="256" t="s">
        <v>45</v>
      </c>
      <c r="C21" s="237"/>
      <c r="D21" s="238">
        <f>D22+D42+D56</f>
        <v>148.40000000000003</v>
      </c>
      <c r="E21" s="238">
        <v>32.68</v>
      </c>
      <c r="F21" s="239">
        <f t="shared" si="2"/>
        <v>181.08000000000004</v>
      </c>
      <c r="G21" s="240">
        <f aca="true" t="shared" si="4" ref="G21:I25">G63+G105</f>
        <v>181.0799</v>
      </c>
      <c r="H21" s="238">
        <f t="shared" si="4"/>
        <v>0</v>
      </c>
      <c r="I21" s="241">
        <f t="shared" si="4"/>
        <v>181.0799</v>
      </c>
      <c r="J21" s="242">
        <f>I21/21</f>
        <v>8.62285238095238</v>
      </c>
      <c r="K21" s="243">
        <v>1170</v>
      </c>
      <c r="L21" s="238">
        <v>21</v>
      </c>
      <c r="M21" s="241">
        <f>J21*K21*L21</f>
        <v>211863.483</v>
      </c>
      <c r="N21" s="257"/>
      <c r="O21" s="310"/>
    </row>
    <row r="22" spans="1:15" ht="12.75">
      <c r="A22" s="306">
        <v>2200</v>
      </c>
      <c r="B22" s="258" t="s">
        <v>5</v>
      </c>
      <c r="C22" s="259">
        <v>76.07</v>
      </c>
      <c r="D22" s="260">
        <f>D23+D25+D29+D30+D36+D37+D40</f>
        <v>76.07000000000001</v>
      </c>
      <c r="E22" s="260">
        <f>E23+E25+E29+E30+E36+E37+E41</f>
        <v>0</v>
      </c>
      <c r="F22" s="261">
        <f t="shared" si="2"/>
        <v>76.07000000000001</v>
      </c>
      <c r="G22" s="262">
        <f t="shared" si="4"/>
        <v>79.51</v>
      </c>
      <c r="H22" s="260">
        <f t="shared" si="4"/>
        <v>0</v>
      </c>
      <c r="I22" s="263">
        <f t="shared" si="4"/>
        <v>79.51</v>
      </c>
      <c r="J22" s="264">
        <f aca="true" t="shared" si="5" ref="J22:J61">I22/21</f>
        <v>3.7861904761904763</v>
      </c>
      <c r="K22" s="203">
        <v>1170</v>
      </c>
      <c r="L22" s="260">
        <v>21</v>
      </c>
      <c r="M22" s="263">
        <f aca="true" t="shared" si="6" ref="M22:M61">J22*K22*L22</f>
        <v>93026.70000000001</v>
      </c>
      <c r="N22" s="196"/>
      <c r="O22" s="265"/>
    </row>
    <row r="23" spans="1:15" ht="12.75">
      <c r="A23" s="273">
        <v>2210</v>
      </c>
      <c r="B23" s="258" t="s">
        <v>6</v>
      </c>
      <c r="C23" s="200">
        <v>2.02</v>
      </c>
      <c r="D23" s="198">
        <f>D24</f>
        <v>2.02</v>
      </c>
      <c r="E23" s="198">
        <f>E24</f>
        <v>0</v>
      </c>
      <c r="F23" s="199">
        <f t="shared" si="2"/>
        <v>2.02</v>
      </c>
      <c r="G23" s="200">
        <f t="shared" si="4"/>
        <v>2.02</v>
      </c>
      <c r="H23" s="198">
        <f t="shared" si="4"/>
        <v>0</v>
      </c>
      <c r="I23" s="201">
        <f t="shared" si="4"/>
        <v>2.02</v>
      </c>
      <c r="J23" s="202">
        <f t="shared" si="5"/>
        <v>0.09619047619047619</v>
      </c>
      <c r="K23" s="203">
        <v>1170</v>
      </c>
      <c r="L23" s="198">
        <v>21</v>
      </c>
      <c r="M23" s="201">
        <f t="shared" si="6"/>
        <v>2363.4</v>
      </c>
      <c r="N23" s="196"/>
      <c r="O23" s="265"/>
    </row>
    <row r="24" spans="1:15" s="193" customFormat="1" ht="66" customHeight="1">
      <c r="A24" s="273">
        <v>2219</v>
      </c>
      <c r="B24" s="196" t="s">
        <v>7</v>
      </c>
      <c r="C24" s="197">
        <v>2.02</v>
      </c>
      <c r="D24" s="198">
        <v>2.02</v>
      </c>
      <c r="E24" s="198"/>
      <c r="F24" s="199">
        <f t="shared" si="2"/>
        <v>2.02</v>
      </c>
      <c r="G24" s="200">
        <f t="shared" si="4"/>
        <v>2.02</v>
      </c>
      <c r="H24" s="198">
        <f t="shared" si="4"/>
        <v>0</v>
      </c>
      <c r="I24" s="201">
        <f t="shared" si="4"/>
        <v>2.02</v>
      </c>
      <c r="J24" s="202">
        <f t="shared" si="5"/>
        <v>0.09619047619047619</v>
      </c>
      <c r="K24" s="203">
        <v>1170</v>
      </c>
      <c r="L24" s="198">
        <v>21</v>
      </c>
      <c r="M24" s="201">
        <f t="shared" si="6"/>
        <v>2363.4</v>
      </c>
      <c r="N24" s="194" t="s">
        <v>118</v>
      </c>
      <c r="O24" s="195" t="s">
        <v>121</v>
      </c>
    </row>
    <row r="25" spans="1:15" ht="12.75">
      <c r="A25" s="273">
        <v>2220</v>
      </c>
      <c r="B25" s="258" t="s">
        <v>8</v>
      </c>
      <c r="C25" s="200">
        <v>52.38</v>
      </c>
      <c r="D25" s="198">
        <f>D26+D27+D28</f>
        <v>52.379999999999995</v>
      </c>
      <c r="E25" s="198">
        <f>E26+E27+E28</f>
        <v>0</v>
      </c>
      <c r="F25" s="199">
        <f t="shared" si="2"/>
        <v>52.379999999999995</v>
      </c>
      <c r="G25" s="200">
        <f t="shared" si="4"/>
        <v>40.02</v>
      </c>
      <c r="H25" s="198">
        <f t="shared" si="4"/>
        <v>0</v>
      </c>
      <c r="I25" s="201">
        <f t="shared" si="4"/>
        <v>40.02</v>
      </c>
      <c r="J25" s="202">
        <f t="shared" si="5"/>
        <v>1.905714285714286</v>
      </c>
      <c r="K25" s="203">
        <v>1170</v>
      </c>
      <c r="L25" s="198">
        <v>21</v>
      </c>
      <c r="M25" s="201">
        <f t="shared" si="6"/>
        <v>46823.4</v>
      </c>
      <c r="N25" s="196"/>
      <c r="O25" s="265"/>
    </row>
    <row r="26" spans="1:15" s="207" customFormat="1" ht="237" customHeight="1">
      <c r="A26" s="273">
        <v>2221</v>
      </c>
      <c r="B26" s="204" t="s">
        <v>9</v>
      </c>
      <c r="C26" s="205">
        <v>26.26</v>
      </c>
      <c r="D26" s="198">
        <v>26.26</v>
      </c>
      <c r="E26" s="198"/>
      <c r="F26" s="199">
        <f t="shared" si="2"/>
        <v>26.26</v>
      </c>
      <c r="G26" s="200">
        <f>G68+G110</f>
        <v>8.67</v>
      </c>
      <c r="H26" s="198">
        <f aca="true" t="shared" si="7" ref="G26:I60">H68+H110</f>
        <v>0</v>
      </c>
      <c r="I26" s="201">
        <f t="shared" si="7"/>
        <v>8.67</v>
      </c>
      <c r="J26" s="202">
        <f t="shared" si="5"/>
        <v>0.41285714285714287</v>
      </c>
      <c r="K26" s="203">
        <v>1170</v>
      </c>
      <c r="L26" s="198">
        <v>21</v>
      </c>
      <c r="M26" s="201">
        <f t="shared" si="6"/>
        <v>10143.9</v>
      </c>
      <c r="N26" s="195" t="s">
        <v>110</v>
      </c>
      <c r="O26" s="195" t="s">
        <v>122</v>
      </c>
    </row>
    <row r="27" spans="1:15" s="191" customFormat="1" ht="107.25" customHeight="1">
      <c r="A27" s="273">
        <v>2222</v>
      </c>
      <c r="B27" s="204" t="s">
        <v>10</v>
      </c>
      <c r="C27" s="205">
        <v>13.1</v>
      </c>
      <c r="D27" s="198">
        <v>13.1</v>
      </c>
      <c r="E27" s="198"/>
      <c r="F27" s="199">
        <f t="shared" si="2"/>
        <v>13.1</v>
      </c>
      <c r="G27" s="200">
        <f t="shared" si="7"/>
        <v>17.03</v>
      </c>
      <c r="H27" s="198">
        <f t="shared" si="7"/>
        <v>0</v>
      </c>
      <c r="I27" s="201">
        <f t="shared" si="7"/>
        <v>17.03</v>
      </c>
      <c r="J27" s="202">
        <f t="shared" si="5"/>
        <v>0.810952380952381</v>
      </c>
      <c r="K27" s="203">
        <v>1170</v>
      </c>
      <c r="L27" s="198">
        <v>21</v>
      </c>
      <c r="M27" s="201">
        <f t="shared" si="6"/>
        <v>19925.100000000002</v>
      </c>
      <c r="N27" s="265" t="s">
        <v>60</v>
      </c>
      <c r="O27" s="195" t="s">
        <v>123</v>
      </c>
    </row>
    <row r="28" spans="1:15" s="191" customFormat="1" ht="146.25" customHeight="1">
      <c r="A28" s="273">
        <v>2223</v>
      </c>
      <c r="B28" s="204" t="s">
        <v>11</v>
      </c>
      <c r="C28" s="205">
        <v>13.02</v>
      </c>
      <c r="D28" s="198">
        <v>13.02</v>
      </c>
      <c r="E28" s="198"/>
      <c r="F28" s="199">
        <f t="shared" si="2"/>
        <v>13.02</v>
      </c>
      <c r="G28" s="200">
        <f t="shared" si="7"/>
        <v>14.32</v>
      </c>
      <c r="H28" s="198">
        <f t="shared" si="7"/>
        <v>0</v>
      </c>
      <c r="I28" s="201">
        <f t="shared" si="7"/>
        <v>14.32</v>
      </c>
      <c r="J28" s="202">
        <f t="shared" si="5"/>
        <v>0.6819047619047619</v>
      </c>
      <c r="K28" s="203">
        <v>1170</v>
      </c>
      <c r="L28" s="198">
        <v>21</v>
      </c>
      <c r="M28" s="201">
        <f t="shared" si="6"/>
        <v>16754.4</v>
      </c>
      <c r="N28" s="265" t="s">
        <v>70</v>
      </c>
      <c r="O28" s="195" t="s">
        <v>119</v>
      </c>
    </row>
    <row r="29" spans="1:15" ht="38.25">
      <c r="A29" s="281">
        <v>2230</v>
      </c>
      <c r="B29" s="266" t="s">
        <v>12</v>
      </c>
      <c r="C29" s="267">
        <v>0.13</v>
      </c>
      <c r="D29" s="268">
        <v>0.13</v>
      </c>
      <c r="E29" s="268"/>
      <c r="F29" s="269">
        <f t="shared" si="2"/>
        <v>0.13</v>
      </c>
      <c r="G29" s="267">
        <f t="shared" si="7"/>
        <v>0</v>
      </c>
      <c r="H29" s="268">
        <f t="shared" si="7"/>
        <v>0</v>
      </c>
      <c r="I29" s="270">
        <f t="shared" si="7"/>
        <v>0</v>
      </c>
      <c r="J29" s="271">
        <f t="shared" si="5"/>
        <v>0</v>
      </c>
      <c r="K29" s="203">
        <v>1170</v>
      </c>
      <c r="L29" s="268">
        <v>21</v>
      </c>
      <c r="M29" s="270">
        <f>J29*K29*L29</f>
        <v>0</v>
      </c>
      <c r="N29" s="196"/>
      <c r="O29" s="195"/>
    </row>
    <row r="30" spans="1:15" ht="40.5" customHeight="1">
      <c r="A30" s="281">
        <v>2240</v>
      </c>
      <c r="B30" s="272" t="s">
        <v>13</v>
      </c>
      <c r="C30" s="267">
        <v>13.73</v>
      </c>
      <c r="D30" s="268">
        <f>D31+D32+D33+D34+D35</f>
        <v>13.729999999999999</v>
      </c>
      <c r="E30" s="268">
        <f>E31+E32+E33+E34+E35</f>
        <v>0</v>
      </c>
      <c r="F30" s="269">
        <f>D30+E30</f>
        <v>13.729999999999999</v>
      </c>
      <c r="G30" s="267">
        <f>G72+G114</f>
        <v>24.77</v>
      </c>
      <c r="H30" s="268">
        <f t="shared" si="7"/>
        <v>0</v>
      </c>
      <c r="I30" s="270">
        <f t="shared" si="7"/>
        <v>24.77</v>
      </c>
      <c r="J30" s="271">
        <f t="shared" si="5"/>
        <v>1.1795238095238094</v>
      </c>
      <c r="K30" s="203">
        <v>1170</v>
      </c>
      <c r="L30" s="268">
        <v>21</v>
      </c>
      <c r="M30" s="270">
        <f t="shared" si="6"/>
        <v>28980.899999999998</v>
      </c>
      <c r="N30" s="196"/>
      <c r="O30" s="265"/>
    </row>
    <row r="31" spans="1:15" s="191" customFormat="1" ht="93" customHeight="1">
      <c r="A31" s="273">
        <v>2241</v>
      </c>
      <c r="B31" s="204" t="s">
        <v>14</v>
      </c>
      <c r="C31" s="205">
        <v>9.75</v>
      </c>
      <c r="D31" s="198">
        <v>9.75</v>
      </c>
      <c r="E31" s="198"/>
      <c r="F31" s="199">
        <f t="shared" si="2"/>
        <v>9.75</v>
      </c>
      <c r="G31" s="200">
        <f t="shared" si="7"/>
        <v>2.14</v>
      </c>
      <c r="H31" s="198">
        <f t="shared" si="7"/>
        <v>0</v>
      </c>
      <c r="I31" s="201">
        <f t="shared" si="7"/>
        <v>2.14</v>
      </c>
      <c r="J31" s="202">
        <f t="shared" si="5"/>
        <v>0.10190476190476191</v>
      </c>
      <c r="K31" s="203">
        <v>1170</v>
      </c>
      <c r="L31" s="198">
        <v>21</v>
      </c>
      <c r="M31" s="201">
        <f t="shared" si="6"/>
        <v>2503.8</v>
      </c>
      <c r="N31" s="253" t="s">
        <v>89</v>
      </c>
      <c r="O31" s="194" t="s">
        <v>120</v>
      </c>
    </row>
    <row r="32" spans="1:15" ht="12.75">
      <c r="A32" s="273">
        <v>2242</v>
      </c>
      <c r="B32" s="196" t="s">
        <v>15</v>
      </c>
      <c r="C32" s="274">
        <v>0.28</v>
      </c>
      <c r="D32" s="198">
        <v>0.28</v>
      </c>
      <c r="E32" s="198"/>
      <c r="F32" s="199">
        <f t="shared" si="2"/>
        <v>0.28</v>
      </c>
      <c r="G32" s="200">
        <f t="shared" si="7"/>
        <v>0</v>
      </c>
      <c r="H32" s="198">
        <f t="shared" si="7"/>
        <v>0</v>
      </c>
      <c r="I32" s="201">
        <f t="shared" si="7"/>
        <v>0</v>
      </c>
      <c r="J32" s="202">
        <f t="shared" si="5"/>
        <v>0</v>
      </c>
      <c r="K32" s="203">
        <v>1170</v>
      </c>
      <c r="L32" s="198">
        <v>21</v>
      </c>
      <c r="M32" s="201">
        <f t="shared" si="6"/>
        <v>0</v>
      </c>
      <c r="N32" s="265"/>
      <c r="O32" s="265"/>
    </row>
    <row r="33" spans="1:15" s="191" customFormat="1" ht="172.5" customHeight="1">
      <c r="A33" s="273">
        <v>2243</v>
      </c>
      <c r="B33" s="206" t="s">
        <v>16</v>
      </c>
      <c r="C33" s="205">
        <v>0.28</v>
      </c>
      <c r="D33" s="198">
        <v>0.28</v>
      </c>
      <c r="E33" s="198"/>
      <c r="F33" s="199">
        <f t="shared" si="2"/>
        <v>0.28</v>
      </c>
      <c r="G33" s="200">
        <f t="shared" si="7"/>
        <v>1.64</v>
      </c>
      <c r="H33" s="198">
        <f t="shared" si="7"/>
        <v>0</v>
      </c>
      <c r="I33" s="201">
        <f t="shared" si="7"/>
        <v>1.64</v>
      </c>
      <c r="J33" s="202">
        <f t="shared" si="5"/>
        <v>0.07809523809523809</v>
      </c>
      <c r="K33" s="203">
        <v>1170</v>
      </c>
      <c r="L33" s="198">
        <v>21</v>
      </c>
      <c r="M33" s="201">
        <f t="shared" si="6"/>
        <v>1918.8</v>
      </c>
      <c r="N33" s="195" t="s">
        <v>125</v>
      </c>
      <c r="O33" s="195" t="s">
        <v>124</v>
      </c>
    </row>
    <row r="34" spans="1:15" s="191" customFormat="1" ht="159" customHeight="1">
      <c r="A34" s="273">
        <v>2244</v>
      </c>
      <c r="B34" s="204" t="s">
        <v>17</v>
      </c>
      <c r="C34" s="205">
        <v>3.42</v>
      </c>
      <c r="D34" s="198">
        <v>3.42</v>
      </c>
      <c r="E34" s="198"/>
      <c r="F34" s="199">
        <f t="shared" si="2"/>
        <v>3.42</v>
      </c>
      <c r="G34" s="200">
        <f t="shared" si="7"/>
        <v>18.45</v>
      </c>
      <c r="H34" s="198">
        <f t="shared" si="7"/>
        <v>0</v>
      </c>
      <c r="I34" s="201">
        <f t="shared" si="7"/>
        <v>18.45</v>
      </c>
      <c r="J34" s="202">
        <f t="shared" si="5"/>
        <v>0.8785714285714286</v>
      </c>
      <c r="K34" s="203">
        <v>1170</v>
      </c>
      <c r="L34" s="198">
        <v>21</v>
      </c>
      <c r="M34" s="201">
        <f t="shared" si="6"/>
        <v>21586.499999999996</v>
      </c>
      <c r="N34" s="194" t="s">
        <v>126</v>
      </c>
      <c r="O34" s="195" t="s">
        <v>128</v>
      </c>
    </row>
    <row r="35" spans="1:15" ht="170.25" customHeight="1">
      <c r="A35" s="273">
        <v>2249</v>
      </c>
      <c r="B35" s="206" t="s">
        <v>61</v>
      </c>
      <c r="C35" s="205"/>
      <c r="D35" s="198">
        <v>0</v>
      </c>
      <c r="E35" s="198"/>
      <c r="F35" s="199">
        <f>D35+E35</f>
        <v>0</v>
      </c>
      <c r="G35" s="200">
        <f t="shared" si="7"/>
        <v>2.54</v>
      </c>
      <c r="H35" s="198">
        <f t="shared" si="7"/>
        <v>0</v>
      </c>
      <c r="I35" s="201">
        <f t="shared" si="7"/>
        <v>2.54</v>
      </c>
      <c r="J35" s="202">
        <f t="shared" si="5"/>
        <v>0.12095238095238095</v>
      </c>
      <c r="K35" s="203">
        <v>1170</v>
      </c>
      <c r="L35" s="198">
        <v>21</v>
      </c>
      <c r="M35" s="201">
        <f t="shared" si="6"/>
        <v>2971.7999999999997</v>
      </c>
      <c r="N35" s="195" t="s">
        <v>129</v>
      </c>
      <c r="O35" s="195" t="s">
        <v>127</v>
      </c>
    </row>
    <row r="36" spans="1:15" ht="183" customHeight="1">
      <c r="A36" s="273">
        <v>2250</v>
      </c>
      <c r="B36" s="204" t="s">
        <v>18</v>
      </c>
      <c r="C36" s="205">
        <v>2.28</v>
      </c>
      <c r="D36" s="198">
        <v>2.28</v>
      </c>
      <c r="E36" s="198"/>
      <c r="F36" s="199">
        <f t="shared" si="2"/>
        <v>2.28</v>
      </c>
      <c r="G36" s="200">
        <f t="shared" si="7"/>
        <v>3.94</v>
      </c>
      <c r="H36" s="198">
        <f t="shared" si="7"/>
        <v>0</v>
      </c>
      <c r="I36" s="201">
        <f t="shared" si="7"/>
        <v>3.94</v>
      </c>
      <c r="J36" s="202">
        <f t="shared" si="5"/>
        <v>0.18761904761904763</v>
      </c>
      <c r="K36" s="203">
        <v>1170</v>
      </c>
      <c r="L36" s="198">
        <v>21</v>
      </c>
      <c r="M36" s="201">
        <f>J36*K36*L36</f>
        <v>4609.8</v>
      </c>
      <c r="N36" s="253" t="s">
        <v>113</v>
      </c>
      <c r="O36" s="195" t="s">
        <v>112</v>
      </c>
    </row>
    <row r="37" spans="1:15" ht="12.75">
      <c r="A37" s="273">
        <v>2260</v>
      </c>
      <c r="B37" s="196" t="s">
        <v>19</v>
      </c>
      <c r="C37" s="200">
        <v>5.53</v>
      </c>
      <c r="D37" s="198">
        <f>D38+D39</f>
        <v>5.53</v>
      </c>
      <c r="E37" s="198">
        <f>E38+E39</f>
        <v>0</v>
      </c>
      <c r="F37" s="199">
        <f t="shared" si="2"/>
        <v>5.53</v>
      </c>
      <c r="G37" s="200">
        <f t="shared" si="7"/>
        <v>4.75</v>
      </c>
      <c r="H37" s="198">
        <f t="shared" si="7"/>
        <v>0</v>
      </c>
      <c r="I37" s="201">
        <f t="shared" si="7"/>
        <v>4.75</v>
      </c>
      <c r="J37" s="202">
        <f t="shared" si="5"/>
        <v>0.2261904761904762</v>
      </c>
      <c r="K37" s="203">
        <v>1170</v>
      </c>
      <c r="L37" s="198">
        <v>21</v>
      </c>
      <c r="M37" s="201">
        <f t="shared" si="6"/>
        <v>5557.500000000001</v>
      </c>
      <c r="N37" s="196"/>
      <c r="O37" s="265"/>
    </row>
    <row r="38" spans="1:15" ht="12.75">
      <c r="A38" s="273">
        <v>2262</v>
      </c>
      <c r="B38" s="196" t="s">
        <v>41</v>
      </c>
      <c r="C38" s="274">
        <v>4.23</v>
      </c>
      <c r="D38" s="198">
        <v>4.23</v>
      </c>
      <c r="E38" s="198"/>
      <c r="F38" s="199">
        <f t="shared" si="2"/>
        <v>4.23</v>
      </c>
      <c r="G38" s="200">
        <f t="shared" si="7"/>
        <v>0</v>
      </c>
      <c r="H38" s="198">
        <f t="shared" si="7"/>
        <v>0</v>
      </c>
      <c r="I38" s="201">
        <f t="shared" si="7"/>
        <v>0</v>
      </c>
      <c r="J38" s="202">
        <f t="shared" si="5"/>
        <v>0</v>
      </c>
      <c r="K38" s="203">
        <v>1170</v>
      </c>
      <c r="L38" s="198">
        <v>21</v>
      </c>
      <c r="M38" s="201">
        <f t="shared" si="6"/>
        <v>0</v>
      </c>
      <c r="N38" s="196"/>
      <c r="O38" s="265"/>
    </row>
    <row r="39" spans="1:15" s="191" customFormat="1" ht="159" customHeight="1">
      <c r="A39" s="273">
        <v>2263</v>
      </c>
      <c r="B39" s="204" t="s">
        <v>20</v>
      </c>
      <c r="C39" s="205">
        <v>1.3</v>
      </c>
      <c r="D39" s="198">
        <v>1.3</v>
      </c>
      <c r="E39" s="198"/>
      <c r="F39" s="199">
        <f>D39+E39</f>
        <v>1.3</v>
      </c>
      <c r="G39" s="200">
        <f t="shared" si="7"/>
        <v>4.75</v>
      </c>
      <c r="H39" s="198">
        <f t="shared" si="7"/>
        <v>0</v>
      </c>
      <c r="I39" s="201">
        <f>I81+I123</f>
        <v>4.75</v>
      </c>
      <c r="J39" s="202">
        <f t="shared" si="5"/>
        <v>0.2261904761904762</v>
      </c>
      <c r="K39" s="203">
        <v>1170</v>
      </c>
      <c r="L39" s="198">
        <v>21</v>
      </c>
      <c r="M39" s="201">
        <f t="shared" si="6"/>
        <v>5557.500000000001</v>
      </c>
      <c r="N39" s="195" t="s">
        <v>96</v>
      </c>
      <c r="O39" s="195" t="s">
        <v>130</v>
      </c>
    </row>
    <row r="40" spans="1:15" ht="12.75">
      <c r="A40" s="273">
        <v>2270</v>
      </c>
      <c r="B40" s="81" t="s">
        <v>63</v>
      </c>
      <c r="C40" s="274"/>
      <c r="D40" s="198">
        <f>D41</f>
        <v>0</v>
      </c>
      <c r="E40" s="198">
        <f>E41</f>
        <v>0</v>
      </c>
      <c r="F40" s="199">
        <f>D40+E40</f>
        <v>0</v>
      </c>
      <c r="G40" s="200">
        <f t="shared" si="7"/>
        <v>4.01</v>
      </c>
      <c r="H40" s="198">
        <f t="shared" si="7"/>
        <v>0</v>
      </c>
      <c r="I40" s="201">
        <f t="shared" si="7"/>
        <v>4.01</v>
      </c>
      <c r="J40" s="202">
        <f t="shared" si="5"/>
        <v>0.19095238095238093</v>
      </c>
      <c r="K40" s="203">
        <v>1170</v>
      </c>
      <c r="L40" s="198">
        <v>21</v>
      </c>
      <c r="M40" s="201">
        <f t="shared" si="6"/>
        <v>4691.699999999999</v>
      </c>
      <c r="N40" s="196"/>
      <c r="O40" s="265"/>
    </row>
    <row r="41" spans="1:15" s="191" customFormat="1" ht="144.75" customHeight="1">
      <c r="A41" s="273">
        <v>2279</v>
      </c>
      <c r="B41" s="81" t="s">
        <v>62</v>
      </c>
      <c r="C41" s="205"/>
      <c r="D41" s="198"/>
      <c r="E41" s="198"/>
      <c r="F41" s="199">
        <f>D41+E41</f>
        <v>0</v>
      </c>
      <c r="G41" s="200">
        <f t="shared" si="7"/>
        <v>4.01</v>
      </c>
      <c r="H41" s="198">
        <f>H83+H125</f>
        <v>0</v>
      </c>
      <c r="I41" s="201">
        <f t="shared" si="7"/>
        <v>4.01</v>
      </c>
      <c r="J41" s="202">
        <f t="shared" si="5"/>
        <v>0.19095238095238093</v>
      </c>
      <c r="K41" s="203">
        <v>1170</v>
      </c>
      <c r="L41" s="198">
        <v>21</v>
      </c>
      <c r="M41" s="201">
        <f t="shared" si="6"/>
        <v>4691.699999999999</v>
      </c>
      <c r="N41" s="194" t="s">
        <v>132</v>
      </c>
      <c r="O41" s="311" t="s">
        <v>131</v>
      </c>
    </row>
    <row r="42" spans="1:15" ht="26.25" customHeight="1">
      <c r="A42" s="307">
        <v>2300</v>
      </c>
      <c r="B42" s="272" t="s">
        <v>21</v>
      </c>
      <c r="C42" s="275">
        <v>71.28</v>
      </c>
      <c r="D42" s="276">
        <f>D43+D46+D48+D51+D52</f>
        <v>71.28</v>
      </c>
      <c r="E42" s="276"/>
      <c r="F42" s="277">
        <f t="shared" si="2"/>
        <v>71.28</v>
      </c>
      <c r="G42" s="278">
        <f t="shared" si="7"/>
        <v>101.56989999999999</v>
      </c>
      <c r="H42" s="276">
        <f t="shared" si="7"/>
        <v>0</v>
      </c>
      <c r="I42" s="279">
        <f t="shared" si="7"/>
        <v>101.56989999999999</v>
      </c>
      <c r="J42" s="280">
        <f t="shared" si="5"/>
        <v>4.836661904761904</v>
      </c>
      <c r="K42" s="203">
        <v>1170</v>
      </c>
      <c r="L42" s="276">
        <v>21</v>
      </c>
      <c r="M42" s="279">
        <f t="shared" si="6"/>
        <v>118836.78299999998</v>
      </c>
      <c r="N42" s="196"/>
      <c r="O42" s="265"/>
    </row>
    <row r="43" spans="1:15" ht="12.75">
      <c r="A43" s="307">
        <v>2310</v>
      </c>
      <c r="B43" s="272" t="s">
        <v>22</v>
      </c>
      <c r="C43" s="200">
        <v>3.02</v>
      </c>
      <c r="D43" s="198">
        <f>D44+D45</f>
        <v>3.02</v>
      </c>
      <c r="E43" s="198">
        <f>E44+E45</f>
        <v>0</v>
      </c>
      <c r="F43" s="199">
        <f t="shared" si="2"/>
        <v>3.02</v>
      </c>
      <c r="G43" s="200">
        <f t="shared" si="7"/>
        <v>7.25</v>
      </c>
      <c r="H43" s="198">
        <f t="shared" si="7"/>
        <v>0</v>
      </c>
      <c r="I43" s="201">
        <f t="shared" si="7"/>
        <v>7.25</v>
      </c>
      <c r="J43" s="202">
        <f t="shared" si="5"/>
        <v>0.34523809523809523</v>
      </c>
      <c r="K43" s="203">
        <v>1170</v>
      </c>
      <c r="L43" s="198">
        <v>21</v>
      </c>
      <c r="M43" s="201">
        <f t="shared" si="6"/>
        <v>8482.5</v>
      </c>
      <c r="N43" s="196"/>
      <c r="O43" s="265"/>
    </row>
    <row r="44" spans="1:15" ht="12.75">
      <c r="A44" s="281">
        <v>2311</v>
      </c>
      <c r="B44" s="266" t="s">
        <v>23</v>
      </c>
      <c r="C44" s="274">
        <v>2.42</v>
      </c>
      <c r="D44" s="198">
        <v>2.42</v>
      </c>
      <c r="E44" s="198"/>
      <c r="F44" s="199">
        <f t="shared" si="2"/>
        <v>2.42</v>
      </c>
      <c r="G44" s="200">
        <f t="shared" si="7"/>
        <v>0.4</v>
      </c>
      <c r="H44" s="198">
        <f t="shared" si="7"/>
        <v>0</v>
      </c>
      <c r="I44" s="201">
        <f t="shared" si="7"/>
        <v>0.4</v>
      </c>
      <c r="J44" s="202">
        <f t="shared" si="5"/>
        <v>0.01904761904761905</v>
      </c>
      <c r="K44" s="203">
        <v>1170</v>
      </c>
      <c r="L44" s="198">
        <v>21</v>
      </c>
      <c r="M44" s="201">
        <f t="shared" si="6"/>
        <v>468.00000000000006</v>
      </c>
      <c r="N44" s="196"/>
      <c r="O44" s="265"/>
    </row>
    <row r="45" spans="1:15" s="192" customFormat="1" ht="277.5" customHeight="1">
      <c r="A45" s="281">
        <v>2312</v>
      </c>
      <c r="B45" s="206" t="s">
        <v>24</v>
      </c>
      <c r="C45" s="205">
        <v>0.6</v>
      </c>
      <c r="D45" s="198">
        <v>0.6</v>
      </c>
      <c r="E45" s="198"/>
      <c r="F45" s="199">
        <f t="shared" si="2"/>
        <v>0.6</v>
      </c>
      <c r="G45" s="200">
        <f t="shared" si="7"/>
        <v>6.85</v>
      </c>
      <c r="H45" s="198">
        <f t="shared" si="7"/>
        <v>0</v>
      </c>
      <c r="I45" s="201">
        <f t="shared" si="7"/>
        <v>6.85</v>
      </c>
      <c r="J45" s="202">
        <f t="shared" si="5"/>
        <v>0.3261904761904762</v>
      </c>
      <c r="K45" s="203">
        <v>1170</v>
      </c>
      <c r="L45" s="198">
        <v>21</v>
      </c>
      <c r="M45" s="201">
        <f t="shared" si="6"/>
        <v>8014.500000000001</v>
      </c>
      <c r="N45" s="195" t="s">
        <v>115</v>
      </c>
      <c r="O45" s="195" t="s">
        <v>133</v>
      </c>
    </row>
    <row r="46" spans="1:15" ht="12.75">
      <c r="A46" s="281">
        <v>2320</v>
      </c>
      <c r="B46" s="266" t="s">
        <v>25</v>
      </c>
      <c r="C46" s="200">
        <v>3.54</v>
      </c>
      <c r="D46" s="198">
        <f>D47</f>
        <v>3.54</v>
      </c>
      <c r="E46" s="198">
        <f>E47</f>
        <v>0</v>
      </c>
      <c r="F46" s="199">
        <f t="shared" si="2"/>
        <v>3.54</v>
      </c>
      <c r="G46" s="200">
        <f t="shared" si="7"/>
        <v>0</v>
      </c>
      <c r="H46" s="198">
        <f t="shared" si="7"/>
        <v>0</v>
      </c>
      <c r="I46" s="201">
        <f t="shared" si="7"/>
        <v>0</v>
      </c>
      <c r="J46" s="202">
        <f t="shared" si="5"/>
        <v>0</v>
      </c>
      <c r="K46" s="203">
        <v>1170</v>
      </c>
      <c r="L46" s="198">
        <v>21</v>
      </c>
      <c r="M46" s="201">
        <f t="shared" si="6"/>
        <v>0</v>
      </c>
      <c r="N46" s="196"/>
      <c r="O46" s="265"/>
    </row>
    <row r="47" spans="1:15" ht="12.75">
      <c r="A47" s="281">
        <v>2322</v>
      </c>
      <c r="B47" s="266" t="s">
        <v>26</v>
      </c>
      <c r="C47" s="274">
        <v>3.54</v>
      </c>
      <c r="D47" s="198">
        <v>3.54</v>
      </c>
      <c r="E47" s="198"/>
      <c r="F47" s="199">
        <f t="shared" si="2"/>
        <v>3.54</v>
      </c>
      <c r="G47" s="200">
        <f t="shared" si="7"/>
        <v>0</v>
      </c>
      <c r="H47" s="198">
        <f t="shared" si="7"/>
        <v>0</v>
      </c>
      <c r="I47" s="201">
        <f t="shared" si="7"/>
        <v>0</v>
      </c>
      <c r="J47" s="202">
        <f t="shared" si="5"/>
        <v>0</v>
      </c>
      <c r="K47" s="203">
        <v>1170</v>
      </c>
      <c r="L47" s="198">
        <v>21</v>
      </c>
      <c r="M47" s="201">
        <f t="shared" si="6"/>
        <v>0</v>
      </c>
      <c r="N47" s="196"/>
      <c r="O47" s="265"/>
    </row>
    <row r="48" spans="1:15" ht="38.25">
      <c r="A48" s="281">
        <v>2340</v>
      </c>
      <c r="B48" s="266" t="s">
        <v>27</v>
      </c>
      <c r="C48" s="267">
        <v>2.26</v>
      </c>
      <c r="D48" s="268">
        <f>D49+D50</f>
        <v>2.26</v>
      </c>
      <c r="E48" s="268">
        <f>E49+E50</f>
        <v>0</v>
      </c>
      <c r="F48" s="269">
        <f t="shared" si="2"/>
        <v>2.26</v>
      </c>
      <c r="G48" s="267">
        <f t="shared" si="7"/>
        <v>3.1599</v>
      </c>
      <c r="H48" s="268">
        <f t="shared" si="7"/>
        <v>0</v>
      </c>
      <c r="I48" s="270">
        <f t="shared" si="7"/>
        <v>3.1599</v>
      </c>
      <c r="J48" s="271">
        <f t="shared" si="5"/>
        <v>0.15047142857142856</v>
      </c>
      <c r="K48" s="203">
        <v>1170</v>
      </c>
      <c r="L48" s="268">
        <v>21</v>
      </c>
      <c r="M48" s="270">
        <f t="shared" si="6"/>
        <v>3697.0829999999996</v>
      </c>
      <c r="N48" s="196"/>
      <c r="O48" s="265"/>
    </row>
    <row r="49" spans="1:15" ht="159" customHeight="1">
      <c r="A49" s="281">
        <v>2341</v>
      </c>
      <c r="B49" s="206" t="s">
        <v>28</v>
      </c>
      <c r="C49" s="205">
        <v>2.05</v>
      </c>
      <c r="D49" s="198">
        <v>2.05</v>
      </c>
      <c r="E49" s="198"/>
      <c r="F49" s="199">
        <f t="shared" si="2"/>
        <v>2.05</v>
      </c>
      <c r="G49" s="200">
        <f t="shared" si="7"/>
        <v>2.87</v>
      </c>
      <c r="H49" s="198">
        <f t="shared" si="7"/>
        <v>0</v>
      </c>
      <c r="I49" s="201">
        <f t="shared" si="7"/>
        <v>2.87</v>
      </c>
      <c r="J49" s="202">
        <f t="shared" si="5"/>
        <v>0.13666666666666666</v>
      </c>
      <c r="K49" s="203">
        <v>1170</v>
      </c>
      <c r="L49" s="198">
        <v>21</v>
      </c>
      <c r="M49" s="201">
        <f t="shared" si="6"/>
        <v>3357.8999999999996</v>
      </c>
      <c r="N49" s="265" t="s">
        <v>107</v>
      </c>
      <c r="O49" s="195" t="s">
        <v>90</v>
      </c>
    </row>
    <row r="50" spans="1:15" s="191" customFormat="1" ht="51.75" customHeight="1">
      <c r="A50" s="281">
        <v>2344</v>
      </c>
      <c r="B50" s="206" t="s">
        <v>29</v>
      </c>
      <c r="C50" s="282">
        <v>0.21</v>
      </c>
      <c r="D50" s="268">
        <v>0.21</v>
      </c>
      <c r="E50" s="268"/>
      <c r="F50" s="269">
        <f t="shared" si="2"/>
        <v>0.21</v>
      </c>
      <c r="G50" s="267">
        <f t="shared" si="7"/>
        <v>0.2899</v>
      </c>
      <c r="H50" s="268">
        <f t="shared" si="7"/>
        <v>0</v>
      </c>
      <c r="I50" s="270">
        <f t="shared" si="7"/>
        <v>0.2899</v>
      </c>
      <c r="J50" s="271">
        <f t="shared" si="5"/>
        <v>0.013804761904761905</v>
      </c>
      <c r="K50" s="203">
        <v>1170</v>
      </c>
      <c r="L50" s="268">
        <v>21</v>
      </c>
      <c r="M50" s="270">
        <f t="shared" si="6"/>
        <v>339.183</v>
      </c>
      <c r="N50" s="265" t="s">
        <v>117</v>
      </c>
      <c r="O50" s="195" t="s">
        <v>76</v>
      </c>
    </row>
    <row r="51" spans="1:15" ht="104.25" customHeight="1">
      <c r="A51" s="273">
        <v>2350</v>
      </c>
      <c r="B51" s="206" t="s">
        <v>30</v>
      </c>
      <c r="C51" s="205">
        <v>9.96</v>
      </c>
      <c r="D51" s="198">
        <v>9.96</v>
      </c>
      <c r="E51" s="198"/>
      <c r="F51" s="199">
        <f t="shared" si="2"/>
        <v>9.96</v>
      </c>
      <c r="G51" s="200">
        <f t="shared" si="7"/>
        <v>9.96</v>
      </c>
      <c r="H51" s="198">
        <f t="shared" si="7"/>
        <v>0</v>
      </c>
      <c r="I51" s="201">
        <f t="shared" si="7"/>
        <v>9.96</v>
      </c>
      <c r="J51" s="202">
        <f t="shared" si="5"/>
        <v>0.4742857142857143</v>
      </c>
      <c r="K51" s="203">
        <v>1170</v>
      </c>
      <c r="L51" s="198">
        <v>21</v>
      </c>
      <c r="M51" s="201">
        <f t="shared" si="6"/>
        <v>11653.2</v>
      </c>
      <c r="N51" s="194" t="s">
        <v>138</v>
      </c>
      <c r="O51" s="195" t="s">
        <v>134</v>
      </c>
    </row>
    <row r="52" spans="1:15" s="191" customFormat="1" ht="27.75" customHeight="1">
      <c r="A52" s="273">
        <v>2360</v>
      </c>
      <c r="B52" s="206" t="s">
        <v>31</v>
      </c>
      <c r="C52" s="205">
        <v>52.5</v>
      </c>
      <c r="D52" s="198">
        <f>D55</f>
        <v>52.5</v>
      </c>
      <c r="E52" s="198">
        <f>E55</f>
        <v>0</v>
      </c>
      <c r="F52" s="199">
        <f t="shared" si="2"/>
        <v>52.5</v>
      </c>
      <c r="G52" s="200">
        <f t="shared" si="7"/>
        <v>81.2</v>
      </c>
      <c r="H52" s="198">
        <f t="shared" si="7"/>
        <v>0</v>
      </c>
      <c r="I52" s="201">
        <f t="shared" si="7"/>
        <v>81.2</v>
      </c>
      <c r="J52" s="202">
        <f t="shared" si="5"/>
        <v>3.8666666666666667</v>
      </c>
      <c r="K52" s="203">
        <v>1170</v>
      </c>
      <c r="L52" s="198">
        <v>21</v>
      </c>
      <c r="M52" s="201">
        <f t="shared" si="6"/>
        <v>95004</v>
      </c>
      <c r="N52" s="265"/>
      <c r="O52" s="265"/>
    </row>
    <row r="53" spans="1:15" s="191" customFormat="1" ht="137.25" customHeight="1" thickBot="1">
      <c r="A53" s="95" t="s">
        <v>65</v>
      </c>
      <c r="B53" s="81" t="s">
        <v>66</v>
      </c>
      <c r="C53" s="205"/>
      <c r="D53" s="198"/>
      <c r="E53" s="198"/>
      <c r="F53" s="199"/>
      <c r="G53" s="200">
        <f t="shared" si="7"/>
        <v>6.2</v>
      </c>
      <c r="H53" s="198">
        <f t="shared" si="7"/>
        <v>0</v>
      </c>
      <c r="I53" s="201">
        <f t="shared" si="7"/>
        <v>6.2</v>
      </c>
      <c r="J53" s="202">
        <f>J137</f>
        <v>0.29523809523809524</v>
      </c>
      <c r="K53" s="203">
        <v>1170</v>
      </c>
      <c r="L53" s="198">
        <v>21</v>
      </c>
      <c r="M53" s="201">
        <f t="shared" si="6"/>
        <v>7254</v>
      </c>
      <c r="N53" s="283" t="s">
        <v>86</v>
      </c>
      <c r="O53" s="194" t="s">
        <v>135</v>
      </c>
    </row>
    <row r="54" spans="1:15" s="191" customFormat="1" ht="105" customHeight="1">
      <c r="A54" s="95" t="s">
        <v>68</v>
      </c>
      <c r="B54" s="81" t="s">
        <v>67</v>
      </c>
      <c r="C54" s="205"/>
      <c r="D54" s="198"/>
      <c r="E54" s="198"/>
      <c r="F54" s="199"/>
      <c r="G54" s="200">
        <f t="shared" si="7"/>
        <v>1.5</v>
      </c>
      <c r="H54" s="198">
        <f t="shared" si="7"/>
        <v>0</v>
      </c>
      <c r="I54" s="201">
        <f t="shared" si="7"/>
        <v>1.5</v>
      </c>
      <c r="J54" s="202">
        <f>J138</f>
        <v>0.07142857142857142</v>
      </c>
      <c r="K54" s="203">
        <v>1170</v>
      </c>
      <c r="L54" s="198">
        <v>21</v>
      </c>
      <c r="M54" s="201">
        <f t="shared" si="6"/>
        <v>1755</v>
      </c>
      <c r="N54" s="265" t="s">
        <v>83</v>
      </c>
      <c r="O54" s="195" t="s">
        <v>84</v>
      </c>
    </row>
    <row r="55" spans="1:15" ht="225.75" customHeight="1">
      <c r="A55" s="273">
        <v>2363</v>
      </c>
      <c r="B55" s="204" t="s">
        <v>42</v>
      </c>
      <c r="C55" s="205">
        <v>52.5</v>
      </c>
      <c r="D55" s="198">
        <v>52.5</v>
      </c>
      <c r="E55" s="198"/>
      <c r="F55" s="199">
        <f t="shared" si="2"/>
        <v>52.5</v>
      </c>
      <c r="G55" s="200">
        <f t="shared" si="7"/>
        <v>73.5</v>
      </c>
      <c r="H55" s="198">
        <f t="shared" si="7"/>
        <v>0</v>
      </c>
      <c r="I55" s="201">
        <f t="shared" si="7"/>
        <v>73.5</v>
      </c>
      <c r="J55" s="202">
        <f>I55/21</f>
        <v>3.5</v>
      </c>
      <c r="K55" s="203">
        <v>1170</v>
      </c>
      <c r="L55" s="198">
        <v>21</v>
      </c>
      <c r="M55" s="201">
        <f t="shared" si="6"/>
        <v>85995</v>
      </c>
      <c r="N55" s="195" t="s">
        <v>108</v>
      </c>
      <c r="O55" s="195" t="s">
        <v>78</v>
      </c>
    </row>
    <row r="56" spans="1:15" ht="12.75">
      <c r="A56" s="306">
        <v>2500</v>
      </c>
      <c r="B56" s="196" t="s">
        <v>32</v>
      </c>
      <c r="C56" s="259">
        <v>1.05</v>
      </c>
      <c r="D56" s="260">
        <f>D57</f>
        <v>1.05</v>
      </c>
      <c r="E56" s="260">
        <f>E57</f>
        <v>0</v>
      </c>
      <c r="F56" s="261">
        <f t="shared" si="2"/>
        <v>1.05</v>
      </c>
      <c r="G56" s="262">
        <f t="shared" si="7"/>
        <v>0</v>
      </c>
      <c r="H56" s="260">
        <f t="shared" si="7"/>
        <v>0</v>
      </c>
      <c r="I56" s="263">
        <f t="shared" si="7"/>
        <v>0</v>
      </c>
      <c r="J56" s="264">
        <f t="shared" si="5"/>
        <v>0</v>
      </c>
      <c r="K56" s="203">
        <v>1170</v>
      </c>
      <c r="L56" s="260">
        <v>21</v>
      </c>
      <c r="M56" s="263">
        <f t="shared" si="6"/>
        <v>0</v>
      </c>
      <c r="N56" s="265"/>
      <c r="O56" s="265"/>
    </row>
    <row r="57" spans="1:15" ht="12.75">
      <c r="A57" s="273">
        <v>2513</v>
      </c>
      <c r="B57" s="196" t="s">
        <v>33</v>
      </c>
      <c r="C57" s="274">
        <v>1.05</v>
      </c>
      <c r="D57" s="198">
        <v>1.05</v>
      </c>
      <c r="E57" s="198"/>
      <c r="F57" s="199">
        <f t="shared" si="2"/>
        <v>1.05</v>
      </c>
      <c r="G57" s="200">
        <f t="shared" si="7"/>
        <v>0</v>
      </c>
      <c r="H57" s="198">
        <f t="shared" si="7"/>
        <v>0</v>
      </c>
      <c r="I57" s="201">
        <f t="shared" si="7"/>
        <v>0</v>
      </c>
      <c r="J57" s="202">
        <f t="shared" si="5"/>
        <v>0</v>
      </c>
      <c r="K57" s="203">
        <v>1170</v>
      </c>
      <c r="L57" s="198">
        <v>21</v>
      </c>
      <c r="M57" s="201">
        <f t="shared" si="6"/>
        <v>0</v>
      </c>
      <c r="N57" s="265"/>
      <c r="O57" s="265"/>
    </row>
    <row r="58" spans="1:15" ht="12.75" hidden="1">
      <c r="A58" s="306" t="s">
        <v>34</v>
      </c>
      <c r="B58" s="258" t="s">
        <v>35</v>
      </c>
      <c r="C58" s="284">
        <v>339.47</v>
      </c>
      <c r="D58" s="260">
        <v>339.47</v>
      </c>
      <c r="E58" s="260"/>
      <c r="F58" s="261">
        <f t="shared" si="2"/>
        <v>339.47</v>
      </c>
      <c r="G58" s="262">
        <f t="shared" si="7"/>
        <v>678.94</v>
      </c>
      <c r="H58" s="260">
        <f t="shared" si="7"/>
        <v>0</v>
      </c>
      <c r="I58" s="263">
        <f t="shared" si="7"/>
        <v>678.94</v>
      </c>
      <c r="J58" s="264">
        <f>I58/21</f>
        <v>32.33047619047619</v>
      </c>
      <c r="K58" s="285">
        <v>2340</v>
      </c>
      <c r="L58" s="260">
        <v>21</v>
      </c>
      <c r="M58" s="263">
        <f>J58*K58*L58</f>
        <v>1588719.5999999999</v>
      </c>
      <c r="N58" s="265"/>
      <c r="O58" s="265"/>
    </row>
    <row r="59" spans="1:15" ht="12.75" hidden="1">
      <c r="A59" s="306" t="s">
        <v>36</v>
      </c>
      <c r="B59" s="258" t="s">
        <v>37</v>
      </c>
      <c r="C59" s="284">
        <v>339.47</v>
      </c>
      <c r="D59" s="260">
        <v>339.47</v>
      </c>
      <c r="E59" s="260"/>
      <c r="F59" s="261">
        <f t="shared" si="2"/>
        <v>339.47</v>
      </c>
      <c r="G59" s="262">
        <f t="shared" si="7"/>
        <v>678.94</v>
      </c>
      <c r="H59" s="260">
        <f t="shared" si="7"/>
        <v>0</v>
      </c>
      <c r="I59" s="263">
        <f t="shared" si="7"/>
        <v>678.94</v>
      </c>
      <c r="J59" s="264">
        <f t="shared" si="5"/>
        <v>32.33047619047619</v>
      </c>
      <c r="K59" s="285">
        <v>2340</v>
      </c>
      <c r="L59" s="260">
        <v>21</v>
      </c>
      <c r="M59" s="263">
        <f t="shared" si="6"/>
        <v>1588719.5999999999</v>
      </c>
      <c r="N59" s="265"/>
      <c r="O59" s="265"/>
    </row>
    <row r="60" spans="1:15" ht="12.75" hidden="1">
      <c r="A60" s="286"/>
      <c r="B60" s="287" t="s">
        <v>38</v>
      </c>
      <c r="C60" s="288">
        <v>54.46</v>
      </c>
      <c r="D60" s="289">
        <v>54.46</v>
      </c>
      <c r="E60" s="289">
        <v>54.46</v>
      </c>
      <c r="F60" s="290">
        <f>D60+E60</f>
        <v>108.92</v>
      </c>
      <c r="G60" s="291">
        <f t="shared" si="7"/>
        <v>0</v>
      </c>
      <c r="H60" s="289">
        <f t="shared" si="7"/>
        <v>0</v>
      </c>
      <c r="I60" s="292">
        <f t="shared" si="7"/>
        <v>0</v>
      </c>
      <c r="J60" s="293">
        <f t="shared" si="5"/>
        <v>0</v>
      </c>
      <c r="K60" s="294">
        <v>2340</v>
      </c>
      <c r="L60" s="289">
        <v>21</v>
      </c>
      <c r="M60" s="292">
        <f t="shared" si="6"/>
        <v>0</v>
      </c>
      <c r="N60" s="253"/>
      <c r="O60" s="253"/>
    </row>
    <row r="61" spans="1:15" s="191" customFormat="1" ht="54" customHeight="1" thickBot="1">
      <c r="A61" s="308">
        <v>5000</v>
      </c>
      <c r="B61" s="295" t="s">
        <v>39</v>
      </c>
      <c r="C61" s="296">
        <v>4.74</v>
      </c>
      <c r="D61" s="297">
        <v>4.74</v>
      </c>
      <c r="E61" s="297"/>
      <c r="F61" s="298">
        <f>D61+E61</f>
        <v>4.74</v>
      </c>
      <c r="G61" s="299">
        <f>G103+G145</f>
        <v>4.74</v>
      </c>
      <c r="H61" s="297">
        <f>H104+H145</f>
        <v>0</v>
      </c>
      <c r="I61" s="300">
        <f>I104+I145</f>
        <v>4.74</v>
      </c>
      <c r="J61" s="301">
        <f t="shared" si="5"/>
        <v>0.22571428571428573</v>
      </c>
      <c r="K61" s="302">
        <v>1170</v>
      </c>
      <c r="L61" s="297">
        <v>21</v>
      </c>
      <c r="M61" s="300">
        <f t="shared" si="6"/>
        <v>5545.8</v>
      </c>
      <c r="N61" s="283" t="s">
        <v>137</v>
      </c>
      <c r="O61" s="312" t="s">
        <v>136</v>
      </c>
    </row>
    <row r="62" spans="1:15" ht="13.5" hidden="1" thickBot="1">
      <c r="A62" s="333" t="s">
        <v>57</v>
      </c>
      <c r="B62" s="334"/>
      <c r="C62" s="334"/>
      <c r="D62" s="334"/>
      <c r="E62" s="334"/>
      <c r="F62" s="334"/>
      <c r="G62" s="335"/>
      <c r="H62" s="335"/>
      <c r="I62" s="335"/>
      <c r="J62" s="334"/>
      <c r="K62" s="335"/>
      <c r="L62" s="335"/>
      <c r="M62" s="336"/>
      <c r="N62" s="8"/>
      <c r="O62" s="313"/>
    </row>
    <row r="63" spans="1:15" ht="12.75" hidden="1">
      <c r="A63" s="114">
        <v>2000</v>
      </c>
      <c r="B63" s="115" t="s">
        <v>45</v>
      </c>
      <c r="C63" s="116"/>
      <c r="D63" s="117">
        <f>D64+D84+D98</f>
        <v>0</v>
      </c>
      <c r="E63" s="117"/>
      <c r="F63" s="118">
        <f aca="true" t="shared" si="8" ref="F63:F101">D63+E63</f>
        <v>0</v>
      </c>
      <c r="G63" s="117">
        <f>G64+G84+G98</f>
        <v>116.6799</v>
      </c>
      <c r="H63" s="117"/>
      <c r="I63" s="118">
        <f aca="true" t="shared" si="9" ref="I63:I80">G63+H63</f>
        <v>116.6799</v>
      </c>
      <c r="J63" s="119">
        <f aca="true" t="shared" si="10" ref="J63:J101">I63/21</f>
        <v>5.556185714285714</v>
      </c>
      <c r="K63" s="120">
        <v>1170</v>
      </c>
      <c r="L63" s="121">
        <v>21</v>
      </c>
      <c r="M63" s="122">
        <f aca="true" t="shared" si="11" ref="M63:M103">J63*K63*L63</f>
        <v>136515.483</v>
      </c>
      <c r="N63" s="10"/>
      <c r="O63" s="314"/>
    </row>
    <row r="64" spans="1:15" ht="12.75" hidden="1">
      <c r="A64" s="55">
        <v>2200</v>
      </c>
      <c r="B64" s="55" t="s">
        <v>5</v>
      </c>
      <c r="C64" s="56">
        <v>76.07</v>
      </c>
      <c r="D64" s="57">
        <f>D65+D67+D71+D72+D78+D79+D82</f>
        <v>0</v>
      </c>
      <c r="E64" s="57">
        <f>E65+E67+E71+E72+E78+E79+E82</f>
        <v>0</v>
      </c>
      <c r="F64" s="59">
        <f t="shared" si="8"/>
        <v>0</v>
      </c>
      <c r="G64" s="57">
        <f>G65+G67+G71+G72+G78+G79+G82</f>
        <v>40.02</v>
      </c>
      <c r="H64" s="57">
        <f>H65+H67+H71+H72+H78+H79+H82</f>
        <v>0</v>
      </c>
      <c r="I64" s="59">
        <f t="shared" si="9"/>
        <v>40.02</v>
      </c>
      <c r="J64" s="60">
        <f t="shared" si="10"/>
        <v>1.905714285714286</v>
      </c>
      <c r="K64" s="38">
        <v>1170</v>
      </c>
      <c r="L64" s="123">
        <v>21</v>
      </c>
      <c r="M64" s="58">
        <f t="shared" si="11"/>
        <v>46823.4</v>
      </c>
      <c r="N64" s="5"/>
      <c r="O64" s="265"/>
    </row>
    <row r="65" spans="1:15" ht="12.75" hidden="1">
      <c r="A65" s="61">
        <v>2210</v>
      </c>
      <c r="B65" s="55" t="s">
        <v>6</v>
      </c>
      <c r="C65" s="62">
        <v>2.02</v>
      </c>
      <c r="D65" s="63">
        <f>D66</f>
        <v>0</v>
      </c>
      <c r="E65" s="63">
        <f>E66</f>
        <v>0</v>
      </c>
      <c r="F65" s="65">
        <f t="shared" si="8"/>
        <v>0</v>
      </c>
      <c r="G65" s="63">
        <f>G66</f>
        <v>0</v>
      </c>
      <c r="H65" s="63">
        <f>H66</f>
        <v>0</v>
      </c>
      <c r="I65" s="65">
        <f t="shared" si="9"/>
        <v>0</v>
      </c>
      <c r="J65" s="66">
        <f t="shared" si="10"/>
        <v>0</v>
      </c>
      <c r="K65" s="38">
        <v>1170</v>
      </c>
      <c r="L65" s="124">
        <v>21</v>
      </c>
      <c r="M65" s="64">
        <f t="shared" si="11"/>
        <v>0</v>
      </c>
      <c r="N65" s="5"/>
      <c r="O65" s="265"/>
    </row>
    <row r="66" spans="1:15" ht="12.75" hidden="1">
      <c r="A66" s="67">
        <v>2219</v>
      </c>
      <c r="B66" s="68" t="s">
        <v>7</v>
      </c>
      <c r="C66" s="69">
        <v>2.02</v>
      </c>
      <c r="D66" s="70"/>
      <c r="E66" s="70"/>
      <c r="F66" s="72">
        <f t="shared" si="8"/>
        <v>0</v>
      </c>
      <c r="G66" s="70"/>
      <c r="H66" s="70"/>
      <c r="I66" s="72">
        <f t="shared" si="9"/>
        <v>0</v>
      </c>
      <c r="J66" s="73">
        <f t="shared" si="10"/>
        <v>0</v>
      </c>
      <c r="K66" s="38">
        <v>1170</v>
      </c>
      <c r="L66" s="124">
        <v>21</v>
      </c>
      <c r="M66" s="71">
        <f t="shared" si="11"/>
        <v>0</v>
      </c>
      <c r="N66" s="5"/>
      <c r="O66" s="265"/>
    </row>
    <row r="67" spans="1:15" ht="12.75" hidden="1">
      <c r="A67" s="61">
        <v>2220</v>
      </c>
      <c r="B67" s="55" t="s">
        <v>8</v>
      </c>
      <c r="C67" s="62">
        <v>52.38</v>
      </c>
      <c r="D67" s="63">
        <f>D68+D69+D70</f>
        <v>0</v>
      </c>
      <c r="E67" s="63">
        <f>E68+E69+E70</f>
        <v>0</v>
      </c>
      <c r="F67" s="65">
        <f t="shared" si="8"/>
        <v>0</v>
      </c>
      <c r="G67" s="63">
        <f>G68+G69+G70</f>
        <v>40.02</v>
      </c>
      <c r="H67" s="63">
        <f>H68+H69+H70</f>
        <v>0</v>
      </c>
      <c r="I67" s="65">
        <f t="shared" si="9"/>
        <v>40.02</v>
      </c>
      <c r="J67" s="66">
        <f>I67/21</f>
        <v>1.905714285714286</v>
      </c>
      <c r="K67" s="38">
        <v>1170</v>
      </c>
      <c r="L67" s="124">
        <v>21</v>
      </c>
      <c r="M67" s="64">
        <f t="shared" si="11"/>
        <v>46823.4</v>
      </c>
      <c r="N67" s="5"/>
      <c r="O67" s="265"/>
    </row>
    <row r="68" spans="1:15" ht="252.75" customHeight="1" hidden="1">
      <c r="A68" s="67">
        <v>2221</v>
      </c>
      <c r="B68" s="68" t="s">
        <v>9</v>
      </c>
      <c r="C68" s="69">
        <v>26.26</v>
      </c>
      <c r="D68" s="70"/>
      <c r="E68" s="70"/>
      <c r="F68" s="72">
        <f t="shared" si="8"/>
        <v>0</v>
      </c>
      <c r="G68" s="70">
        <v>8.67</v>
      </c>
      <c r="H68" s="70"/>
      <c r="I68" s="72">
        <f t="shared" si="9"/>
        <v>8.67</v>
      </c>
      <c r="J68" s="73">
        <f>I68/21</f>
        <v>0.41285714285714287</v>
      </c>
      <c r="K68" s="38">
        <v>1170</v>
      </c>
      <c r="L68" s="124">
        <v>21</v>
      </c>
      <c r="M68" s="71">
        <f t="shared" si="11"/>
        <v>10143.9</v>
      </c>
      <c r="N68" s="6" t="s">
        <v>110</v>
      </c>
      <c r="O68" s="195" t="s">
        <v>111</v>
      </c>
    </row>
    <row r="69" spans="1:15" ht="105.75" customHeight="1" hidden="1">
      <c r="A69" s="67">
        <v>2222</v>
      </c>
      <c r="B69" s="68" t="s">
        <v>10</v>
      </c>
      <c r="C69" s="69">
        <v>13.1</v>
      </c>
      <c r="D69" s="70"/>
      <c r="E69" s="70"/>
      <c r="F69" s="72">
        <f t="shared" si="8"/>
        <v>0</v>
      </c>
      <c r="G69" s="70">
        <v>17.03</v>
      </c>
      <c r="H69" s="70"/>
      <c r="I69" s="72">
        <f t="shared" si="9"/>
        <v>17.03</v>
      </c>
      <c r="J69" s="73">
        <f t="shared" si="10"/>
        <v>0.810952380952381</v>
      </c>
      <c r="K69" s="38">
        <v>1170</v>
      </c>
      <c r="L69" s="124">
        <v>21</v>
      </c>
      <c r="M69" s="71">
        <f t="shared" si="11"/>
        <v>19925.100000000002</v>
      </c>
      <c r="N69" s="5" t="s">
        <v>60</v>
      </c>
      <c r="O69" s="195" t="s">
        <v>72</v>
      </c>
    </row>
    <row r="70" spans="1:15" ht="87" customHeight="1" hidden="1">
      <c r="A70" s="67">
        <v>2223</v>
      </c>
      <c r="B70" s="68" t="s">
        <v>11</v>
      </c>
      <c r="C70" s="69">
        <v>13.02</v>
      </c>
      <c r="D70" s="70"/>
      <c r="E70" s="70"/>
      <c r="F70" s="72">
        <f t="shared" si="8"/>
        <v>0</v>
      </c>
      <c r="G70" s="70">
        <v>14.32</v>
      </c>
      <c r="H70" s="70"/>
      <c r="I70" s="72">
        <f t="shared" si="9"/>
        <v>14.32</v>
      </c>
      <c r="J70" s="73">
        <f t="shared" si="10"/>
        <v>0.6819047619047619</v>
      </c>
      <c r="K70" s="38">
        <v>1170</v>
      </c>
      <c r="L70" s="124">
        <v>21</v>
      </c>
      <c r="M70" s="71">
        <f t="shared" si="11"/>
        <v>16754.4</v>
      </c>
      <c r="N70" s="5" t="s">
        <v>70</v>
      </c>
      <c r="O70" s="195" t="s">
        <v>73</v>
      </c>
    </row>
    <row r="71" spans="1:15" ht="83.25" customHeight="1" hidden="1">
      <c r="A71" s="74">
        <v>2230</v>
      </c>
      <c r="B71" s="7" t="s">
        <v>12</v>
      </c>
      <c r="C71" s="75">
        <v>0.13</v>
      </c>
      <c r="D71" s="76"/>
      <c r="E71" s="76"/>
      <c r="F71" s="78">
        <f t="shared" si="8"/>
        <v>0</v>
      </c>
      <c r="G71" s="76"/>
      <c r="H71" s="76"/>
      <c r="I71" s="78">
        <f t="shared" si="9"/>
        <v>0</v>
      </c>
      <c r="J71" s="79">
        <f t="shared" si="10"/>
        <v>0</v>
      </c>
      <c r="K71" s="38">
        <v>1170</v>
      </c>
      <c r="L71" s="125">
        <v>21</v>
      </c>
      <c r="M71" s="77">
        <f t="shared" si="11"/>
        <v>0</v>
      </c>
      <c r="N71" s="5"/>
      <c r="O71" s="265"/>
    </row>
    <row r="72" spans="1:15" ht="25.5" hidden="1">
      <c r="A72" s="74">
        <v>2240</v>
      </c>
      <c r="B72" s="80" t="s">
        <v>13</v>
      </c>
      <c r="C72" s="75">
        <v>13.73</v>
      </c>
      <c r="D72" s="76">
        <f>D73+D74+D75+D76+D77</f>
        <v>0</v>
      </c>
      <c r="E72" s="76">
        <f>E73+E74+E75+E76+E77</f>
        <v>0</v>
      </c>
      <c r="F72" s="78">
        <f t="shared" si="8"/>
        <v>0</v>
      </c>
      <c r="G72" s="76">
        <f>G73+G74+G75+G76+G77</f>
        <v>0</v>
      </c>
      <c r="H72" s="76">
        <f>H73+H74+H75+H76+H77</f>
        <v>0</v>
      </c>
      <c r="I72" s="78">
        <f>G72+H72</f>
        <v>0</v>
      </c>
      <c r="J72" s="79">
        <f>I72/21</f>
        <v>0</v>
      </c>
      <c r="K72" s="38">
        <v>1170</v>
      </c>
      <c r="L72" s="125">
        <v>21</v>
      </c>
      <c r="M72" s="77">
        <f t="shared" si="11"/>
        <v>0</v>
      </c>
      <c r="N72" s="5"/>
      <c r="O72" s="265"/>
    </row>
    <row r="73" spans="1:15" ht="12.75" hidden="1">
      <c r="A73" s="67">
        <v>2241</v>
      </c>
      <c r="B73" s="68" t="s">
        <v>14</v>
      </c>
      <c r="C73" s="69">
        <v>9.75</v>
      </c>
      <c r="D73" s="70"/>
      <c r="E73" s="70"/>
      <c r="F73" s="72">
        <f t="shared" si="8"/>
        <v>0</v>
      </c>
      <c r="G73" s="70"/>
      <c r="H73" s="70"/>
      <c r="I73" s="72">
        <f t="shared" si="9"/>
        <v>0</v>
      </c>
      <c r="J73" s="73">
        <f t="shared" si="10"/>
        <v>0</v>
      </c>
      <c r="K73" s="38">
        <v>1170</v>
      </c>
      <c r="L73" s="124">
        <v>21</v>
      </c>
      <c r="M73" s="71">
        <f t="shared" si="11"/>
        <v>0</v>
      </c>
      <c r="N73" s="11"/>
      <c r="O73" s="315"/>
    </row>
    <row r="74" spans="1:15" ht="12.75" hidden="1">
      <c r="A74" s="67">
        <v>2242</v>
      </c>
      <c r="B74" s="68" t="s">
        <v>15</v>
      </c>
      <c r="C74" s="69">
        <v>0.28</v>
      </c>
      <c r="D74" s="70"/>
      <c r="E74" s="70"/>
      <c r="F74" s="72">
        <f t="shared" si="8"/>
        <v>0</v>
      </c>
      <c r="G74" s="70"/>
      <c r="H74" s="70"/>
      <c r="I74" s="72">
        <f t="shared" si="9"/>
        <v>0</v>
      </c>
      <c r="J74" s="73">
        <f t="shared" si="10"/>
        <v>0</v>
      </c>
      <c r="K74" s="38">
        <v>1170</v>
      </c>
      <c r="L74" s="124">
        <v>21</v>
      </c>
      <c r="M74" s="71">
        <f t="shared" si="11"/>
        <v>0</v>
      </c>
      <c r="N74" s="5"/>
      <c r="O74" s="265"/>
    </row>
    <row r="75" spans="1:15" ht="25.5" hidden="1">
      <c r="A75" s="67">
        <v>2243</v>
      </c>
      <c r="B75" s="7" t="s">
        <v>16</v>
      </c>
      <c r="C75" s="69">
        <v>0.28</v>
      </c>
      <c r="D75" s="70"/>
      <c r="E75" s="70"/>
      <c r="F75" s="72">
        <f t="shared" si="8"/>
        <v>0</v>
      </c>
      <c r="G75" s="70"/>
      <c r="H75" s="70"/>
      <c r="I75" s="72">
        <f t="shared" si="9"/>
        <v>0</v>
      </c>
      <c r="J75" s="73">
        <f t="shared" si="10"/>
        <v>0</v>
      </c>
      <c r="K75" s="38">
        <v>1170</v>
      </c>
      <c r="L75" s="124">
        <v>21</v>
      </c>
      <c r="M75" s="71">
        <f t="shared" si="11"/>
        <v>0</v>
      </c>
      <c r="N75" s="5"/>
      <c r="O75" s="265"/>
    </row>
    <row r="76" spans="1:15" ht="12.75" hidden="1">
      <c r="A76" s="67">
        <v>2244</v>
      </c>
      <c r="B76" s="68" t="s">
        <v>17</v>
      </c>
      <c r="C76" s="69">
        <v>3.42</v>
      </c>
      <c r="D76" s="70"/>
      <c r="E76" s="70"/>
      <c r="F76" s="72">
        <f t="shared" si="8"/>
        <v>0</v>
      </c>
      <c r="G76" s="70">
        <v>0</v>
      </c>
      <c r="H76" s="70"/>
      <c r="I76" s="72">
        <f t="shared" si="9"/>
        <v>0</v>
      </c>
      <c r="J76" s="73">
        <f t="shared" si="10"/>
        <v>0</v>
      </c>
      <c r="K76" s="38">
        <v>1170</v>
      </c>
      <c r="L76" s="124">
        <v>21</v>
      </c>
      <c r="M76" s="71">
        <f t="shared" si="11"/>
        <v>0</v>
      </c>
      <c r="N76" s="5"/>
      <c r="O76" s="195"/>
    </row>
    <row r="77" spans="1:15" ht="35.25" customHeight="1" hidden="1">
      <c r="A77" s="67">
        <v>2249</v>
      </c>
      <c r="B77" s="7" t="s">
        <v>61</v>
      </c>
      <c r="C77" s="69"/>
      <c r="D77" s="70"/>
      <c r="E77" s="70"/>
      <c r="F77" s="72">
        <f t="shared" si="8"/>
        <v>0</v>
      </c>
      <c r="G77" s="70"/>
      <c r="H77" s="70"/>
      <c r="I77" s="72">
        <f t="shared" si="9"/>
        <v>0</v>
      </c>
      <c r="J77" s="73">
        <f t="shared" si="10"/>
        <v>0</v>
      </c>
      <c r="K77" s="38">
        <v>1170</v>
      </c>
      <c r="L77" s="124"/>
      <c r="M77" s="71">
        <f t="shared" si="11"/>
        <v>0</v>
      </c>
      <c r="N77" s="6"/>
      <c r="O77" s="195"/>
    </row>
    <row r="78" spans="1:15" ht="12.75" hidden="1">
      <c r="A78" s="61">
        <v>2250</v>
      </c>
      <c r="B78" s="68" t="s">
        <v>18</v>
      </c>
      <c r="C78" s="62">
        <v>2.28</v>
      </c>
      <c r="D78" s="63"/>
      <c r="E78" s="63"/>
      <c r="F78" s="65">
        <f t="shared" si="8"/>
        <v>0</v>
      </c>
      <c r="G78" s="63"/>
      <c r="H78" s="63"/>
      <c r="I78" s="65">
        <f t="shared" si="9"/>
        <v>0</v>
      </c>
      <c r="J78" s="66">
        <f t="shared" si="10"/>
        <v>0</v>
      </c>
      <c r="K78" s="38">
        <v>1170</v>
      </c>
      <c r="L78" s="124">
        <v>21</v>
      </c>
      <c r="M78" s="64">
        <f t="shared" si="11"/>
        <v>0</v>
      </c>
      <c r="N78" s="5"/>
      <c r="O78" s="265"/>
    </row>
    <row r="79" spans="1:15" ht="12.75" hidden="1">
      <c r="A79" s="61">
        <v>2260</v>
      </c>
      <c r="B79" s="68" t="s">
        <v>19</v>
      </c>
      <c r="C79" s="62">
        <v>5.53</v>
      </c>
      <c r="D79" s="63">
        <f>D80+D81</f>
        <v>0</v>
      </c>
      <c r="E79" s="63">
        <f>E80+E81</f>
        <v>0</v>
      </c>
      <c r="F79" s="65">
        <f t="shared" si="8"/>
        <v>0</v>
      </c>
      <c r="G79" s="63">
        <f>G80+G81</f>
        <v>0</v>
      </c>
      <c r="H79" s="63">
        <f>H80+H81</f>
        <v>0</v>
      </c>
      <c r="I79" s="65">
        <f t="shared" si="9"/>
        <v>0</v>
      </c>
      <c r="J79" s="66">
        <f t="shared" si="10"/>
        <v>0</v>
      </c>
      <c r="K79" s="38">
        <v>1170</v>
      </c>
      <c r="L79" s="124">
        <v>21</v>
      </c>
      <c r="M79" s="64">
        <f t="shared" si="11"/>
        <v>0</v>
      </c>
      <c r="N79" s="5"/>
      <c r="O79" s="265"/>
    </row>
    <row r="80" spans="1:15" ht="12.75" hidden="1">
      <c r="A80" s="67">
        <v>2262</v>
      </c>
      <c r="B80" s="68" t="s">
        <v>41</v>
      </c>
      <c r="C80" s="69">
        <v>4.23</v>
      </c>
      <c r="D80" s="70"/>
      <c r="E80" s="70"/>
      <c r="F80" s="72">
        <f t="shared" si="8"/>
        <v>0</v>
      </c>
      <c r="G80" s="70"/>
      <c r="H80" s="70"/>
      <c r="I80" s="72">
        <f t="shared" si="9"/>
        <v>0</v>
      </c>
      <c r="J80" s="73">
        <f t="shared" si="10"/>
        <v>0</v>
      </c>
      <c r="K80" s="38">
        <v>1170</v>
      </c>
      <c r="L80" s="124">
        <v>21</v>
      </c>
      <c r="M80" s="71">
        <f t="shared" si="11"/>
        <v>0</v>
      </c>
      <c r="N80" s="5"/>
      <c r="O80" s="265"/>
    </row>
    <row r="81" spans="1:15" ht="12.75" hidden="1">
      <c r="A81" s="67">
        <v>2263</v>
      </c>
      <c r="B81" s="68" t="s">
        <v>20</v>
      </c>
      <c r="C81" s="69">
        <v>1.3</v>
      </c>
      <c r="D81" s="70"/>
      <c r="E81" s="70"/>
      <c r="F81" s="72">
        <f t="shared" si="8"/>
        <v>0</v>
      </c>
      <c r="G81" s="70"/>
      <c r="H81" s="70"/>
      <c r="I81" s="72">
        <f>G81+H81</f>
        <v>0</v>
      </c>
      <c r="J81" s="73">
        <f t="shared" si="10"/>
        <v>0</v>
      </c>
      <c r="K81" s="38">
        <v>1170</v>
      </c>
      <c r="L81" s="124">
        <v>21</v>
      </c>
      <c r="M81" s="71">
        <f t="shared" si="11"/>
        <v>0</v>
      </c>
      <c r="N81" s="5"/>
      <c r="O81" s="265"/>
    </row>
    <row r="82" spans="1:15" ht="12.75" hidden="1">
      <c r="A82" s="61">
        <v>2270</v>
      </c>
      <c r="B82" s="126" t="s">
        <v>63</v>
      </c>
      <c r="C82" s="69"/>
      <c r="D82" s="70">
        <f>D83</f>
        <v>0</v>
      </c>
      <c r="E82" s="70">
        <f>E83</f>
        <v>0</v>
      </c>
      <c r="F82" s="72">
        <f t="shared" si="8"/>
        <v>0</v>
      </c>
      <c r="G82" s="70">
        <f>G83</f>
        <v>0</v>
      </c>
      <c r="H82" s="70">
        <f>H83</f>
        <v>0</v>
      </c>
      <c r="I82" s="72">
        <f>G82+H82</f>
        <v>0</v>
      </c>
      <c r="J82" s="73">
        <f t="shared" si="10"/>
        <v>0</v>
      </c>
      <c r="K82" s="38">
        <v>1170</v>
      </c>
      <c r="L82" s="124">
        <v>21</v>
      </c>
      <c r="M82" s="71">
        <f t="shared" si="11"/>
        <v>0</v>
      </c>
      <c r="N82" s="5"/>
      <c r="O82" s="265"/>
    </row>
    <row r="83" spans="1:15" ht="12.75" hidden="1">
      <c r="A83" s="67">
        <v>2279</v>
      </c>
      <c r="B83" s="126" t="s">
        <v>62</v>
      </c>
      <c r="C83" s="69"/>
      <c r="D83" s="70"/>
      <c r="E83" s="70"/>
      <c r="F83" s="72">
        <f t="shared" si="8"/>
        <v>0</v>
      </c>
      <c r="G83" s="70"/>
      <c r="H83" s="70"/>
      <c r="I83" s="72">
        <f>G83+H83</f>
        <v>0</v>
      </c>
      <c r="J83" s="73">
        <f t="shared" si="10"/>
        <v>0</v>
      </c>
      <c r="K83" s="38">
        <v>1170</v>
      </c>
      <c r="L83" s="124">
        <v>21</v>
      </c>
      <c r="M83" s="71">
        <f t="shared" si="11"/>
        <v>0</v>
      </c>
      <c r="N83" s="5"/>
      <c r="O83" s="265"/>
    </row>
    <row r="84" spans="1:15" ht="25.5" hidden="1">
      <c r="A84" s="80">
        <v>2300</v>
      </c>
      <c r="B84" s="80" t="s">
        <v>21</v>
      </c>
      <c r="C84" s="82">
        <v>71.28</v>
      </c>
      <c r="D84" s="83">
        <f>D85+D88+D90+D93+D94</f>
        <v>0</v>
      </c>
      <c r="E84" s="83"/>
      <c r="F84" s="85">
        <f>D84+E84</f>
        <v>0</v>
      </c>
      <c r="G84" s="83">
        <f>G85+G88+G90+G93+G94</f>
        <v>76.6599</v>
      </c>
      <c r="H84" s="83"/>
      <c r="I84" s="85">
        <f>G84+H84</f>
        <v>76.6599</v>
      </c>
      <c r="J84" s="86">
        <f t="shared" si="10"/>
        <v>3.650471428571428</v>
      </c>
      <c r="K84" s="127">
        <v>1170</v>
      </c>
      <c r="L84" s="128">
        <v>21</v>
      </c>
      <c r="M84" s="84">
        <f t="shared" si="11"/>
        <v>89692.083</v>
      </c>
      <c r="N84" s="5"/>
      <c r="O84" s="265"/>
    </row>
    <row r="85" spans="1:15" ht="12.75" hidden="1">
      <c r="A85" s="87">
        <v>2310</v>
      </c>
      <c r="B85" s="80" t="s">
        <v>22</v>
      </c>
      <c r="C85" s="62">
        <v>3.02</v>
      </c>
      <c r="D85" s="63">
        <f>D86+D87</f>
        <v>0</v>
      </c>
      <c r="E85" s="63">
        <f>E86+E87</f>
        <v>0</v>
      </c>
      <c r="F85" s="65">
        <f t="shared" si="8"/>
        <v>0</v>
      </c>
      <c r="G85" s="63">
        <f>G86+G87</f>
        <v>0</v>
      </c>
      <c r="H85" s="63">
        <f>H86+H87</f>
        <v>0</v>
      </c>
      <c r="I85" s="65">
        <f aca="true" t="shared" si="12" ref="I85:I101">G85+H85</f>
        <v>0</v>
      </c>
      <c r="J85" s="66">
        <f t="shared" si="10"/>
        <v>0</v>
      </c>
      <c r="K85" s="38">
        <v>1170</v>
      </c>
      <c r="L85" s="124">
        <v>21</v>
      </c>
      <c r="M85" s="64">
        <f t="shared" si="11"/>
        <v>0</v>
      </c>
      <c r="N85" s="5"/>
      <c r="O85" s="265"/>
    </row>
    <row r="86" spans="1:15" ht="12.75" hidden="1">
      <c r="A86" s="88">
        <v>2311</v>
      </c>
      <c r="B86" s="7" t="s">
        <v>23</v>
      </c>
      <c r="C86" s="69">
        <v>2.42</v>
      </c>
      <c r="D86" s="70"/>
      <c r="E86" s="70"/>
      <c r="F86" s="72">
        <f t="shared" si="8"/>
        <v>0</v>
      </c>
      <c r="G86" s="70"/>
      <c r="H86" s="70"/>
      <c r="I86" s="72">
        <f t="shared" si="12"/>
        <v>0</v>
      </c>
      <c r="J86" s="73">
        <f t="shared" si="10"/>
        <v>0</v>
      </c>
      <c r="K86" s="38">
        <v>1170</v>
      </c>
      <c r="L86" s="124">
        <v>21</v>
      </c>
      <c r="M86" s="71">
        <f t="shared" si="11"/>
        <v>0</v>
      </c>
      <c r="N86" s="5"/>
      <c r="O86" s="265"/>
    </row>
    <row r="87" spans="1:15" ht="12.75" hidden="1">
      <c r="A87" s="88">
        <v>2312</v>
      </c>
      <c r="B87" s="7" t="s">
        <v>24</v>
      </c>
      <c r="C87" s="69">
        <v>0.6</v>
      </c>
      <c r="D87" s="70"/>
      <c r="E87" s="70"/>
      <c r="F87" s="72">
        <f t="shared" si="8"/>
        <v>0</v>
      </c>
      <c r="G87" s="70"/>
      <c r="H87" s="70"/>
      <c r="I87" s="72"/>
      <c r="J87" s="73">
        <f t="shared" si="10"/>
        <v>0</v>
      </c>
      <c r="K87" s="38">
        <v>1170</v>
      </c>
      <c r="L87" s="124">
        <v>21</v>
      </c>
      <c r="M87" s="71">
        <f t="shared" si="11"/>
        <v>0</v>
      </c>
      <c r="N87" s="11"/>
      <c r="O87" s="315"/>
    </row>
    <row r="88" spans="1:15" ht="12.75" hidden="1">
      <c r="A88" s="74">
        <v>2320</v>
      </c>
      <c r="B88" s="7" t="s">
        <v>25</v>
      </c>
      <c r="C88" s="62">
        <v>3.54</v>
      </c>
      <c r="D88" s="63">
        <f>D89</f>
        <v>0</v>
      </c>
      <c r="E88" s="63">
        <f>E89</f>
        <v>0</v>
      </c>
      <c r="F88" s="65">
        <f t="shared" si="8"/>
        <v>0</v>
      </c>
      <c r="G88" s="63">
        <f>G89</f>
        <v>0</v>
      </c>
      <c r="H88" s="63">
        <f>H89</f>
        <v>0</v>
      </c>
      <c r="I88" s="65">
        <f t="shared" si="12"/>
        <v>0</v>
      </c>
      <c r="J88" s="66">
        <f t="shared" si="10"/>
        <v>0</v>
      </c>
      <c r="K88" s="38">
        <v>1170</v>
      </c>
      <c r="L88" s="124">
        <v>21</v>
      </c>
      <c r="M88" s="64">
        <f t="shared" si="11"/>
        <v>0</v>
      </c>
      <c r="N88" s="5"/>
      <c r="O88" s="265"/>
    </row>
    <row r="89" spans="1:15" ht="12.75" hidden="1">
      <c r="A89" s="88">
        <v>2322</v>
      </c>
      <c r="B89" s="7" t="s">
        <v>26</v>
      </c>
      <c r="C89" s="69">
        <v>3.54</v>
      </c>
      <c r="D89" s="70"/>
      <c r="E89" s="70"/>
      <c r="F89" s="72">
        <f t="shared" si="8"/>
        <v>0</v>
      </c>
      <c r="G89" s="70"/>
      <c r="H89" s="70"/>
      <c r="I89" s="72">
        <f t="shared" si="12"/>
        <v>0</v>
      </c>
      <c r="J89" s="73">
        <f t="shared" si="10"/>
        <v>0</v>
      </c>
      <c r="K89" s="38">
        <v>1170</v>
      </c>
      <c r="L89" s="124">
        <v>21</v>
      </c>
      <c r="M89" s="71">
        <f t="shared" si="11"/>
        <v>0</v>
      </c>
      <c r="N89" s="5"/>
      <c r="O89" s="265"/>
    </row>
    <row r="90" spans="1:15" ht="38.25" hidden="1">
      <c r="A90" s="74">
        <v>2340</v>
      </c>
      <c r="B90" s="7" t="s">
        <v>27</v>
      </c>
      <c r="C90" s="75">
        <v>2.26</v>
      </c>
      <c r="D90" s="76">
        <f>D91+D92</f>
        <v>0</v>
      </c>
      <c r="E90" s="76">
        <f>E91+E92</f>
        <v>0</v>
      </c>
      <c r="F90" s="78">
        <f t="shared" si="8"/>
        <v>0</v>
      </c>
      <c r="G90" s="76">
        <f>G91+G92</f>
        <v>3.1599</v>
      </c>
      <c r="H90" s="76">
        <f>H91+H92</f>
        <v>0</v>
      </c>
      <c r="I90" s="78">
        <f t="shared" si="12"/>
        <v>3.1599</v>
      </c>
      <c r="J90" s="79">
        <f t="shared" si="10"/>
        <v>0.15047142857142856</v>
      </c>
      <c r="K90" s="129">
        <v>1170</v>
      </c>
      <c r="L90" s="125">
        <v>21</v>
      </c>
      <c r="M90" s="77">
        <f t="shared" si="11"/>
        <v>3697.0829999999996</v>
      </c>
      <c r="N90" s="5"/>
      <c r="O90" s="265"/>
    </row>
    <row r="91" spans="1:15" ht="161.25" customHeight="1" hidden="1">
      <c r="A91" s="88">
        <v>2341</v>
      </c>
      <c r="B91" s="7" t="s">
        <v>28</v>
      </c>
      <c r="C91" s="69">
        <v>2.05</v>
      </c>
      <c r="D91" s="70"/>
      <c r="E91" s="70"/>
      <c r="F91" s="72">
        <f t="shared" si="8"/>
        <v>0</v>
      </c>
      <c r="G91" s="70">
        <v>2.87</v>
      </c>
      <c r="H91" s="70"/>
      <c r="I91" s="72">
        <f t="shared" si="12"/>
        <v>2.87</v>
      </c>
      <c r="J91" s="73">
        <f t="shared" si="10"/>
        <v>0.13666666666666666</v>
      </c>
      <c r="K91" s="38">
        <v>1170</v>
      </c>
      <c r="L91" s="124">
        <v>21</v>
      </c>
      <c r="M91" s="71">
        <f t="shared" si="11"/>
        <v>3357.8999999999996</v>
      </c>
      <c r="N91" s="5" t="s">
        <v>105</v>
      </c>
      <c r="O91" s="195" t="s">
        <v>90</v>
      </c>
    </row>
    <row r="92" spans="1:15" ht="51" hidden="1">
      <c r="A92" s="88">
        <v>2344</v>
      </c>
      <c r="B92" s="7" t="s">
        <v>29</v>
      </c>
      <c r="C92" s="90">
        <v>0.21</v>
      </c>
      <c r="D92" s="91"/>
      <c r="E92" s="91"/>
      <c r="F92" s="93">
        <f t="shared" si="8"/>
        <v>0</v>
      </c>
      <c r="G92" s="91">
        <v>0.2899</v>
      </c>
      <c r="H92" s="91"/>
      <c r="I92" s="93">
        <f t="shared" si="12"/>
        <v>0.2899</v>
      </c>
      <c r="J92" s="94">
        <f t="shared" si="10"/>
        <v>0.013804761904761905</v>
      </c>
      <c r="K92" s="129">
        <v>1170</v>
      </c>
      <c r="L92" s="125">
        <v>21</v>
      </c>
      <c r="M92" s="92">
        <f t="shared" si="11"/>
        <v>339.183</v>
      </c>
      <c r="N92" s="5" t="s">
        <v>106</v>
      </c>
      <c r="O92" s="195" t="s">
        <v>76</v>
      </c>
    </row>
    <row r="93" spans="1:15" ht="24.75" customHeight="1" hidden="1">
      <c r="A93" s="61">
        <v>2350</v>
      </c>
      <c r="B93" s="7" t="s">
        <v>30</v>
      </c>
      <c r="C93" s="62">
        <v>9.96</v>
      </c>
      <c r="D93" s="63"/>
      <c r="E93" s="63"/>
      <c r="F93" s="65">
        <f t="shared" si="8"/>
        <v>0</v>
      </c>
      <c r="G93" s="63"/>
      <c r="H93" s="130"/>
      <c r="I93" s="65"/>
      <c r="J93" s="66">
        <f t="shared" si="10"/>
        <v>0</v>
      </c>
      <c r="K93" s="38">
        <v>1170</v>
      </c>
      <c r="L93" s="124">
        <v>21</v>
      </c>
      <c r="M93" s="64">
        <f t="shared" si="11"/>
        <v>0</v>
      </c>
      <c r="N93" s="6"/>
      <c r="O93" s="195"/>
    </row>
    <row r="94" spans="1:15" ht="25.5" hidden="1">
      <c r="A94" s="61">
        <v>2360</v>
      </c>
      <c r="B94" s="7" t="s">
        <v>31</v>
      </c>
      <c r="C94" s="62">
        <v>52.5</v>
      </c>
      <c r="D94" s="63">
        <f>D95+D97+D96</f>
        <v>0</v>
      </c>
      <c r="E94" s="63">
        <f>E95+E97+E96</f>
        <v>0</v>
      </c>
      <c r="F94" s="65">
        <f>D94+E94</f>
        <v>0</v>
      </c>
      <c r="G94" s="63">
        <f>G95+G97+G96</f>
        <v>73.5</v>
      </c>
      <c r="H94" s="63">
        <f>H95+H97+H96</f>
        <v>0</v>
      </c>
      <c r="I94" s="65">
        <f>G94+H94</f>
        <v>73.5</v>
      </c>
      <c r="J94" s="66">
        <f>I94/21</f>
        <v>3.5</v>
      </c>
      <c r="K94" s="38">
        <v>1170</v>
      </c>
      <c r="L94" s="124">
        <v>21</v>
      </c>
      <c r="M94" s="64">
        <f>J94*K94*L94</f>
        <v>85995</v>
      </c>
      <c r="N94" s="5"/>
      <c r="O94" s="265"/>
    </row>
    <row r="95" spans="1:15" ht="12.75" hidden="1">
      <c r="A95" s="95" t="s">
        <v>65</v>
      </c>
      <c r="B95" s="126" t="s">
        <v>66</v>
      </c>
      <c r="C95" s="62"/>
      <c r="D95" s="63"/>
      <c r="E95" s="63"/>
      <c r="F95" s="65">
        <f>D95+E95</f>
        <v>0</v>
      </c>
      <c r="G95" s="63"/>
      <c r="H95" s="63"/>
      <c r="I95" s="65">
        <f>G95+H95</f>
        <v>0</v>
      </c>
      <c r="J95" s="66">
        <f>I95/21</f>
        <v>0</v>
      </c>
      <c r="K95" s="38">
        <v>1170</v>
      </c>
      <c r="L95" s="124">
        <v>21</v>
      </c>
      <c r="M95" s="64">
        <f>J95*K95*L95</f>
        <v>0</v>
      </c>
      <c r="N95" s="5"/>
      <c r="O95" s="265"/>
    </row>
    <row r="96" spans="1:15" ht="12.75" hidden="1">
      <c r="A96" s="131">
        <v>2362</v>
      </c>
      <c r="B96" s="126" t="s">
        <v>67</v>
      </c>
      <c r="C96" s="62"/>
      <c r="D96" s="63"/>
      <c r="E96" s="63"/>
      <c r="F96" s="65">
        <f>D96+E96</f>
        <v>0</v>
      </c>
      <c r="G96" s="63"/>
      <c r="H96" s="63"/>
      <c r="I96" s="65">
        <f>G96+H96</f>
        <v>0</v>
      </c>
      <c r="J96" s="66">
        <f>I96/21</f>
        <v>0</v>
      </c>
      <c r="K96" s="38">
        <v>1170</v>
      </c>
      <c r="L96" s="124">
        <v>21</v>
      </c>
      <c r="M96" s="64">
        <f>J96*K96*L96</f>
        <v>0</v>
      </c>
      <c r="N96" s="5"/>
      <c r="O96" s="265"/>
    </row>
    <row r="97" spans="1:15" ht="141.75" customHeight="1" hidden="1">
      <c r="A97" s="67">
        <v>2363</v>
      </c>
      <c r="B97" s="68" t="s">
        <v>42</v>
      </c>
      <c r="C97" s="69">
        <v>52.5</v>
      </c>
      <c r="D97" s="70"/>
      <c r="E97" s="70"/>
      <c r="F97" s="72">
        <f>D97+E97</f>
        <v>0</v>
      </c>
      <c r="G97" s="70">
        <v>73.5</v>
      </c>
      <c r="H97" s="70"/>
      <c r="I97" s="72">
        <f t="shared" si="12"/>
        <v>73.5</v>
      </c>
      <c r="J97" s="73">
        <f>I97/21</f>
        <v>3.5</v>
      </c>
      <c r="K97" s="38">
        <v>1170</v>
      </c>
      <c r="L97" s="124">
        <v>21</v>
      </c>
      <c r="M97" s="71">
        <f>J97*K97*L97</f>
        <v>85995</v>
      </c>
      <c r="N97" s="6" t="s">
        <v>71</v>
      </c>
      <c r="O97" s="195" t="s">
        <v>74</v>
      </c>
    </row>
    <row r="98" spans="1:15" ht="12.75" hidden="1">
      <c r="A98" s="55">
        <v>2500</v>
      </c>
      <c r="B98" s="68" t="s">
        <v>32</v>
      </c>
      <c r="C98" s="56">
        <v>1.05</v>
      </c>
      <c r="D98" s="57">
        <f>D99</f>
        <v>0</v>
      </c>
      <c r="E98" s="57">
        <f>E99</f>
        <v>0</v>
      </c>
      <c r="F98" s="59">
        <f t="shared" si="8"/>
        <v>0</v>
      </c>
      <c r="G98" s="57">
        <f>G99</f>
        <v>0</v>
      </c>
      <c r="H98" s="57">
        <f>H99</f>
        <v>0</v>
      </c>
      <c r="I98" s="59">
        <f t="shared" si="12"/>
        <v>0</v>
      </c>
      <c r="J98" s="60">
        <f t="shared" si="10"/>
        <v>0</v>
      </c>
      <c r="K98" s="132">
        <v>1170</v>
      </c>
      <c r="L98" s="123">
        <v>21</v>
      </c>
      <c r="M98" s="58">
        <f t="shared" si="11"/>
        <v>0</v>
      </c>
      <c r="N98" s="5"/>
      <c r="O98" s="265"/>
    </row>
    <row r="99" spans="1:15" ht="12.75" hidden="1">
      <c r="A99" s="67">
        <v>2513</v>
      </c>
      <c r="B99" s="68" t="s">
        <v>33</v>
      </c>
      <c r="C99" s="69">
        <v>1.05</v>
      </c>
      <c r="D99" s="70"/>
      <c r="E99" s="70"/>
      <c r="F99" s="72">
        <f t="shared" si="8"/>
        <v>0</v>
      </c>
      <c r="G99" s="70"/>
      <c r="H99" s="70"/>
      <c r="I99" s="72">
        <f t="shared" si="12"/>
        <v>0</v>
      </c>
      <c r="J99" s="73">
        <f t="shared" si="10"/>
        <v>0</v>
      </c>
      <c r="K99" s="38">
        <v>1170</v>
      </c>
      <c r="L99" s="124">
        <v>21</v>
      </c>
      <c r="M99" s="71">
        <f t="shared" si="11"/>
        <v>0</v>
      </c>
      <c r="N99" s="5"/>
      <c r="O99" s="265"/>
    </row>
    <row r="100" spans="1:15" ht="12.75" hidden="1">
      <c r="A100" s="55" t="s">
        <v>34</v>
      </c>
      <c r="B100" s="55" t="s">
        <v>35</v>
      </c>
      <c r="C100" s="96">
        <v>339.47</v>
      </c>
      <c r="D100" s="97">
        <v>339.47</v>
      </c>
      <c r="E100" s="97"/>
      <c r="F100" s="99">
        <f t="shared" si="8"/>
        <v>339.47</v>
      </c>
      <c r="G100" s="97">
        <v>339.47</v>
      </c>
      <c r="H100" s="97"/>
      <c r="I100" s="99">
        <f t="shared" si="12"/>
        <v>339.47</v>
      </c>
      <c r="J100" s="100">
        <f t="shared" si="10"/>
        <v>16.165238095238095</v>
      </c>
      <c r="K100" s="132">
        <v>1170</v>
      </c>
      <c r="L100" s="123">
        <v>21</v>
      </c>
      <c r="M100" s="98">
        <f t="shared" si="11"/>
        <v>397179.89999999997</v>
      </c>
      <c r="N100" s="5"/>
      <c r="O100" s="265"/>
    </row>
    <row r="101" spans="1:15" ht="12.75" hidden="1">
      <c r="A101" s="55" t="s">
        <v>36</v>
      </c>
      <c r="B101" s="55" t="s">
        <v>37</v>
      </c>
      <c r="C101" s="96">
        <v>339.47</v>
      </c>
      <c r="D101" s="97">
        <v>339.47</v>
      </c>
      <c r="E101" s="97"/>
      <c r="F101" s="99">
        <f t="shared" si="8"/>
        <v>339.47</v>
      </c>
      <c r="G101" s="97">
        <v>339.47</v>
      </c>
      <c r="H101" s="97"/>
      <c r="I101" s="99">
        <f t="shared" si="12"/>
        <v>339.47</v>
      </c>
      <c r="J101" s="100">
        <f t="shared" si="10"/>
        <v>16.165238095238095</v>
      </c>
      <c r="K101" s="132">
        <v>1170</v>
      </c>
      <c r="L101" s="123">
        <v>21</v>
      </c>
      <c r="M101" s="98">
        <f t="shared" si="11"/>
        <v>397179.89999999997</v>
      </c>
      <c r="N101" s="5"/>
      <c r="O101" s="265"/>
    </row>
    <row r="102" spans="1:15" ht="12.75" hidden="1">
      <c r="A102" s="133"/>
      <c r="B102" s="134" t="s">
        <v>38</v>
      </c>
      <c r="C102" s="135">
        <v>54.46</v>
      </c>
      <c r="D102" s="136"/>
      <c r="E102" s="136"/>
      <c r="F102" s="137">
        <f>D102+E102</f>
        <v>0</v>
      </c>
      <c r="G102" s="136"/>
      <c r="H102" s="136"/>
      <c r="I102" s="137">
        <f>G102+H102</f>
        <v>0</v>
      </c>
      <c r="J102" s="138">
        <f>I102/21</f>
        <v>0</v>
      </c>
      <c r="K102" s="139">
        <v>1170</v>
      </c>
      <c r="L102" s="140">
        <v>21</v>
      </c>
      <c r="M102" s="141">
        <f t="shared" si="11"/>
        <v>0</v>
      </c>
      <c r="N102" s="9"/>
      <c r="O102" s="316"/>
    </row>
    <row r="103" spans="1:15" ht="13.5" hidden="1" thickBot="1">
      <c r="A103" s="142">
        <v>5000</v>
      </c>
      <c r="B103" s="142" t="s">
        <v>39</v>
      </c>
      <c r="C103" s="143">
        <v>4.74</v>
      </c>
      <c r="D103" s="144"/>
      <c r="E103" s="144"/>
      <c r="F103" s="145">
        <f>D103+E103</f>
        <v>0</v>
      </c>
      <c r="G103" s="144"/>
      <c r="H103" s="144"/>
      <c r="I103" s="145">
        <f>G103+H103</f>
        <v>0</v>
      </c>
      <c r="J103" s="146">
        <f>I103/21</f>
        <v>0</v>
      </c>
      <c r="K103" s="147">
        <v>1170</v>
      </c>
      <c r="L103" s="148">
        <v>21</v>
      </c>
      <c r="M103" s="149">
        <f t="shared" si="11"/>
        <v>0</v>
      </c>
      <c r="N103" s="12"/>
      <c r="O103" s="317"/>
    </row>
    <row r="104" spans="1:15" ht="13.5" hidden="1" thickBot="1">
      <c r="A104" s="333" t="s">
        <v>56</v>
      </c>
      <c r="B104" s="334"/>
      <c r="C104" s="334"/>
      <c r="D104" s="334"/>
      <c r="E104" s="334"/>
      <c r="F104" s="334"/>
      <c r="G104" s="334"/>
      <c r="H104" s="334"/>
      <c r="I104" s="334"/>
      <c r="J104" s="334"/>
      <c r="K104" s="334"/>
      <c r="L104" s="334"/>
      <c r="M104" s="334"/>
      <c r="N104" s="8"/>
      <c r="O104" s="313"/>
    </row>
    <row r="105" spans="1:15" ht="12.75" hidden="1">
      <c r="A105" s="114">
        <v>2000</v>
      </c>
      <c r="B105" s="115" t="s">
        <v>45</v>
      </c>
      <c r="C105" s="116"/>
      <c r="D105" s="117">
        <f>D106+D126+D140</f>
        <v>0</v>
      </c>
      <c r="E105" s="117"/>
      <c r="F105" s="118">
        <f aca="true" t="shared" si="13" ref="F105:F143">D105+E105</f>
        <v>0</v>
      </c>
      <c r="G105" s="117">
        <f>G106+G126+G140</f>
        <v>64.4</v>
      </c>
      <c r="H105" s="117">
        <f>H106+H126</f>
        <v>0</v>
      </c>
      <c r="I105" s="118">
        <f aca="true" t="shared" si="14" ref="I105:I141">G105+H105</f>
        <v>64.4</v>
      </c>
      <c r="J105" s="119">
        <f aca="true" t="shared" si="15" ref="J105:J143">I105/21</f>
        <v>3.066666666666667</v>
      </c>
      <c r="K105" s="120">
        <v>1170</v>
      </c>
      <c r="L105" s="121">
        <v>21</v>
      </c>
      <c r="M105" s="122">
        <f aca="true" t="shared" si="16" ref="M105:M145">J105*K105*L105</f>
        <v>75348.00000000001</v>
      </c>
      <c r="N105" s="13"/>
      <c r="O105" s="318"/>
    </row>
    <row r="106" spans="1:15" ht="12.75" hidden="1">
      <c r="A106" s="32">
        <v>2200</v>
      </c>
      <c r="B106" s="32" t="s">
        <v>5</v>
      </c>
      <c r="C106" s="50">
        <v>76.07</v>
      </c>
      <c r="D106" s="51">
        <f>D107+D109+D113+D114+D120+D121+D124</f>
        <v>0</v>
      </c>
      <c r="E106" s="51">
        <f>E107+E109+E113+E114+E120+E121+E124</f>
        <v>0</v>
      </c>
      <c r="F106" s="53">
        <f>D106+E106</f>
        <v>0</v>
      </c>
      <c r="G106" s="51">
        <f>G107+G109+G113+G114+G120+G121+G124</f>
        <v>39.49</v>
      </c>
      <c r="H106" s="51">
        <f>H107+H109+H113+H114+H120+H121+H124</f>
        <v>0</v>
      </c>
      <c r="I106" s="53">
        <f>G106+H106</f>
        <v>39.49</v>
      </c>
      <c r="J106" s="54">
        <f t="shared" si="15"/>
        <v>1.8804761904761906</v>
      </c>
      <c r="K106" s="150">
        <v>1170</v>
      </c>
      <c r="L106" s="39">
        <v>21</v>
      </c>
      <c r="M106" s="52">
        <f t="shared" si="16"/>
        <v>46203.3</v>
      </c>
      <c r="N106" s="4"/>
      <c r="O106" s="319"/>
    </row>
    <row r="107" spans="1:15" ht="12.75" hidden="1">
      <c r="A107" s="48">
        <v>2210</v>
      </c>
      <c r="B107" s="32" t="s">
        <v>6</v>
      </c>
      <c r="C107" s="151">
        <v>2.02</v>
      </c>
      <c r="D107" s="152">
        <f>D108</f>
        <v>0</v>
      </c>
      <c r="E107" s="152">
        <f>E108</f>
        <v>0</v>
      </c>
      <c r="F107" s="153">
        <f t="shared" si="13"/>
        <v>0</v>
      </c>
      <c r="G107" s="152">
        <f>G108</f>
        <v>2.02</v>
      </c>
      <c r="H107" s="152">
        <f>H108</f>
        <v>0</v>
      </c>
      <c r="I107" s="153">
        <f t="shared" si="14"/>
        <v>2.02</v>
      </c>
      <c r="J107" s="154">
        <f t="shared" si="15"/>
        <v>0.09619047619047619</v>
      </c>
      <c r="K107" s="150">
        <v>1170</v>
      </c>
      <c r="L107" s="47">
        <v>21</v>
      </c>
      <c r="M107" s="155">
        <f t="shared" si="16"/>
        <v>2363.4</v>
      </c>
      <c r="N107" s="4"/>
      <c r="O107" s="319"/>
    </row>
    <row r="108" spans="1:15" ht="63.75" hidden="1">
      <c r="A108" s="40">
        <v>2219</v>
      </c>
      <c r="B108" s="41" t="s">
        <v>7</v>
      </c>
      <c r="C108" s="42">
        <v>2.02</v>
      </c>
      <c r="D108" s="43"/>
      <c r="E108" s="43"/>
      <c r="F108" s="45">
        <f t="shared" si="13"/>
        <v>0</v>
      </c>
      <c r="G108" s="43">
        <v>2.02</v>
      </c>
      <c r="H108" s="43">
        <v>0</v>
      </c>
      <c r="I108" s="45">
        <f t="shared" si="14"/>
        <v>2.02</v>
      </c>
      <c r="J108" s="46">
        <f t="shared" si="15"/>
        <v>0.09619047619047619</v>
      </c>
      <c r="K108" s="150">
        <v>1170</v>
      </c>
      <c r="L108" s="47">
        <v>21</v>
      </c>
      <c r="M108" s="44">
        <f t="shared" si="16"/>
        <v>2363.4</v>
      </c>
      <c r="N108" s="1" t="s">
        <v>87</v>
      </c>
      <c r="O108" s="195" t="s">
        <v>75</v>
      </c>
    </row>
    <row r="109" spans="1:15" ht="12.75" hidden="1">
      <c r="A109" s="48">
        <v>2220</v>
      </c>
      <c r="B109" s="32" t="s">
        <v>8</v>
      </c>
      <c r="C109" s="151">
        <v>52.38</v>
      </c>
      <c r="D109" s="152">
        <f>D110+D111+D112</f>
        <v>0</v>
      </c>
      <c r="E109" s="152">
        <f>E110+E111+E112</f>
        <v>0</v>
      </c>
      <c r="F109" s="153">
        <f t="shared" si="13"/>
        <v>0</v>
      </c>
      <c r="G109" s="152">
        <f>G110+G111+G112</f>
        <v>0</v>
      </c>
      <c r="H109" s="152">
        <f>H110+H111+H112</f>
        <v>0</v>
      </c>
      <c r="I109" s="153">
        <f t="shared" si="14"/>
        <v>0</v>
      </c>
      <c r="J109" s="154">
        <f t="shared" si="15"/>
        <v>0</v>
      </c>
      <c r="K109" s="150">
        <v>1170</v>
      </c>
      <c r="L109" s="47">
        <v>21</v>
      </c>
      <c r="M109" s="155">
        <f t="shared" si="16"/>
        <v>0</v>
      </c>
      <c r="N109" s="4"/>
      <c r="O109" s="319"/>
    </row>
    <row r="110" spans="1:15" ht="12.75" hidden="1">
      <c r="A110" s="40">
        <v>2221</v>
      </c>
      <c r="B110" s="41" t="s">
        <v>9</v>
      </c>
      <c r="C110" s="42">
        <v>26.26</v>
      </c>
      <c r="D110" s="43"/>
      <c r="E110" s="43"/>
      <c r="F110" s="45">
        <f t="shared" si="13"/>
        <v>0</v>
      </c>
      <c r="G110" s="43"/>
      <c r="H110" s="43"/>
      <c r="I110" s="45">
        <f t="shared" si="14"/>
        <v>0</v>
      </c>
      <c r="J110" s="46">
        <f t="shared" si="15"/>
        <v>0</v>
      </c>
      <c r="K110" s="150">
        <v>1170</v>
      </c>
      <c r="L110" s="47">
        <v>21</v>
      </c>
      <c r="M110" s="44">
        <f t="shared" si="16"/>
        <v>0</v>
      </c>
      <c r="N110" s="4"/>
      <c r="O110" s="319"/>
    </row>
    <row r="111" spans="1:15" ht="12.75" hidden="1">
      <c r="A111" s="40">
        <v>2222</v>
      </c>
      <c r="B111" s="41" t="s">
        <v>10</v>
      </c>
      <c r="C111" s="42">
        <v>13.1</v>
      </c>
      <c r="D111" s="43"/>
      <c r="E111" s="43"/>
      <c r="F111" s="45">
        <f t="shared" si="13"/>
        <v>0</v>
      </c>
      <c r="G111" s="43"/>
      <c r="H111" s="43"/>
      <c r="I111" s="45">
        <f t="shared" si="14"/>
        <v>0</v>
      </c>
      <c r="J111" s="46">
        <f t="shared" si="15"/>
        <v>0</v>
      </c>
      <c r="K111" s="150">
        <v>1170</v>
      </c>
      <c r="L111" s="47">
        <v>21</v>
      </c>
      <c r="M111" s="44">
        <f t="shared" si="16"/>
        <v>0</v>
      </c>
      <c r="N111" s="4"/>
      <c r="O111" s="319"/>
    </row>
    <row r="112" spans="1:15" ht="12.75" hidden="1">
      <c r="A112" s="40">
        <v>2223</v>
      </c>
      <c r="B112" s="41" t="s">
        <v>11</v>
      </c>
      <c r="C112" s="42">
        <v>13.02</v>
      </c>
      <c r="D112" s="43"/>
      <c r="E112" s="43"/>
      <c r="F112" s="45">
        <f t="shared" si="13"/>
        <v>0</v>
      </c>
      <c r="G112" s="43"/>
      <c r="H112" s="43"/>
      <c r="I112" s="45">
        <f t="shared" si="14"/>
        <v>0</v>
      </c>
      <c r="J112" s="46">
        <f t="shared" si="15"/>
        <v>0</v>
      </c>
      <c r="K112" s="150">
        <v>1170</v>
      </c>
      <c r="L112" s="47">
        <v>21</v>
      </c>
      <c r="M112" s="44">
        <f t="shared" si="16"/>
        <v>0</v>
      </c>
      <c r="N112" s="4"/>
      <c r="O112" s="319"/>
    </row>
    <row r="113" spans="1:15" ht="25.5" hidden="1">
      <c r="A113" s="156">
        <v>2230</v>
      </c>
      <c r="B113" s="157" t="s">
        <v>12</v>
      </c>
      <c r="C113" s="158">
        <v>0.13</v>
      </c>
      <c r="D113" s="159"/>
      <c r="E113" s="159"/>
      <c r="F113" s="160">
        <f t="shared" si="13"/>
        <v>0</v>
      </c>
      <c r="G113" s="159">
        <v>0</v>
      </c>
      <c r="H113" s="159">
        <v>0</v>
      </c>
      <c r="I113" s="160">
        <f t="shared" si="14"/>
        <v>0</v>
      </c>
      <c r="J113" s="161">
        <f t="shared" si="15"/>
        <v>0</v>
      </c>
      <c r="K113" s="150">
        <v>1170</v>
      </c>
      <c r="L113" s="162">
        <v>21</v>
      </c>
      <c r="M113" s="163">
        <f t="shared" si="16"/>
        <v>0</v>
      </c>
      <c r="N113" s="4">
        <v>0</v>
      </c>
      <c r="O113" s="311"/>
    </row>
    <row r="114" spans="1:15" ht="25.5" hidden="1">
      <c r="A114" s="156">
        <v>2240</v>
      </c>
      <c r="B114" s="49" t="s">
        <v>13</v>
      </c>
      <c r="C114" s="158">
        <v>13.73</v>
      </c>
      <c r="D114" s="159">
        <f>D115+D116+D117+D118+D119</f>
        <v>0</v>
      </c>
      <c r="E114" s="159">
        <f>E115+E116+E117+E118+E119</f>
        <v>0</v>
      </c>
      <c r="F114" s="160">
        <f>D114+E114</f>
        <v>0</v>
      </c>
      <c r="G114" s="159">
        <f>G115+G116+G117+G118+G119</f>
        <v>24.77</v>
      </c>
      <c r="H114" s="159">
        <f>H115+H116+H117+H118+H119</f>
        <v>0</v>
      </c>
      <c r="I114" s="160">
        <f t="shared" si="14"/>
        <v>24.77</v>
      </c>
      <c r="J114" s="161">
        <f t="shared" si="15"/>
        <v>1.1795238095238094</v>
      </c>
      <c r="K114" s="150">
        <v>1170</v>
      </c>
      <c r="L114" s="162">
        <v>21</v>
      </c>
      <c r="M114" s="163">
        <f t="shared" si="16"/>
        <v>28980.899999999998</v>
      </c>
      <c r="N114" s="4"/>
      <c r="O114" s="320"/>
    </row>
    <row r="115" spans="1:15" ht="126.75" customHeight="1" hidden="1">
      <c r="A115" s="40">
        <v>2241</v>
      </c>
      <c r="B115" s="41" t="s">
        <v>14</v>
      </c>
      <c r="C115" s="42">
        <v>9.75</v>
      </c>
      <c r="D115" s="43"/>
      <c r="E115" s="43"/>
      <c r="F115" s="45">
        <f t="shared" si="13"/>
        <v>0</v>
      </c>
      <c r="G115" s="43">
        <v>2.14</v>
      </c>
      <c r="H115" s="43"/>
      <c r="I115" s="45">
        <f t="shared" si="14"/>
        <v>2.14</v>
      </c>
      <c r="J115" s="46">
        <f t="shared" si="15"/>
        <v>0.10190476190476191</v>
      </c>
      <c r="K115" s="150">
        <v>1170</v>
      </c>
      <c r="L115" s="47">
        <v>21</v>
      </c>
      <c r="M115" s="44">
        <f t="shared" si="16"/>
        <v>2503.8</v>
      </c>
      <c r="N115" s="4" t="s">
        <v>89</v>
      </c>
      <c r="O115" s="194" t="s">
        <v>88</v>
      </c>
    </row>
    <row r="116" spans="1:15" ht="12.75" hidden="1">
      <c r="A116" s="40">
        <v>2242</v>
      </c>
      <c r="B116" s="41" t="s">
        <v>15</v>
      </c>
      <c r="C116" s="42">
        <v>0.28</v>
      </c>
      <c r="D116" s="43"/>
      <c r="E116" s="43"/>
      <c r="F116" s="45">
        <f t="shared" si="13"/>
        <v>0</v>
      </c>
      <c r="G116" s="43"/>
      <c r="H116" s="43"/>
      <c r="I116" s="45">
        <f t="shared" si="14"/>
        <v>0</v>
      </c>
      <c r="J116" s="46">
        <f t="shared" si="15"/>
        <v>0</v>
      </c>
      <c r="K116" s="150">
        <v>1170</v>
      </c>
      <c r="L116" s="47">
        <v>21</v>
      </c>
      <c r="M116" s="44">
        <f t="shared" si="16"/>
        <v>0</v>
      </c>
      <c r="N116" s="4"/>
      <c r="O116" s="319"/>
    </row>
    <row r="117" spans="1:15" ht="204.75" customHeight="1" hidden="1">
      <c r="A117" s="40">
        <v>2243</v>
      </c>
      <c r="B117" s="157" t="s">
        <v>16</v>
      </c>
      <c r="C117" s="42">
        <v>0.28</v>
      </c>
      <c r="D117" s="43"/>
      <c r="E117" s="43"/>
      <c r="F117" s="45">
        <f t="shared" si="13"/>
        <v>0</v>
      </c>
      <c r="G117" s="43">
        <v>1.64</v>
      </c>
      <c r="H117" s="43"/>
      <c r="I117" s="45">
        <f t="shared" si="14"/>
        <v>1.64</v>
      </c>
      <c r="J117" s="46">
        <f t="shared" si="15"/>
        <v>0.07809523809523809</v>
      </c>
      <c r="K117" s="150">
        <v>1170</v>
      </c>
      <c r="L117" s="47">
        <v>21</v>
      </c>
      <c r="M117" s="44">
        <f t="shared" si="16"/>
        <v>1918.8</v>
      </c>
      <c r="N117" s="6" t="s">
        <v>98</v>
      </c>
      <c r="O117" s="195" t="s">
        <v>97</v>
      </c>
    </row>
    <row r="118" spans="1:15" ht="220.5" customHeight="1" hidden="1">
      <c r="A118" s="40">
        <v>2244</v>
      </c>
      <c r="B118" s="41" t="s">
        <v>17</v>
      </c>
      <c r="C118" s="42">
        <v>3.42</v>
      </c>
      <c r="D118" s="43"/>
      <c r="E118" s="43"/>
      <c r="F118" s="45">
        <f t="shared" si="13"/>
        <v>0</v>
      </c>
      <c r="G118" s="43">
        <v>18.45</v>
      </c>
      <c r="H118" s="43"/>
      <c r="I118" s="45">
        <f>G118+H118</f>
        <v>18.45</v>
      </c>
      <c r="J118" s="46">
        <f t="shared" si="15"/>
        <v>0.8785714285714286</v>
      </c>
      <c r="K118" s="150">
        <v>1170</v>
      </c>
      <c r="L118" s="47">
        <v>21</v>
      </c>
      <c r="M118" s="44">
        <f t="shared" si="16"/>
        <v>21586.499999999996</v>
      </c>
      <c r="N118" s="1" t="s">
        <v>104</v>
      </c>
      <c r="O118" s="195" t="s">
        <v>103</v>
      </c>
    </row>
    <row r="119" spans="1:15" ht="130.5" customHeight="1" hidden="1">
      <c r="A119" s="67">
        <v>2249</v>
      </c>
      <c r="B119" s="7" t="s">
        <v>61</v>
      </c>
      <c r="C119" s="42"/>
      <c r="D119" s="43"/>
      <c r="E119" s="43"/>
      <c r="F119" s="45"/>
      <c r="G119" s="164">
        <v>2.54</v>
      </c>
      <c r="H119" s="43"/>
      <c r="I119" s="45">
        <f t="shared" si="14"/>
        <v>2.54</v>
      </c>
      <c r="J119" s="46">
        <f t="shared" si="15"/>
        <v>0.12095238095238095</v>
      </c>
      <c r="K119" s="150">
        <v>1170</v>
      </c>
      <c r="L119" s="47">
        <v>21</v>
      </c>
      <c r="M119" s="44">
        <f t="shared" si="16"/>
        <v>2971.7999999999997</v>
      </c>
      <c r="N119" s="1" t="s">
        <v>69</v>
      </c>
      <c r="O119" s="311" t="s">
        <v>64</v>
      </c>
    </row>
    <row r="120" spans="1:15" ht="200.25" customHeight="1" hidden="1">
      <c r="A120" s="48">
        <v>2250</v>
      </c>
      <c r="B120" s="41" t="s">
        <v>18</v>
      </c>
      <c r="C120" s="151">
        <v>2.28</v>
      </c>
      <c r="D120" s="152"/>
      <c r="E120" s="152"/>
      <c r="F120" s="153">
        <f t="shared" si="13"/>
        <v>0</v>
      </c>
      <c r="G120" s="152">
        <v>3.94</v>
      </c>
      <c r="H120" s="152"/>
      <c r="I120" s="153">
        <f t="shared" si="14"/>
        <v>3.94</v>
      </c>
      <c r="J120" s="154">
        <f t="shared" si="15"/>
        <v>0.18761904761904763</v>
      </c>
      <c r="K120" s="150">
        <v>1170</v>
      </c>
      <c r="L120" s="47">
        <v>21</v>
      </c>
      <c r="M120" s="155">
        <f t="shared" si="16"/>
        <v>4609.8</v>
      </c>
      <c r="N120" s="4" t="s">
        <v>113</v>
      </c>
      <c r="O120" s="195" t="s">
        <v>112</v>
      </c>
    </row>
    <row r="121" spans="1:15" ht="12.75" hidden="1">
      <c r="A121" s="48">
        <v>2260</v>
      </c>
      <c r="B121" s="41" t="s">
        <v>19</v>
      </c>
      <c r="C121" s="151">
        <v>5.53</v>
      </c>
      <c r="D121" s="152">
        <f>D122+D123</f>
        <v>0</v>
      </c>
      <c r="E121" s="152">
        <f>E122+E123</f>
        <v>0</v>
      </c>
      <c r="F121" s="153">
        <f t="shared" si="13"/>
        <v>0</v>
      </c>
      <c r="G121" s="152">
        <f>G122+G123</f>
        <v>4.75</v>
      </c>
      <c r="H121" s="152">
        <f>H122+H123</f>
        <v>0</v>
      </c>
      <c r="I121" s="153">
        <f t="shared" si="14"/>
        <v>4.75</v>
      </c>
      <c r="J121" s="154">
        <f t="shared" si="15"/>
        <v>0.2261904761904762</v>
      </c>
      <c r="K121" s="150">
        <v>1170</v>
      </c>
      <c r="L121" s="47">
        <v>21</v>
      </c>
      <c r="M121" s="155">
        <f t="shared" si="16"/>
        <v>5557.500000000001</v>
      </c>
      <c r="N121" s="4"/>
      <c r="O121" s="319"/>
    </row>
    <row r="122" spans="1:15" ht="12.75" hidden="1">
      <c r="A122" s="40">
        <v>2262</v>
      </c>
      <c r="B122" s="41" t="s">
        <v>41</v>
      </c>
      <c r="C122" s="42">
        <v>4.23</v>
      </c>
      <c r="D122" s="43"/>
      <c r="E122" s="43"/>
      <c r="F122" s="45">
        <f t="shared" si="13"/>
        <v>0</v>
      </c>
      <c r="G122" s="43">
        <v>0</v>
      </c>
      <c r="H122" s="43"/>
      <c r="I122" s="45">
        <f t="shared" si="14"/>
        <v>0</v>
      </c>
      <c r="J122" s="46">
        <f t="shared" si="15"/>
        <v>0</v>
      </c>
      <c r="K122" s="150">
        <v>1170</v>
      </c>
      <c r="L122" s="47">
        <v>21</v>
      </c>
      <c r="M122" s="44">
        <f t="shared" si="16"/>
        <v>0</v>
      </c>
      <c r="N122" s="4"/>
      <c r="O122" s="319"/>
    </row>
    <row r="123" spans="1:15" ht="200.25" customHeight="1" hidden="1">
      <c r="A123" s="40">
        <v>2263</v>
      </c>
      <c r="B123" s="41" t="s">
        <v>20</v>
      </c>
      <c r="C123" s="42">
        <v>1.3</v>
      </c>
      <c r="D123" s="43"/>
      <c r="E123" s="43"/>
      <c r="F123" s="45">
        <f t="shared" si="13"/>
        <v>0</v>
      </c>
      <c r="G123" s="43">
        <v>4.75</v>
      </c>
      <c r="H123" s="43"/>
      <c r="I123" s="45">
        <f t="shared" si="14"/>
        <v>4.75</v>
      </c>
      <c r="J123" s="46">
        <f t="shared" si="15"/>
        <v>0.2261904761904762</v>
      </c>
      <c r="K123" s="150">
        <v>1170</v>
      </c>
      <c r="L123" s="47">
        <v>21</v>
      </c>
      <c r="M123" s="44">
        <f t="shared" si="16"/>
        <v>5557.500000000001</v>
      </c>
      <c r="N123" s="6" t="s">
        <v>96</v>
      </c>
      <c r="O123" s="195" t="s">
        <v>95</v>
      </c>
    </row>
    <row r="124" spans="1:15" ht="24.75" customHeight="1" hidden="1">
      <c r="A124" s="48">
        <v>2270</v>
      </c>
      <c r="B124" s="165" t="s">
        <v>63</v>
      </c>
      <c r="C124" s="42">
        <f aca="true" t="shared" si="17" ref="C124:J124">C125</f>
        <v>0</v>
      </c>
      <c r="D124" s="43">
        <f t="shared" si="17"/>
        <v>0</v>
      </c>
      <c r="E124" s="43">
        <f t="shared" si="17"/>
        <v>0</v>
      </c>
      <c r="F124" s="43">
        <f t="shared" si="17"/>
        <v>0</v>
      </c>
      <c r="G124" s="166">
        <f t="shared" si="17"/>
        <v>4.01</v>
      </c>
      <c r="H124" s="43">
        <f t="shared" si="17"/>
        <v>0</v>
      </c>
      <c r="I124" s="43">
        <f t="shared" si="17"/>
        <v>4.01</v>
      </c>
      <c r="J124" s="43">
        <f t="shared" si="17"/>
        <v>0.19095238095238093</v>
      </c>
      <c r="K124" s="150">
        <v>1170</v>
      </c>
      <c r="L124" s="47">
        <v>21</v>
      </c>
      <c r="M124" s="44">
        <f>J124*K124*L124</f>
        <v>4691.699999999999</v>
      </c>
      <c r="N124" s="4"/>
      <c r="O124" s="319"/>
    </row>
    <row r="125" spans="1:15" ht="164.25" customHeight="1" hidden="1">
      <c r="A125" s="67">
        <v>2279</v>
      </c>
      <c r="B125" s="126" t="s">
        <v>62</v>
      </c>
      <c r="C125" s="42"/>
      <c r="D125" s="43"/>
      <c r="E125" s="43"/>
      <c r="F125" s="45"/>
      <c r="G125" s="166">
        <v>4.01</v>
      </c>
      <c r="H125" s="43">
        <v>0</v>
      </c>
      <c r="I125" s="45">
        <f t="shared" si="14"/>
        <v>4.01</v>
      </c>
      <c r="J125" s="46">
        <f t="shared" si="15"/>
        <v>0.19095238095238093</v>
      </c>
      <c r="K125" s="150">
        <v>1170</v>
      </c>
      <c r="L125" s="47">
        <v>21</v>
      </c>
      <c r="M125" s="44">
        <f>J125*K125*L125</f>
        <v>4691.699999999999</v>
      </c>
      <c r="N125" s="4" t="s">
        <v>94</v>
      </c>
      <c r="O125" s="311" t="s">
        <v>93</v>
      </c>
    </row>
    <row r="126" spans="1:15" ht="25.5" hidden="1">
      <c r="A126" s="49">
        <v>2300</v>
      </c>
      <c r="B126" s="49" t="s">
        <v>21</v>
      </c>
      <c r="C126" s="167">
        <v>71.28</v>
      </c>
      <c r="D126" s="168">
        <f>D127+D130+D132+D135+D136</f>
        <v>0</v>
      </c>
      <c r="E126" s="168"/>
      <c r="F126" s="169">
        <f t="shared" si="13"/>
        <v>0</v>
      </c>
      <c r="G126" s="168">
        <f>G127+G130+G132+G135+G136</f>
        <v>24.91</v>
      </c>
      <c r="H126" s="168">
        <f>H127+H130</f>
        <v>0</v>
      </c>
      <c r="I126" s="169">
        <f t="shared" si="14"/>
        <v>24.91</v>
      </c>
      <c r="J126" s="170">
        <f t="shared" si="15"/>
        <v>1.1861904761904762</v>
      </c>
      <c r="K126" s="150">
        <v>1170</v>
      </c>
      <c r="L126" s="171">
        <v>21</v>
      </c>
      <c r="M126" s="172">
        <f t="shared" si="16"/>
        <v>29144.7</v>
      </c>
      <c r="N126" s="4"/>
      <c r="O126" s="319"/>
    </row>
    <row r="127" spans="1:15" ht="12.75" hidden="1">
      <c r="A127" s="173">
        <v>2310</v>
      </c>
      <c r="B127" s="49" t="s">
        <v>22</v>
      </c>
      <c r="C127" s="151">
        <v>3.02</v>
      </c>
      <c r="D127" s="152">
        <f>D128+D129</f>
        <v>0</v>
      </c>
      <c r="E127" s="152">
        <f>E128+E129</f>
        <v>0</v>
      </c>
      <c r="F127" s="153">
        <f t="shared" si="13"/>
        <v>0</v>
      </c>
      <c r="G127" s="152">
        <f>G128+G129</f>
        <v>7.25</v>
      </c>
      <c r="H127" s="152">
        <f>H128+H129</f>
        <v>0</v>
      </c>
      <c r="I127" s="153">
        <f t="shared" si="14"/>
        <v>7.25</v>
      </c>
      <c r="J127" s="154">
        <f t="shared" si="15"/>
        <v>0.34523809523809523</v>
      </c>
      <c r="K127" s="150">
        <v>1170</v>
      </c>
      <c r="L127" s="47">
        <v>21</v>
      </c>
      <c r="M127" s="155">
        <f t="shared" si="16"/>
        <v>8482.5</v>
      </c>
      <c r="N127" s="4"/>
      <c r="O127" s="319"/>
    </row>
    <row r="128" spans="1:15" ht="12.75" hidden="1">
      <c r="A128" s="174">
        <v>2311</v>
      </c>
      <c r="B128" s="157" t="s">
        <v>23</v>
      </c>
      <c r="C128" s="42">
        <v>2.42</v>
      </c>
      <c r="D128" s="43"/>
      <c r="E128" s="43"/>
      <c r="F128" s="45">
        <f t="shared" si="13"/>
        <v>0</v>
      </c>
      <c r="G128" s="43">
        <v>0.4</v>
      </c>
      <c r="H128" s="43">
        <v>0</v>
      </c>
      <c r="I128" s="45">
        <f t="shared" si="14"/>
        <v>0.4</v>
      </c>
      <c r="J128" s="46">
        <f t="shared" si="15"/>
        <v>0.01904761904761905</v>
      </c>
      <c r="K128" s="150">
        <v>1170</v>
      </c>
      <c r="L128" s="47">
        <v>21</v>
      </c>
      <c r="M128" s="44">
        <f t="shared" si="16"/>
        <v>468.00000000000006</v>
      </c>
      <c r="N128" s="1"/>
      <c r="O128" s="311" t="s">
        <v>99</v>
      </c>
    </row>
    <row r="129" spans="1:15" s="89" customFormat="1" ht="299.25" customHeight="1" hidden="1">
      <c r="A129" s="88">
        <v>2312</v>
      </c>
      <c r="B129" s="7" t="s">
        <v>24</v>
      </c>
      <c r="C129" s="69">
        <v>0.6</v>
      </c>
      <c r="D129" s="70"/>
      <c r="E129" s="70"/>
      <c r="F129" s="72">
        <f t="shared" si="13"/>
        <v>0</v>
      </c>
      <c r="G129" s="70">
        <v>6.85</v>
      </c>
      <c r="H129" s="70"/>
      <c r="I129" s="72">
        <f>G129+H129</f>
        <v>6.85</v>
      </c>
      <c r="J129" s="73">
        <f t="shared" si="15"/>
        <v>0.3261904761904762</v>
      </c>
      <c r="K129" s="150">
        <v>1170</v>
      </c>
      <c r="L129" s="124">
        <v>21</v>
      </c>
      <c r="M129" s="71">
        <f t="shared" si="16"/>
        <v>8014.500000000001</v>
      </c>
      <c r="N129" s="6" t="s">
        <v>92</v>
      </c>
      <c r="O129" s="195" t="s">
        <v>91</v>
      </c>
    </row>
    <row r="130" spans="1:15" ht="12.75" hidden="1">
      <c r="A130" s="156">
        <v>2320</v>
      </c>
      <c r="B130" s="157" t="s">
        <v>25</v>
      </c>
      <c r="C130" s="151">
        <v>3.54</v>
      </c>
      <c r="D130" s="152">
        <f>D131</f>
        <v>0</v>
      </c>
      <c r="E130" s="152">
        <f>E131</f>
        <v>0</v>
      </c>
      <c r="F130" s="153">
        <f t="shared" si="13"/>
        <v>0</v>
      </c>
      <c r="G130" s="152">
        <f>G131</f>
        <v>0</v>
      </c>
      <c r="H130" s="152">
        <f>H131</f>
        <v>0</v>
      </c>
      <c r="I130" s="153">
        <f t="shared" si="14"/>
        <v>0</v>
      </c>
      <c r="J130" s="154">
        <f t="shared" si="15"/>
        <v>0</v>
      </c>
      <c r="K130" s="150">
        <v>1170</v>
      </c>
      <c r="L130" s="47">
        <v>21</v>
      </c>
      <c r="M130" s="155">
        <f t="shared" si="16"/>
        <v>0</v>
      </c>
      <c r="N130" s="4"/>
      <c r="O130" s="319"/>
    </row>
    <row r="131" spans="1:15" ht="12.75" hidden="1">
      <c r="A131" s="174">
        <v>2322</v>
      </c>
      <c r="B131" s="157" t="s">
        <v>26</v>
      </c>
      <c r="C131" s="42">
        <v>3.54</v>
      </c>
      <c r="D131" s="43"/>
      <c r="E131" s="43"/>
      <c r="F131" s="45">
        <f t="shared" si="13"/>
        <v>0</v>
      </c>
      <c r="G131" s="43">
        <v>0</v>
      </c>
      <c r="H131" s="43"/>
      <c r="I131" s="45">
        <f t="shared" si="14"/>
        <v>0</v>
      </c>
      <c r="J131" s="46">
        <f t="shared" si="15"/>
        <v>0</v>
      </c>
      <c r="K131" s="150">
        <v>1170</v>
      </c>
      <c r="L131" s="47">
        <v>21</v>
      </c>
      <c r="M131" s="44">
        <f t="shared" si="16"/>
        <v>0</v>
      </c>
      <c r="N131" s="4"/>
      <c r="O131" s="319"/>
    </row>
    <row r="132" spans="1:15" ht="38.25" hidden="1">
      <c r="A132" s="156">
        <v>2340</v>
      </c>
      <c r="B132" s="157" t="s">
        <v>27</v>
      </c>
      <c r="C132" s="158">
        <v>2.26</v>
      </c>
      <c r="D132" s="159">
        <f>D133+D134</f>
        <v>0</v>
      </c>
      <c r="E132" s="159">
        <f>E133+E134</f>
        <v>0</v>
      </c>
      <c r="F132" s="160">
        <f t="shared" si="13"/>
        <v>0</v>
      </c>
      <c r="G132" s="159">
        <f>G133+G134</f>
        <v>0</v>
      </c>
      <c r="H132" s="159">
        <f>H133+H134</f>
        <v>0</v>
      </c>
      <c r="I132" s="160">
        <f t="shared" si="14"/>
        <v>0</v>
      </c>
      <c r="J132" s="161">
        <f t="shared" si="15"/>
        <v>0</v>
      </c>
      <c r="K132" s="150">
        <v>1170</v>
      </c>
      <c r="L132" s="162">
        <v>21</v>
      </c>
      <c r="M132" s="163">
        <f t="shared" si="16"/>
        <v>0</v>
      </c>
      <c r="N132" s="4"/>
      <c r="O132" s="311"/>
    </row>
    <row r="133" spans="1:15" ht="12.75" hidden="1">
      <c r="A133" s="174">
        <v>2341</v>
      </c>
      <c r="B133" s="157" t="s">
        <v>28</v>
      </c>
      <c r="C133" s="42">
        <v>2.05</v>
      </c>
      <c r="D133" s="43"/>
      <c r="E133" s="43"/>
      <c r="F133" s="45">
        <f t="shared" si="13"/>
        <v>0</v>
      </c>
      <c r="G133" s="43"/>
      <c r="H133" s="43"/>
      <c r="I133" s="45">
        <f t="shared" si="14"/>
        <v>0</v>
      </c>
      <c r="J133" s="46">
        <f t="shared" si="15"/>
        <v>0</v>
      </c>
      <c r="K133" s="150">
        <v>1170</v>
      </c>
      <c r="L133" s="47">
        <v>21</v>
      </c>
      <c r="M133" s="44">
        <f t="shared" si="16"/>
        <v>0</v>
      </c>
      <c r="N133" s="4"/>
      <c r="O133" s="319"/>
    </row>
    <row r="134" spans="1:15" ht="25.5" hidden="1">
      <c r="A134" s="174">
        <v>2344</v>
      </c>
      <c r="B134" s="157" t="s">
        <v>29</v>
      </c>
      <c r="C134" s="175">
        <v>0.21</v>
      </c>
      <c r="D134" s="176"/>
      <c r="E134" s="176"/>
      <c r="F134" s="177">
        <f t="shared" si="13"/>
        <v>0</v>
      </c>
      <c r="G134" s="176"/>
      <c r="H134" s="176"/>
      <c r="I134" s="177">
        <f t="shared" si="14"/>
        <v>0</v>
      </c>
      <c r="J134" s="178">
        <f t="shared" si="15"/>
        <v>0</v>
      </c>
      <c r="K134" s="150">
        <v>1170</v>
      </c>
      <c r="L134" s="162">
        <v>21</v>
      </c>
      <c r="M134" s="179">
        <f t="shared" si="16"/>
        <v>0</v>
      </c>
      <c r="N134" s="4"/>
      <c r="O134" s="319"/>
    </row>
    <row r="135" spans="1:15" ht="108.75" customHeight="1" hidden="1">
      <c r="A135" s="48">
        <v>2350</v>
      </c>
      <c r="B135" s="157" t="s">
        <v>30</v>
      </c>
      <c r="C135" s="151">
        <v>9.96</v>
      </c>
      <c r="D135" s="152"/>
      <c r="E135" s="152"/>
      <c r="F135" s="153">
        <f t="shared" si="13"/>
        <v>0</v>
      </c>
      <c r="G135" s="152">
        <v>9.96</v>
      </c>
      <c r="H135" s="152"/>
      <c r="I135" s="177">
        <f t="shared" si="14"/>
        <v>9.96</v>
      </c>
      <c r="J135" s="154">
        <f t="shared" si="15"/>
        <v>0.4742857142857143</v>
      </c>
      <c r="K135" s="150">
        <v>1170</v>
      </c>
      <c r="L135" s="47">
        <v>21</v>
      </c>
      <c r="M135" s="155">
        <f t="shared" si="16"/>
        <v>11653.2</v>
      </c>
      <c r="N135" s="1" t="s">
        <v>102</v>
      </c>
      <c r="O135" s="195" t="s">
        <v>77</v>
      </c>
    </row>
    <row r="136" spans="1:15" ht="25.5" hidden="1">
      <c r="A136" s="48">
        <v>2360</v>
      </c>
      <c r="B136" s="157" t="s">
        <v>31</v>
      </c>
      <c r="C136" s="151">
        <v>52.5</v>
      </c>
      <c r="D136" s="152">
        <f>D139</f>
        <v>0</v>
      </c>
      <c r="E136" s="152">
        <f>E139</f>
        <v>0</v>
      </c>
      <c r="F136" s="153">
        <f t="shared" si="13"/>
        <v>0</v>
      </c>
      <c r="G136" s="152">
        <f>G139+G138+G137</f>
        <v>7.7</v>
      </c>
      <c r="H136" s="152">
        <f>H139</f>
        <v>0</v>
      </c>
      <c r="I136" s="153">
        <f t="shared" si="14"/>
        <v>7.7</v>
      </c>
      <c r="J136" s="154">
        <f t="shared" si="15"/>
        <v>0.3666666666666667</v>
      </c>
      <c r="K136" s="150">
        <v>1170</v>
      </c>
      <c r="L136" s="47">
        <v>21</v>
      </c>
      <c r="M136" s="155">
        <f t="shared" si="16"/>
        <v>9009.000000000002</v>
      </c>
      <c r="N136" s="4"/>
      <c r="O136" s="319"/>
    </row>
    <row r="137" spans="1:15" ht="142.5" customHeight="1" hidden="1" thickBot="1">
      <c r="A137" s="180" t="s">
        <v>65</v>
      </c>
      <c r="B137" s="165" t="s">
        <v>66</v>
      </c>
      <c r="C137" s="151"/>
      <c r="D137" s="152"/>
      <c r="E137" s="152"/>
      <c r="F137" s="153"/>
      <c r="G137" s="152">
        <v>6.2</v>
      </c>
      <c r="H137" s="152"/>
      <c r="I137" s="177">
        <f t="shared" si="14"/>
        <v>6.2</v>
      </c>
      <c r="J137" s="154">
        <f t="shared" si="15"/>
        <v>0.29523809523809524</v>
      </c>
      <c r="K137" s="150">
        <v>1170</v>
      </c>
      <c r="L137" s="47">
        <v>21</v>
      </c>
      <c r="M137" s="155">
        <f>J137*K137*L137</f>
        <v>7254</v>
      </c>
      <c r="N137" s="2" t="s">
        <v>86</v>
      </c>
      <c r="O137" s="194" t="s">
        <v>85</v>
      </c>
    </row>
    <row r="138" spans="1:15" ht="108" customHeight="1" hidden="1">
      <c r="A138" s="180" t="s">
        <v>68</v>
      </c>
      <c r="B138" s="165" t="s">
        <v>67</v>
      </c>
      <c r="C138" s="151"/>
      <c r="D138" s="152"/>
      <c r="E138" s="152"/>
      <c r="F138" s="153"/>
      <c r="G138" s="152">
        <v>1.5</v>
      </c>
      <c r="H138" s="152"/>
      <c r="I138" s="177">
        <f t="shared" si="14"/>
        <v>1.5</v>
      </c>
      <c r="J138" s="154">
        <f t="shared" si="15"/>
        <v>0.07142857142857142</v>
      </c>
      <c r="K138" s="150">
        <v>1170</v>
      </c>
      <c r="L138" s="47">
        <v>21</v>
      </c>
      <c r="M138" s="155">
        <f>J138*K138*L138</f>
        <v>1755</v>
      </c>
      <c r="N138" s="5" t="s">
        <v>100</v>
      </c>
      <c r="O138" s="195" t="s">
        <v>101</v>
      </c>
    </row>
    <row r="139" spans="1:14" ht="12.75" hidden="1">
      <c r="A139" s="40">
        <v>2363</v>
      </c>
      <c r="B139" s="41" t="s">
        <v>42</v>
      </c>
      <c r="C139" s="42">
        <v>52.5</v>
      </c>
      <c r="D139" s="43"/>
      <c r="E139" s="43"/>
      <c r="F139" s="45">
        <f t="shared" si="13"/>
        <v>0</v>
      </c>
      <c r="G139" s="43"/>
      <c r="H139" s="43"/>
      <c r="I139" s="45">
        <f t="shared" si="14"/>
        <v>0</v>
      </c>
      <c r="J139" s="46">
        <f t="shared" si="15"/>
        <v>0</v>
      </c>
      <c r="K139" s="150">
        <v>1170</v>
      </c>
      <c r="L139" s="47">
        <v>21</v>
      </c>
      <c r="M139" s="44">
        <f t="shared" si="16"/>
        <v>0</v>
      </c>
      <c r="N139" s="4"/>
    </row>
    <row r="140" spans="1:15" ht="12.75" hidden="1">
      <c r="A140" s="32">
        <v>2500</v>
      </c>
      <c r="B140" s="41" t="s">
        <v>32</v>
      </c>
      <c r="C140" s="50">
        <v>1.05</v>
      </c>
      <c r="D140" s="51">
        <f>D141</f>
        <v>0</v>
      </c>
      <c r="E140" s="51">
        <f>E141</f>
        <v>0</v>
      </c>
      <c r="F140" s="53">
        <f t="shared" si="13"/>
        <v>0</v>
      </c>
      <c r="G140" s="51">
        <f>G141</f>
        <v>0</v>
      </c>
      <c r="H140" s="51">
        <f>H141</f>
        <v>0</v>
      </c>
      <c r="I140" s="53">
        <f t="shared" si="14"/>
        <v>0</v>
      </c>
      <c r="J140" s="54">
        <f t="shared" si="15"/>
        <v>0</v>
      </c>
      <c r="K140" s="150">
        <v>1170</v>
      </c>
      <c r="L140" s="39">
        <v>21</v>
      </c>
      <c r="M140" s="52">
        <f t="shared" si="16"/>
        <v>0</v>
      </c>
      <c r="N140" s="4"/>
      <c r="O140" s="319"/>
    </row>
    <row r="141" spans="1:15" ht="12.75" hidden="1">
      <c r="A141" s="40">
        <v>2513</v>
      </c>
      <c r="B141" s="41" t="s">
        <v>33</v>
      </c>
      <c r="C141" s="42">
        <v>1.05</v>
      </c>
      <c r="D141" s="43"/>
      <c r="E141" s="43"/>
      <c r="F141" s="45">
        <f t="shared" si="13"/>
        <v>0</v>
      </c>
      <c r="G141" s="43"/>
      <c r="H141" s="43"/>
      <c r="I141" s="45">
        <f t="shared" si="14"/>
        <v>0</v>
      </c>
      <c r="J141" s="46">
        <f t="shared" si="15"/>
        <v>0</v>
      </c>
      <c r="K141" s="150">
        <v>1170</v>
      </c>
      <c r="L141" s="47">
        <v>21</v>
      </c>
      <c r="M141" s="44">
        <f t="shared" si="16"/>
        <v>0</v>
      </c>
      <c r="N141" s="4"/>
      <c r="O141" s="319"/>
    </row>
    <row r="142" spans="1:15" ht="12.75" hidden="1">
      <c r="A142" s="32" t="s">
        <v>34</v>
      </c>
      <c r="B142" s="32" t="s">
        <v>35</v>
      </c>
      <c r="C142" s="33">
        <v>339.47</v>
      </c>
      <c r="D142" s="34">
        <v>339.47</v>
      </c>
      <c r="E142" s="34"/>
      <c r="F142" s="36">
        <f t="shared" si="13"/>
        <v>339.47</v>
      </c>
      <c r="G142" s="34">
        <v>339.47</v>
      </c>
      <c r="H142" s="34"/>
      <c r="I142" s="36">
        <f>G142+H142</f>
        <v>339.47</v>
      </c>
      <c r="J142" s="37">
        <f t="shared" si="15"/>
        <v>16.165238095238095</v>
      </c>
      <c r="K142" s="150">
        <v>1170</v>
      </c>
      <c r="L142" s="39">
        <v>21</v>
      </c>
      <c r="M142" s="35">
        <f t="shared" si="16"/>
        <v>397179.89999999997</v>
      </c>
      <c r="N142" s="4"/>
      <c r="O142" s="319"/>
    </row>
    <row r="143" spans="1:15" ht="12.75" hidden="1">
      <c r="A143" s="32" t="s">
        <v>36</v>
      </c>
      <c r="B143" s="32" t="s">
        <v>37</v>
      </c>
      <c r="C143" s="33">
        <v>339.47</v>
      </c>
      <c r="D143" s="34">
        <v>339.47</v>
      </c>
      <c r="E143" s="34"/>
      <c r="F143" s="36">
        <f t="shared" si="13"/>
        <v>339.47</v>
      </c>
      <c r="G143" s="34">
        <v>339.47</v>
      </c>
      <c r="H143" s="34"/>
      <c r="I143" s="36">
        <f>G143+H143</f>
        <v>339.47</v>
      </c>
      <c r="J143" s="37">
        <f t="shared" si="15"/>
        <v>16.165238095238095</v>
      </c>
      <c r="K143" s="150">
        <v>1170</v>
      </c>
      <c r="L143" s="39">
        <v>21</v>
      </c>
      <c r="M143" s="35">
        <f t="shared" si="16"/>
        <v>397179.89999999997</v>
      </c>
      <c r="N143" s="4"/>
      <c r="O143" s="319"/>
    </row>
    <row r="144" spans="1:15" ht="12.75" hidden="1">
      <c r="A144" s="101"/>
      <c r="B144" s="102" t="s">
        <v>38</v>
      </c>
      <c r="C144" s="103">
        <v>54.46</v>
      </c>
      <c r="D144" s="104"/>
      <c r="E144" s="104"/>
      <c r="F144" s="106">
        <f>D144+E144</f>
        <v>0</v>
      </c>
      <c r="G144" s="104"/>
      <c r="H144" s="104">
        <v>0</v>
      </c>
      <c r="I144" s="106">
        <f>G144+H144</f>
        <v>0</v>
      </c>
      <c r="J144" s="107">
        <f>I144/21</f>
        <v>0</v>
      </c>
      <c r="K144" s="181">
        <v>1170</v>
      </c>
      <c r="L144" s="182">
        <v>21</v>
      </c>
      <c r="M144" s="105">
        <f t="shared" si="16"/>
        <v>0</v>
      </c>
      <c r="N144" s="4"/>
      <c r="O144" s="319"/>
    </row>
    <row r="145" spans="1:15" ht="99.75" customHeight="1" hidden="1" thickBot="1">
      <c r="A145" s="183">
        <v>5000</v>
      </c>
      <c r="B145" s="108" t="s">
        <v>39</v>
      </c>
      <c r="C145" s="109">
        <v>4.74</v>
      </c>
      <c r="D145" s="110"/>
      <c r="E145" s="110"/>
      <c r="F145" s="112">
        <f>D145+E145</f>
        <v>0</v>
      </c>
      <c r="G145" s="110">
        <v>4.74</v>
      </c>
      <c r="H145" s="110"/>
      <c r="I145" s="112">
        <f>G145+H145</f>
        <v>4.74</v>
      </c>
      <c r="J145" s="113">
        <f>I145/21</f>
        <v>0.22571428571428573</v>
      </c>
      <c r="K145" s="184">
        <v>1170</v>
      </c>
      <c r="L145" s="185">
        <v>21</v>
      </c>
      <c r="M145" s="111">
        <f t="shared" si="16"/>
        <v>5545.8</v>
      </c>
      <c r="N145" s="2" t="s">
        <v>82</v>
      </c>
      <c r="O145" s="312" t="s">
        <v>81</v>
      </c>
    </row>
    <row r="146" ht="12.75">
      <c r="M146" s="14"/>
    </row>
    <row r="147" ht="12.75">
      <c r="A147" s="3" t="s">
        <v>53</v>
      </c>
    </row>
    <row r="148" spans="1:15" ht="50.25" customHeight="1">
      <c r="A148" s="330" t="s">
        <v>109</v>
      </c>
      <c r="B148" s="330"/>
      <c r="C148" s="330"/>
      <c r="D148" s="330"/>
      <c r="E148" s="330"/>
      <c r="F148" s="330"/>
      <c r="G148" s="330"/>
      <c r="H148" s="330"/>
      <c r="I148" s="330"/>
      <c r="J148" s="330"/>
      <c r="K148" s="330"/>
      <c r="L148" s="330"/>
      <c r="M148" s="330"/>
      <c r="N148" s="330"/>
      <c r="O148" s="330"/>
    </row>
    <row r="150" spans="1:12" ht="15.75">
      <c r="A150" s="349" t="s">
        <v>142</v>
      </c>
      <c r="B150" s="349"/>
      <c r="J150" s="348" t="s">
        <v>143</v>
      </c>
      <c r="K150" s="348"/>
      <c r="L150" s="348"/>
    </row>
    <row r="153" spans="1:2" ht="12.75">
      <c r="A153" s="347" t="s">
        <v>149</v>
      </c>
      <c r="B153" s="347"/>
    </row>
    <row r="154" spans="1:2" ht="12.75">
      <c r="A154" s="322"/>
      <c r="B154" s="322"/>
    </row>
    <row r="155" spans="1:15" s="186" customFormat="1" ht="12.75">
      <c r="A155" s="350" t="s">
        <v>144</v>
      </c>
      <c r="B155" s="350"/>
      <c r="J155" s="187"/>
      <c r="N155" s="3"/>
      <c r="O155" s="309"/>
    </row>
    <row r="156" spans="1:15" s="186" customFormat="1" ht="12.75">
      <c r="A156" s="346" t="s">
        <v>145</v>
      </c>
      <c r="B156" s="347"/>
      <c r="J156" s="187"/>
      <c r="N156" s="3"/>
      <c r="O156" s="309"/>
    </row>
    <row r="157" spans="1:2" ht="12.75">
      <c r="A157" s="347" t="s">
        <v>146</v>
      </c>
      <c r="B157" s="347"/>
    </row>
  </sheetData>
  <sheetProtection/>
  <mergeCells count="24">
    <mergeCell ref="A156:B156"/>
    <mergeCell ref="A157:B157"/>
    <mergeCell ref="J150:L150"/>
    <mergeCell ref="A150:B150"/>
    <mergeCell ref="A153:B153"/>
    <mergeCell ref="A155:B155"/>
    <mergeCell ref="A148:O148"/>
    <mergeCell ref="N11:N12"/>
    <mergeCell ref="O11:O12"/>
    <mergeCell ref="A104:M104"/>
    <mergeCell ref="A62:M62"/>
    <mergeCell ref="K11:M11"/>
    <mergeCell ref="D11:F11"/>
    <mergeCell ref="G11:I11"/>
    <mergeCell ref="A11:B11"/>
    <mergeCell ref="A9:B9"/>
    <mergeCell ref="K9:L9"/>
    <mergeCell ref="A10:B10"/>
    <mergeCell ref="N1:O1"/>
    <mergeCell ref="H2:O2"/>
    <mergeCell ref="H3:O3"/>
    <mergeCell ref="F4:O4"/>
    <mergeCell ref="I5:O5"/>
    <mergeCell ref="A7:O7"/>
  </mergeCells>
  <hyperlinks>
    <hyperlink ref="A156" r:id="rId1" display="Inese.Kise@lm.gov.lv,"/>
  </hyperlinks>
  <printOptions/>
  <pageMargins left="0.7086614173228347" right="0.7086614173228347" top="0.5511811023622047" bottom="0.35433070866141736" header="0.31496062992125984" footer="0.31496062992125984"/>
  <pageSetup fitToHeight="0" fitToWidth="1" horizontalDpi="600" verticalDpi="600" orientation="landscape" paperSize="9" scale="61" r:id="rId4"/>
  <headerFooter>
    <oddFooter>&amp;C&amp;F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projekts "Grozījumi Ministru kabineta 2009.gada 31.marta noteikumos Nr.279"Noteikumi par kārtību, kādā personas saņem sociālās rehabilitācijas pakalpojumus sociālās rehabilitācijas institūcijās, un prasībām sociālās rehabilitācijas pakalpojumu sniedzējiem""</dc:title>
  <dc:subject/>
  <dc:creator/>
  <cp:keywords>1.pielikums</cp:keywords>
  <dc:description>Līga Juste, 67021669, Liga.Juste@lm.gov.lv
fakss 67021678
Inese Ķīse, 67021651, Inese.Kise@lm.gov.lv</dc:description>
  <cp:lastModifiedBy/>
  <cp:lastPrinted>2013-04-04T13:35:23Z</cp:lastPrinted>
  <dcterms:created xsi:type="dcterms:W3CDTF">2006-09-16T00:00:00Z</dcterms:created>
  <dcterms:modified xsi:type="dcterms:W3CDTF">2013-05-20T06:09:02Z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