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3275" windowHeight="10080" activeTab="0"/>
  </bookViews>
  <sheets>
    <sheet name="Saturs" sheetId="1" r:id="rId1"/>
    <sheet name="4.1.1." sheetId="2" r:id="rId2"/>
    <sheet name="4.1.2." sheetId="3" r:id="rId3"/>
    <sheet name="4.1.3." sheetId="4" r:id="rId4"/>
    <sheet name="4.2.1." sheetId="5" r:id="rId5"/>
    <sheet name="4.2.2." sheetId="6" r:id="rId6"/>
  </sheets>
  <definedNames>
    <definedName name="_xlnm.Print_Titles" localSheetId="1">'4.1.1.'!$16:$17</definedName>
    <definedName name="_xlnm.Print_Titles" localSheetId="2">'4.1.2.'!$16:$17</definedName>
    <definedName name="_xlnm.Print_Titles" localSheetId="3">'4.1.3.'!$16:$17</definedName>
    <definedName name="_xlnm.Print_Titles" localSheetId="4">'4.2.1.'!$16:$17</definedName>
    <definedName name="_xlnm.Print_Titles" localSheetId="5">'4.2.2.'!$16:$17</definedName>
  </definedNames>
  <calcPr fullCalcOnLoad="1"/>
</workbook>
</file>

<file path=xl/sharedStrings.xml><?xml version="1.0" encoding="utf-8"?>
<sst xmlns="http://schemas.openxmlformats.org/spreadsheetml/2006/main" count="444" uniqueCount="100">
  <si>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</si>
  <si>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</si>
  <si>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</si>
  <si>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</si>
  <si>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</si>
  <si>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</si>
  <si>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</si>
  <si>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</si>
  <si>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</si>
  <si>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</si>
  <si>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</si>
  <si>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</si>
  <si>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</si>
  <si>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</si>
  <si>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</si>
  <si>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</si>
  <si>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</si>
  <si>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</si>
  <si>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</si>
  <si>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</si>
  <si>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</si>
  <si>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</si>
  <si>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</si>
  <si>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</si>
  <si>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</si>
  <si>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</si>
  <si>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</si>
  <si>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</si>
  <si>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</si>
  <si>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</si>
  <si>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</si>
  <si>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</si>
  <si>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</si>
  <si>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</si>
  <si>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</si>
  <si>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</si>
  <si>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</si>
  <si>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</si>
  <si>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</si>
  <si>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</si>
  <si>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</si>
  <si>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</si>
  <si>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</si>
  <si>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</si>
  <si>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</si>
  <si>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</si>
  <si>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</si>
  <si>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</si>
  <si>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</si>
  <si>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</si>
  <si>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</si>
  <si>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</si>
  <si>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4. Rehabilitācijas pakalpojumi</t>
  </si>
  <si>
    <t xml:space="preserve">4.1.1. Rehabilitācijas kurss (viena vieta) </t>
  </si>
  <si>
    <t xml:space="preserve">Bezdarbnieku stipendijas </t>
  </si>
  <si>
    <t>Stipendijas</t>
  </si>
  <si>
    <t xml:space="preserve">4.1. Rehabilitācijas kurss Jūrmalā, Dubultu prospektā 71 </t>
  </si>
  <si>
    <t>4.1.2. Rehabilitācijas kurss bērnam no 2 līdz 14 gadu vecumam (papildu gultasvieta)</t>
  </si>
  <si>
    <t xml:space="preserve">4.1.3. Rehabilitācijas programma "Harmonija" (viena vieta) </t>
  </si>
  <si>
    <t>4.2. Citi pakalpojumi</t>
  </si>
  <si>
    <t>4.2.1. Piemaksa par uzturēšanos numurā vienam personai, kura saņem sociālās rehabilitācijas pakalpojumus par valsts budžeta līdzekļiem</t>
  </si>
  <si>
    <t>4.2.2. Pavadošās personas rehabilitācija (pavada valsts budžeta klientu)</t>
  </si>
  <si>
    <t>SASKAŅOTS</t>
  </si>
  <si>
    <t>2013.gadā un turpmāk</t>
  </si>
  <si>
    <t>Atalgojums</t>
  </si>
  <si>
    <t>Darba devēja valsts sociālās apdrošināšanas obligātās iemaksas, sociāla rakstura pabalsti un kompensācijas</t>
  </si>
  <si>
    <t>Izmaksu apjoms noteiktā laikposmā viena maksas pakalpojuma veida nodrošināšanai (2013.gada II pusgads)</t>
  </si>
  <si>
    <t xml:space="preserve">                                                                   (amats)    (vārds, uzvārds)    (paraksts)</t>
  </si>
  <si>
    <t>Maksas pakalpojuma vienību skaits noteiktā laikposmā (gab.)</t>
  </si>
  <si>
    <r>
      <t xml:space="preserve">Maksas pakalpojuma izcenojums (latos) </t>
    </r>
    <r>
      <rPr>
        <i/>
        <sz val="11"/>
        <rFont val="Times New Roman"/>
        <family val="1"/>
      </rPr>
      <t>(pakalpojuma izmaksas kopā, dalītas ar maksas pakalpojuma vienību skaitu noteiktā laikposmā)</t>
    </r>
  </si>
  <si>
    <t>Prognozētais maksas pakalpojumu skaits gadā (gab.)*</t>
  </si>
  <si>
    <r>
      <t xml:space="preserve">Prognozētie ieņēmumi gadā (latos)* </t>
    </r>
    <r>
      <rPr>
        <i/>
        <sz val="11"/>
        <rFont val="Times New Roman"/>
        <family val="1"/>
      </rPr>
      <t>(prognozētais maksas pakalpojumu skaits gadā, reizināts ar maksas pakalpojuma izcenojumu)</t>
    </r>
  </si>
  <si>
    <t>Piezīme. *Ailes neaizpilda, ja izvēlētais laikposms ir viens gads.</t>
  </si>
  <si>
    <t>(amats)   (Vārds, Uzvārds)  (paraksts)</t>
  </si>
  <si>
    <t>Sociālās integrācijas valsts aģentūras</t>
  </si>
  <si>
    <t>direktora p.i. I.Misūna</t>
  </si>
  <si>
    <t>2013.gada 19.jūnijā</t>
  </si>
  <si>
    <t>Aprēķinu sastādīja: SIVA Finanšu nodaļas vecākā ekonomiste Anita Ozoliņa</t>
  </si>
  <si>
    <t>Izmaksu apjoms noteiktā laikposmā viena maksas pakalpojuma veida nodrošināšanai (2014) un turpmāk ik gadu</t>
  </si>
  <si>
    <t>Labklājības ministre</t>
  </si>
  <si>
    <t>I.Viņķele</t>
  </si>
  <si>
    <t xml:space="preserve"> I.Ķīse, 67021651</t>
  </si>
  <si>
    <t>Inese.Kise@lm.gov.lv,</t>
  </si>
  <si>
    <t>fakss 67021678</t>
  </si>
  <si>
    <t>sākotnējās ietekmes novērtējuma ziņojumam (anotācijai)</t>
  </si>
  <si>
    <t>Satura rādītājs</t>
  </si>
  <si>
    <t>2.pielikums</t>
  </si>
  <si>
    <t>4.1.1.</t>
  </si>
  <si>
    <t>4.1.2.</t>
  </si>
  <si>
    <t>4.1.3.</t>
  </si>
  <si>
    <t>4.2.1.</t>
  </si>
  <si>
    <t>4.2.2.</t>
  </si>
  <si>
    <t xml:space="preserve">Rehabilitācijas kurss (viena vieta) </t>
  </si>
  <si>
    <t>Rehabilitācijas kurss bērnam no 2 līdz 14 gadu vecumam (papildu gultasvieta)</t>
  </si>
  <si>
    <t xml:space="preserve">Rehabilitācijas programma "Harmonija" (viena vieta) </t>
  </si>
  <si>
    <t>Piemaksa par uzturēšanos numurā vienam personai, kura saņem sociālās rehabilitācijas pakalpojumus par valsts budžeta līdzekļiem</t>
  </si>
  <si>
    <t>Pavadošās personas rehabilitācija (pavada valsts budžeta klientu)</t>
  </si>
  <si>
    <t xml:space="preserve">Ministru kabineta noteikumu projekta "Noteikumi par Sociālās integrācijas  </t>
  </si>
  <si>
    <t xml:space="preserve">valstas aģentūras sniegto maksas pakalpojumu cenrādi" </t>
  </si>
  <si>
    <t>29.08.2013. 15:17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</si>
</sst>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00000000"/>
    <numFmt numFmtId="183" formatCode="0.0000000000000"/>
    <numFmt numFmtId="184" formatCode="0.00000000000000"/>
    <numFmt numFmtId="185" formatCode="0.000000000000000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56" applyFont="1" applyBorder="1">
      <alignment/>
      <protection/>
    </xf>
    <xf numFmtId="0" fontId="2" fillId="0" borderId="0" xfId="56" applyFont="1">
      <alignment/>
      <protection/>
    </xf>
    <xf numFmtId="0" fontId="2" fillId="0" borderId="11" xfId="56" applyFont="1" applyBorder="1">
      <alignment/>
      <protection/>
    </xf>
    <xf numFmtId="0" fontId="2" fillId="0" borderId="0" xfId="56" applyFont="1" applyAlignment="1">
      <alignment horizontal="center"/>
      <protection/>
    </xf>
    <xf numFmtId="176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1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56" applyFont="1" applyAlignment="1">
      <alignment wrapText="1"/>
      <protection/>
    </xf>
    <xf numFmtId="0" fontId="2" fillId="0" borderId="12" xfId="56" applyFont="1" applyBorder="1" applyAlignment="1">
      <alignment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52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52" applyFont="1" applyAlignment="1" applyProtection="1">
      <alignment horizontal="left"/>
      <protection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view="pageLayout" workbookViewId="0" topLeftCell="A1">
      <selection activeCell="A3" sqref="A3:I3"/>
    </sheetView>
  </sheetViews>
  <sheetFormatPr defaultColWidth="9.140625" defaultRowHeight="12.75"/>
  <cols>
    <col min="2" max="2" width="9.421875" style="0" customWidth="1"/>
  </cols>
  <sheetData>
    <row r="1" spans="3:18" ht="15.75">
      <c r="C1" s="61" t="s">
        <v>86</v>
      </c>
      <c r="D1" s="61"/>
      <c r="E1" s="61"/>
      <c r="F1" s="61"/>
      <c r="G1" s="61"/>
      <c r="H1" s="61"/>
      <c r="I1" s="61"/>
      <c r="J1" s="55"/>
      <c r="K1" s="55"/>
      <c r="L1" s="55"/>
      <c r="M1" s="55"/>
      <c r="N1" s="55"/>
      <c r="O1" s="55"/>
      <c r="P1" s="55"/>
      <c r="Q1" s="55"/>
      <c r="R1" s="55"/>
    </row>
    <row r="2" spans="2:18" ht="15.75">
      <c r="B2" s="61" t="s">
        <v>97</v>
      </c>
      <c r="C2" s="61"/>
      <c r="D2" s="61"/>
      <c r="E2" s="61"/>
      <c r="F2" s="61"/>
      <c r="G2" s="61"/>
      <c r="H2" s="61"/>
      <c r="I2" s="61"/>
      <c r="J2" s="55"/>
      <c r="K2" s="55"/>
      <c r="L2" s="55"/>
      <c r="M2" s="55"/>
      <c r="N2" s="55"/>
      <c r="O2" s="55"/>
      <c r="P2" s="55"/>
      <c r="Q2" s="55"/>
      <c r="R2" s="55"/>
    </row>
    <row r="3" spans="1:18" ht="15.7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55"/>
      <c r="K3" s="55"/>
      <c r="L3" s="55"/>
      <c r="M3" s="55"/>
      <c r="N3" s="55"/>
      <c r="O3" s="55"/>
      <c r="P3" s="55"/>
      <c r="Q3" s="55"/>
      <c r="R3" s="55"/>
    </row>
    <row r="4" spans="2:18" ht="15.75" customHeight="1">
      <c r="B4" s="61" t="s">
        <v>84</v>
      </c>
      <c r="C4" s="61"/>
      <c r="D4" s="61"/>
      <c r="E4" s="61"/>
      <c r="F4" s="61"/>
      <c r="G4" s="61"/>
      <c r="H4" s="61"/>
      <c r="I4" s="61"/>
      <c r="J4" s="55"/>
      <c r="K4" s="55"/>
      <c r="L4" s="55"/>
      <c r="M4" s="55"/>
      <c r="N4" s="55"/>
      <c r="O4" s="55"/>
      <c r="P4" s="55"/>
      <c r="Q4" s="55"/>
      <c r="R4" s="55"/>
    </row>
    <row r="5" spans="5:18" ht="12.75" customHeight="1"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9" spans="4:6" ht="15.75">
      <c r="D9" s="62" t="s">
        <v>85</v>
      </c>
      <c r="E9" s="62"/>
      <c r="F9" s="62"/>
    </row>
    <row r="12" spans="2:9" ht="15" customHeight="1">
      <c r="B12" s="57" t="s">
        <v>87</v>
      </c>
      <c r="C12" s="59" t="s">
        <v>92</v>
      </c>
      <c r="D12" s="59"/>
      <c r="E12" s="59"/>
      <c r="F12" s="59"/>
      <c r="G12" s="59"/>
      <c r="H12" s="59"/>
      <c r="I12" s="59"/>
    </row>
    <row r="13" spans="2:9" ht="15" customHeight="1">
      <c r="B13" s="57" t="s">
        <v>88</v>
      </c>
      <c r="C13" s="63" t="s">
        <v>93</v>
      </c>
      <c r="D13" s="63"/>
      <c r="E13" s="63"/>
      <c r="F13" s="63"/>
      <c r="G13" s="63"/>
      <c r="H13" s="63"/>
      <c r="I13" s="63"/>
    </row>
    <row r="14" spans="2:9" ht="15" customHeight="1">
      <c r="B14" s="57" t="s">
        <v>89</v>
      </c>
      <c r="C14" s="59" t="s">
        <v>94</v>
      </c>
      <c r="D14" s="59"/>
      <c r="E14" s="59"/>
      <c r="F14" s="59"/>
      <c r="G14" s="59"/>
      <c r="H14" s="59"/>
      <c r="I14" s="59"/>
    </row>
    <row r="15" spans="2:9" ht="30.75" customHeight="1">
      <c r="B15" s="58" t="s">
        <v>90</v>
      </c>
      <c r="C15" s="59" t="s">
        <v>95</v>
      </c>
      <c r="D15" s="59"/>
      <c r="E15" s="59"/>
      <c r="F15" s="59"/>
      <c r="G15" s="59"/>
      <c r="H15" s="59"/>
      <c r="I15" s="59"/>
    </row>
    <row r="16" spans="2:9" ht="15.75" customHeight="1">
      <c r="B16" s="57" t="s">
        <v>91</v>
      </c>
      <c r="C16" s="60" t="s">
        <v>96</v>
      </c>
      <c r="D16" s="60"/>
      <c r="E16" s="60"/>
      <c r="F16" s="60"/>
      <c r="G16" s="60"/>
      <c r="H16" s="60"/>
      <c r="I16" s="60"/>
    </row>
    <row r="17" ht="12.75">
      <c r="B17" s="56"/>
    </row>
  </sheetData>
  <sheetProtection/>
  <mergeCells count="10">
    <mergeCell ref="C14:I14"/>
    <mergeCell ref="C15:I15"/>
    <mergeCell ref="C16:I16"/>
    <mergeCell ref="B4:I4"/>
    <mergeCell ref="C1:I1"/>
    <mergeCell ref="B2:I2"/>
    <mergeCell ref="A3:I3"/>
    <mergeCell ref="D9:F9"/>
    <mergeCell ref="C12:I12"/>
    <mergeCell ref="C13:I13"/>
  </mergeCells>
  <printOptions/>
  <pageMargins left="0.7" right="0.7" top="0.75" bottom="0.75" header="0.3" footer="0.3"/>
  <pageSetup horizontalDpi="600" verticalDpi="600" orientation="portrait" paperSize="9" r:id="rId1"/>
  <headerFooter>
    <oddFooter>&amp;C&amp;"Times New Roman,Regular"&amp;11&amp;F;  Noteikumi par Sociālās integrācijas valsts aģentūras sniegto maksas pakalpojumu cenrādi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zoomScaleNormal="90" workbookViewId="0" topLeftCell="A1">
      <selection activeCell="D51" sqref="D51"/>
    </sheetView>
  </sheetViews>
  <sheetFormatPr defaultColWidth="9.140625" defaultRowHeight="12.75"/>
  <cols>
    <col min="1" max="1" width="15.7109375" style="4" customWidth="1"/>
    <col min="2" max="2" width="58.421875" style="4" customWidth="1"/>
    <col min="3" max="3" width="19.140625" style="27" hidden="1" customWidth="1"/>
    <col min="4" max="5" width="19.140625" style="4" customWidth="1"/>
    <col min="6" max="16384" width="9.140625" style="4" customWidth="1"/>
  </cols>
  <sheetData>
    <row r="1" spans="2:5" s="2" customFormat="1" ht="15">
      <c r="B1" s="67"/>
      <c r="C1" s="67"/>
      <c r="D1" s="69"/>
      <c r="E1" s="3" t="s">
        <v>62</v>
      </c>
    </row>
    <row r="2" spans="2:5" s="2" customFormat="1" ht="15" customHeight="1">
      <c r="B2" s="37"/>
      <c r="C2" s="37"/>
      <c r="D2" s="37"/>
      <c r="E2" s="39" t="s">
        <v>74</v>
      </c>
    </row>
    <row r="3" spans="2:5" s="2" customFormat="1" ht="15" customHeight="1">
      <c r="B3" s="37"/>
      <c r="C3" s="37"/>
      <c r="D3" s="37"/>
      <c r="E3" s="39" t="s">
        <v>75</v>
      </c>
    </row>
    <row r="4" spans="2:5" s="2" customFormat="1" ht="15">
      <c r="B4" s="3"/>
      <c r="C4" s="5"/>
      <c r="E4" s="3" t="s">
        <v>67</v>
      </c>
    </row>
    <row r="5" spans="2:5" s="2" customFormat="1" ht="15">
      <c r="B5" s="31"/>
      <c r="C5" s="37"/>
      <c r="D5" s="37"/>
      <c r="E5" s="3" t="s">
        <v>76</v>
      </c>
    </row>
    <row r="6" spans="1:4" ht="15">
      <c r="A6" s="2"/>
      <c r="B6" s="67"/>
      <c r="C6" s="67"/>
      <c r="D6" s="68"/>
    </row>
    <row r="7" spans="1:5" ht="15.75">
      <c r="A7" s="64" t="s">
        <v>10</v>
      </c>
      <c r="B7" s="64"/>
      <c r="C7" s="64"/>
      <c r="D7" s="64"/>
      <c r="E7" s="64"/>
    </row>
    <row r="8" spans="1:5" ht="15.75">
      <c r="A8" s="50"/>
      <c r="B8" s="50"/>
      <c r="C8" s="50"/>
      <c r="D8" s="50"/>
      <c r="E8" s="50"/>
    </row>
    <row r="9" spans="1:3" ht="15">
      <c r="A9" s="60" t="s">
        <v>1</v>
      </c>
      <c r="B9" s="60"/>
      <c r="C9" s="60"/>
    </row>
    <row r="10" spans="1:3" ht="15">
      <c r="A10" s="60" t="s">
        <v>0</v>
      </c>
      <c r="B10" s="60"/>
      <c r="C10" s="60"/>
    </row>
    <row r="11" spans="1:3" ht="15">
      <c r="A11" s="6"/>
      <c r="B11" s="60" t="s">
        <v>52</v>
      </c>
      <c r="C11" s="60"/>
    </row>
    <row r="12" spans="1:3" ht="15">
      <c r="A12" s="6"/>
      <c r="B12" s="60" t="s">
        <v>56</v>
      </c>
      <c r="C12" s="60"/>
    </row>
    <row r="13" spans="1:3" ht="15">
      <c r="A13" s="6"/>
      <c r="B13" s="60" t="s">
        <v>53</v>
      </c>
      <c r="C13" s="60"/>
    </row>
    <row r="14" spans="1:3" ht="15">
      <c r="A14" s="6" t="s">
        <v>2</v>
      </c>
      <c r="B14" s="6" t="s">
        <v>63</v>
      </c>
      <c r="C14" s="7"/>
    </row>
    <row r="15" spans="1:3" ht="15">
      <c r="A15" s="6"/>
      <c r="B15" s="6"/>
      <c r="C15" s="7"/>
    </row>
    <row r="16" spans="1:5" ht="105">
      <c r="A16" s="1" t="s">
        <v>3</v>
      </c>
      <c r="B16" s="1" t="s">
        <v>4</v>
      </c>
      <c r="C16" s="1" t="s">
        <v>5</v>
      </c>
      <c r="D16" s="1" t="s">
        <v>66</v>
      </c>
      <c r="E16" s="1" t="s">
        <v>78</v>
      </c>
    </row>
    <row r="17" spans="1:5" ht="14.25">
      <c r="A17" s="8">
        <v>1</v>
      </c>
      <c r="B17" s="9">
        <v>2</v>
      </c>
      <c r="C17" s="9">
        <v>3</v>
      </c>
      <c r="D17" s="9">
        <v>3</v>
      </c>
      <c r="E17" s="9">
        <v>4</v>
      </c>
    </row>
    <row r="18" spans="1:5" ht="15">
      <c r="A18" s="8"/>
      <c r="B18" s="10" t="s">
        <v>6</v>
      </c>
      <c r="C18" s="11"/>
      <c r="D18" s="11"/>
      <c r="E18" s="11"/>
    </row>
    <row r="19" spans="1:5" ht="15">
      <c r="A19" s="46">
        <v>1100</v>
      </c>
      <c r="B19" s="13" t="s">
        <v>64</v>
      </c>
      <c r="C19" s="11">
        <v>79848.46</v>
      </c>
      <c r="D19" s="41">
        <f>C19/8822*7492</f>
        <v>67810.54889140785</v>
      </c>
      <c r="E19" s="41">
        <f>C19/8822*8900</f>
        <v>80554.44275674451</v>
      </c>
    </row>
    <row r="20" spans="1:5" ht="30">
      <c r="A20" s="46">
        <v>1200</v>
      </c>
      <c r="B20" s="14" t="s">
        <v>65</v>
      </c>
      <c r="C20" s="11">
        <v>19235.49</v>
      </c>
      <c r="D20" s="41">
        <f aca="true" t="shared" si="0" ref="D20:D29">C20/8822*7492</f>
        <v>16335.557819088643</v>
      </c>
      <c r="E20" s="41">
        <f aca="true" t="shared" si="1" ref="E20:E29">C20/8822*8900</f>
        <v>19405.561210609838</v>
      </c>
    </row>
    <row r="21" spans="1:5" ht="15">
      <c r="A21" s="46">
        <v>2222</v>
      </c>
      <c r="B21" s="14" t="s">
        <v>46</v>
      </c>
      <c r="C21" s="15">
        <v>6969.12</v>
      </c>
      <c r="D21" s="41">
        <f t="shared" si="0"/>
        <v>5918.459197460893</v>
      </c>
      <c r="E21" s="41">
        <f t="shared" si="1"/>
        <v>7030.737701201541</v>
      </c>
    </row>
    <row r="22" spans="1:5" ht="15">
      <c r="A22" s="46">
        <v>2223</v>
      </c>
      <c r="B22" s="14" t="s">
        <v>47</v>
      </c>
      <c r="C22" s="15">
        <v>1931.35</v>
      </c>
      <c r="D22" s="41">
        <f t="shared" si="0"/>
        <v>1640.1807073226025</v>
      </c>
      <c r="E22" s="41">
        <f t="shared" si="1"/>
        <v>1948.4260938562682</v>
      </c>
    </row>
    <row r="23" spans="1:5" ht="15">
      <c r="A23" s="46">
        <v>2243</v>
      </c>
      <c r="B23" s="14" t="s">
        <v>16</v>
      </c>
      <c r="C23" s="15">
        <v>1759.97</v>
      </c>
      <c r="D23" s="41">
        <f t="shared" si="0"/>
        <v>1494.6378644298345</v>
      </c>
      <c r="E23" s="41">
        <f t="shared" si="1"/>
        <v>1775.5308320108818</v>
      </c>
    </row>
    <row r="24" spans="1:5" ht="15">
      <c r="A24" s="46">
        <v>2249</v>
      </c>
      <c r="B24" s="14" t="s">
        <v>19</v>
      </c>
      <c r="C24" s="15">
        <v>4940.86</v>
      </c>
      <c r="D24" s="41">
        <f t="shared" si="0"/>
        <v>4195.978589888914</v>
      </c>
      <c r="E24" s="41">
        <f t="shared" si="1"/>
        <v>4984.544774427567</v>
      </c>
    </row>
    <row r="25" spans="1:5" ht="13.5" customHeight="1">
      <c r="A25" s="46">
        <v>2321</v>
      </c>
      <c r="B25" s="14" t="s">
        <v>27</v>
      </c>
      <c r="C25" s="15">
        <v>3144.1</v>
      </c>
      <c r="D25" s="41">
        <f t="shared" si="0"/>
        <v>2670.09716617547</v>
      </c>
      <c r="E25" s="41">
        <f t="shared" si="1"/>
        <v>3171.8986624348217</v>
      </c>
    </row>
    <row r="26" spans="1:5" ht="15">
      <c r="A26" s="46">
        <v>2341</v>
      </c>
      <c r="B26" s="14" t="s">
        <v>29</v>
      </c>
      <c r="C26" s="15">
        <v>4495.43</v>
      </c>
      <c r="D26" s="41">
        <f t="shared" si="0"/>
        <v>3817.7013783722514</v>
      </c>
      <c r="E26" s="41">
        <f t="shared" si="1"/>
        <v>4535.176490591703</v>
      </c>
    </row>
    <row r="27" spans="1:5" ht="17.25" customHeight="1">
      <c r="A27" s="46">
        <v>2350</v>
      </c>
      <c r="B27" s="14" t="s">
        <v>31</v>
      </c>
      <c r="C27" s="15">
        <v>494.74</v>
      </c>
      <c r="D27" s="41">
        <f t="shared" si="0"/>
        <v>420.15326229879844</v>
      </c>
      <c r="E27" s="41">
        <f t="shared" si="1"/>
        <v>499.1142598050329</v>
      </c>
    </row>
    <row r="28" spans="1:5" ht="15">
      <c r="A28" s="46">
        <v>2363</v>
      </c>
      <c r="B28" s="14" t="s">
        <v>34</v>
      </c>
      <c r="C28" s="15">
        <v>40900.22</v>
      </c>
      <c r="D28" s="41">
        <f t="shared" si="0"/>
        <v>34734.12471548402</v>
      </c>
      <c r="E28" s="41">
        <f t="shared" si="1"/>
        <v>41261.84062570846</v>
      </c>
    </row>
    <row r="29" spans="1:5" ht="15">
      <c r="A29" s="46">
        <v>5232</v>
      </c>
      <c r="B29" s="14" t="s">
        <v>40</v>
      </c>
      <c r="C29" s="15">
        <v>25.12</v>
      </c>
      <c r="D29" s="41">
        <f t="shared" si="0"/>
        <v>21.33292223985491</v>
      </c>
      <c r="E29" s="41">
        <f t="shared" si="1"/>
        <v>25.34209929721152</v>
      </c>
    </row>
    <row r="30" spans="1:5" ht="15">
      <c r="A30" s="46"/>
      <c r="B30" s="17" t="s">
        <v>7</v>
      </c>
      <c r="C30" s="18">
        <f>SUM(C19:C29)</f>
        <v>163744.86000000004</v>
      </c>
      <c r="D30" s="42">
        <f>SUM(D19:D29)</f>
        <v>139058.77251416913</v>
      </c>
      <c r="E30" s="42">
        <f>SUM(E19:E29)</f>
        <v>165192.61550668784</v>
      </c>
    </row>
    <row r="31" spans="1:5" ht="15">
      <c r="A31" s="47"/>
      <c r="B31" s="13" t="s">
        <v>8</v>
      </c>
      <c r="C31" s="11"/>
      <c r="D31" s="43"/>
      <c r="E31" s="43"/>
    </row>
    <row r="32" spans="1:5" ht="15">
      <c r="A32" s="46">
        <v>1100</v>
      </c>
      <c r="B32" s="13" t="s">
        <v>64</v>
      </c>
      <c r="C32" s="11">
        <v>61877.35</v>
      </c>
      <c r="D32" s="41">
        <f aca="true" t="shared" si="2" ref="D32:D73">C32/8822*7492</f>
        <v>52548.753819995465</v>
      </c>
      <c r="E32" s="41">
        <f aca="true" t="shared" si="3" ref="E32:E73">C32/8822*8900</f>
        <v>62424.44060303786</v>
      </c>
    </row>
    <row r="33" spans="1:5" ht="30">
      <c r="A33" s="46">
        <v>1200</v>
      </c>
      <c r="B33" s="14" t="s">
        <v>65</v>
      </c>
      <c r="C33" s="11">
        <v>14906.25</v>
      </c>
      <c r="D33" s="41">
        <f t="shared" si="2"/>
        <v>12658.991725232374</v>
      </c>
      <c r="E33" s="41">
        <f>C33/8822*8900</f>
        <v>15038.04409430968</v>
      </c>
    </row>
    <row r="34" spans="1:5" ht="15">
      <c r="A34" s="46">
        <v>2100</v>
      </c>
      <c r="B34" s="20" t="s">
        <v>49</v>
      </c>
      <c r="C34" s="21">
        <v>10.74</v>
      </c>
      <c r="D34" s="41">
        <f t="shared" si="2"/>
        <v>9.120843346180004</v>
      </c>
      <c r="E34" s="41">
        <f t="shared" si="3"/>
        <v>10.83495805939696</v>
      </c>
    </row>
    <row r="35" spans="1:5" ht="15">
      <c r="A35" s="48">
        <v>2210</v>
      </c>
      <c r="B35" s="14" t="s">
        <v>45</v>
      </c>
      <c r="C35" s="15">
        <v>1303.06</v>
      </c>
      <c r="D35" s="41">
        <f t="shared" si="2"/>
        <v>1106.6113715710724</v>
      </c>
      <c r="E35" s="41">
        <f t="shared" si="3"/>
        <v>1314.581047381546</v>
      </c>
    </row>
    <row r="36" spans="1:5" ht="15">
      <c r="A36" s="46">
        <v>2222</v>
      </c>
      <c r="B36" s="14" t="s">
        <v>46</v>
      </c>
      <c r="C36" s="15">
        <v>613.75</v>
      </c>
      <c r="D36" s="41">
        <f t="shared" si="2"/>
        <v>521.2213783722511</v>
      </c>
      <c r="E36" s="41">
        <f t="shared" si="3"/>
        <v>619.1764905917025</v>
      </c>
    </row>
    <row r="37" spans="1:5" ht="15">
      <c r="A37" s="46">
        <v>2223</v>
      </c>
      <c r="B37" s="14" t="s">
        <v>47</v>
      </c>
      <c r="C37" s="15">
        <v>8284.84</v>
      </c>
      <c r="D37" s="41">
        <f t="shared" si="2"/>
        <v>7035.821954205396</v>
      </c>
      <c r="E37" s="41">
        <f t="shared" si="3"/>
        <v>8358.090682384947</v>
      </c>
    </row>
    <row r="38" spans="1:5" ht="30">
      <c r="A38" s="46">
        <v>2230</v>
      </c>
      <c r="B38" s="14" t="s">
        <v>48</v>
      </c>
      <c r="C38" s="15">
        <v>1014.96</v>
      </c>
      <c r="D38" s="41">
        <f t="shared" si="2"/>
        <v>861.9451734300612</v>
      </c>
      <c r="E38" s="41">
        <f t="shared" si="3"/>
        <v>1023.9338018589889</v>
      </c>
    </row>
    <row r="39" spans="1:5" ht="15">
      <c r="A39" s="46">
        <v>2241</v>
      </c>
      <c r="B39" s="14" t="s">
        <v>14</v>
      </c>
      <c r="C39" s="15">
        <v>1.31</v>
      </c>
      <c r="D39" s="41">
        <f t="shared" si="2"/>
        <v>1.1125051008841533</v>
      </c>
      <c r="E39" s="41">
        <f t="shared" si="3"/>
        <v>1.3215824076173204</v>
      </c>
    </row>
    <row r="40" spans="1:5" ht="15">
      <c r="A40" s="46">
        <v>2242</v>
      </c>
      <c r="B40" s="14" t="s">
        <v>15</v>
      </c>
      <c r="C40" s="15">
        <v>302.38</v>
      </c>
      <c r="D40" s="41">
        <f t="shared" si="2"/>
        <v>256.7933529811834</v>
      </c>
      <c r="E40" s="41">
        <f t="shared" si="3"/>
        <v>305.05350260711856</v>
      </c>
    </row>
    <row r="41" spans="1:5" ht="15">
      <c r="A41" s="46">
        <v>2243</v>
      </c>
      <c r="B41" s="14" t="s">
        <v>16</v>
      </c>
      <c r="C41" s="15">
        <v>965.64</v>
      </c>
      <c r="D41" s="41">
        <f t="shared" si="2"/>
        <v>820.0606302425754</v>
      </c>
      <c r="E41" s="41">
        <f t="shared" si="3"/>
        <v>974.1777374744955</v>
      </c>
    </row>
    <row r="42" spans="1:5" ht="15">
      <c r="A42" s="46">
        <v>2244</v>
      </c>
      <c r="B42" s="14" t="s">
        <v>17</v>
      </c>
      <c r="C42" s="15">
        <v>13933.82</v>
      </c>
      <c r="D42" s="41">
        <f t="shared" si="2"/>
        <v>11833.16475175697</v>
      </c>
      <c r="E42" s="41">
        <f t="shared" si="3"/>
        <v>14057.01632282929</v>
      </c>
    </row>
    <row r="43" spans="1:5" ht="15">
      <c r="A43" s="46">
        <v>2247</v>
      </c>
      <c r="B43" s="10" t="s">
        <v>18</v>
      </c>
      <c r="C43" s="11">
        <v>79.96</v>
      </c>
      <c r="D43" s="41">
        <f t="shared" si="2"/>
        <v>67.90527318068465</v>
      </c>
      <c r="E43" s="41">
        <f t="shared" si="3"/>
        <v>80.66696894128316</v>
      </c>
    </row>
    <row r="44" spans="1:5" ht="15">
      <c r="A44" s="46">
        <v>2249</v>
      </c>
      <c r="B44" s="14" t="s">
        <v>19</v>
      </c>
      <c r="C44" s="15">
        <v>348.52</v>
      </c>
      <c r="D44" s="41">
        <f t="shared" si="2"/>
        <v>295.9773112672863</v>
      </c>
      <c r="E44" s="41">
        <f t="shared" si="3"/>
        <v>351.6014509181591</v>
      </c>
    </row>
    <row r="45" spans="1:5" ht="15">
      <c r="A45" s="46">
        <v>2251</v>
      </c>
      <c r="B45" s="14" t="s">
        <v>11</v>
      </c>
      <c r="C45" s="15">
        <v>2041.3</v>
      </c>
      <c r="D45" s="41">
        <f t="shared" si="2"/>
        <v>1733.554704148719</v>
      </c>
      <c r="E45" s="41">
        <f t="shared" si="3"/>
        <v>2059.3482203581952</v>
      </c>
    </row>
    <row r="46" spans="1:5" ht="15">
      <c r="A46" s="46">
        <v>2252</v>
      </c>
      <c r="B46" s="14" t="s">
        <v>12</v>
      </c>
      <c r="C46" s="15">
        <v>43.76</v>
      </c>
      <c r="D46" s="41">
        <f t="shared" si="2"/>
        <v>37.16276581274088</v>
      </c>
      <c r="E46" s="41">
        <f t="shared" si="3"/>
        <v>44.14690546361369</v>
      </c>
    </row>
    <row r="47" spans="1:5" ht="15">
      <c r="A47" s="46">
        <v>2259</v>
      </c>
      <c r="B47" s="14" t="s">
        <v>13</v>
      </c>
      <c r="C47" s="15">
        <v>6.72</v>
      </c>
      <c r="D47" s="41">
        <f t="shared" si="2"/>
        <v>5.706896395375198</v>
      </c>
      <c r="E47" s="41">
        <f t="shared" si="3"/>
        <v>6.779415098617093</v>
      </c>
    </row>
    <row r="48" spans="1:5" ht="15">
      <c r="A48" s="46">
        <v>2261</v>
      </c>
      <c r="B48" s="14" t="s">
        <v>20</v>
      </c>
      <c r="C48" s="15">
        <v>247.26</v>
      </c>
      <c r="D48" s="41">
        <f t="shared" si="2"/>
        <v>209.98321469054636</v>
      </c>
      <c r="E48" s="41">
        <f t="shared" si="3"/>
        <v>249.4461573339379</v>
      </c>
    </row>
    <row r="49" spans="1:5" ht="15">
      <c r="A49" s="46">
        <v>2262</v>
      </c>
      <c r="B49" s="14" t="s">
        <v>21</v>
      </c>
      <c r="C49" s="15">
        <v>884.84</v>
      </c>
      <c r="D49" s="41">
        <f t="shared" si="2"/>
        <v>751.4419950124689</v>
      </c>
      <c r="E49" s="41">
        <f t="shared" si="3"/>
        <v>892.6633416458853</v>
      </c>
    </row>
    <row r="50" spans="1:5" ht="15">
      <c r="A50" s="46">
        <v>2263</v>
      </c>
      <c r="B50" s="14" t="s">
        <v>22</v>
      </c>
      <c r="C50" s="15">
        <v>3263.66</v>
      </c>
      <c r="D50" s="41">
        <f t="shared" si="2"/>
        <v>2771.632364543187</v>
      </c>
      <c r="E50" s="41">
        <f t="shared" si="3"/>
        <v>3292.5157560643843</v>
      </c>
    </row>
    <row r="51" spans="1:5" ht="15">
      <c r="A51" s="46">
        <v>2264</v>
      </c>
      <c r="B51" s="14" t="s">
        <v>23</v>
      </c>
      <c r="C51" s="15">
        <v>16.5</v>
      </c>
      <c r="D51" s="41">
        <f t="shared" si="2"/>
        <v>14.012468827930174</v>
      </c>
      <c r="E51" s="41">
        <f t="shared" si="3"/>
        <v>16.64588528678304</v>
      </c>
    </row>
    <row r="52" spans="1:5" ht="17.25" customHeight="1">
      <c r="A52" s="46">
        <v>2279</v>
      </c>
      <c r="B52" s="14" t="s">
        <v>24</v>
      </c>
      <c r="C52" s="15">
        <v>3635</v>
      </c>
      <c r="D52" s="41">
        <f t="shared" si="2"/>
        <v>3086.9893448197686</v>
      </c>
      <c r="E52" s="41">
        <f t="shared" si="3"/>
        <v>3667.138970754931</v>
      </c>
    </row>
    <row r="53" spans="1:5" ht="15">
      <c r="A53" s="46">
        <v>2311</v>
      </c>
      <c r="B53" s="14" t="s">
        <v>25</v>
      </c>
      <c r="C53" s="38">
        <v>326.4</v>
      </c>
      <c r="D53" s="41">
        <f t="shared" si="2"/>
        <v>277.19211063250964</v>
      </c>
      <c r="E53" s="41">
        <f t="shared" si="3"/>
        <v>329.2858762185445</v>
      </c>
    </row>
    <row r="54" spans="1:5" ht="15">
      <c r="A54" s="46">
        <v>2312</v>
      </c>
      <c r="B54" s="14" t="s">
        <v>26</v>
      </c>
      <c r="C54" s="15">
        <v>634.33</v>
      </c>
      <c r="D54" s="41">
        <f t="shared" si="2"/>
        <v>538.6987485830878</v>
      </c>
      <c r="E54" s="41">
        <f t="shared" si="3"/>
        <v>639.9384493312175</v>
      </c>
    </row>
    <row r="55" spans="1:5" ht="15">
      <c r="A55" s="46">
        <v>2321</v>
      </c>
      <c r="B55" s="14" t="s">
        <v>27</v>
      </c>
      <c r="C55" s="15">
        <v>13590.51</v>
      </c>
      <c r="D55" s="41">
        <f t="shared" si="2"/>
        <v>11541.611983677172</v>
      </c>
      <c r="E55" s="41">
        <f t="shared" si="3"/>
        <v>13710.670936295626</v>
      </c>
    </row>
    <row r="56" spans="1:5" ht="15">
      <c r="A56" s="46">
        <v>2322</v>
      </c>
      <c r="B56" s="14" t="s">
        <v>28</v>
      </c>
      <c r="C56" s="15">
        <v>2388.28</v>
      </c>
      <c r="D56" s="41">
        <f t="shared" si="2"/>
        <v>2028.2241849920656</v>
      </c>
      <c r="E56" s="41">
        <f t="shared" si="3"/>
        <v>2409.396055316255</v>
      </c>
    </row>
    <row r="57" spans="1:5" ht="15">
      <c r="A57" s="46">
        <v>2341</v>
      </c>
      <c r="B57" s="14" t="s">
        <v>29</v>
      </c>
      <c r="C57" s="15">
        <v>320.44</v>
      </c>
      <c r="D57" s="41">
        <f t="shared" si="2"/>
        <v>272.13063704375423</v>
      </c>
      <c r="E57" s="41">
        <f t="shared" si="3"/>
        <v>323.273180684652</v>
      </c>
    </row>
    <row r="58" spans="1:5" ht="15">
      <c r="A58" s="46">
        <v>2344</v>
      </c>
      <c r="B58" s="14" t="s">
        <v>30</v>
      </c>
      <c r="C58" s="15">
        <v>4.46</v>
      </c>
      <c r="D58" s="41">
        <f t="shared" si="2"/>
        <v>3.7876127862162776</v>
      </c>
      <c r="E58" s="41">
        <f t="shared" si="3"/>
        <v>4.499433235094083</v>
      </c>
    </row>
    <row r="59" spans="1:5" ht="17.25" customHeight="1">
      <c r="A59" s="46">
        <v>2350</v>
      </c>
      <c r="B59" s="14" t="s">
        <v>31</v>
      </c>
      <c r="C59" s="15">
        <v>2715.61</v>
      </c>
      <c r="D59" s="41">
        <f t="shared" si="2"/>
        <v>2306.2060893221496</v>
      </c>
      <c r="E59" s="41">
        <f t="shared" si="3"/>
        <v>2739.620154160055</v>
      </c>
    </row>
    <row r="60" spans="1:5" ht="15">
      <c r="A60" s="46">
        <v>2361</v>
      </c>
      <c r="B60" s="14" t="s">
        <v>32</v>
      </c>
      <c r="C60" s="15">
        <v>1315.45</v>
      </c>
      <c r="D60" s="41">
        <f t="shared" si="2"/>
        <v>1117.1334618000453</v>
      </c>
      <c r="E60" s="41">
        <f t="shared" si="3"/>
        <v>1327.0805939696213</v>
      </c>
    </row>
    <row r="61" spans="1:5" ht="15">
      <c r="A61" s="46">
        <v>2362</v>
      </c>
      <c r="B61" s="14" t="s">
        <v>33</v>
      </c>
      <c r="C61" s="15">
        <v>63.43</v>
      </c>
      <c r="D61" s="41">
        <f t="shared" si="2"/>
        <v>53.8673271367037</v>
      </c>
      <c r="E61" s="41">
        <f t="shared" si="3"/>
        <v>63.99081840852415</v>
      </c>
    </row>
    <row r="62" spans="1:5" ht="15">
      <c r="A62" s="46">
        <v>2363</v>
      </c>
      <c r="B62" s="14" t="s">
        <v>34</v>
      </c>
      <c r="C62" s="15">
        <v>361.16</v>
      </c>
      <c r="D62" s="41">
        <f t="shared" si="2"/>
        <v>306.7117116300159</v>
      </c>
      <c r="E62" s="41">
        <f t="shared" si="3"/>
        <v>364.3532078893675</v>
      </c>
    </row>
    <row r="63" spans="1:5" ht="15">
      <c r="A63" s="46">
        <v>2370</v>
      </c>
      <c r="B63" s="14" t="s">
        <v>35</v>
      </c>
      <c r="C63" s="15">
        <v>1.31</v>
      </c>
      <c r="D63" s="41">
        <f t="shared" si="2"/>
        <v>1.1125051008841533</v>
      </c>
      <c r="E63" s="41">
        <f t="shared" si="3"/>
        <v>1.3215824076173204</v>
      </c>
    </row>
    <row r="64" spans="1:5" ht="15">
      <c r="A64" s="46">
        <v>2400</v>
      </c>
      <c r="B64" s="14" t="s">
        <v>50</v>
      </c>
      <c r="C64" s="15">
        <v>139.95</v>
      </c>
      <c r="D64" s="41">
        <f t="shared" si="2"/>
        <v>118.85121287689866</v>
      </c>
      <c r="E64" s="41">
        <f t="shared" si="3"/>
        <v>141.18737247789616</v>
      </c>
    </row>
    <row r="65" spans="1:5" ht="30">
      <c r="A65" s="46">
        <v>2513</v>
      </c>
      <c r="B65" s="14" t="s">
        <v>37</v>
      </c>
      <c r="C65" s="15">
        <v>2100.54</v>
      </c>
      <c r="D65" s="41">
        <f t="shared" si="2"/>
        <v>1783.8637134436635</v>
      </c>
      <c r="E65" s="41">
        <f t="shared" si="3"/>
        <v>2119.111992745409</v>
      </c>
    </row>
    <row r="66" spans="1:5" ht="15">
      <c r="A66" s="46">
        <v>2515</v>
      </c>
      <c r="B66" s="14" t="s">
        <v>38</v>
      </c>
      <c r="C66" s="15">
        <v>97.81</v>
      </c>
      <c r="D66" s="41">
        <f t="shared" si="2"/>
        <v>83.06421673090001</v>
      </c>
      <c r="E66" s="41">
        <f t="shared" si="3"/>
        <v>98.67479029698481</v>
      </c>
    </row>
    <row r="67" spans="1:5" ht="15">
      <c r="A67" s="46">
        <v>2519</v>
      </c>
      <c r="B67" s="14" t="s">
        <v>41</v>
      </c>
      <c r="C67" s="15">
        <v>624.46</v>
      </c>
      <c r="D67" s="41">
        <f t="shared" si="2"/>
        <v>530.3167445023804</v>
      </c>
      <c r="E67" s="41">
        <f t="shared" si="3"/>
        <v>629.9811834051235</v>
      </c>
    </row>
    <row r="68" spans="1:5" ht="15" hidden="1">
      <c r="A68" s="46">
        <v>6240</v>
      </c>
      <c r="B68" s="14" t="s">
        <v>54</v>
      </c>
      <c r="C68" s="15">
        <v>0</v>
      </c>
      <c r="D68" s="41">
        <f t="shared" si="2"/>
        <v>0</v>
      </c>
      <c r="E68" s="41">
        <f t="shared" si="3"/>
        <v>0</v>
      </c>
    </row>
    <row r="69" spans="1:5" ht="15" hidden="1">
      <c r="A69" s="46">
        <v>6290</v>
      </c>
      <c r="B69" s="14" t="s">
        <v>55</v>
      </c>
      <c r="C69" s="15">
        <v>0</v>
      </c>
      <c r="D69" s="41">
        <f t="shared" si="2"/>
        <v>0</v>
      </c>
      <c r="E69" s="41">
        <f t="shared" si="3"/>
        <v>0</v>
      </c>
    </row>
    <row r="70" spans="1:5" ht="15">
      <c r="A70" s="46">
        <v>5121</v>
      </c>
      <c r="B70" s="14" t="s">
        <v>39</v>
      </c>
      <c r="C70" s="15">
        <v>416.63</v>
      </c>
      <c r="D70" s="41">
        <f t="shared" si="2"/>
        <v>353.81908410791203</v>
      </c>
      <c r="E70" s="41">
        <f t="shared" si="3"/>
        <v>420.31364769893446</v>
      </c>
    </row>
    <row r="71" spans="1:5" ht="15">
      <c r="A71" s="46">
        <v>5232</v>
      </c>
      <c r="B71" s="14" t="s">
        <v>40</v>
      </c>
      <c r="C71" s="15">
        <v>1489.45</v>
      </c>
      <c r="D71" s="41">
        <f t="shared" si="2"/>
        <v>1264.9013148945817</v>
      </c>
      <c r="E71" s="41">
        <f t="shared" si="3"/>
        <v>1502.6190206302426</v>
      </c>
    </row>
    <row r="72" spans="1:5" ht="15">
      <c r="A72" s="46">
        <v>5238</v>
      </c>
      <c r="B72" s="14" t="s">
        <v>42</v>
      </c>
      <c r="C72" s="15">
        <v>4624.36</v>
      </c>
      <c r="D72" s="41">
        <f t="shared" si="2"/>
        <v>3927.193960553162</v>
      </c>
      <c r="E72" s="41">
        <f t="shared" si="3"/>
        <v>4665.246429381092</v>
      </c>
    </row>
    <row r="73" spans="1:5" ht="15">
      <c r="A73" s="46">
        <v>5240</v>
      </c>
      <c r="B73" s="14" t="s">
        <v>43</v>
      </c>
      <c r="C73" s="15">
        <v>28.94</v>
      </c>
      <c r="D73" s="41">
        <f t="shared" si="2"/>
        <v>24.5770210836545</v>
      </c>
      <c r="E73" s="41">
        <f t="shared" si="3"/>
        <v>29.195873951484927</v>
      </c>
    </row>
    <row r="74" spans="1:5" ht="15" hidden="1">
      <c r="A74" s="46">
        <v>5250</v>
      </c>
      <c r="B74" s="14" t="s">
        <v>44</v>
      </c>
      <c r="C74" s="15"/>
      <c r="D74" s="44"/>
      <c r="E74" s="44"/>
    </row>
    <row r="75" spans="1:5" ht="15">
      <c r="A75" s="47"/>
      <c r="B75" s="22" t="s">
        <v>9</v>
      </c>
      <c r="C75" s="18">
        <f>SUM(C32:C74)</f>
        <v>145025.14</v>
      </c>
      <c r="D75" s="42">
        <f>SUM(D32:D74)</f>
        <v>123161.22748583085</v>
      </c>
      <c r="E75" s="42">
        <f>SUM(E32:E74)</f>
        <v>146307.38449331216</v>
      </c>
    </row>
    <row r="76" spans="1:5" ht="15">
      <c r="A76" s="19"/>
      <c r="B76" s="22" t="s">
        <v>51</v>
      </c>
      <c r="C76" s="18">
        <f>C75+C30</f>
        <v>308770.00000000006</v>
      </c>
      <c r="D76" s="42">
        <f>D75+D30</f>
        <v>262220</v>
      </c>
      <c r="E76" s="42">
        <f>E75+E30</f>
        <v>311500</v>
      </c>
    </row>
    <row r="77" spans="1:5" ht="15">
      <c r="A77" s="23"/>
      <c r="B77" s="24"/>
      <c r="C77" s="25"/>
      <c r="D77" s="45"/>
      <c r="E77" s="45"/>
    </row>
    <row r="78" spans="1:5" ht="15" customHeight="1">
      <c r="A78" s="65" t="s">
        <v>68</v>
      </c>
      <c r="B78" s="66"/>
      <c r="C78" s="7">
        <v>8822</v>
      </c>
      <c r="D78" s="1">
        <v>7492</v>
      </c>
      <c r="E78" s="1">
        <v>8900</v>
      </c>
    </row>
    <row r="79" spans="1:5" ht="15">
      <c r="A79" s="65" t="s">
        <v>69</v>
      </c>
      <c r="B79" s="66"/>
      <c r="C79" s="30">
        <f>C76/C78</f>
        <v>35.00000000000001</v>
      </c>
      <c r="D79" s="18">
        <f>D76/D78</f>
        <v>35</v>
      </c>
      <c r="E79" s="18">
        <f>E76/E78</f>
        <v>35</v>
      </c>
    </row>
    <row r="80" spans="1:3" ht="15" customHeight="1">
      <c r="A80" s="24"/>
      <c r="B80" s="25"/>
      <c r="C80" s="25"/>
    </row>
    <row r="81" spans="1:5" s="33" customFormat="1" ht="15">
      <c r="A81" s="65" t="s">
        <v>70</v>
      </c>
      <c r="B81" s="66"/>
      <c r="C81" s="32"/>
      <c r="D81" s="32"/>
      <c r="E81" s="32"/>
    </row>
    <row r="82" spans="1:5" s="33" customFormat="1" ht="27.75" customHeight="1">
      <c r="A82" s="65" t="s">
        <v>71</v>
      </c>
      <c r="B82" s="66"/>
      <c r="C82" s="32"/>
      <c r="D82" s="32"/>
      <c r="E82" s="32"/>
    </row>
    <row r="83" s="33" customFormat="1" ht="15"/>
    <row r="84" s="33" customFormat="1" ht="15">
      <c r="A84" s="33" t="s">
        <v>72</v>
      </c>
    </row>
    <row r="85" s="33" customFormat="1" ht="15"/>
    <row r="86" spans="1:2" s="33" customFormat="1" ht="15">
      <c r="A86" s="33" t="s">
        <v>77</v>
      </c>
      <c r="B86" s="34"/>
    </row>
    <row r="87" s="33" customFormat="1" ht="13.5" customHeight="1">
      <c r="B87" s="35" t="s">
        <v>73</v>
      </c>
    </row>
  </sheetData>
  <sheetProtection/>
  <mergeCells count="12">
    <mergeCell ref="B1:D1"/>
    <mergeCell ref="A82:B82"/>
    <mergeCell ref="A10:C10"/>
    <mergeCell ref="B11:C11"/>
    <mergeCell ref="B12:C12"/>
    <mergeCell ref="B13:C13"/>
    <mergeCell ref="A7:E7"/>
    <mergeCell ref="A78:B78"/>
    <mergeCell ref="A79:B79"/>
    <mergeCell ref="A9:C9"/>
    <mergeCell ref="B6:D6"/>
    <mergeCell ref="A81:B81"/>
  </mergeCells>
  <printOptions/>
  <pageMargins left="0.7086614173228347" right="0.7086614173228347" top="0.7480314960629921" bottom="0.7480314960629921" header="0.31496062992125984" footer="0.31496062992125984"/>
  <pageSetup firstPageNumber="2" useFirstPageNumber="1" fitToHeight="0" fitToWidth="1" horizontalDpi="600" verticalDpi="600" orientation="portrait" paperSize="9" scale="79" r:id="rId1"/>
  <headerFooter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view="pageLayout" zoomScaleNormal="90" workbookViewId="0" topLeftCell="A1">
      <selection activeCell="B58" sqref="B58:B59"/>
    </sheetView>
  </sheetViews>
  <sheetFormatPr defaultColWidth="9.140625" defaultRowHeight="12.75"/>
  <cols>
    <col min="1" max="1" width="15.7109375" style="4" customWidth="1"/>
    <col min="2" max="2" width="62.00390625" style="4" customWidth="1"/>
    <col min="3" max="3" width="19.140625" style="27" hidden="1" customWidth="1"/>
    <col min="4" max="5" width="19.140625" style="4" customWidth="1"/>
    <col min="6" max="16384" width="9.140625" style="4" customWidth="1"/>
  </cols>
  <sheetData>
    <row r="1" spans="2:5" s="2" customFormat="1" ht="15">
      <c r="B1" s="67"/>
      <c r="C1" s="67"/>
      <c r="D1" s="69"/>
      <c r="E1" s="3" t="s">
        <v>62</v>
      </c>
    </row>
    <row r="2" spans="2:5" s="2" customFormat="1" ht="15" customHeight="1">
      <c r="B2" s="37"/>
      <c r="C2" s="37"/>
      <c r="D2" s="37"/>
      <c r="E2" s="39" t="s">
        <v>74</v>
      </c>
    </row>
    <row r="3" spans="2:5" s="2" customFormat="1" ht="15" customHeight="1">
      <c r="B3" s="37"/>
      <c r="C3" s="37"/>
      <c r="D3" s="37"/>
      <c r="E3" s="39" t="s">
        <v>75</v>
      </c>
    </row>
    <row r="4" spans="2:5" s="2" customFormat="1" ht="15">
      <c r="B4" s="3"/>
      <c r="C4" s="5"/>
      <c r="E4" s="3" t="s">
        <v>67</v>
      </c>
    </row>
    <row r="5" spans="2:5" s="2" customFormat="1" ht="15">
      <c r="B5" s="31"/>
      <c r="C5" s="37"/>
      <c r="D5" s="37"/>
      <c r="E5" s="3" t="s">
        <v>76</v>
      </c>
    </row>
    <row r="6" spans="2:5" s="2" customFormat="1" ht="15">
      <c r="B6" s="31"/>
      <c r="C6" s="37"/>
      <c r="D6" s="37"/>
      <c r="E6" s="3"/>
    </row>
    <row r="7" spans="1:5" ht="15.75">
      <c r="A7" s="64" t="s">
        <v>10</v>
      </c>
      <c r="B7" s="64"/>
      <c r="C7" s="64"/>
      <c r="D7" s="64"/>
      <c r="E7" s="64"/>
    </row>
    <row r="8" spans="1:5" ht="15.75">
      <c r="A8" s="50"/>
      <c r="B8" s="50"/>
      <c r="C8" s="50"/>
      <c r="D8" s="50"/>
      <c r="E8" s="50"/>
    </row>
    <row r="9" spans="1:3" ht="15">
      <c r="A9" s="60" t="s">
        <v>1</v>
      </c>
      <c r="B9" s="60"/>
      <c r="C9" s="60"/>
    </row>
    <row r="10" spans="1:3" ht="15">
      <c r="A10" s="60" t="s">
        <v>0</v>
      </c>
      <c r="B10" s="60"/>
      <c r="C10" s="60"/>
    </row>
    <row r="11" spans="1:3" ht="15">
      <c r="A11" s="6"/>
      <c r="B11" s="60" t="s">
        <v>52</v>
      </c>
      <c r="C11" s="60"/>
    </row>
    <row r="12" spans="1:3" ht="15">
      <c r="A12" s="6"/>
      <c r="B12" s="60" t="s">
        <v>56</v>
      </c>
      <c r="C12" s="60"/>
    </row>
    <row r="13" spans="1:5" ht="15" customHeight="1">
      <c r="A13" s="6"/>
      <c r="B13" s="70" t="s">
        <v>57</v>
      </c>
      <c r="C13" s="70"/>
      <c r="D13" s="70"/>
      <c r="E13" s="70"/>
    </row>
    <row r="14" spans="1:3" ht="15">
      <c r="A14" s="6" t="s">
        <v>2</v>
      </c>
      <c r="B14" s="6" t="s">
        <v>63</v>
      </c>
      <c r="C14" s="7"/>
    </row>
    <row r="15" spans="1:3" ht="15">
      <c r="A15" s="6"/>
      <c r="B15" s="6"/>
      <c r="C15" s="7"/>
    </row>
    <row r="16" spans="1:5" ht="105">
      <c r="A16" s="1" t="s">
        <v>3</v>
      </c>
      <c r="B16" s="1" t="s">
        <v>4</v>
      </c>
      <c r="C16" s="1" t="s">
        <v>5</v>
      </c>
      <c r="D16" s="1" t="s">
        <v>66</v>
      </c>
      <c r="E16" s="1" t="s">
        <v>78</v>
      </c>
    </row>
    <row r="17" spans="1:5" ht="14.25">
      <c r="A17" s="8">
        <v>1</v>
      </c>
      <c r="B17" s="9">
        <v>2</v>
      </c>
      <c r="C17" s="9">
        <v>3</v>
      </c>
      <c r="D17" s="9">
        <v>3</v>
      </c>
      <c r="E17" s="9">
        <v>4</v>
      </c>
    </row>
    <row r="18" spans="1:5" ht="15">
      <c r="A18" s="49"/>
      <c r="B18" s="10" t="s">
        <v>6</v>
      </c>
      <c r="C18" s="11"/>
      <c r="D18" s="43"/>
      <c r="E18" s="43"/>
    </row>
    <row r="19" spans="1:5" ht="15">
      <c r="A19" s="46">
        <v>1100</v>
      </c>
      <c r="B19" s="13" t="s">
        <v>64</v>
      </c>
      <c r="C19" s="11">
        <v>1855.72</v>
      </c>
      <c r="D19" s="41">
        <f>C19/408*500</f>
        <v>2274.166666666667</v>
      </c>
      <c r="E19" s="41">
        <f>C19/408*470</f>
        <v>2137.7166666666667</v>
      </c>
    </row>
    <row r="20" spans="1:5" ht="30">
      <c r="A20" s="46">
        <v>1200</v>
      </c>
      <c r="B20" s="14" t="s">
        <v>65</v>
      </c>
      <c r="C20" s="11">
        <v>447.04</v>
      </c>
      <c r="D20" s="41">
        <f aca="true" t="shared" si="0" ref="D20:D29">C20/408*500</f>
        <v>547.843137254902</v>
      </c>
      <c r="E20" s="41">
        <f aca="true" t="shared" si="1" ref="E20:E29">C20/408*470</f>
        <v>514.9725490196079</v>
      </c>
    </row>
    <row r="21" spans="1:5" ht="15">
      <c r="A21" s="46">
        <v>2222</v>
      </c>
      <c r="B21" s="14" t="s">
        <v>46</v>
      </c>
      <c r="C21" s="15">
        <v>135.98</v>
      </c>
      <c r="D21" s="41">
        <f t="shared" si="0"/>
        <v>166.64215686274508</v>
      </c>
      <c r="E21" s="41">
        <f t="shared" si="1"/>
        <v>156.64362745098038</v>
      </c>
    </row>
    <row r="22" spans="1:5" ht="15">
      <c r="A22" s="46">
        <v>2223</v>
      </c>
      <c r="B22" s="14" t="s">
        <v>47</v>
      </c>
      <c r="C22" s="15">
        <v>121.15</v>
      </c>
      <c r="D22" s="41">
        <f t="shared" si="0"/>
        <v>148.46813725490196</v>
      </c>
      <c r="E22" s="41">
        <f t="shared" si="1"/>
        <v>139.56004901960785</v>
      </c>
    </row>
    <row r="23" spans="1:5" ht="15">
      <c r="A23" s="46">
        <v>2243</v>
      </c>
      <c r="B23" s="14" t="s">
        <v>16</v>
      </c>
      <c r="C23" s="16">
        <v>40.7</v>
      </c>
      <c r="D23" s="41">
        <f t="shared" si="0"/>
        <v>49.87745098039216</v>
      </c>
      <c r="E23" s="41">
        <f t="shared" si="1"/>
        <v>46.88480392156863</v>
      </c>
    </row>
    <row r="24" spans="1:5" ht="15">
      <c r="A24" s="46">
        <v>2249</v>
      </c>
      <c r="B24" s="14" t="s">
        <v>19</v>
      </c>
      <c r="C24" s="15">
        <v>197.99</v>
      </c>
      <c r="D24" s="41">
        <f t="shared" si="0"/>
        <v>242.63480392156865</v>
      </c>
      <c r="E24" s="41">
        <f t="shared" si="1"/>
        <v>228.07671568627453</v>
      </c>
    </row>
    <row r="25" spans="1:5" ht="15">
      <c r="A25" s="46">
        <v>2321</v>
      </c>
      <c r="B25" s="14" t="s">
        <v>27</v>
      </c>
      <c r="C25" s="15">
        <v>198.16</v>
      </c>
      <c r="D25" s="41">
        <f t="shared" si="0"/>
        <v>242.84313725490196</v>
      </c>
      <c r="E25" s="41">
        <f t="shared" si="1"/>
        <v>228.27254901960782</v>
      </c>
    </row>
    <row r="26" spans="1:5" ht="15">
      <c r="A26" s="46">
        <v>2341</v>
      </c>
      <c r="B26" s="14" t="s">
        <v>29</v>
      </c>
      <c r="C26" s="15">
        <v>16.22</v>
      </c>
      <c r="D26" s="41">
        <f t="shared" si="0"/>
        <v>19.877450980392155</v>
      </c>
      <c r="E26" s="41">
        <f t="shared" si="1"/>
        <v>18.684803921568626</v>
      </c>
    </row>
    <row r="27" spans="1:5" ht="15">
      <c r="A27" s="46">
        <v>2350</v>
      </c>
      <c r="B27" s="14" t="s">
        <v>31</v>
      </c>
      <c r="C27" s="15">
        <v>10.01</v>
      </c>
      <c r="D27" s="41">
        <f t="shared" si="0"/>
        <v>12.267156862745097</v>
      </c>
      <c r="E27" s="41">
        <f t="shared" si="1"/>
        <v>11.53112745098039</v>
      </c>
    </row>
    <row r="28" spans="1:5" ht="15">
      <c r="A28" s="46">
        <v>2363</v>
      </c>
      <c r="B28" s="14" t="s">
        <v>34</v>
      </c>
      <c r="C28" s="15">
        <v>1151.53</v>
      </c>
      <c r="D28" s="41">
        <f t="shared" si="0"/>
        <v>1411.188725490196</v>
      </c>
      <c r="E28" s="41">
        <f t="shared" si="1"/>
        <v>1326.5174019607844</v>
      </c>
    </row>
    <row r="29" spans="1:5" ht="15">
      <c r="A29" s="46">
        <v>5232</v>
      </c>
      <c r="B29" s="14" t="s">
        <v>40</v>
      </c>
      <c r="C29" s="15">
        <v>0.78</v>
      </c>
      <c r="D29" s="41">
        <f t="shared" si="0"/>
        <v>0.9558823529411765</v>
      </c>
      <c r="E29" s="41">
        <f t="shared" si="1"/>
        <v>0.8985294117647059</v>
      </c>
    </row>
    <row r="30" spans="1:5" ht="15">
      <c r="A30" s="46"/>
      <c r="B30" s="17" t="s">
        <v>7</v>
      </c>
      <c r="C30" s="18">
        <f>SUM(C19:C29)</f>
        <v>4175.28</v>
      </c>
      <c r="D30" s="42">
        <f>SUM(D19:D29)</f>
        <v>5116.764705882354</v>
      </c>
      <c r="E30" s="42">
        <f>SUM(E19:E29)</f>
        <v>4809.7588235294115</v>
      </c>
    </row>
    <row r="31" spans="1:5" ht="15">
      <c r="A31" s="47"/>
      <c r="B31" s="13" t="s">
        <v>8</v>
      </c>
      <c r="C31" s="11"/>
      <c r="D31" s="43"/>
      <c r="E31" s="43"/>
    </row>
    <row r="32" spans="1:5" ht="15">
      <c r="A32" s="46">
        <v>1100</v>
      </c>
      <c r="B32" s="13" t="s">
        <v>64</v>
      </c>
      <c r="C32" s="11">
        <v>2044.81</v>
      </c>
      <c r="D32" s="41">
        <f aca="true" t="shared" si="2" ref="D32:D73">C32/408*500</f>
        <v>2505.8946078431372</v>
      </c>
      <c r="E32" s="41">
        <f aca="true" t="shared" si="3" ref="E32:E73">C32/408*470</f>
        <v>2355.540931372549</v>
      </c>
    </row>
    <row r="33" spans="1:5" ht="30">
      <c r="A33" s="46">
        <v>1200</v>
      </c>
      <c r="B33" s="14" t="s">
        <v>65</v>
      </c>
      <c r="C33" s="11">
        <v>492.59</v>
      </c>
      <c r="D33" s="41">
        <f t="shared" si="2"/>
        <v>603.6642156862745</v>
      </c>
      <c r="E33" s="41">
        <f t="shared" si="3"/>
        <v>567.444362745098</v>
      </c>
    </row>
    <row r="34" spans="1:5" ht="15">
      <c r="A34" s="46">
        <v>2100</v>
      </c>
      <c r="B34" s="20" t="s">
        <v>49</v>
      </c>
      <c r="C34" s="21">
        <v>0</v>
      </c>
      <c r="D34" s="41">
        <f t="shared" si="2"/>
        <v>0</v>
      </c>
      <c r="E34" s="41">
        <f t="shared" si="3"/>
        <v>0</v>
      </c>
    </row>
    <row r="35" spans="1:5" ht="15">
      <c r="A35" s="48">
        <v>2210</v>
      </c>
      <c r="B35" s="14" t="s">
        <v>45</v>
      </c>
      <c r="C35" s="15">
        <v>32.18</v>
      </c>
      <c r="D35" s="41">
        <f t="shared" si="2"/>
        <v>39.43627450980392</v>
      </c>
      <c r="E35" s="41">
        <f t="shared" si="3"/>
        <v>37.07009803921569</v>
      </c>
    </row>
    <row r="36" spans="1:5" ht="15">
      <c r="A36" s="46">
        <v>2222</v>
      </c>
      <c r="B36" s="14" t="s">
        <v>46</v>
      </c>
      <c r="C36" s="16">
        <v>28.2</v>
      </c>
      <c r="D36" s="41">
        <f t="shared" si="2"/>
        <v>34.55882352941177</v>
      </c>
      <c r="E36" s="41">
        <f t="shared" si="3"/>
        <v>32.48529411764706</v>
      </c>
    </row>
    <row r="37" spans="1:5" ht="15">
      <c r="A37" s="46">
        <v>2223</v>
      </c>
      <c r="B37" s="14" t="s">
        <v>47</v>
      </c>
      <c r="C37" s="15">
        <v>382.53</v>
      </c>
      <c r="D37" s="41">
        <f t="shared" si="2"/>
        <v>468.7867647058823</v>
      </c>
      <c r="E37" s="41">
        <f t="shared" si="3"/>
        <v>440.6595588235294</v>
      </c>
    </row>
    <row r="38" spans="1:5" ht="30">
      <c r="A38" s="46">
        <v>2230</v>
      </c>
      <c r="B38" s="14" t="s">
        <v>48</v>
      </c>
      <c r="C38" s="16">
        <v>21.9</v>
      </c>
      <c r="D38" s="41">
        <f t="shared" si="2"/>
        <v>26.838235294117645</v>
      </c>
      <c r="E38" s="41">
        <f t="shared" si="3"/>
        <v>25.227941176470587</v>
      </c>
    </row>
    <row r="39" spans="1:5" ht="15" hidden="1">
      <c r="A39" s="46">
        <v>2241</v>
      </c>
      <c r="B39" s="14" t="s">
        <v>14</v>
      </c>
      <c r="C39" s="15">
        <v>0</v>
      </c>
      <c r="D39" s="41">
        <f t="shared" si="2"/>
        <v>0</v>
      </c>
      <c r="E39" s="41">
        <f t="shared" si="3"/>
        <v>0</v>
      </c>
    </row>
    <row r="40" spans="1:5" ht="15">
      <c r="A40" s="46">
        <v>2242</v>
      </c>
      <c r="B40" s="14" t="s">
        <v>15</v>
      </c>
      <c r="C40" s="15">
        <v>5.92</v>
      </c>
      <c r="D40" s="41">
        <f t="shared" si="2"/>
        <v>7.254901960784314</v>
      </c>
      <c r="E40" s="41">
        <f t="shared" si="3"/>
        <v>6.819607843137255</v>
      </c>
    </row>
    <row r="41" spans="1:5" ht="15">
      <c r="A41" s="46">
        <v>2243</v>
      </c>
      <c r="B41" s="14" t="s">
        <v>16</v>
      </c>
      <c r="C41" s="15">
        <v>31.54</v>
      </c>
      <c r="D41" s="41">
        <f t="shared" si="2"/>
        <v>38.65196078431372</v>
      </c>
      <c r="E41" s="41">
        <f t="shared" si="3"/>
        <v>36.3328431372549</v>
      </c>
    </row>
    <row r="42" spans="1:5" ht="15">
      <c r="A42" s="46">
        <v>2244</v>
      </c>
      <c r="B42" s="14" t="s">
        <v>17</v>
      </c>
      <c r="C42" s="15">
        <v>499.44</v>
      </c>
      <c r="D42" s="41">
        <f t="shared" si="2"/>
        <v>612.0588235294117</v>
      </c>
      <c r="E42" s="41">
        <f t="shared" si="3"/>
        <v>575.3352941176471</v>
      </c>
    </row>
    <row r="43" spans="1:5" ht="15">
      <c r="A43" s="46">
        <v>2247</v>
      </c>
      <c r="B43" s="10" t="s">
        <v>18</v>
      </c>
      <c r="C43" s="11">
        <v>1.98</v>
      </c>
      <c r="D43" s="41">
        <f t="shared" si="2"/>
        <v>2.4264705882352944</v>
      </c>
      <c r="E43" s="41">
        <f t="shared" si="3"/>
        <v>2.280882352941177</v>
      </c>
    </row>
    <row r="44" spans="1:5" ht="15">
      <c r="A44" s="46">
        <v>2249</v>
      </c>
      <c r="B44" s="14" t="s">
        <v>19</v>
      </c>
      <c r="C44" s="15">
        <v>8.18</v>
      </c>
      <c r="D44" s="41">
        <f t="shared" si="2"/>
        <v>10.02450980392157</v>
      </c>
      <c r="E44" s="41">
        <f t="shared" si="3"/>
        <v>9.423039215686275</v>
      </c>
    </row>
    <row r="45" spans="1:5" ht="15">
      <c r="A45" s="46">
        <v>2251</v>
      </c>
      <c r="B45" s="14" t="s">
        <v>11</v>
      </c>
      <c r="C45" s="15">
        <v>70.86</v>
      </c>
      <c r="D45" s="41">
        <f t="shared" si="2"/>
        <v>86.83823529411765</v>
      </c>
      <c r="E45" s="41">
        <f t="shared" si="3"/>
        <v>81.62794117647059</v>
      </c>
    </row>
    <row r="46" spans="1:5" ht="15" hidden="1">
      <c r="A46" s="46">
        <v>2252</v>
      </c>
      <c r="B46" s="14" t="s">
        <v>12</v>
      </c>
      <c r="C46" s="15">
        <v>0</v>
      </c>
      <c r="D46" s="41">
        <f t="shared" si="2"/>
        <v>0</v>
      </c>
      <c r="E46" s="41">
        <f t="shared" si="3"/>
        <v>0</v>
      </c>
    </row>
    <row r="47" spans="1:5" ht="15">
      <c r="A47" s="46">
        <v>2259</v>
      </c>
      <c r="B47" s="14" t="s">
        <v>13</v>
      </c>
      <c r="C47" s="15">
        <v>0.26</v>
      </c>
      <c r="D47" s="41">
        <f t="shared" si="2"/>
        <v>0.3186274509803922</v>
      </c>
      <c r="E47" s="41">
        <f t="shared" si="3"/>
        <v>0.2995098039215686</v>
      </c>
    </row>
    <row r="48" spans="1:5" ht="15">
      <c r="A48" s="46">
        <v>2261</v>
      </c>
      <c r="B48" s="14" t="s">
        <v>20</v>
      </c>
      <c r="C48" s="15">
        <v>4.27</v>
      </c>
      <c r="D48" s="41">
        <f t="shared" si="2"/>
        <v>5.232843137254901</v>
      </c>
      <c r="E48" s="41">
        <f t="shared" si="3"/>
        <v>4.918872549019607</v>
      </c>
    </row>
    <row r="49" spans="1:5" ht="15">
      <c r="A49" s="46">
        <v>2262</v>
      </c>
      <c r="B49" s="14" t="s">
        <v>21</v>
      </c>
      <c r="C49" s="15">
        <v>23.05</v>
      </c>
      <c r="D49" s="41">
        <f t="shared" si="2"/>
        <v>28.247549019607842</v>
      </c>
      <c r="E49" s="41">
        <f t="shared" si="3"/>
        <v>26.552696078431374</v>
      </c>
    </row>
    <row r="50" spans="1:5" ht="13.5" customHeight="1">
      <c r="A50" s="46">
        <v>2263</v>
      </c>
      <c r="B50" s="14" t="s">
        <v>22</v>
      </c>
      <c r="C50" s="16">
        <v>82.2</v>
      </c>
      <c r="D50" s="41">
        <f t="shared" si="2"/>
        <v>100.73529411764706</v>
      </c>
      <c r="E50" s="41">
        <f t="shared" si="3"/>
        <v>94.69117647058823</v>
      </c>
    </row>
    <row r="51" spans="1:5" ht="15">
      <c r="A51" s="46">
        <v>2264</v>
      </c>
      <c r="B51" s="14" t="s">
        <v>23</v>
      </c>
      <c r="C51" s="15">
        <v>0.21</v>
      </c>
      <c r="D51" s="41">
        <f t="shared" si="2"/>
        <v>0.25735294117647056</v>
      </c>
      <c r="E51" s="41">
        <f t="shared" si="3"/>
        <v>0.24191176470588233</v>
      </c>
    </row>
    <row r="52" spans="1:5" ht="15" customHeight="1">
      <c r="A52" s="46">
        <v>2279</v>
      </c>
      <c r="B52" s="14" t="s">
        <v>24</v>
      </c>
      <c r="C52" s="15">
        <v>109.92</v>
      </c>
      <c r="D52" s="41">
        <f t="shared" si="2"/>
        <v>134.7058823529412</v>
      </c>
      <c r="E52" s="41">
        <f t="shared" si="3"/>
        <v>126.62352941176471</v>
      </c>
    </row>
    <row r="53" spans="1:5" ht="15">
      <c r="A53" s="46">
        <v>2311</v>
      </c>
      <c r="B53" s="14" t="s">
        <v>25</v>
      </c>
      <c r="C53" s="15">
        <v>7.25</v>
      </c>
      <c r="D53" s="41">
        <f t="shared" si="2"/>
        <v>8.884803921568627</v>
      </c>
      <c r="E53" s="41">
        <f t="shared" si="3"/>
        <v>8.35171568627451</v>
      </c>
    </row>
    <row r="54" spans="1:5" ht="15">
      <c r="A54" s="46">
        <v>2312</v>
      </c>
      <c r="B54" s="14" t="s">
        <v>26</v>
      </c>
      <c r="C54" s="15">
        <v>24.88</v>
      </c>
      <c r="D54" s="41">
        <f t="shared" si="2"/>
        <v>30.49019607843137</v>
      </c>
      <c r="E54" s="41">
        <f t="shared" si="3"/>
        <v>28.660784313725486</v>
      </c>
    </row>
    <row r="55" spans="1:5" ht="15">
      <c r="A55" s="46">
        <v>2321</v>
      </c>
      <c r="B55" s="14" t="s">
        <v>27</v>
      </c>
      <c r="C55" s="15">
        <v>626.74</v>
      </c>
      <c r="D55" s="41">
        <f t="shared" si="2"/>
        <v>768.0637254901961</v>
      </c>
      <c r="E55" s="41">
        <f t="shared" si="3"/>
        <v>721.9799019607843</v>
      </c>
    </row>
    <row r="56" spans="1:5" ht="15">
      <c r="A56" s="46">
        <v>2322</v>
      </c>
      <c r="B56" s="14" t="s">
        <v>28</v>
      </c>
      <c r="C56" s="15">
        <v>58.63</v>
      </c>
      <c r="D56" s="41">
        <f t="shared" si="2"/>
        <v>71.85049019607844</v>
      </c>
      <c r="E56" s="41">
        <f t="shared" si="3"/>
        <v>67.53946078431373</v>
      </c>
    </row>
    <row r="57" spans="1:5" ht="15">
      <c r="A57" s="46">
        <v>2341</v>
      </c>
      <c r="B57" s="14" t="s">
        <v>29</v>
      </c>
      <c r="C57" s="15">
        <v>3.78</v>
      </c>
      <c r="D57" s="41">
        <f t="shared" si="2"/>
        <v>4.63235294117647</v>
      </c>
      <c r="E57" s="41">
        <f t="shared" si="3"/>
        <v>4.354411764705882</v>
      </c>
    </row>
    <row r="58" spans="1:5" ht="15">
      <c r="A58" s="46">
        <v>2344</v>
      </c>
      <c r="B58" s="14" t="s">
        <v>30</v>
      </c>
      <c r="C58" s="15">
        <v>0.04</v>
      </c>
      <c r="D58" s="41">
        <f t="shared" si="2"/>
        <v>0.049019607843137254</v>
      </c>
      <c r="E58" s="41">
        <f t="shared" si="3"/>
        <v>0.046078431372549015</v>
      </c>
    </row>
    <row r="59" spans="1:5" ht="15">
      <c r="A59" s="46">
        <v>2350</v>
      </c>
      <c r="B59" s="14" t="s">
        <v>31</v>
      </c>
      <c r="C59" s="15">
        <v>80.02</v>
      </c>
      <c r="D59" s="41">
        <f t="shared" si="2"/>
        <v>98.06372549019606</v>
      </c>
      <c r="E59" s="41">
        <f t="shared" si="3"/>
        <v>92.1799019607843</v>
      </c>
    </row>
    <row r="60" spans="1:5" ht="15">
      <c r="A60" s="46">
        <v>2361</v>
      </c>
      <c r="B60" s="14" t="s">
        <v>32</v>
      </c>
      <c r="C60" s="15">
        <v>59.76</v>
      </c>
      <c r="D60" s="41">
        <f t="shared" si="2"/>
        <v>73.23529411764706</v>
      </c>
      <c r="E60" s="41">
        <f t="shared" si="3"/>
        <v>68.84117647058822</v>
      </c>
    </row>
    <row r="61" spans="1:5" ht="15">
      <c r="A61" s="46">
        <v>2362</v>
      </c>
      <c r="B61" s="14" t="s">
        <v>33</v>
      </c>
      <c r="C61" s="15">
        <v>1.96</v>
      </c>
      <c r="D61" s="41">
        <f t="shared" si="2"/>
        <v>2.4019607843137254</v>
      </c>
      <c r="E61" s="41">
        <f t="shared" si="3"/>
        <v>2.257843137254902</v>
      </c>
    </row>
    <row r="62" spans="1:5" ht="15">
      <c r="A62" s="46">
        <v>2363</v>
      </c>
      <c r="B62" s="14" t="s">
        <v>34</v>
      </c>
      <c r="C62" s="15">
        <v>15.99</v>
      </c>
      <c r="D62" s="41">
        <f t="shared" si="2"/>
        <v>19.59558823529412</v>
      </c>
      <c r="E62" s="41">
        <f t="shared" si="3"/>
        <v>18.419852941176472</v>
      </c>
    </row>
    <row r="63" spans="1:5" ht="15" hidden="1">
      <c r="A63" s="46">
        <v>2370</v>
      </c>
      <c r="B63" s="14" t="s">
        <v>35</v>
      </c>
      <c r="C63" s="15">
        <v>0</v>
      </c>
      <c r="D63" s="41">
        <f t="shared" si="2"/>
        <v>0</v>
      </c>
      <c r="E63" s="41">
        <f t="shared" si="3"/>
        <v>0</v>
      </c>
    </row>
    <row r="64" spans="1:5" ht="15">
      <c r="A64" s="46">
        <v>2400</v>
      </c>
      <c r="B64" s="14" t="s">
        <v>50</v>
      </c>
      <c r="C64" s="15">
        <v>2.74</v>
      </c>
      <c r="D64" s="41">
        <f t="shared" si="2"/>
        <v>3.3578431372549025</v>
      </c>
      <c r="E64" s="41">
        <f t="shared" si="3"/>
        <v>3.156372549019608</v>
      </c>
    </row>
    <row r="65" spans="1:5" ht="30.75" customHeight="1">
      <c r="A65" s="46">
        <v>2513</v>
      </c>
      <c r="B65" s="14" t="s">
        <v>37</v>
      </c>
      <c r="C65" s="15">
        <v>49.46</v>
      </c>
      <c r="D65" s="41">
        <f t="shared" si="2"/>
        <v>60.61274509803922</v>
      </c>
      <c r="E65" s="41">
        <f t="shared" si="3"/>
        <v>56.97598039215686</v>
      </c>
    </row>
    <row r="66" spans="1:5" ht="15">
      <c r="A66" s="46">
        <v>2515</v>
      </c>
      <c r="B66" s="14" t="s">
        <v>38</v>
      </c>
      <c r="C66" s="15">
        <v>6.66</v>
      </c>
      <c r="D66" s="41">
        <f t="shared" si="2"/>
        <v>8.161764705882353</v>
      </c>
      <c r="E66" s="41">
        <f t="shared" si="3"/>
        <v>7.672058823529412</v>
      </c>
    </row>
    <row r="67" spans="1:5" ht="15">
      <c r="A67" s="46">
        <v>2519</v>
      </c>
      <c r="B67" s="14" t="s">
        <v>41</v>
      </c>
      <c r="C67" s="15">
        <v>12.34</v>
      </c>
      <c r="D67" s="41">
        <f t="shared" si="2"/>
        <v>15.122549019607842</v>
      </c>
      <c r="E67" s="41">
        <f t="shared" si="3"/>
        <v>14.215196078431372</v>
      </c>
    </row>
    <row r="68" spans="1:5" ht="15" hidden="1">
      <c r="A68" s="46">
        <v>6240</v>
      </c>
      <c r="B68" s="14" t="s">
        <v>54</v>
      </c>
      <c r="C68" s="15">
        <v>0</v>
      </c>
      <c r="D68" s="41">
        <f t="shared" si="2"/>
        <v>0</v>
      </c>
      <c r="E68" s="41">
        <f t="shared" si="3"/>
        <v>0</v>
      </c>
    </row>
    <row r="69" spans="1:5" ht="15" hidden="1">
      <c r="A69" s="46">
        <v>6290</v>
      </c>
      <c r="B69" s="14" t="s">
        <v>55</v>
      </c>
      <c r="C69" s="15">
        <v>0</v>
      </c>
      <c r="D69" s="41">
        <f t="shared" si="2"/>
        <v>0</v>
      </c>
      <c r="E69" s="41">
        <f t="shared" si="3"/>
        <v>0</v>
      </c>
    </row>
    <row r="70" spans="1:5" ht="15">
      <c r="A70" s="46">
        <v>5121</v>
      </c>
      <c r="B70" s="14" t="s">
        <v>39</v>
      </c>
      <c r="C70" s="16">
        <v>8.8</v>
      </c>
      <c r="D70" s="41">
        <f t="shared" si="2"/>
        <v>10.784313725490197</v>
      </c>
      <c r="E70" s="41">
        <f t="shared" si="3"/>
        <v>10.137254901960786</v>
      </c>
    </row>
    <row r="71" spans="1:5" ht="15">
      <c r="A71" s="46">
        <v>5232</v>
      </c>
      <c r="B71" s="14" t="s">
        <v>40</v>
      </c>
      <c r="C71" s="16">
        <v>0.7</v>
      </c>
      <c r="D71" s="41">
        <f t="shared" si="2"/>
        <v>0.8578431372549019</v>
      </c>
      <c r="E71" s="41">
        <f t="shared" si="3"/>
        <v>0.8063725490196079</v>
      </c>
    </row>
    <row r="72" spans="1:5" ht="15" hidden="1">
      <c r="A72" s="46">
        <v>5238</v>
      </c>
      <c r="B72" s="14" t="s">
        <v>42</v>
      </c>
      <c r="C72" s="15">
        <v>0</v>
      </c>
      <c r="D72" s="41">
        <f t="shared" si="2"/>
        <v>0</v>
      </c>
      <c r="E72" s="41">
        <f t="shared" si="3"/>
        <v>0</v>
      </c>
    </row>
    <row r="73" spans="1:5" ht="15">
      <c r="A73" s="46">
        <v>5240</v>
      </c>
      <c r="B73" s="14" t="s">
        <v>43</v>
      </c>
      <c r="C73" s="15">
        <v>0.93</v>
      </c>
      <c r="D73" s="41">
        <f t="shared" si="2"/>
        <v>1.1397058823529413</v>
      </c>
      <c r="E73" s="41">
        <f t="shared" si="3"/>
        <v>1.071323529411765</v>
      </c>
    </row>
    <row r="74" spans="1:5" ht="15" hidden="1">
      <c r="A74" s="12">
        <v>5250</v>
      </c>
      <c r="B74" s="14" t="s">
        <v>44</v>
      </c>
      <c r="C74" s="15"/>
      <c r="D74" s="44"/>
      <c r="E74" s="44"/>
    </row>
    <row r="75" spans="1:5" ht="15">
      <c r="A75" s="19"/>
      <c r="B75" s="22" t="s">
        <v>9</v>
      </c>
      <c r="C75" s="18">
        <f>SUM(C32:C74)</f>
        <v>4800.72</v>
      </c>
      <c r="D75" s="42">
        <f>SUM(D32:D74)</f>
        <v>5883.235294117648</v>
      </c>
      <c r="E75" s="42">
        <f>SUM(E32:E74)</f>
        <v>5530.241176470588</v>
      </c>
    </row>
    <row r="76" spans="1:5" ht="15">
      <c r="A76" s="19"/>
      <c r="B76" s="22" t="s">
        <v>51</v>
      </c>
      <c r="C76" s="18">
        <f>C75+C30</f>
        <v>8976</v>
      </c>
      <c r="D76" s="42">
        <f>D75+D30</f>
        <v>11000.000000000002</v>
      </c>
      <c r="E76" s="42">
        <f>E75+E30</f>
        <v>10340</v>
      </c>
    </row>
    <row r="77" spans="1:5" ht="15">
      <c r="A77" s="23"/>
      <c r="B77" s="24"/>
      <c r="C77" s="25"/>
      <c r="D77" s="25"/>
      <c r="E77" s="25"/>
    </row>
    <row r="78" spans="1:5" ht="15.75" customHeight="1">
      <c r="A78" s="65" t="s">
        <v>68</v>
      </c>
      <c r="B78" s="66"/>
      <c r="C78" s="7">
        <v>408</v>
      </c>
      <c r="D78" s="1">
        <v>500</v>
      </c>
      <c r="E78" s="1">
        <v>470</v>
      </c>
    </row>
    <row r="79" spans="1:5" ht="43.5" customHeight="1">
      <c r="A79" s="65" t="s">
        <v>69</v>
      </c>
      <c r="B79" s="66"/>
      <c r="C79" s="29">
        <f>C76/C78</f>
        <v>22</v>
      </c>
      <c r="D79" s="18">
        <f>D76/D78</f>
        <v>22.000000000000004</v>
      </c>
      <c r="E79" s="18">
        <f>E76/E78</f>
        <v>22</v>
      </c>
    </row>
    <row r="80" spans="1:3" ht="15">
      <c r="A80" s="24"/>
      <c r="B80" s="25"/>
      <c r="C80" s="25"/>
    </row>
    <row r="81" spans="1:5" s="33" customFormat="1" ht="15">
      <c r="A81" s="65" t="s">
        <v>70</v>
      </c>
      <c r="B81" s="66"/>
      <c r="C81" s="32"/>
      <c r="D81" s="32"/>
      <c r="E81" s="32"/>
    </row>
    <row r="82" spans="1:5" s="33" customFormat="1" ht="27.75" customHeight="1">
      <c r="A82" s="65" t="s">
        <v>71</v>
      </c>
      <c r="B82" s="66"/>
      <c r="C82" s="32"/>
      <c r="D82" s="32"/>
      <c r="E82" s="32"/>
    </row>
    <row r="83" s="33" customFormat="1" ht="15"/>
    <row r="84" s="33" customFormat="1" ht="15">
      <c r="A84" s="33" t="s">
        <v>72</v>
      </c>
    </row>
    <row r="85" s="33" customFormat="1" ht="15"/>
    <row r="86" spans="1:2" s="33" customFormat="1" ht="15">
      <c r="A86" s="33" t="s">
        <v>77</v>
      </c>
      <c r="B86" s="34"/>
    </row>
    <row r="87" s="33" customFormat="1" ht="13.5" customHeight="1">
      <c r="B87" s="35" t="s">
        <v>73</v>
      </c>
    </row>
  </sheetData>
  <sheetProtection/>
  <mergeCells count="11">
    <mergeCell ref="B1:D1"/>
    <mergeCell ref="A10:C10"/>
    <mergeCell ref="B11:C11"/>
    <mergeCell ref="B12:C12"/>
    <mergeCell ref="B13:E13"/>
    <mergeCell ref="A78:B78"/>
    <mergeCell ref="A79:B79"/>
    <mergeCell ref="A82:B82"/>
    <mergeCell ref="A9:C9"/>
    <mergeCell ref="A81:B81"/>
    <mergeCell ref="A7:E7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0" fitToWidth="1" horizontalDpi="600" verticalDpi="600" orientation="portrait" paperSize="9" scale="76" r:id="rId1"/>
  <headerFooter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zoomScaleNormal="89" workbookViewId="0" topLeftCell="A1">
      <selection activeCell="D49" sqref="D49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24.8515625" style="27" hidden="1" customWidth="1"/>
    <col min="4" max="4" width="24.28125" style="4" customWidth="1"/>
    <col min="5" max="5" width="20.00390625" style="4" customWidth="1"/>
    <col min="6" max="16384" width="9.140625" style="4" customWidth="1"/>
  </cols>
  <sheetData>
    <row r="1" spans="2:5" s="2" customFormat="1" ht="15">
      <c r="B1" s="67"/>
      <c r="C1" s="67"/>
      <c r="D1" s="69"/>
      <c r="E1" s="3" t="s">
        <v>62</v>
      </c>
    </row>
    <row r="2" spans="2:5" s="2" customFormat="1" ht="15" customHeight="1">
      <c r="B2" s="37"/>
      <c r="C2" s="37"/>
      <c r="D2" s="37"/>
      <c r="E2" s="39" t="s">
        <v>74</v>
      </c>
    </row>
    <row r="3" spans="2:5" s="2" customFormat="1" ht="15" customHeight="1">
      <c r="B3" s="37"/>
      <c r="C3" s="37"/>
      <c r="D3" s="37"/>
      <c r="E3" s="39" t="s">
        <v>75</v>
      </c>
    </row>
    <row r="4" spans="2:5" s="2" customFormat="1" ht="15">
      <c r="B4" s="3"/>
      <c r="C4" s="5"/>
      <c r="E4" s="3" t="s">
        <v>67</v>
      </c>
    </row>
    <row r="5" spans="2:5" s="2" customFormat="1" ht="15">
      <c r="B5" s="31"/>
      <c r="C5" s="37"/>
      <c r="D5" s="37"/>
      <c r="E5" s="3" t="s">
        <v>76</v>
      </c>
    </row>
    <row r="6" spans="2:5" s="2" customFormat="1" ht="15">
      <c r="B6" s="31"/>
      <c r="C6" s="37"/>
      <c r="D6" s="37"/>
      <c r="E6" s="3"/>
    </row>
    <row r="7" spans="1:5" ht="15.75">
      <c r="A7" s="64" t="s">
        <v>10</v>
      </c>
      <c r="B7" s="64"/>
      <c r="C7" s="64"/>
      <c r="D7" s="64"/>
      <c r="E7" s="64"/>
    </row>
    <row r="8" spans="1:5" ht="15.75">
      <c r="A8" s="50"/>
      <c r="B8" s="50"/>
      <c r="C8" s="50"/>
      <c r="D8" s="50"/>
      <c r="E8" s="50"/>
    </row>
    <row r="9" spans="1:3" ht="15">
      <c r="A9" s="60" t="s">
        <v>1</v>
      </c>
      <c r="B9" s="60"/>
      <c r="C9" s="60"/>
    </row>
    <row r="10" spans="1:3" ht="15">
      <c r="A10" s="60" t="s">
        <v>0</v>
      </c>
      <c r="B10" s="60"/>
      <c r="C10" s="60"/>
    </row>
    <row r="11" spans="1:3" ht="15">
      <c r="A11" s="6"/>
      <c r="B11" s="60" t="s">
        <v>52</v>
      </c>
      <c r="C11" s="60"/>
    </row>
    <row r="12" spans="1:3" ht="15">
      <c r="A12" s="6"/>
      <c r="B12" s="60" t="s">
        <v>56</v>
      </c>
      <c r="C12" s="60"/>
    </row>
    <row r="13" spans="1:3" ht="15">
      <c r="A13" s="6"/>
      <c r="B13" s="60" t="s">
        <v>58</v>
      </c>
      <c r="C13" s="60"/>
    </row>
    <row r="14" spans="1:3" ht="15">
      <c r="A14" s="6" t="s">
        <v>2</v>
      </c>
      <c r="B14" s="6" t="s">
        <v>63</v>
      </c>
      <c r="C14" s="7"/>
    </row>
    <row r="15" spans="1:3" ht="15">
      <c r="A15" s="6"/>
      <c r="B15" s="6"/>
      <c r="C15" s="7"/>
    </row>
    <row r="16" spans="1:5" ht="90">
      <c r="A16" s="1" t="s">
        <v>3</v>
      </c>
      <c r="B16" s="1" t="s">
        <v>4</v>
      </c>
      <c r="C16" s="1" t="s">
        <v>5</v>
      </c>
      <c r="D16" s="1" t="s">
        <v>66</v>
      </c>
      <c r="E16" s="1" t="s">
        <v>78</v>
      </c>
    </row>
    <row r="17" spans="1:5" ht="14.25">
      <c r="A17" s="8">
        <v>1</v>
      </c>
      <c r="B17" s="9">
        <v>2</v>
      </c>
      <c r="C17" s="9">
        <v>3</v>
      </c>
      <c r="D17" s="9">
        <v>4</v>
      </c>
      <c r="E17" s="9">
        <v>3</v>
      </c>
    </row>
    <row r="18" spans="1:5" ht="15">
      <c r="A18" s="8"/>
      <c r="B18" s="10" t="s">
        <v>6</v>
      </c>
      <c r="C18" s="11"/>
      <c r="D18" s="43"/>
      <c r="E18" s="43"/>
    </row>
    <row r="19" spans="1:5" ht="15">
      <c r="A19" s="46">
        <v>1100</v>
      </c>
      <c r="B19" s="13" t="s">
        <v>64</v>
      </c>
      <c r="C19" s="11">
        <v>27479.08</v>
      </c>
      <c r="D19" s="41">
        <f aca="true" t="shared" si="0" ref="D19:D29">C19/4343*1050</f>
        <v>6643.57218512549</v>
      </c>
      <c r="E19" s="41">
        <f aca="true" t="shared" si="1" ref="E19:E29">C19/4343*4500</f>
        <v>28472.452221966385</v>
      </c>
    </row>
    <row r="20" spans="1:5" ht="45">
      <c r="A20" s="46">
        <v>1200</v>
      </c>
      <c r="B20" s="14" t="s">
        <v>65</v>
      </c>
      <c r="C20" s="11">
        <v>6619.71</v>
      </c>
      <c r="D20" s="41">
        <f t="shared" si="0"/>
        <v>1600.4364494588995</v>
      </c>
      <c r="E20" s="41">
        <f t="shared" si="1"/>
        <v>6859.013354823855</v>
      </c>
    </row>
    <row r="21" spans="1:5" ht="15">
      <c r="A21" s="46">
        <v>2222</v>
      </c>
      <c r="B21" s="14" t="s">
        <v>46</v>
      </c>
      <c r="C21" s="15">
        <v>1826.12</v>
      </c>
      <c r="D21" s="41">
        <f t="shared" si="0"/>
        <v>441.49804282753854</v>
      </c>
      <c r="E21" s="41">
        <f t="shared" si="1"/>
        <v>1892.1344692608795</v>
      </c>
    </row>
    <row r="22" spans="1:5" ht="15">
      <c r="A22" s="46">
        <v>2223</v>
      </c>
      <c r="B22" s="14" t="s">
        <v>47</v>
      </c>
      <c r="C22" s="15">
        <v>946.34</v>
      </c>
      <c r="D22" s="41">
        <f t="shared" si="0"/>
        <v>228.79507253050886</v>
      </c>
      <c r="E22" s="41">
        <f t="shared" si="1"/>
        <v>980.550310845038</v>
      </c>
    </row>
    <row r="23" spans="1:5" ht="30" hidden="1">
      <c r="A23" s="46">
        <v>2243</v>
      </c>
      <c r="B23" s="14" t="s">
        <v>16</v>
      </c>
      <c r="C23" s="16">
        <v>0</v>
      </c>
      <c r="D23" s="41">
        <f t="shared" si="0"/>
        <v>0</v>
      </c>
      <c r="E23" s="41">
        <f t="shared" si="1"/>
        <v>0</v>
      </c>
    </row>
    <row r="24" spans="1:5" ht="30">
      <c r="A24" s="46">
        <v>2249</v>
      </c>
      <c r="B24" s="14" t="s">
        <v>19</v>
      </c>
      <c r="C24" s="15">
        <v>2311.23</v>
      </c>
      <c r="D24" s="41">
        <f t="shared" si="0"/>
        <v>558.7822933456137</v>
      </c>
      <c r="E24" s="41">
        <f t="shared" si="1"/>
        <v>2394.781257195487</v>
      </c>
    </row>
    <row r="25" spans="1:5" ht="15">
      <c r="A25" s="46">
        <v>2321</v>
      </c>
      <c r="B25" s="14" t="s">
        <v>27</v>
      </c>
      <c r="C25" s="15">
        <v>1547.82</v>
      </c>
      <c r="D25" s="41">
        <f t="shared" si="0"/>
        <v>374.21390743725533</v>
      </c>
      <c r="E25" s="41">
        <f t="shared" si="1"/>
        <v>1603.7738890168087</v>
      </c>
    </row>
    <row r="26" spans="1:5" ht="15">
      <c r="A26" s="46">
        <v>2341</v>
      </c>
      <c r="B26" s="14" t="s">
        <v>29</v>
      </c>
      <c r="C26" s="15">
        <v>225.61</v>
      </c>
      <c r="D26" s="41">
        <f t="shared" si="0"/>
        <v>54.54536034998849</v>
      </c>
      <c r="E26" s="41">
        <f t="shared" si="1"/>
        <v>233.76583007137924</v>
      </c>
    </row>
    <row r="27" spans="1:5" ht="14.25" customHeight="1">
      <c r="A27" s="46">
        <v>2350</v>
      </c>
      <c r="B27" s="14" t="s">
        <v>31</v>
      </c>
      <c r="C27" s="15">
        <v>48.27</v>
      </c>
      <c r="D27" s="41">
        <f t="shared" si="0"/>
        <v>11.670158876352753</v>
      </c>
      <c r="E27" s="41">
        <f t="shared" si="1"/>
        <v>50.01496661294036</v>
      </c>
    </row>
    <row r="28" spans="1:5" ht="15">
      <c r="A28" s="46">
        <v>2363</v>
      </c>
      <c r="B28" s="14" t="s">
        <v>34</v>
      </c>
      <c r="C28" s="15">
        <v>19699.52</v>
      </c>
      <c r="D28" s="41">
        <f t="shared" si="0"/>
        <v>4762.720699976974</v>
      </c>
      <c r="E28" s="41">
        <f t="shared" si="1"/>
        <v>20411.66014275846</v>
      </c>
    </row>
    <row r="29" spans="1:5" ht="15">
      <c r="A29" s="46">
        <v>5232</v>
      </c>
      <c r="B29" s="14" t="s">
        <v>40</v>
      </c>
      <c r="C29" s="15">
        <v>12.37</v>
      </c>
      <c r="D29" s="41">
        <f t="shared" si="0"/>
        <v>2.9906746488602343</v>
      </c>
      <c r="E29" s="41">
        <f t="shared" si="1"/>
        <v>12.817177066543861</v>
      </c>
    </row>
    <row r="30" spans="1:5" ht="15">
      <c r="A30" s="46"/>
      <c r="B30" s="17" t="s">
        <v>7</v>
      </c>
      <c r="C30" s="18">
        <f>SUM(C19:C29)</f>
        <v>60716.07</v>
      </c>
      <c r="D30" s="42">
        <f>SUM(D19:D29)</f>
        <v>14679.224844577482</v>
      </c>
      <c r="E30" s="42">
        <f>SUM(E19:E29)</f>
        <v>62910.963619617774</v>
      </c>
    </row>
    <row r="31" spans="1:5" ht="15">
      <c r="A31" s="47"/>
      <c r="B31" s="13" t="s">
        <v>8</v>
      </c>
      <c r="C31" s="11"/>
      <c r="D31" s="43"/>
      <c r="E31" s="43"/>
    </row>
    <row r="32" spans="1:5" ht="15">
      <c r="A32" s="46">
        <v>1100</v>
      </c>
      <c r="B32" s="13" t="s">
        <v>64</v>
      </c>
      <c r="C32" s="11">
        <v>24092.55</v>
      </c>
      <c r="D32" s="41">
        <f aca="true" t="shared" si="2" ref="D32:D75">C32/4343*1050</f>
        <v>5824.816371172001</v>
      </c>
      <c r="E32" s="41">
        <f aca="true" t="shared" si="3" ref="E32:E75">C32/4343*4500</f>
        <v>24963.498733594286</v>
      </c>
    </row>
    <row r="33" spans="1:5" ht="45">
      <c r="A33" s="46">
        <v>1200</v>
      </c>
      <c r="B33" s="14" t="s">
        <v>65</v>
      </c>
      <c r="C33" s="11">
        <v>5803.89</v>
      </c>
      <c r="D33" s="41">
        <f t="shared" si="2"/>
        <v>1403.1969836518538</v>
      </c>
      <c r="E33" s="41">
        <f t="shared" si="3"/>
        <v>6013.701358507945</v>
      </c>
    </row>
    <row r="34" spans="1:5" ht="30" hidden="1">
      <c r="A34" s="46">
        <v>2100</v>
      </c>
      <c r="B34" s="20" t="s">
        <v>49</v>
      </c>
      <c r="C34" s="21">
        <v>0</v>
      </c>
      <c r="D34" s="41">
        <f t="shared" si="2"/>
        <v>0</v>
      </c>
      <c r="E34" s="41">
        <f t="shared" si="3"/>
        <v>0</v>
      </c>
    </row>
    <row r="35" spans="1:5" ht="15">
      <c r="A35" s="48">
        <v>2210</v>
      </c>
      <c r="B35" s="14" t="s">
        <v>45</v>
      </c>
      <c r="C35" s="15">
        <v>419.5</v>
      </c>
      <c r="D35" s="41">
        <f t="shared" si="2"/>
        <v>101.42182822933455</v>
      </c>
      <c r="E35" s="41">
        <f t="shared" si="3"/>
        <v>434.66497812571953</v>
      </c>
    </row>
    <row r="36" spans="1:5" ht="15">
      <c r="A36" s="46">
        <v>2222</v>
      </c>
      <c r="B36" s="14" t="s">
        <v>46</v>
      </c>
      <c r="C36" s="16">
        <v>300.21</v>
      </c>
      <c r="D36" s="41">
        <f t="shared" si="2"/>
        <v>72.58128022104535</v>
      </c>
      <c r="E36" s="41">
        <f t="shared" si="3"/>
        <v>311.0626295187658</v>
      </c>
    </row>
    <row r="37" spans="1:5" ht="15">
      <c r="A37" s="46">
        <v>2223</v>
      </c>
      <c r="B37" s="14" t="s">
        <v>47</v>
      </c>
      <c r="C37" s="15">
        <v>4071.85</v>
      </c>
      <c r="D37" s="41">
        <f t="shared" si="2"/>
        <v>984.4445084043288</v>
      </c>
      <c r="E37" s="41">
        <f t="shared" si="3"/>
        <v>4219.047893161409</v>
      </c>
    </row>
    <row r="38" spans="1:5" ht="30">
      <c r="A38" s="46">
        <v>2230</v>
      </c>
      <c r="B38" s="14" t="s">
        <v>48</v>
      </c>
      <c r="C38" s="16">
        <v>262.36</v>
      </c>
      <c r="D38" s="41">
        <f t="shared" si="2"/>
        <v>63.43034768593139</v>
      </c>
      <c r="E38" s="41">
        <f t="shared" si="3"/>
        <v>271.8443472254202</v>
      </c>
    </row>
    <row r="39" spans="1:5" ht="15" hidden="1">
      <c r="A39" s="46">
        <v>2241</v>
      </c>
      <c r="B39" s="14" t="s">
        <v>14</v>
      </c>
      <c r="C39" s="15">
        <v>0</v>
      </c>
      <c r="D39" s="41">
        <f t="shared" si="2"/>
        <v>0</v>
      </c>
      <c r="E39" s="41">
        <f t="shared" si="3"/>
        <v>0</v>
      </c>
    </row>
    <row r="40" spans="1:5" ht="15">
      <c r="A40" s="46">
        <v>2242</v>
      </c>
      <c r="B40" s="14" t="s">
        <v>15</v>
      </c>
      <c r="C40" s="15">
        <v>96.03</v>
      </c>
      <c r="D40" s="41">
        <f t="shared" si="2"/>
        <v>23.217015887635274</v>
      </c>
      <c r="E40" s="41">
        <f t="shared" si="3"/>
        <v>99.50149666129403</v>
      </c>
    </row>
    <row r="41" spans="1:5" ht="30">
      <c r="A41" s="46">
        <v>2243</v>
      </c>
      <c r="B41" s="14" t="s">
        <v>16</v>
      </c>
      <c r="C41" s="16">
        <v>295</v>
      </c>
      <c r="D41" s="41">
        <f t="shared" si="2"/>
        <v>71.32166705042597</v>
      </c>
      <c r="E41" s="41">
        <f t="shared" si="3"/>
        <v>305.66428735896847</v>
      </c>
    </row>
    <row r="42" spans="1:5" ht="15">
      <c r="A42" s="46">
        <v>2244</v>
      </c>
      <c r="B42" s="14" t="s">
        <v>17</v>
      </c>
      <c r="C42" s="16">
        <v>4311.29</v>
      </c>
      <c r="D42" s="41">
        <f t="shared" si="2"/>
        <v>1042.3335252129864</v>
      </c>
      <c r="E42" s="41">
        <f t="shared" si="3"/>
        <v>4467.1436794842275</v>
      </c>
    </row>
    <row r="43" spans="1:5" ht="15">
      <c r="A43" s="46">
        <v>2247</v>
      </c>
      <c r="B43" s="10" t="s">
        <v>18</v>
      </c>
      <c r="C43" s="11">
        <v>26.23</v>
      </c>
      <c r="D43" s="41">
        <f t="shared" si="2"/>
        <v>6.341584158415841</v>
      </c>
      <c r="E43" s="41">
        <f t="shared" si="3"/>
        <v>27.17821782178218</v>
      </c>
    </row>
    <row r="44" spans="1:5" ht="30">
      <c r="A44" s="46">
        <v>2249</v>
      </c>
      <c r="B44" s="14" t="s">
        <v>19</v>
      </c>
      <c r="C44" s="15">
        <v>107.33</v>
      </c>
      <c r="D44" s="41">
        <f t="shared" si="2"/>
        <v>25.948998388210914</v>
      </c>
      <c r="E44" s="41">
        <f t="shared" si="3"/>
        <v>111.20999309233248</v>
      </c>
    </row>
    <row r="45" spans="1:5" ht="15">
      <c r="A45" s="46">
        <v>2251</v>
      </c>
      <c r="B45" s="14" t="s">
        <v>11</v>
      </c>
      <c r="C45" s="15">
        <v>808.06</v>
      </c>
      <c r="D45" s="41">
        <f t="shared" si="2"/>
        <v>195.36334331107528</v>
      </c>
      <c r="E45" s="41">
        <f t="shared" si="3"/>
        <v>837.2714713331798</v>
      </c>
    </row>
    <row r="46" spans="1:5" ht="15" hidden="1">
      <c r="A46" s="46">
        <v>2252</v>
      </c>
      <c r="B46" s="14" t="s">
        <v>12</v>
      </c>
      <c r="C46" s="15">
        <v>0</v>
      </c>
      <c r="D46" s="41">
        <f t="shared" si="2"/>
        <v>0</v>
      </c>
      <c r="E46" s="41">
        <f t="shared" si="3"/>
        <v>0</v>
      </c>
    </row>
    <row r="47" spans="1:5" ht="15">
      <c r="A47" s="46">
        <v>2259</v>
      </c>
      <c r="B47" s="14" t="s">
        <v>13</v>
      </c>
      <c r="C47" s="15">
        <v>2.78</v>
      </c>
      <c r="D47" s="41">
        <f t="shared" si="2"/>
        <v>0.6721160488141836</v>
      </c>
      <c r="E47" s="41">
        <f t="shared" si="3"/>
        <v>2.8804973520607873</v>
      </c>
    </row>
    <row r="48" spans="1:5" ht="15">
      <c r="A48" s="46">
        <v>2261</v>
      </c>
      <c r="B48" s="14" t="s">
        <v>20</v>
      </c>
      <c r="C48" s="15">
        <v>63.86</v>
      </c>
      <c r="D48" s="41">
        <f t="shared" si="2"/>
        <v>15.439327653695601</v>
      </c>
      <c r="E48" s="41">
        <f t="shared" si="3"/>
        <v>66.16854708726686</v>
      </c>
    </row>
    <row r="49" spans="1:5" ht="15">
      <c r="A49" s="46">
        <v>2262</v>
      </c>
      <c r="B49" s="14" t="s">
        <v>21</v>
      </c>
      <c r="C49" s="15">
        <v>283.19</v>
      </c>
      <c r="D49" s="41">
        <f t="shared" si="2"/>
        <v>68.4663826847801</v>
      </c>
      <c r="E49" s="41">
        <f t="shared" si="3"/>
        <v>293.4273543633433</v>
      </c>
    </row>
    <row r="50" spans="1:5" ht="15">
      <c r="A50" s="46">
        <v>2263</v>
      </c>
      <c r="B50" s="14" t="s">
        <v>22</v>
      </c>
      <c r="C50" s="16">
        <v>1046.88</v>
      </c>
      <c r="D50" s="41">
        <f t="shared" si="2"/>
        <v>253.10246373474558</v>
      </c>
      <c r="E50" s="41">
        <f t="shared" si="3"/>
        <v>1084.724844577481</v>
      </c>
    </row>
    <row r="51" spans="1:5" ht="15">
      <c r="A51" s="46">
        <v>2264</v>
      </c>
      <c r="B51" s="14" t="s">
        <v>23</v>
      </c>
      <c r="C51" s="15">
        <v>5.08</v>
      </c>
      <c r="D51" s="41">
        <f t="shared" si="2"/>
        <v>1.2281832834446236</v>
      </c>
      <c r="E51" s="41">
        <f t="shared" si="3"/>
        <v>5.263642643334101</v>
      </c>
    </row>
    <row r="52" spans="1:5" ht="15">
      <c r="A52" s="46">
        <v>2279</v>
      </c>
      <c r="B52" s="14" t="s">
        <v>24</v>
      </c>
      <c r="C52" s="15">
        <v>1145.81</v>
      </c>
      <c r="D52" s="41">
        <f t="shared" si="2"/>
        <v>277.02060787474096</v>
      </c>
      <c r="E52" s="41">
        <f t="shared" si="3"/>
        <v>1187.2311766060327</v>
      </c>
    </row>
    <row r="53" spans="1:5" ht="15">
      <c r="A53" s="46">
        <v>2311</v>
      </c>
      <c r="B53" s="14" t="s">
        <v>25</v>
      </c>
      <c r="C53" s="16">
        <v>107.5</v>
      </c>
      <c r="D53" s="41">
        <f t="shared" si="2"/>
        <v>25.99009900990099</v>
      </c>
      <c r="E53" s="41">
        <f t="shared" si="3"/>
        <v>111.38613861386139</v>
      </c>
    </row>
    <row r="54" spans="1:5" ht="15">
      <c r="A54" s="46">
        <v>2312</v>
      </c>
      <c r="B54" s="14" t="s">
        <v>26</v>
      </c>
      <c r="C54" s="15">
        <v>203.97</v>
      </c>
      <c r="D54" s="41">
        <f t="shared" si="2"/>
        <v>49.313492977204696</v>
      </c>
      <c r="E54" s="41">
        <f t="shared" si="3"/>
        <v>211.3435413308773</v>
      </c>
    </row>
    <row r="55" spans="1:5" ht="15">
      <c r="A55" s="46">
        <v>2321</v>
      </c>
      <c r="B55" s="14" t="s">
        <v>27</v>
      </c>
      <c r="C55" s="15">
        <v>6671.41</v>
      </c>
      <c r="D55" s="41">
        <f t="shared" si="2"/>
        <v>1612.93587381994</v>
      </c>
      <c r="E55" s="41">
        <f t="shared" si="3"/>
        <v>6912.582316371172</v>
      </c>
    </row>
    <row r="56" spans="1:5" ht="15">
      <c r="A56" s="46">
        <v>2322</v>
      </c>
      <c r="B56" s="14" t="s">
        <v>28</v>
      </c>
      <c r="C56" s="15">
        <v>759.94</v>
      </c>
      <c r="D56" s="41">
        <f t="shared" si="2"/>
        <v>183.72944968915496</v>
      </c>
      <c r="E56" s="41">
        <f t="shared" si="3"/>
        <v>787.4119272392355</v>
      </c>
    </row>
    <row r="57" spans="1:5" ht="15">
      <c r="A57" s="46">
        <v>2341</v>
      </c>
      <c r="B57" s="14" t="s">
        <v>29</v>
      </c>
      <c r="C57" s="15">
        <v>77.55</v>
      </c>
      <c r="D57" s="41">
        <f t="shared" si="2"/>
        <v>18.749136541561132</v>
      </c>
      <c r="E57" s="41">
        <f t="shared" si="3"/>
        <v>80.35344232097628</v>
      </c>
    </row>
    <row r="58" spans="1:5" ht="30">
      <c r="A58" s="46">
        <v>2344</v>
      </c>
      <c r="B58" s="14" t="s">
        <v>30</v>
      </c>
      <c r="C58" s="16">
        <v>1.1</v>
      </c>
      <c r="D58" s="41">
        <f t="shared" si="2"/>
        <v>0.26594519917107995</v>
      </c>
      <c r="E58" s="41">
        <f t="shared" si="3"/>
        <v>1.1397651393046282</v>
      </c>
    </row>
    <row r="59" spans="1:5" ht="14.25" customHeight="1">
      <c r="A59" s="46">
        <v>2350</v>
      </c>
      <c r="B59" s="14" t="s">
        <v>31</v>
      </c>
      <c r="C59" s="15">
        <v>842.36</v>
      </c>
      <c r="D59" s="41">
        <f t="shared" si="2"/>
        <v>203.65599815795534</v>
      </c>
      <c r="E59" s="41">
        <f t="shared" si="3"/>
        <v>872.8114206769515</v>
      </c>
    </row>
    <row r="60" spans="1:5" ht="15">
      <c r="A60" s="46">
        <v>2361</v>
      </c>
      <c r="B60" s="14" t="s">
        <v>32</v>
      </c>
      <c r="C60" s="15">
        <v>343.31</v>
      </c>
      <c r="D60" s="41">
        <f t="shared" si="2"/>
        <v>83.00149666129404</v>
      </c>
      <c r="E60" s="41">
        <f t="shared" si="3"/>
        <v>355.72069997697446</v>
      </c>
    </row>
    <row r="61" spans="1:5" ht="15">
      <c r="A61" s="46">
        <v>2362</v>
      </c>
      <c r="B61" s="14" t="s">
        <v>33</v>
      </c>
      <c r="C61" s="15">
        <v>31.23</v>
      </c>
      <c r="D61" s="41">
        <f t="shared" si="2"/>
        <v>7.550425972829841</v>
      </c>
      <c r="E61" s="41">
        <f t="shared" si="3"/>
        <v>32.35896845498503</v>
      </c>
    </row>
    <row r="62" spans="1:5" ht="15">
      <c r="A62" s="46">
        <v>2363</v>
      </c>
      <c r="B62" s="14" t="s">
        <v>34</v>
      </c>
      <c r="C62" s="15">
        <v>162.32</v>
      </c>
      <c r="D62" s="41">
        <f t="shared" si="2"/>
        <v>39.243840663136076</v>
      </c>
      <c r="E62" s="41">
        <f t="shared" si="3"/>
        <v>168.18788855629748</v>
      </c>
    </row>
    <row r="63" spans="1:5" ht="15" hidden="1">
      <c r="A63" s="46">
        <v>2370</v>
      </c>
      <c r="B63" s="14" t="s">
        <v>35</v>
      </c>
      <c r="C63" s="15">
        <v>0</v>
      </c>
      <c r="D63" s="41">
        <f t="shared" si="2"/>
        <v>0</v>
      </c>
      <c r="E63" s="41">
        <f t="shared" si="3"/>
        <v>0</v>
      </c>
    </row>
    <row r="64" spans="1:5" ht="15">
      <c r="A64" s="46">
        <v>2400</v>
      </c>
      <c r="B64" s="14" t="s">
        <v>50</v>
      </c>
      <c r="C64" s="16">
        <v>42.6</v>
      </c>
      <c r="D64" s="41">
        <f t="shared" si="2"/>
        <v>10.299332258807276</v>
      </c>
      <c r="E64" s="41">
        <f t="shared" si="3"/>
        <v>44.13999539488833</v>
      </c>
    </row>
    <row r="65" spans="1:5" ht="30">
      <c r="A65" s="46">
        <v>2512</v>
      </c>
      <c r="B65" s="14" t="s">
        <v>36</v>
      </c>
      <c r="C65" s="15">
        <v>0</v>
      </c>
      <c r="D65" s="41">
        <f t="shared" si="2"/>
        <v>0</v>
      </c>
      <c r="E65" s="41">
        <f t="shared" si="3"/>
        <v>0</v>
      </c>
    </row>
    <row r="66" spans="1:5" ht="33" customHeight="1">
      <c r="A66" s="46">
        <v>2513</v>
      </c>
      <c r="B66" s="14" t="s">
        <v>37</v>
      </c>
      <c r="C66" s="15">
        <v>699.82</v>
      </c>
      <c r="D66" s="41">
        <f t="shared" si="2"/>
        <v>169.19433571264105</v>
      </c>
      <c r="E66" s="41">
        <f t="shared" si="3"/>
        <v>725.1185816256045</v>
      </c>
    </row>
    <row r="67" spans="1:5" ht="14.25" customHeight="1">
      <c r="A67" s="46">
        <v>2515</v>
      </c>
      <c r="B67" s="14" t="s">
        <v>38</v>
      </c>
      <c r="C67" s="15">
        <v>29.84</v>
      </c>
      <c r="D67" s="41">
        <f t="shared" si="2"/>
        <v>7.214367948422749</v>
      </c>
      <c r="E67" s="41">
        <f t="shared" si="3"/>
        <v>30.918719778954642</v>
      </c>
    </row>
    <row r="68" spans="1:5" ht="30">
      <c r="A68" s="46">
        <v>2519</v>
      </c>
      <c r="B68" s="14" t="s">
        <v>41</v>
      </c>
      <c r="C68" s="15">
        <v>229.28</v>
      </c>
      <c r="D68" s="41">
        <f t="shared" si="2"/>
        <v>55.432650241768364</v>
      </c>
      <c r="E68" s="41">
        <f t="shared" si="3"/>
        <v>237.56850103615014</v>
      </c>
    </row>
    <row r="69" spans="1:5" ht="15" hidden="1">
      <c r="A69" s="46">
        <v>6240</v>
      </c>
      <c r="B69" s="14" t="s">
        <v>54</v>
      </c>
      <c r="C69" s="15">
        <v>0</v>
      </c>
      <c r="D69" s="41">
        <f t="shared" si="2"/>
        <v>0</v>
      </c>
      <c r="E69" s="41">
        <f t="shared" si="3"/>
        <v>0</v>
      </c>
    </row>
    <row r="70" spans="1:5" ht="15" hidden="1">
      <c r="A70" s="46">
        <v>6290</v>
      </c>
      <c r="B70" s="14" t="s">
        <v>55</v>
      </c>
      <c r="C70" s="15">
        <v>0</v>
      </c>
      <c r="D70" s="41">
        <f t="shared" si="2"/>
        <v>0</v>
      </c>
      <c r="E70" s="41">
        <f t="shared" si="3"/>
        <v>0</v>
      </c>
    </row>
    <row r="71" spans="1:5" ht="15">
      <c r="A71" s="46">
        <v>5121</v>
      </c>
      <c r="B71" s="14" t="s">
        <v>39</v>
      </c>
      <c r="C71" s="16">
        <v>133.72</v>
      </c>
      <c r="D71" s="41">
        <f t="shared" si="2"/>
        <v>32.329265484688</v>
      </c>
      <c r="E71" s="41">
        <f t="shared" si="3"/>
        <v>138.55399493437716</v>
      </c>
    </row>
    <row r="72" spans="1:5" ht="15">
      <c r="A72" s="46">
        <v>5232</v>
      </c>
      <c r="B72" s="14" t="s">
        <v>40</v>
      </c>
      <c r="C72" s="16">
        <v>15.51</v>
      </c>
      <c r="D72" s="41">
        <f t="shared" si="2"/>
        <v>3.7498273083122267</v>
      </c>
      <c r="E72" s="41">
        <f t="shared" si="3"/>
        <v>16.070688464195257</v>
      </c>
    </row>
    <row r="73" spans="1:5" ht="15" hidden="1">
      <c r="A73" s="46">
        <v>5238</v>
      </c>
      <c r="B73" s="14" t="s">
        <v>42</v>
      </c>
      <c r="C73" s="15">
        <v>0</v>
      </c>
      <c r="D73" s="41">
        <f t="shared" si="2"/>
        <v>0</v>
      </c>
      <c r="E73" s="41">
        <f t="shared" si="3"/>
        <v>0</v>
      </c>
    </row>
    <row r="74" spans="1:5" ht="30">
      <c r="A74" s="46">
        <v>5240</v>
      </c>
      <c r="B74" s="14" t="s">
        <v>43</v>
      </c>
      <c r="C74" s="15">
        <v>11.47</v>
      </c>
      <c r="D74" s="41">
        <f t="shared" si="2"/>
        <v>2.773083122265715</v>
      </c>
      <c r="E74" s="41">
        <f t="shared" si="3"/>
        <v>11.88464195256735</v>
      </c>
    </row>
    <row r="75" spans="1:5" ht="15">
      <c r="A75" s="46">
        <v>5250</v>
      </c>
      <c r="B75" s="14" t="s">
        <v>44</v>
      </c>
      <c r="C75" s="15">
        <v>0</v>
      </c>
      <c r="D75" s="41">
        <f t="shared" si="2"/>
        <v>0</v>
      </c>
      <c r="E75" s="41">
        <f t="shared" si="3"/>
        <v>0</v>
      </c>
    </row>
    <row r="76" spans="1:5" ht="15">
      <c r="A76" s="47"/>
      <c r="B76" s="22" t="s">
        <v>9</v>
      </c>
      <c r="C76" s="18">
        <f>SUM(C32:C75)</f>
        <v>53504.83</v>
      </c>
      <c r="D76" s="42">
        <f>SUM(D32:D75)</f>
        <v>12935.775155422523</v>
      </c>
      <c r="E76" s="42">
        <f>SUM(E32:E75)</f>
        <v>55439.03638038224</v>
      </c>
    </row>
    <row r="77" spans="1:5" ht="15">
      <c r="A77" s="19"/>
      <c r="B77" s="22" t="s">
        <v>51</v>
      </c>
      <c r="C77" s="18">
        <f>C76+C30</f>
        <v>114220.9</v>
      </c>
      <c r="D77" s="42">
        <f>D76+D30</f>
        <v>27615.000000000007</v>
      </c>
      <c r="E77" s="42">
        <f>E76+E30</f>
        <v>118350.00000000001</v>
      </c>
    </row>
    <row r="78" spans="1:5" ht="15">
      <c r="A78" s="23"/>
      <c r="B78" s="24"/>
      <c r="C78" s="25"/>
      <c r="D78" s="25"/>
      <c r="E78" s="25"/>
    </row>
    <row r="79" spans="1:5" ht="15.75" customHeight="1">
      <c r="A79" s="65" t="s">
        <v>68</v>
      </c>
      <c r="B79" s="66"/>
      <c r="C79" s="7">
        <v>4343</v>
      </c>
      <c r="D79" s="1">
        <v>1050</v>
      </c>
      <c r="E79" s="1">
        <v>4500</v>
      </c>
    </row>
    <row r="80" spans="1:5" ht="47.25" customHeight="1">
      <c r="A80" s="65" t="s">
        <v>69</v>
      </c>
      <c r="B80" s="66"/>
      <c r="C80" s="28">
        <f>C77/C79</f>
        <v>26.299999999999997</v>
      </c>
      <c r="D80" s="18">
        <f>D77/D79</f>
        <v>26.300000000000008</v>
      </c>
      <c r="E80" s="18">
        <f>E77/E79</f>
        <v>26.300000000000004</v>
      </c>
    </row>
    <row r="81" spans="1:3" ht="15">
      <c r="A81" s="24"/>
      <c r="B81" s="25"/>
      <c r="C81" s="25"/>
    </row>
    <row r="82" spans="1:5" s="33" customFormat="1" ht="15">
      <c r="A82" s="65" t="s">
        <v>70</v>
      </c>
      <c r="B82" s="66"/>
      <c r="C82" s="32"/>
      <c r="D82" s="32"/>
      <c r="E82" s="32"/>
    </row>
    <row r="83" spans="1:5" s="33" customFormat="1" ht="27.75" customHeight="1">
      <c r="A83" s="65" t="s">
        <v>71</v>
      </c>
      <c r="B83" s="66"/>
      <c r="C83" s="32"/>
      <c r="D83" s="32"/>
      <c r="E83" s="32"/>
    </row>
    <row r="84" s="33" customFormat="1" ht="15"/>
    <row r="85" s="33" customFormat="1" ht="15">
      <c r="A85" s="33" t="s">
        <v>72</v>
      </c>
    </row>
    <row r="86" s="33" customFormat="1" ht="15"/>
    <row r="87" spans="1:2" s="33" customFormat="1" ht="15">
      <c r="A87" s="33" t="s">
        <v>77</v>
      </c>
      <c r="B87" s="34"/>
    </row>
    <row r="88" s="33" customFormat="1" ht="13.5" customHeight="1">
      <c r="B88" s="35" t="s">
        <v>73</v>
      </c>
    </row>
  </sheetData>
  <sheetProtection/>
  <mergeCells count="11">
    <mergeCell ref="B1:D1"/>
    <mergeCell ref="A10:C10"/>
    <mergeCell ref="B11:C11"/>
    <mergeCell ref="B12:C12"/>
    <mergeCell ref="B13:C13"/>
    <mergeCell ref="A79:B79"/>
    <mergeCell ref="A80:B80"/>
    <mergeCell ref="A83:B83"/>
    <mergeCell ref="A9:C9"/>
    <mergeCell ref="A82:B82"/>
    <mergeCell ref="A7:E7"/>
  </mergeCells>
  <printOptions/>
  <pageMargins left="0.7086614173228347" right="0.7086614173228347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86" r:id="rId1"/>
  <headerFooter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view="pageLayout" zoomScaleNormal="87" workbookViewId="0" topLeftCell="A1">
      <selection activeCell="A79" sqref="A79:B79"/>
    </sheetView>
  </sheetViews>
  <sheetFormatPr defaultColWidth="9.140625" defaultRowHeight="12.75"/>
  <cols>
    <col min="1" max="1" width="15.7109375" style="4" customWidth="1"/>
    <col min="2" max="2" width="67.140625" style="4" customWidth="1"/>
    <col min="3" max="3" width="24.28125" style="27" hidden="1" customWidth="1"/>
    <col min="4" max="4" width="24.57421875" style="4" customWidth="1"/>
    <col min="5" max="5" width="24.28125" style="4" customWidth="1"/>
    <col min="6" max="16384" width="9.140625" style="4" customWidth="1"/>
  </cols>
  <sheetData>
    <row r="1" spans="2:5" s="2" customFormat="1" ht="15">
      <c r="B1" s="67"/>
      <c r="C1" s="67"/>
      <c r="D1" s="69"/>
      <c r="E1" s="3" t="s">
        <v>62</v>
      </c>
    </row>
    <row r="2" spans="2:5" s="2" customFormat="1" ht="15" customHeight="1">
      <c r="B2" s="37"/>
      <c r="C2" s="37"/>
      <c r="D2" s="37"/>
      <c r="E2" s="39" t="s">
        <v>74</v>
      </c>
    </row>
    <row r="3" spans="2:5" s="2" customFormat="1" ht="15" customHeight="1">
      <c r="B3" s="37"/>
      <c r="C3" s="37"/>
      <c r="D3" s="37"/>
      <c r="E3" s="39" t="s">
        <v>75</v>
      </c>
    </row>
    <row r="4" spans="2:5" s="2" customFormat="1" ht="15">
      <c r="B4" s="3"/>
      <c r="C4" s="5"/>
      <c r="E4" s="3" t="s">
        <v>67</v>
      </c>
    </row>
    <row r="5" spans="2:5" s="2" customFormat="1" ht="15">
      <c r="B5" s="31"/>
      <c r="C5" s="37"/>
      <c r="D5" s="37"/>
      <c r="E5" s="3" t="s">
        <v>76</v>
      </c>
    </row>
    <row r="6" spans="1:4" ht="15">
      <c r="A6" s="2"/>
      <c r="B6" s="67"/>
      <c r="C6" s="67"/>
      <c r="D6" s="68"/>
    </row>
    <row r="7" spans="1:5" ht="15.75">
      <c r="A7" s="64" t="s">
        <v>10</v>
      </c>
      <c r="B7" s="64"/>
      <c r="C7" s="64"/>
      <c r="D7" s="64"/>
      <c r="E7" s="64"/>
    </row>
    <row r="8" spans="1:3" ht="14.25">
      <c r="A8" s="40"/>
      <c r="B8" s="40"/>
      <c r="C8" s="40"/>
    </row>
    <row r="9" spans="1:3" ht="15.75" customHeight="1">
      <c r="A9" s="60" t="s">
        <v>1</v>
      </c>
      <c r="B9" s="60"/>
      <c r="C9" s="60"/>
    </row>
    <row r="10" spans="1:3" ht="15.75" customHeight="1">
      <c r="A10" s="60" t="s">
        <v>0</v>
      </c>
      <c r="B10" s="60"/>
      <c r="C10" s="60"/>
    </row>
    <row r="11" spans="1:3" ht="14.25" customHeight="1">
      <c r="A11" s="6"/>
      <c r="B11" s="60" t="s">
        <v>52</v>
      </c>
      <c r="C11" s="60"/>
    </row>
    <row r="12" spans="1:3" ht="15.75" customHeight="1">
      <c r="A12" s="6"/>
      <c r="B12" s="60" t="s">
        <v>59</v>
      </c>
      <c r="C12" s="60"/>
    </row>
    <row r="13" spans="1:5" ht="15" customHeight="1">
      <c r="A13" s="6"/>
      <c r="B13" s="70" t="s">
        <v>60</v>
      </c>
      <c r="C13" s="70"/>
      <c r="D13" s="70"/>
      <c r="E13" s="70"/>
    </row>
    <row r="14" spans="1:3" ht="15.75" customHeight="1">
      <c r="A14" s="6" t="s">
        <v>2</v>
      </c>
      <c r="B14" s="6" t="s">
        <v>63</v>
      </c>
      <c r="C14" s="7"/>
    </row>
    <row r="15" spans="1:3" ht="15.75" customHeight="1">
      <c r="A15" s="6"/>
      <c r="B15" s="6"/>
      <c r="C15" s="7"/>
    </row>
    <row r="16" spans="1:5" ht="93.75" customHeight="1">
      <c r="A16" s="1" t="s">
        <v>3</v>
      </c>
      <c r="B16" s="1" t="s">
        <v>4</v>
      </c>
      <c r="C16" s="1" t="s">
        <v>5</v>
      </c>
      <c r="D16" s="1" t="s">
        <v>66</v>
      </c>
      <c r="E16" s="1" t="s">
        <v>78</v>
      </c>
    </row>
    <row r="17" spans="1:5" ht="14.25">
      <c r="A17" s="8">
        <v>1</v>
      </c>
      <c r="B17" s="9">
        <v>2</v>
      </c>
      <c r="C17" s="9">
        <v>3</v>
      </c>
      <c r="D17" s="9">
        <v>3</v>
      </c>
      <c r="E17" s="9">
        <v>4</v>
      </c>
    </row>
    <row r="18" spans="1:5" ht="15">
      <c r="A18" s="8"/>
      <c r="B18" s="10" t="s">
        <v>6</v>
      </c>
      <c r="C18" s="11"/>
      <c r="D18" s="11"/>
      <c r="E18" s="11"/>
    </row>
    <row r="19" spans="1:5" ht="15">
      <c r="A19" s="46">
        <v>1100</v>
      </c>
      <c r="B19" s="13" t="s">
        <v>64</v>
      </c>
      <c r="C19" s="11">
        <v>101.43</v>
      </c>
      <c r="D19" s="41">
        <f>C19/413*500</f>
        <v>122.79661016949153</v>
      </c>
      <c r="E19" s="41">
        <f>C19/413*413</f>
        <v>101.43</v>
      </c>
    </row>
    <row r="20" spans="1:5" ht="30">
      <c r="A20" s="46">
        <v>1200</v>
      </c>
      <c r="B20" s="14" t="s">
        <v>65</v>
      </c>
      <c r="C20" s="11">
        <v>24.44</v>
      </c>
      <c r="D20" s="41">
        <f aca="true" t="shared" si="0" ref="D20:D25">C20/413*500</f>
        <v>29.588377723970943</v>
      </c>
      <c r="E20" s="41">
        <f aca="true" t="shared" si="1" ref="E20:E25">C20/413*413</f>
        <v>24.44</v>
      </c>
    </row>
    <row r="21" spans="1:5" ht="15">
      <c r="A21" s="46">
        <v>2222</v>
      </c>
      <c r="B21" s="14" t="s">
        <v>46</v>
      </c>
      <c r="C21" s="15">
        <v>28.17</v>
      </c>
      <c r="D21" s="41">
        <f t="shared" si="0"/>
        <v>34.10411622276029</v>
      </c>
      <c r="E21" s="41">
        <f t="shared" si="1"/>
        <v>28.17</v>
      </c>
    </row>
    <row r="22" spans="1:5" ht="15.75" customHeight="1">
      <c r="A22" s="46">
        <v>2223</v>
      </c>
      <c r="B22" s="14" t="s">
        <v>47</v>
      </c>
      <c r="C22" s="15">
        <v>57.81</v>
      </c>
      <c r="D22" s="41">
        <f t="shared" si="0"/>
        <v>69.98789346246974</v>
      </c>
      <c r="E22" s="41">
        <f t="shared" si="1"/>
        <v>57.81</v>
      </c>
    </row>
    <row r="23" spans="1:5" ht="15.75" customHeight="1" hidden="1">
      <c r="A23" s="46">
        <v>2243</v>
      </c>
      <c r="B23" s="14" t="s">
        <v>16</v>
      </c>
      <c r="C23" s="16">
        <v>0</v>
      </c>
      <c r="D23" s="41">
        <f t="shared" si="0"/>
        <v>0</v>
      </c>
      <c r="E23" s="41">
        <f t="shared" si="1"/>
        <v>0</v>
      </c>
    </row>
    <row r="24" spans="1:5" ht="15.75" customHeight="1">
      <c r="A24" s="46">
        <v>2249</v>
      </c>
      <c r="B24" s="14" t="s">
        <v>19</v>
      </c>
      <c r="C24" s="16">
        <v>162.2</v>
      </c>
      <c r="D24" s="41">
        <f t="shared" si="0"/>
        <v>196.36803874092007</v>
      </c>
      <c r="E24" s="41">
        <f t="shared" si="1"/>
        <v>162.2</v>
      </c>
    </row>
    <row r="25" spans="1:5" ht="15.75" customHeight="1">
      <c r="A25" s="46">
        <v>2321</v>
      </c>
      <c r="B25" s="14" t="s">
        <v>27</v>
      </c>
      <c r="C25" s="15">
        <v>94.55</v>
      </c>
      <c r="D25" s="41">
        <f t="shared" si="0"/>
        <v>114.46731234866827</v>
      </c>
      <c r="E25" s="41">
        <f t="shared" si="1"/>
        <v>94.55</v>
      </c>
    </row>
    <row r="26" spans="1:5" ht="15" hidden="1">
      <c r="A26" s="46">
        <v>2341</v>
      </c>
      <c r="B26" s="14" t="s">
        <v>29</v>
      </c>
      <c r="C26" s="15">
        <v>0</v>
      </c>
      <c r="D26" s="41">
        <f>C26/8822*7492</f>
        <v>0</v>
      </c>
      <c r="E26" s="41">
        <f>C26/8822*8900</f>
        <v>0</v>
      </c>
    </row>
    <row r="27" spans="1:5" ht="18.75" customHeight="1" hidden="1">
      <c r="A27" s="46">
        <v>2350</v>
      </c>
      <c r="B27" s="14" t="s">
        <v>31</v>
      </c>
      <c r="C27" s="15">
        <v>0</v>
      </c>
      <c r="D27" s="41">
        <f>C27/8822*7492</f>
        <v>0</v>
      </c>
      <c r="E27" s="41">
        <f>C27/8822*8900</f>
        <v>0</v>
      </c>
    </row>
    <row r="28" spans="1:5" ht="15" hidden="1">
      <c r="A28" s="46">
        <v>2363</v>
      </c>
      <c r="B28" s="14" t="s">
        <v>34</v>
      </c>
      <c r="C28" s="15">
        <v>0</v>
      </c>
      <c r="D28" s="41">
        <f>C28/8822*7492</f>
        <v>0</v>
      </c>
      <c r="E28" s="41">
        <f>C28/8822*8900</f>
        <v>0</v>
      </c>
    </row>
    <row r="29" spans="1:5" ht="15" hidden="1">
      <c r="A29" s="46">
        <v>5232</v>
      </c>
      <c r="B29" s="14" t="s">
        <v>40</v>
      </c>
      <c r="C29" s="15">
        <v>0</v>
      </c>
      <c r="D29" s="41">
        <f>C29/8822*7492</f>
        <v>0</v>
      </c>
      <c r="E29" s="41">
        <f>C29/8822*8900</f>
        <v>0</v>
      </c>
    </row>
    <row r="30" spans="1:5" ht="15">
      <c r="A30" s="46"/>
      <c r="B30" s="17" t="s">
        <v>7</v>
      </c>
      <c r="C30" s="18">
        <f>SUM(C19:C29)</f>
        <v>468.6</v>
      </c>
      <c r="D30" s="42">
        <f>SUM(D19:D29)</f>
        <v>567.3123486682808</v>
      </c>
      <c r="E30" s="42">
        <f>SUM(E19:E29)</f>
        <v>468.6</v>
      </c>
    </row>
    <row r="31" spans="1:5" ht="15">
      <c r="A31" s="47"/>
      <c r="B31" s="13" t="s">
        <v>8</v>
      </c>
      <c r="C31" s="11"/>
      <c r="D31" s="43"/>
      <c r="E31" s="43"/>
    </row>
    <row r="32" spans="1:5" ht="15">
      <c r="A32" s="46">
        <v>1100</v>
      </c>
      <c r="B32" s="13" t="s">
        <v>64</v>
      </c>
      <c r="C32" s="11">
        <v>880.55</v>
      </c>
      <c r="D32" s="41">
        <f aca="true" t="shared" si="2" ref="D32:D75">C32/413*500</f>
        <v>1066.0411622276029</v>
      </c>
      <c r="E32" s="41">
        <f aca="true" t="shared" si="3" ref="E32:E74">C32/413*413</f>
        <v>880.5500000000001</v>
      </c>
    </row>
    <row r="33" spans="1:5" ht="30">
      <c r="A33" s="46">
        <v>1200</v>
      </c>
      <c r="B33" s="14" t="s">
        <v>65</v>
      </c>
      <c r="C33" s="11">
        <v>212.12</v>
      </c>
      <c r="D33" s="41">
        <f t="shared" si="2"/>
        <v>256.80387409200966</v>
      </c>
      <c r="E33" s="41">
        <f t="shared" si="3"/>
        <v>212.11999999999998</v>
      </c>
    </row>
    <row r="34" spans="1:5" ht="15" hidden="1">
      <c r="A34" s="46">
        <v>2100</v>
      </c>
      <c r="B34" s="20" t="s">
        <v>49</v>
      </c>
      <c r="C34" s="21">
        <v>0</v>
      </c>
      <c r="D34" s="41">
        <f t="shared" si="2"/>
        <v>0</v>
      </c>
      <c r="E34" s="41">
        <f t="shared" si="3"/>
        <v>0</v>
      </c>
    </row>
    <row r="35" spans="1:5" ht="14.25" customHeight="1">
      <c r="A35" s="48">
        <v>2210</v>
      </c>
      <c r="B35" s="14" t="s">
        <v>45</v>
      </c>
      <c r="C35" s="15">
        <v>12.61</v>
      </c>
      <c r="D35" s="41">
        <f t="shared" si="2"/>
        <v>15.266343825665858</v>
      </c>
      <c r="E35" s="41">
        <f t="shared" si="3"/>
        <v>12.61</v>
      </c>
    </row>
    <row r="36" spans="1:5" ht="15">
      <c r="A36" s="46">
        <v>2222</v>
      </c>
      <c r="B36" s="14" t="s">
        <v>46</v>
      </c>
      <c r="C36" s="16">
        <v>28.55</v>
      </c>
      <c r="D36" s="41">
        <f t="shared" si="2"/>
        <v>34.56416464891041</v>
      </c>
      <c r="E36" s="41">
        <f t="shared" si="3"/>
        <v>28.55</v>
      </c>
    </row>
    <row r="37" spans="1:5" ht="15">
      <c r="A37" s="46">
        <v>2223</v>
      </c>
      <c r="B37" s="14" t="s">
        <v>47</v>
      </c>
      <c r="C37" s="15">
        <v>387.22</v>
      </c>
      <c r="D37" s="41">
        <f t="shared" si="2"/>
        <v>468.78934624697337</v>
      </c>
      <c r="E37" s="41">
        <f t="shared" si="3"/>
        <v>387.22</v>
      </c>
    </row>
    <row r="38" spans="1:5" ht="30">
      <c r="A38" s="46">
        <v>2230</v>
      </c>
      <c r="B38" s="14" t="s">
        <v>48</v>
      </c>
      <c r="C38" s="16">
        <v>7.91</v>
      </c>
      <c r="D38" s="41">
        <f t="shared" si="2"/>
        <v>9.576271186440678</v>
      </c>
      <c r="E38" s="41">
        <f t="shared" si="3"/>
        <v>7.91</v>
      </c>
    </row>
    <row r="39" spans="1:5" ht="15" hidden="1">
      <c r="A39" s="46">
        <v>2241</v>
      </c>
      <c r="B39" s="14" t="s">
        <v>14</v>
      </c>
      <c r="C39" s="15">
        <v>0</v>
      </c>
      <c r="D39" s="41">
        <f t="shared" si="2"/>
        <v>0</v>
      </c>
      <c r="E39" s="41">
        <f t="shared" si="3"/>
        <v>0</v>
      </c>
    </row>
    <row r="40" spans="1:5" ht="15">
      <c r="A40" s="46">
        <v>2242</v>
      </c>
      <c r="B40" s="14" t="s">
        <v>15</v>
      </c>
      <c r="C40" s="15">
        <v>2.88</v>
      </c>
      <c r="D40" s="41">
        <f t="shared" si="2"/>
        <v>3.486682808716707</v>
      </c>
      <c r="E40" s="41">
        <f t="shared" si="3"/>
        <v>2.88</v>
      </c>
    </row>
    <row r="41" spans="1:5" ht="15">
      <c r="A41" s="46">
        <v>2243</v>
      </c>
      <c r="B41" s="14" t="s">
        <v>16</v>
      </c>
      <c r="C41" s="16">
        <v>9.82</v>
      </c>
      <c r="D41" s="41">
        <f t="shared" si="2"/>
        <v>11.88861985472155</v>
      </c>
      <c r="E41" s="41">
        <f t="shared" si="3"/>
        <v>9.82</v>
      </c>
    </row>
    <row r="42" spans="1:5" ht="15">
      <c r="A42" s="46">
        <v>2244</v>
      </c>
      <c r="B42" s="14" t="s">
        <v>17</v>
      </c>
      <c r="C42" s="16">
        <v>143</v>
      </c>
      <c r="D42" s="41">
        <f t="shared" si="2"/>
        <v>173.12348668280873</v>
      </c>
      <c r="E42" s="41">
        <f t="shared" si="3"/>
        <v>143</v>
      </c>
    </row>
    <row r="43" spans="1:5" ht="15">
      <c r="A43" s="46">
        <v>2247</v>
      </c>
      <c r="B43" s="10" t="s">
        <v>18</v>
      </c>
      <c r="C43" s="11">
        <v>0.79</v>
      </c>
      <c r="D43" s="41">
        <f t="shared" si="2"/>
        <v>0.9564164648910413</v>
      </c>
      <c r="E43" s="41">
        <f t="shared" si="3"/>
        <v>0.79</v>
      </c>
    </row>
    <row r="44" spans="1:5" ht="15">
      <c r="A44" s="46">
        <v>2249</v>
      </c>
      <c r="B44" s="14" t="s">
        <v>19</v>
      </c>
      <c r="C44" s="15">
        <v>3.56</v>
      </c>
      <c r="D44" s="41">
        <f t="shared" si="2"/>
        <v>4.309927360774819</v>
      </c>
      <c r="E44" s="41">
        <f t="shared" si="3"/>
        <v>3.56</v>
      </c>
    </row>
    <row r="45" spans="1:5" ht="15">
      <c r="A45" s="46">
        <v>2251</v>
      </c>
      <c r="B45" s="14" t="s">
        <v>11</v>
      </c>
      <c r="C45" s="15">
        <v>55.45</v>
      </c>
      <c r="D45" s="41">
        <f t="shared" si="2"/>
        <v>67.13075060532688</v>
      </c>
      <c r="E45" s="41">
        <f t="shared" si="3"/>
        <v>55.449999999999996</v>
      </c>
    </row>
    <row r="46" spans="1:5" ht="15" hidden="1">
      <c r="A46" s="46">
        <v>2252</v>
      </c>
      <c r="B46" s="14" t="s">
        <v>12</v>
      </c>
      <c r="C46" s="15">
        <v>0</v>
      </c>
      <c r="D46" s="41">
        <f t="shared" si="2"/>
        <v>0</v>
      </c>
      <c r="E46" s="41">
        <f t="shared" si="3"/>
        <v>0</v>
      </c>
    </row>
    <row r="47" spans="1:5" ht="15">
      <c r="A47" s="46">
        <v>2259</v>
      </c>
      <c r="B47" s="14" t="s">
        <v>13</v>
      </c>
      <c r="C47" s="15">
        <v>0.26</v>
      </c>
      <c r="D47" s="41">
        <f t="shared" si="2"/>
        <v>0.31476997578692495</v>
      </c>
      <c r="E47" s="41">
        <f t="shared" si="3"/>
        <v>0.26</v>
      </c>
    </row>
    <row r="48" spans="1:5" ht="15">
      <c r="A48" s="46">
        <v>2261</v>
      </c>
      <c r="B48" s="14" t="s">
        <v>20</v>
      </c>
      <c r="C48" s="15">
        <v>1.91</v>
      </c>
      <c r="D48" s="41">
        <f t="shared" si="2"/>
        <v>2.3123486682808716</v>
      </c>
      <c r="E48" s="41">
        <f t="shared" si="3"/>
        <v>1.91</v>
      </c>
    </row>
    <row r="49" spans="1:5" ht="15">
      <c r="A49" s="46">
        <v>2262</v>
      </c>
      <c r="B49" s="14" t="s">
        <v>21</v>
      </c>
      <c r="C49" s="15">
        <v>8.53</v>
      </c>
      <c r="D49" s="41">
        <f t="shared" si="2"/>
        <v>10.326876513317192</v>
      </c>
      <c r="E49" s="41">
        <f t="shared" si="3"/>
        <v>8.53</v>
      </c>
    </row>
    <row r="50" spans="1:5" ht="15">
      <c r="A50" s="46">
        <v>2263</v>
      </c>
      <c r="B50" s="14" t="s">
        <v>22</v>
      </c>
      <c r="C50" s="16">
        <v>31.49</v>
      </c>
      <c r="D50" s="41">
        <f t="shared" si="2"/>
        <v>38.12348668280872</v>
      </c>
      <c r="E50" s="41">
        <f t="shared" si="3"/>
        <v>31.490000000000002</v>
      </c>
    </row>
    <row r="51" spans="1:5" ht="15">
      <c r="A51" s="46">
        <v>2264</v>
      </c>
      <c r="B51" s="14" t="s">
        <v>23</v>
      </c>
      <c r="C51" s="15">
        <v>0.15</v>
      </c>
      <c r="D51" s="41">
        <f t="shared" si="2"/>
        <v>0.18159806295399514</v>
      </c>
      <c r="E51" s="41">
        <f t="shared" si="3"/>
        <v>0.15</v>
      </c>
    </row>
    <row r="52" spans="1:5" ht="15">
      <c r="A52" s="46">
        <v>2279</v>
      </c>
      <c r="B52" s="14" t="s">
        <v>24</v>
      </c>
      <c r="C52" s="15">
        <v>33.38</v>
      </c>
      <c r="D52" s="41">
        <f t="shared" si="2"/>
        <v>40.411622276029064</v>
      </c>
      <c r="E52" s="41">
        <f t="shared" si="3"/>
        <v>33.38</v>
      </c>
    </row>
    <row r="53" spans="1:5" ht="15">
      <c r="A53" s="46">
        <v>2311</v>
      </c>
      <c r="B53" s="14" t="s">
        <v>25</v>
      </c>
      <c r="C53" s="16">
        <v>3.23</v>
      </c>
      <c r="D53" s="41">
        <f t="shared" si="2"/>
        <v>3.9104116222760292</v>
      </c>
      <c r="E53" s="41">
        <f t="shared" si="3"/>
        <v>3.23</v>
      </c>
    </row>
    <row r="54" spans="1:5" ht="15">
      <c r="A54" s="46">
        <v>2312</v>
      </c>
      <c r="B54" s="14" t="s">
        <v>26</v>
      </c>
      <c r="C54" s="15">
        <v>6.14</v>
      </c>
      <c r="D54" s="41">
        <f t="shared" si="2"/>
        <v>7.433414043583534</v>
      </c>
      <c r="E54" s="41">
        <f t="shared" si="3"/>
        <v>6.14</v>
      </c>
    </row>
    <row r="55" spans="1:5" ht="15">
      <c r="A55" s="46">
        <v>2321</v>
      </c>
      <c r="B55" s="14" t="s">
        <v>27</v>
      </c>
      <c r="C55" s="15">
        <v>634.42</v>
      </c>
      <c r="D55" s="41">
        <f t="shared" si="2"/>
        <v>768.0629539951574</v>
      </c>
      <c r="E55" s="41">
        <f t="shared" si="3"/>
        <v>634.42</v>
      </c>
    </row>
    <row r="56" spans="1:5" ht="15">
      <c r="A56" s="46">
        <v>2322</v>
      </c>
      <c r="B56" s="14" t="s">
        <v>28</v>
      </c>
      <c r="C56" s="15">
        <v>22.87</v>
      </c>
      <c r="D56" s="41">
        <f t="shared" si="2"/>
        <v>27.687651331719128</v>
      </c>
      <c r="E56" s="41">
        <f t="shared" si="3"/>
        <v>22.87</v>
      </c>
    </row>
    <row r="57" spans="1:5" ht="15" hidden="1">
      <c r="A57" s="46">
        <v>2341</v>
      </c>
      <c r="B57" s="14" t="s">
        <v>29</v>
      </c>
      <c r="C57" s="15">
        <v>0</v>
      </c>
      <c r="D57" s="41">
        <f t="shared" si="2"/>
        <v>0</v>
      </c>
      <c r="E57" s="41">
        <f t="shared" si="3"/>
        <v>0</v>
      </c>
    </row>
    <row r="58" spans="1:5" ht="15" hidden="1">
      <c r="A58" s="46">
        <v>2344</v>
      </c>
      <c r="B58" s="14" t="s">
        <v>30</v>
      </c>
      <c r="C58" s="16">
        <v>0</v>
      </c>
      <c r="D58" s="41">
        <f t="shared" si="2"/>
        <v>0</v>
      </c>
      <c r="E58" s="41">
        <f t="shared" si="3"/>
        <v>0</v>
      </c>
    </row>
    <row r="59" spans="1:5" ht="15">
      <c r="A59" s="46">
        <v>2350</v>
      </c>
      <c r="B59" s="14" t="s">
        <v>31</v>
      </c>
      <c r="C59" s="15">
        <v>28.02</v>
      </c>
      <c r="D59" s="41">
        <f t="shared" si="2"/>
        <v>33.922518159806295</v>
      </c>
      <c r="E59" s="41">
        <f t="shared" si="3"/>
        <v>28.019999999999996</v>
      </c>
    </row>
    <row r="60" spans="1:5" ht="15">
      <c r="A60" s="46">
        <v>2361</v>
      </c>
      <c r="B60" s="14" t="s">
        <v>32</v>
      </c>
      <c r="C60" s="15">
        <v>1.38</v>
      </c>
      <c r="D60" s="41">
        <f t="shared" si="2"/>
        <v>1.6707021791767553</v>
      </c>
      <c r="E60" s="41">
        <f t="shared" si="3"/>
        <v>1.38</v>
      </c>
    </row>
    <row r="61" spans="1:5" ht="15" hidden="1">
      <c r="A61" s="46">
        <v>2362</v>
      </c>
      <c r="B61" s="14" t="s">
        <v>33</v>
      </c>
      <c r="C61" s="15">
        <v>0</v>
      </c>
      <c r="D61" s="41">
        <f t="shared" si="2"/>
        <v>0</v>
      </c>
      <c r="E61" s="41">
        <f t="shared" si="3"/>
        <v>0</v>
      </c>
    </row>
    <row r="62" spans="1:5" ht="15">
      <c r="A62" s="46">
        <v>2363</v>
      </c>
      <c r="B62" s="14" t="s">
        <v>34</v>
      </c>
      <c r="C62" s="15">
        <v>15.08</v>
      </c>
      <c r="D62" s="41">
        <f t="shared" si="2"/>
        <v>18.256658595641646</v>
      </c>
      <c r="E62" s="41">
        <f t="shared" si="3"/>
        <v>15.08</v>
      </c>
    </row>
    <row r="63" spans="1:5" ht="15.75" customHeight="1" hidden="1">
      <c r="A63" s="46">
        <v>2370</v>
      </c>
      <c r="B63" s="14" t="s">
        <v>35</v>
      </c>
      <c r="C63" s="15">
        <v>0</v>
      </c>
      <c r="D63" s="41">
        <f t="shared" si="2"/>
        <v>0</v>
      </c>
      <c r="E63" s="41">
        <f t="shared" si="3"/>
        <v>0</v>
      </c>
    </row>
    <row r="64" spans="1:5" ht="15">
      <c r="A64" s="46">
        <v>2400</v>
      </c>
      <c r="B64" s="14" t="s">
        <v>50</v>
      </c>
      <c r="C64" s="16">
        <v>1.29</v>
      </c>
      <c r="D64" s="41">
        <f t="shared" si="2"/>
        <v>1.5617433414043582</v>
      </c>
      <c r="E64" s="41">
        <f t="shared" si="3"/>
        <v>1.29</v>
      </c>
    </row>
    <row r="65" spans="1:5" ht="15">
      <c r="A65" s="46">
        <v>2512</v>
      </c>
      <c r="B65" s="14" t="s">
        <v>36</v>
      </c>
      <c r="C65" s="15">
        <v>0</v>
      </c>
      <c r="D65" s="41">
        <f t="shared" si="2"/>
        <v>0</v>
      </c>
      <c r="E65" s="41">
        <f t="shared" si="3"/>
        <v>0</v>
      </c>
    </row>
    <row r="66" spans="1:5" ht="30" customHeight="1">
      <c r="A66" s="46">
        <v>2513</v>
      </c>
      <c r="B66" s="14" t="s">
        <v>37</v>
      </c>
      <c r="C66" s="15">
        <v>22.79</v>
      </c>
      <c r="D66" s="41">
        <f t="shared" si="2"/>
        <v>27.590799031476998</v>
      </c>
      <c r="E66" s="41">
        <f t="shared" si="3"/>
        <v>22.79</v>
      </c>
    </row>
    <row r="67" spans="1:5" ht="16.5" customHeight="1">
      <c r="A67" s="46">
        <v>2515</v>
      </c>
      <c r="B67" s="14" t="s">
        <v>38</v>
      </c>
      <c r="C67" s="15">
        <v>0.91</v>
      </c>
      <c r="D67" s="41">
        <f t="shared" si="2"/>
        <v>1.1016949152542372</v>
      </c>
      <c r="E67" s="41">
        <f t="shared" si="3"/>
        <v>0.91</v>
      </c>
    </row>
    <row r="68" spans="1:5" ht="15" customHeight="1">
      <c r="A68" s="46">
        <v>2519</v>
      </c>
      <c r="B68" s="14" t="s">
        <v>41</v>
      </c>
      <c r="C68" s="15">
        <v>5.59</v>
      </c>
      <c r="D68" s="41">
        <f t="shared" si="2"/>
        <v>6.7675544794188855</v>
      </c>
      <c r="E68" s="41">
        <f t="shared" si="3"/>
        <v>5.59</v>
      </c>
    </row>
    <row r="69" spans="1:5" ht="15.75" customHeight="1" hidden="1">
      <c r="A69" s="46">
        <v>6240</v>
      </c>
      <c r="B69" s="14" t="s">
        <v>54</v>
      </c>
      <c r="C69" s="15">
        <v>0</v>
      </c>
      <c r="D69" s="41">
        <f t="shared" si="2"/>
        <v>0</v>
      </c>
      <c r="E69" s="41">
        <f t="shared" si="3"/>
        <v>0</v>
      </c>
    </row>
    <row r="70" spans="1:5" ht="15.75" customHeight="1" hidden="1">
      <c r="A70" s="46">
        <v>6290</v>
      </c>
      <c r="B70" s="14" t="s">
        <v>55</v>
      </c>
      <c r="C70" s="15">
        <v>0</v>
      </c>
      <c r="D70" s="41">
        <f t="shared" si="2"/>
        <v>0</v>
      </c>
      <c r="E70" s="41">
        <f t="shared" si="3"/>
        <v>0</v>
      </c>
    </row>
    <row r="71" spans="1:5" ht="15">
      <c r="A71" s="46">
        <v>5121</v>
      </c>
      <c r="B71" s="14" t="s">
        <v>39</v>
      </c>
      <c r="C71" s="16">
        <v>4.03</v>
      </c>
      <c r="D71" s="41">
        <f t="shared" si="2"/>
        <v>4.878934624697337</v>
      </c>
      <c r="E71" s="41">
        <f t="shared" si="3"/>
        <v>4.03</v>
      </c>
    </row>
    <row r="72" spans="1:5" ht="15">
      <c r="A72" s="46">
        <v>5232</v>
      </c>
      <c r="B72" s="14" t="s">
        <v>40</v>
      </c>
      <c r="C72" s="16">
        <v>0.47</v>
      </c>
      <c r="D72" s="41">
        <f t="shared" si="2"/>
        <v>0.5690072639225181</v>
      </c>
      <c r="E72" s="41">
        <f t="shared" si="3"/>
        <v>0.47</v>
      </c>
    </row>
    <row r="73" spans="1:5" ht="15" hidden="1">
      <c r="A73" s="46">
        <v>5238</v>
      </c>
      <c r="B73" s="14" t="s">
        <v>42</v>
      </c>
      <c r="C73" s="15">
        <v>0</v>
      </c>
      <c r="D73" s="41">
        <f t="shared" si="2"/>
        <v>0</v>
      </c>
      <c r="E73" s="41">
        <f t="shared" si="3"/>
        <v>0</v>
      </c>
    </row>
    <row r="74" spans="1:5" ht="15">
      <c r="A74" s="46">
        <v>5240</v>
      </c>
      <c r="B74" s="14" t="s">
        <v>43</v>
      </c>
      <c r="C74" s="15">
        <v>0.55</v>
      </c>
      <c r="D74" s="41">
        <f t="shared" si="2"/>
        <v>0.665859564164649</v>
      </c>
      <c r="E74" s="41">
        <f t="shared" si="3"/>
        <v>0.55</v>
      </c>
    </row>
    <row r="75" spans="1:5" ht="15" hidden="1">
      <c r="A75" s="46">
        <v>5250</v>
      </c>
      <c r="B75" s="14" t="s">
        <v>44</v>
      </c>
      <c r="C75" s="15"/>
      <c r="D75" s="41">
        <f t="shared" si="2"/>
        <v>0</v>
      </c>
      <c r="E75" s="41">
        <f>C75/413*413</f>
        <v>0</v>
      </c>
    </row>
    <row r="76" spans="1:5" ht="15.75" customHeight="1">
      <c r="A76" s="47"/>
      <c r="B76" s="22" t="s">
        <v>9</v>
      </c>
      <c r="C76" s="18">
        <f>SUM(C32:C75)</f>
        <v>2566.9500000000003</v>
      </c>
      <c r="D76" s="42">
        <f>SUM(D32:D75)</f>
        <v>3107.687651331719</v>
      </c>
      <c r="E76" s="42">
        <f>SUM(E32:E75)</f>
        <v>2566.9500000000003</v>
      </c>
    </row>
    <row r="77" spans="1:5" ht="15.75" customHeight="1">
      <c r="A77" s="47"/>
      <c r="B77" s="22" t="s">
        <v>51</v>
      </c>
      <c r="C77" s="18">
        <f>C76+C30</f>
        <v>3035.55</v>
      </c>
      <c r="D77" s="42">
        <f>D76+D30</f>
        <v>3674.9999999999995</v>
      </c>
      <c r="E77" s="42">
        <f>E76+E30</f>
        <v>3035.55</v>
      </c>
    </row>
    <row r="78" spans="1:5" ht="15">
      <c r="A78" s="23"/>
      <c r="B78" s="24"/>
      <c r="C78" s="25"/>
      <c r="D78" s="7"/>
      <c r="E78" s="7"/>
    </row>
    <row r="79" spans="1:5" ht="15.75" customHeight="1">
      <c r="A79" s="65" t="s">
        <v>68</v>
      </c>
      <c r="B79" s="66"/>
      <c r="C79" s="7">
        <v>413</v>
      </c>
      <c r="D79" s="1">
        <v>500</v>
      </c>
      <c r="E79" s="1">
        <v>413</v>
      </c>
    </row>
    <row r="80" spans="1:5" ht="51.75" customHeight="1">
      <c r="A80" s="65" t="s">
        <v>69</v>
      </c>
      <c r="B80" s="66"/>
      <c r="C80" s="26">
        <f>C77/C79</f>
        <v>7.3500000000000005</v>
      </c>
      <c r="D80" s="36">
        <f>D77/D79</f>
        <v>7.349999999999999</v>
      </c>
      <c r="E80" s="36">
        <f>E77/E79</f>
        <v>7.3500000000000005</v>
      </c>
    </row>
    <row r="81" spans="1:3" ht="15">
      <c r="A81" s="24"/>
      <c r="B81" s="25"/>
      <c r="C81" s="25"/>
    </row>
    <row r="82" spans="1:5" s="33" customFormat="1" ht="15">
      <c r="A82" s="65" t="s">
        <v>70</v>
      </c>
      <c r="B82" s="66"/>
      <c r="C82" s="32"/>
      <c r="D82" s="32"/>
      <c r="E82" s="32"/>
    </row>
    <row r="83" spans="1:5" s="33" customFormat="1" ht="27.75" customHeight="1">
      <c r="A83" s="65" t="s">
        <v>71</v>
      </c>
      <c r="B83" s="66"/>
      <c r="C83" s="32"/>
      <c r="D83" s="32"/>
      <c r="E83" s="32"/>
    </row>
    <row r="84" s="33" customFormat="1" ht="15"/>
    <row r="85" s="33" customFormat="1" ht="15">
      <c r="A85" s="33" t="s">
        <v>72</v>
      </c>
    </row>
    <row r="86" s="33" customFormat="1" ht="15"/>
    <row r="87" spans="1:2" s="33" customFormat="1" ht="15">
      <c r="A87" s="33" t="s">
        <v>77</v>
      </c>
      <c r="B87" s="34"/>
    </row>
    <row r="88" s="33" customFormat="1" ht="13.5" customHeight="1">
      <c r="B88" s="35" t="s">
        <v>73</v>
      </c>
    </row>
  </sheetData>
  <sheetProtection/>
  <mergeCells count="12">
    <mergeCell ref="B11:C11"/>
    <mergeCell ref="B13:E13"/>
    <mergeCell ref="B1:D1"/>
    <mergeCell ref="B12:C12"/>
    <mergeCell ref="A79:B79"/>
    <mergeCell ref="A80:B80"/>
    <mergeCell ref="A83:B83"/>
    <mergeCell ref="B6:D6"/>
    <mergeCell ref="A9:C9"/>
    <mergeCell ref="A82:B82"/>
    <mergeCell ref="A7:E7"/>
    <mergeCell ref="A10:C10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600" verticalDpi="600" orientation="portrait" paperSize="9" scale="66" r:id="rId1"/>
  <headerFooter alignWithMargins="0">
    <oddHeader>&amp;C&amp;"Times New Roman,Regular"&amp;11&amp;P</oddHeader>
    <oddFooter>&amp;C&amp;"Times New Roman,Regular"&amp;12&amp;F; 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view="pageLayout" zoomScaleNormal="90" workbookViewId="0" topLeftCell="A1">
      <selection activeCell="A98" sqref="A98:B106"/>
    </sheetView>
  </sheetViews>
  <sheetFormatPr defaultColWidth="9.140625" defaultRowHeight="12.75"/>
  <cols>
    <col min="1" max="1" width="15.7109375" style="4" customWidth="1"/>
    <col min="2" max="2" width="46.00390625" style="4" customWidth="1"/>
    <col min="3" max="3" width="24.28125" style="27" hidden="1" customWidth="1"/>
    <col min="4" max="4" width="24.140625" style="4" customWidth="1"/>
    <col min="5" max="5" width="24.00390625" style="4" customWidth="1"/>
    <col min="6" max="16384" width="9.140625" style="4" customWidth="1"/>
  </cols>
  <sheetData>
    <row r="1" spans="2:5" s="2" customFormat="1" ht="14.25" customHeight="1">
      <c r="B1" s="67"/>
      <c r="C1" s="67"/>
      <c r="D1" s="69"/>
      <c r="E1" s="3" t="s">
        <v>62</v>
      </c>
    </row>
    <row r="2" spans="2:5" s="2" customFormat="1" ht="14.25" customHeight="1">
      <c r="B2" s="37"/>
      <c r="C2" s="37"/>
      <c r="D2" s="37"/>
      <c r="E2" s="39" t="s">
        <v>74</v>
      </c>
    </row>
    <row r="3" spans="2:5" s="2" customFormat="1" ht="14.25" customHeight="1">
      <c r="B3" s="37"/>
      <c r="C3" s="37"/>
      <c r="D3" s="37"/>
      <c r="E3" s="39" t="s">
        <v>75</v>
      </c>
    </row>
    <row r="4" spans="2:5" s="2" customFormat="1" ht="14.25" customHeight="1">
      <c r="B4" s="3"/>
      <c r="C4" s="5"/>
      <c r="E4" s="3" t="s">
        <v>67</v>
      </c>
    </row>
    <row r="5" spans="2:5" s="2" customFormat="1" ht="14.25" customHeight="1">
      <c r="B5" s="31"/>
      <c r="C5" s="37"/>
      <c r="D5" s="37"/>
      <c r="E5" s="3" t="s">
        <v>76</v>
      </c>
    </row>
    <row r="6" spans="1:4" ht="15">
      <c r="A6" s="2"/>
      <c r="B6" s="67"/>
      <c r="C6" s="67"/>
      <c r="D6" s="68"/>
    </row>
    <row r="7" spans="1:5" ht="15.75">
      <c r="A7" s="64" t="s">
        <v>10</v>
      </c>
      <c r="B7" s="64"/>
      <c r="C7" s="64"/>
      <c r="D7" s="64"/>
      <c r="E7" s="64"/>
    </row>
    <row r="8" spans="1:5" ht="15.75">
      <c r="A8" s="50"/>
      <c r="B8" s="50"/>
      <c r="C8" s="50"/>
      <c r="D8" s="50"/>
      <c r="E8" s="50"/>
    </row>
    <row r="9" spans="1:3" ht="15">
      <c r="A9" s="60" t="s">
        <v>1</v>
      </c>
      <c r="B9" s="60"/>
      <c r="C9" s="60"/>
    </row>
    <row r="10" spans="1:3" ht="15">
      <c r="A10" s="60" t="s">
        <v>0</v>
      </c>
      <c r="B10" s="60"/>
      <c r="C10" s="60"/>
    </row>
    <row r="11" spans="1:3" ht="15">
      <c r="A11" s="6"/>
      <c r="B11" s="60" t="s">
        <v>52</v>
      </c>
      <c r="C11" s="60"/>
    </row>
    <row r="12" spans="1:3" ht="15">
      <c r="A12" s="6"/>
      <c r="B12" s="60" t="s">
        <v>59</v>
      </c>
      <c r="C12" s="60"/>
    </row>
    <row r="13" spans="1:5" ht="15" customHeight="1">
      <c r="A13" s="6"/>
      <c r="B13" s="60" t="s">
        <v>61</v>
      </c>
      <c r="C13" s="60"/>
      <c r="D13" s="60"/>
      <c r="E13" s="60"/>
    </row>
    <row r="14" spans="1:3" ht="15">
      <c r="A14" s="6" t="s">
        <v>2</v>
      </c>
      <c r="B14" s="6" t="s">
        <v>63</v>
      </c>
      <c r="C14" s="7"/>
    </row>
    <row r="15" spans="1:3" ht="15">
      <c r="A15" s="6"/>
      <c r="B15" s="6"/>
      <c r="C15" s="7"/>
    </row>
    <row r="16" spans="1:5" ht="97.5" customHeight="1">
      <c r="A16" s="1" t="s">
        <v>3</v>
      </c>
      <c r="B16" s="1" t="s">
        <v>4</v>
      </c>
      <c r="C16" s="1" t="s">
        <v>5</v>
      </c>
      <c r="D16" s="1" t="s">
        <v>66</v>
      </c>
      <c r="E16" s="1" t="s">
        <v>78</v>
      </c>
    </row>
    <row r="17" spans="1:5" ht="14.25">
      <c r="A17" s="8">
        <v>1</v>
      </c>
      <c r="B17" s="9">
        <v>2</v>
      </c>
      <c r="C17" s="9">
        <v>3</v>
      </c>
      <c r="D17" s="9">
        <v>3</v>
      </c>
      <c r="E17" s="9">
        <v>4</v>
      </c>
    </row>
    <row r="18" spans="1:5" ht="15">
      <c r="A18" s="49"/>
      <c r="B18" s="10" t="s">
        <v>6</v>
      </c>
      <c r="C18" s="11"/>
      <c r="D18" s="11"/>
      <c r="E18" s="11"/>
    </row>
    <row r="19" spans="1:5" ht="15">
      <c r="A19" s="46">
        <v>1100</v>
      </c>
      <c r="B19" s="13" t="s">
        <v>64</v>
      </c>
      <c r="C19" s="11">
        <v>187.54</v>
      </c>
      <c r="D19" s="41">
        <f>C19/61*160</f>
        <v>491.90819672131147</v>
      </c>
      <c r="E19" s="41">
        <f>C19/61*61</f>
        <v>187.54</v>
      </c>
    </row>
    <row r="20" spans="1:5" ht="28.5" customHeight="1">
      <c r="A20" s="46">
        <v>1200</v>
      </c>
      <c r="B20" s="14" t="s">
        <v>65</v>
      </c>
      <c r="C20" s="11">
        <v>45.18</v>
      </c>
      <c r="D20" s="41">
        <f aca="true" t="shared" si="0" ref="D20:D29">C20/61*160</f>
        <v>118.50491803278688</v>
      </c>
      <c r="E20" s="41">
        <f aca="true" t="shared" si="1" ref="E20:E29">C20/61*61</f>
        <v>45.18</v>
      </c>
    </row>
    <row r="21" spans="1:5" ht="15">
      <c r="A21" s="46">
        <v>2222</v>
      </c>
      <c r="B21" s="14" t="s">
        <v>46</v>
      </c>
      <c r="C21" s="15">
        <v>17.98</v>
      </c>
      <c r="D21" s="41">
        <f t="shared" si="0"/>
        <v>47.16065573770492</v>
      </c>
      <c r="E21" s="41">
        <f t="shared" si="1"/>
        <v>17.98</v>
      </c>
    </row>
    <row r="22" spans="1:5" ht="15">
      <c r="A22" s="46">
        <v>2223</v>
      </c>
      <c r="B22" s="14" t="s">
        <v>47</v>
      </c>
      <c r="C22" s="15">
        <v>13.29</v>
      </c>
      <c r="D22" s="41">
        <f t="shared" si="0"/>
        <v>34.85901639344262</v>
      </c>
      <c r="E22" s="41">
        <f t="shared" si="1"/>
        <v>13.29</v>
      </c>
    </row>
    <row r="23" spans="1:5" ht="30">
      <c r="A23" s="46">
        <v>2243</v>
      </c>
      <c r="B23" s="14" t="s">
        <v>16</v>
      </c>
      <c r="C23" s="16">
        <v>6.08</v>
      </c>
      <c r="D23" s="41">
        <f t="shared" si="0"/>
        <v>15.947540983606558</v>
      </c>
      <c r="E23" s="41">
        <f t="shared" si="1"/>
        <v>6.08</v>
      </c>
    </row>
    <row r="24" spans="1:5" ht="30">
      <c r="A24" s="46">
        <v>2249</v>
      </c>
      <c r="B24" s="14" t="s">
        <v>19</v>
      </c>
      <c r="C24" s="16">
        <v>23.96</v>
      </c>
      <c r="D24" s="41">
        <f t="shared" si="0"/>
        <v>62.84590163934426</v>
      </c>
      <c r="E24" s="41">
        <f t="shared" si="1"/>
        <v>23.96</v>
      </c>
    </row>
    <row r="25" spans="1:5" ht="15">
      <c r="A25" s="46">
        <v>2321</v>
      </c>
      <c r="B25" s="14" t="s">
        <v>27</v>
      </c>
      <c r="C25" s="15">
        <v>21.74</v>
      </c>
      <c r="D25" s="41">
        <f t="shared" si="0"/>
        <v>57.02295081967213</v>
      </c>
      <c r="E25" s="41">
        <f t="shared" si="1"/>
        <v>21.74</v>
      </c>
    </row>
    <row r="26" spans="1:5" ht="15">
      <c r="A26" s="46">
        <v>2341</v>
      </c>
      <c r="B26" s="14" t="s">
        <v>29</v>
      </c>
      <c r="C26" s="15">
        <v>1.33</v>
      </c>
      <c r="D26" s="41">
        <f t="shared" si="0"/>
        <v>3.4885245901639346</v>
      </c>
      <c r="E26" s="41">
        <f t="shared" si="1"/>
        <v>1.33</v>
      </c>
    </row>
    <row r="27" spans="1:5" ht="15">
      <c r="A27" s="46">
        <v>2350</v>
      </c>
      <c r="B27" s="14" t="s">
        <v>31</v>
      </c>
      <c r="C27" s="15">
        <v>2.05</v>
      </c>
      <c r="D27" s="41">
        <f t="shared" si="0"/>
        <v>5.377049180327869</v>
      </c>
      <c r="E27" s="41">
        <f t="shared" si="1"/>
        <v>2.05</v>
      </c>
    </row>
    <row r="28" spans="1:5" ht="15">
      <c r="A28" s="46">
        <v>2363</v>
      </c>
      <c r="B28" s="14" t="s">
        <v>34</v>
      </c>
      <c r="C28" s="15">
        <v>276.69</v>
      </c>
      <c r="D28" s="41">
        <f t="shared" si="0"/>
        <v>725.7442622950819</v>
      </c>
      <c r="E28" s="41">
        <f t="shared" si="1"/>
        <v>276.69</v>
      </c>
    </row>
    <row r="29" spans="1:5" ht="15">
      <c r="A29" s="46">
        <v>5232</v>
      </c>
      <c r="B29" s="14" t="s">
        <v>40</v>
      </c>
      <c r="C29" s="15">
        <v>0.17</v>
      </c>
      <c r="D29" s="41">
        <f t="shared" si="0"/>
        <v>0.4459016393442623</v>
      </c>
      <c r="E29" s="41">
        <f t="shared" si="1"/>
        <v>0.17</v>
      </c>
    </row>
    <row r="30" spans="1:5" ht="15">
      <c r="A30" s="46"/>
      <c r="B30" s="17" t="s">
        <v>7</v>
      </c>
      <c r="C30" s="18">
        <f>SUM(C19:C29)</f>
        <v>596.0099999999999</v>
      </c>
      <c r="D30" s="42">
        <f>SUM(D19:D29)</f>
        <v>1563.3049180327869</v>
      </c>
      <c r="E30" s="42">
        <f>SUM(E19:E29)</f>
        <v>596.0099999999999</v>
      </c>
    </row>
    <row r="31" spans="1:5" ht="15">
      <c r="A31" s="47"/>
      <c r="B31" s="13" t="s">
        <v>8</v>
      </c>
      <c r="C31" s="11"/>
      <c r="D31" s="43"/>
      <c r="E31" s="43"/>
    </row>
    <row r="32" spans="1:5" ht="15">
      <c r="A32" s="46">
        <v>1100</v>
      </c>
      <c r="B32" s="13" t="s">
        <v>64</v>
      </c>
      <c r="C32" s="11">
        <v>250.51</v>
      </c>
      <c r="D32" s="41">
        <f aca="true" t="shared" si="2" ref="D32:D75">C32/61*160</f>
        <v>657.0754098360655</v>
      </c>
      <c r="E32" s="41">
        <f aca="true" t="shared" si="3" ref="E32:E75">C32/61*61</f>
        <v>250.50999999999996</v>
      </c>
    </row>
    <row r="33" spans="1:5" ht="30.75" customHeight="1">
      <c r="A33" s="46">
        <v>1200</v>
      </c>
      <c r="B33" s="14" t="s">
        <v>65</v>
      </c>
      <c r="C33" s="11">
        <v>60.35</v>
      </c>
      <c r="D33" s="41">
        <f t="shared" si="2"/>
        <v>158.29508196721312</v>
      </c>
      <c r="E33" s="41">
        <f t="shared" si="3"/>
        <v>60.35</v>
      </c>
    </row>
    <row r="34" spans="1:5" ht="30" hidden="1">
      <c r="A34" s="46">
        <v>2100</v>
      </c>
      <c r="B34" s="20" t="s">
        <v>49</v>
      </c>
      <c r="C34" s="21">
        <v>0</v>
      </c>
      <c r="D34" s="41">
        <f t="shared" si="2"/>
        <v>0</v>
      </c>
      <c r="E34" s="41">
        <f t="shared" si="3"/>
        <v>0</v>
      </c>
    </row>
    <row r="35" spans="1:5" ht="15">
      <c r="A35" s="48">
        <v>2210</v>
      </c>
      <c r="B35" s="14" t="s">
        <v>45</v>
      </c>
      <c r="C35" s="15">
        <v>4.21</v>
      </c>
      <c r="D35" s="41">
        <f t="shared" si="2"/>
        <v>11.042622950819672</v>
      </c>
      <c r="E35" s="41">
        <f t="shared" si="3"/>
        <v>4.21</v>
      </c>
    </row>
    <row r="36" spans="1:5" ht="15">
      <c r="A36" s="46">
        <v>2222</v>
      </c>
      <c r="B36" s="14" t="s">
        <v>46</v>
      </c>
      <c r="C36" s="16">
        <v>4.22</v>
      </c>
      <c r="D36" s="41">
        <f t="shared" si="2"/>
        <v>11.06885245901639</v>
      </c>
      <c r="E36" s="41">
        <f t="shared" si="3"/>
        <v>4.22</v>
      </c>
    </row>
    <row r="37" spans="1:5" ht="15">
      <c r="A37" s="46">
        <v>2223</v>
      </c>
      <c r="B37" s="14" t="s">
        <v>47</v>
      </c>
      <c r="C37" s="15">
        <v>57.19</v>
      </c>
      <c r="D37" s="41">
        <f t="shared" si="2"/>
        <v>150.00655737704918</v>
      </c>
      <c r="E37" s="41">
        <f t="shared" si="3"/>
        <v>57.19</v>
      </c>
    </row>
    <row r="38" spans="1:5" ht="30">
      <c r="A38" s="46">
        <v>2230</v>
      </c>
      <c r="B38" s="14" t="s">
        <v>48</v>
      </c>
      <c r="C38" s="16">
        <v>2.63</v>
      </c>
      <c r="D38" s="41">
        <f t="shared" si="2"/>
        <v>6.898360655737704</v>
      </c>
      <c r="E38" s="41">
        <f t="shared" si="3"/>
        <v>2.63</v>
      </c>
    </row>
    <row r="39" spans="1:5" ht="15" hidden="1">
      <c r="A39" s="46">
        <v>2241</v>
      </c>
      <c r="B39" s="14" t="s">
        <v>14</v>
      </c>
      <c r="C39" s="15">
        <v>0</v>
      </c>
      <c r="D39" s="41">
        <f t="shared" si="2"/>
        <v>0</v>
      </c>
      <c r="E39" s="41">
        <f t="shared" si="3"/>
        <v>0</v>
      </c>
    </row>
    <row r="40" spans="1:5" ht="15">
      <c r="A40" s="46">
        <v>2242</v>
      </c>
      <c r="B40" s="14" t="s">
        <v>15</v>
      </c>
      <c r="C40" s="15">
        <v>0.96</v>
      </c>
      <c r="D40" s="41">
        <f t="shared" si="2"/>
        <v>2.5180327868852457</v>
      </c>
      <c r="E40" s="41">
        <f t="shared" si="3"/>
        <v>0.96</v>
      </c>
    </row>
    <row r="41" spans="1:5" ht="30">
      <c r="A41" s="46">
        <v>2243</v>
      </c>
      <c r="B41" s="14" t="s">
        <v>16</v>
      </c>
      <c r="C41" s="16">
        <v>2.84</v>
      </c>
      <c r="D41" s="41">
        <f t="shared" si="2"/>
        <v>7.449180327868852</v>
      </c>
      <c r="E41" s="41">
        <f t="shared" si="3"/>
        <v>2.84</v>
      </c>
    </row>
    <row r="42" spans="1:5" ht="15">
      <c r="A42" s="46">
        <v>2244</v>
      </c>
      <c r="B42" s="14" t="s">
        <v>17</v>
      </c>
      <c r="C42" s="16">
        <v>41.76</v>
      </c>
      <c r="D42" s="41">
        <f t="shared" si="2"/>
        <v>109.53442622950818</v>
      </c>
      <c r="E42" s="41">
        <f t="shared" si="3"/>
        <v>41.76</v>
      </c>
    </row>
    <row r="43" spans="1:5" ht="15">
      <c r="A43" s="46">
        <v>2247</v>
      </c>
      <c r="B43" s="10" t="s">
        <v>18</v>
      </c>
      <c r="C43" s="11">
        <v>0.26</v>
      </c>
      <c r="D43" s="41">
        <f t="shared" si="2"/>
        <v>0.6819672131147542</v>
      </c>
      <c r="E43" s="41">
        <f t="shared" si="3"/>
        <v>0.26</v>
      </c>
    </row>
    <row r="44" spans="1:5" ht="30">
      <c r="A44" s="46">
        <v>2249</v>
      </c>
      <c r="B44" s="14" t="s">
        <v>19</v>
      </c>
      <c r="C44" s="15">
        <v>1.03</v>
      </c>
      <c r="D44" s="41">
        <f t="shared" si="2"/>
        <v>2.701639344262295</v>
      </c>
      <c r="E44" s="41">
        <f t="shared" si="3"/>
        <v>1.03</v>
      </c>
    </row>
    <row r="45" spans="1:5" ht="15">
      <c r="A45" s="46">
        <v>2251</v>
      </c>
      <c r="B45" s="14" t="s">
        <v>11</v>
      </c>
      <c r="C45" s="15">
        <v>9.91</v>
      </c>
      <c r="D45" s="41">
        <f t="shared" si="2"/>
        <v>25.99344262295082</v>
      </c>
      <c r="E45" s="41">
        <f t="shared" si="3"/>
        <v>9.91</v>
      </c>
    </row>
    <row r="46" spans="1:5" ht="15" hidden="1">
      <c r="A46" s="46">
        <v>2252</v>
      </c>
      <c r="B46" s="14" t="s">
        <v>12</v>
      </c>
      <c r="C46" s="15">
        <v>0</v>
      </c>
      <c r="D46" s="41">
        <f t="shared" si="2"/>
        <v>0</v>
      </c>
      <c r="E46" s="41">
        <f t="shared" si="3"/>
        <v>0</v>
      </c>
    </row>
    <row r="47" spans="1:5" ht="15">
      <c r="A47" s="46">
        <v>2259</v>
      </c>
      <c r="B47" s="14" t="s">
        <v>13</v>
      </c>
      <c r="C47" s="15">
        <v>0.04</v>
      </c>
      <c r="D47" s="41">
        <f t="shared" si="2"/>
        <v>0.10491803278688525</v>
      </c>
      <c r="E47" s="41">
        <f t="shared" si="3"/>
        <v>0.04</v>
      </c>
    </row>
    <row r="48" spans="1:5" ht="15">
      <c r="A48" s="46">
        <v>2261</v>
      </c>
      <c r="B48" s="14" t="s">
        <v>20</v>
      </c>
      <c r="C48" s="15">
        <v>0.64</v>
      </c>
      <c r="D48" s="41">
        <f t="shared" si="2"/>
        <v>1.678688524590164</v>
      </c>
      <c r="E48" s="41">
        <f t="shared" si="3"/>
        <v>0.64</v>
      </c>
    </row>
    <row r="49" spans="1:5" ht="15">
      <c r="A49" s="46">
        <v>2262</v>
      </c>
      <c r="B49" s="14" t="s">
        <v>21</v>
      </c>
      <c r="C49" s="15">
        <v>2.84</v>
      </c>
      <c r="D49" s="41">
        <f t="shared" si="2"/>
        <v>7.449180327868852</v>
      </c>
      <c r="E49" s="41">
        <f t="shared" si="3"/>
        <v>2.84</v>
      </c>
    </row>
    <row r="50" spans="1:5" ht="15">
      <c r="A50" s="46">
        <v>2263</v>
      </c>
      <c r="B50" s="14" t="s">
        <v>22</v>
      </c>
      <c r="C50" s="16">
        <v>10.48</v>
      </c>
      <c r="D50" s="41">
        <f t="shared" si="2"/>
        <v>27.488524590163937</v>
      </c>
      <c r="E50" s="41">
        <f t="shared" si="3"/>
        <v>10.48</v>
      </c>
    </row>
    <row r="51" spans="1:5" ht="15">
      <c r="A51" s="46">
        <v>2264</v>
      </c>
      <c r="B51" s="14" t="s">
        <v>23</v>
      </c>
      <c r="C51" s="15">
        <v>0.05</v>
      </c>
      <c r="D51" s="41">
        <f t="shared" si="2"/>
        <v>0.13114754098360656</v>
      </c>
      <c r="E51" s="41">
        <f t="shared" si="3"/>
        <v>0.05</v>
      </c>
    </row>
    <row r="52" spans="1:5" ht="15">
      <c r="A52" s="46">
        <v>2279</v>
      </c>
      <c r="B52" s="14" t="s">
        <v>24</v>
      </c>
      <c r="C52" s="15">
        <v>11.45</v>
      </c>
      <c r="D52" s="41">
        <f t="shared" si="2"/>
        <v>30.0327868852459</v>
      </c>
      <c r="E52" s="41">
        <f t="shared" si="3"/>
        <v>11.45</v>
      </c>
    </row>
    <row r="53" spans="1:5" ht="15">
      <c r="A53" s="46">
        <v>2311</v>
      </c>
      <c r="B53" s="14" t="s">
        <v>25</v>
      </c>
      <c r="C53" s="16">
        <v>1.08</v>
      </c>
      <c r="D53" s="41">
        <f t="shared" si="2"/>
        <v>2.832786885245902</v>
      </c>
      <c r="E53" s="41">
        <f t="shared" si="3"/>
        <v>1.08</v>
      </c>
    </row>
    <row r="54" spans="1:5" ht="15">
      <c r="A54" s="46">
        <v>2312</v>
      </c>
      <c r="B54" s="14" t="s">
        <v>26</v>
      </c>
      <c r="C54" s="16">
        <v>2.05</v>
      </c>
      <c r="D54" s="41">
        <f t="shared" si="2"/>
        <v>5.377049180327869</v>
      </c>
      <c r="E54" s="41">
        <f t="shared" si="3"/>
        <v>2.05</v>
      </c>
    </row>
    <row r="55" spans="1:5" ht="15">
      <c r="A55" s="46">
        <v>2321</v>
      </c>
      <c r="B55" s="14" t="s">
        <v>27</v>
      </c>
      <c r="C55" s="16">
        <v>93.7</v>
      </c>
      <c r="D55" s="41">
        <f t="shared" si="2"/>
        <v>245.77049180327867</v>
      </c>
      <c r="E55" s="41">
        <f t="shared" si="3"/>
        <v>93.7</v>
      </c>
    </row>
    <row r="56" spans="1:5" ht="15">
      <c r="A56" s="46">
        <v>2322</v>
      </c>
      <c r="B56" s="14" t="s">
        <v>28</v>
      </c>
      <c r="C56" s="15">
        <v>7.63</v>
      </c>
      <c r="D56" s="41">
        <f t="shared" si="2"/>
        <v>20.01311475409836</v>
      </c>
      <c r="E56" s="41">
        <f t="shared" si="3"/>
        <v>7.630000000000001</v>
      </c>
    </row>
    <row r="57" spans="1:5" ht="15">
      <c r="A57" s="46">
        <v>2341</v>
      </c>
      <c r="B57" s="14" t="s">
        <v>29</v>
      </c>
      <c r="C57" s="15">
        <v>0.49</v>
      </c>
      <c r="D57" s="41">
        <f t="shared" si="2"/>
        <v>1.2852459016393443</v>
      </c>
      <c r="E57" s="41">
        <f t="shared" si="3"/>
        <v>0.48999999999999994</v>
      </c>
    </row>
    <row r="58" spans="1:5" ht="30">
      <c r="A58" s="46">
        <v>2344</v>
      </c>
      <c r="B58" s="14" t="s">
        <v>30</v>
      </c>
      <c r="C58" s="16">
        <v>0.01</v>
      </c>
      <c r="D58" s="41">
        <f t="shared" si="2"/>
        <v>0.02622950819672131</v>
      </c>
      <c r="E58" s="41">
        <f t="shared" si="3"/>
        <v>0.01</v>
      </c>
    </row>
    <row r="59" spans="1:5" ht="15">
      <c r="A59" s="46">
        <v>2350</v>
      </c>
      <c r="B59" s="14" t="s">
        <v>31</v>
      </c>
      <c r="C59" s="15">
        <v>8.09</v>
      </c>
      <c r="D59" s="41">
        <f t="shared" si="2"/>
        <v>21.21967213114754</v>
      </c>
      <c r="E59" s="41">
        <f t="shared" si="3"/>
        <v>8.09</v>
      </c>
    </row>
    <row r="60" spans="1:5" ht="15">
      <c r="A60" s="46">
        <v>2361</v>
      </c>
      <c r="B60" s="14" t="s">
        <v>32</v>
      </c>
      <c r="C60" s="15">
        <v>2.53</v>
      </c>
      <c r="D60" s="41">
        <f t="shared" si="2"/>
        <v>6.636065573770491</v>
      </c>
      <c r="E60" s="41">
        <f t="shared" si="3"/>
        <v>2.53</v>
      </c>
    </row>
    <row r="61" spans="1:5" ht="15" hidden="1">
      <c r="A61" s="46">
        <v>2362</v>
      </c>
      <c r="B61" s="14" t="s">
        <v>33</v>
      </c>
      <c r="C61" s="15">
        <v>0</v>
      </c>
      <c r="D61" s="41">
        <f t="shared" si="2"/>
        <v>0</v>
      </c>
      <c r="E61" s="41">
        <f t="shared" si="3"/>
        <v>0</v>
      </c>
    </row>
    <row r="62" spans="1:5" ht="15">
      <c r="A62" s="46">
        <v>2363</v>
      </c>
      <c r="B62" s="14" t="s">
        <v>34</v>
      </c>
      <c r="C62" s="15">
        <v>2.28</v>
      </c>
      <c r="D62" s="41">
        <f t="shared" si="2"/>
        <v>5.980327868852458</v>
      </c>
      <c r="E62" s="41">
        <f t="shared" si="3"/>
        <v>2.28</v>
      </c>
    </row>
    <row r="63" spans="1:5" ht="15" hidden="1">
      <c r="A63" s="46">
        <v>2370</v>
      </c>
      <c r="B63" s="14" t="s">
        <v>35</v>
      </c>
      <c r="C63" s="15">
        <v>0</v>
      </c>
      <c r="D63" s="41">
        <f t="shared" si="2"/>
        <v>0</v>
      </c>
      <c r="E63" s="41">
        <f t="shared" si="3"/>
        <v>0</v>
      </c>
    </row>
    <row r="64" spans="1:5" ht="15">
      <c r="A64" s="46">
        <v>2400</v>
      </c>
      <c r="B64" s="14" t="s">
        <v>50</v>
      </c>
      <c r="C64" s="16">
        <v>0.43</v>
      </c>
      <c r="D64" s="41">
        <f t="shared" si="2"/>
        <v>1.1278688524590164</v>
      </c>
      <c r="E64" s="41">
        <f t="shared" si="3"/>
        <v>0.43</v>
      </c>
    </row>
    <row r="65" spans="1:5" ht="30">
      <c r="A65" s="46">
        <v>2512</v>
      </c>
      <c r="B65" s="14" t="s">
        <v>36</v>
      </c>
      <c r="C65" s="15">
        <v>0</v>
      </c>
      <c r="D65" s="41">
        <f t="shared" si="2"/>
        <v>0</v>
      </c>
      <c r="E65" s="41">
        <f t="shared" si="3"/>
        <v>0</v>
      </c>
    </row>
    <row r="66" spans="1:5" ht="30">
      <c r="A66" s="46">
        <v>2513</v>
      </c>
      <c r="B66" s="14" t="s">
        <v>37</v>
      </c>
      <c r="C66" s="15">
        <v>6.49</v>
      </c>
      <c r="D66" s="41">
        <f t="shared" si="2"/>
        <v>17.022950819672133</v>
      </c>
      <c r="E66" s="41">
        <f t="shared" si="3"/>
        <v>6.49</v>
      </c>
    </row>
    <row r="67" spans="1:5" ht="15">
      <c r="A67" s="46">
        <v>2515</v>
      </c>
      <c r="B67" s="14" t="s">
        <v>38</v>
      </c>
      <c r="C67" s="16">
        <v>0.3</v>
      </c>
      <c r="D67" s="41">
        <f t="shared" si="2"/>
        <v>0.7868852459016393</v>
      </c>
      <c r="E67" s="41">
        <f t="shared" si="3"/>
        <v>0.3</v>
      </c>
    </row>
    <row r="68" spans="1:5" ht="30">
      <c r="A68" s="46">
        <v>2519</v>
      </c>
      <c r="B68" s="14" t="s">
        <v>41</v>
      </c>
      <c r="C68" s="15">
        <v>2.34</v>
      </c>
      <c r="D68" s="41">
        <f t="shared" si="2"/>
        <v>6.137704918032787</v>
      </c>
      <c r="E68" s="41">
        <f t="shared" si="3"/>
        <v>2.34</v>
      </c>
    </row>
    <row r="69" spans="1:5" ht="15" hidden="1">
      <c r="A69" s="46">
        <v>6240</v>
      </c>
      <c r="B69" s="14" t="s">
        <v>54</v>
      </c>
      <c r="C69" s="15">
        <v>0</v>
      </c>
      <c r="D69" s="41">
        <f t="shared" si="2"/>
        <v>0</v>
      </c>
      <c r="E69" s="41">
        <f t="shared" si="3"/>
        <v>0</v>
      </c>
    </row>
    <row r="70" spans="1:5" ht="15" hidden="1">
      <c r="A70" s="46">
        <v>6290</v>
      </c>
      <c r="B70" s="14" t="s">
        <v>55</v>
      </c>
      <c r="C70" s="15">
        <v>0</v>
      </c>
      <c r="D70" s="41">
        <f t="shared" si="2"/>
        <v>0</v>
      </c>
      <c r="E70" s="41">
        <f t="shared" si="3"/>
        <v>0</v>
      </c>
    </row>
    <row r="71" spans="1:5" ht="15">
      <c r="A71" s="46">
        <v>5121</v>
      </c>
      <c r="B71" s="14" t="s">
        <v>39</v>
      </c>
      <c r="C71" s="16">
        <v>1.34</v>
      </c>
      <c r="D71" s="41">
        <f t="shared" si="2"/>
        <v>3.5147540983606564</v>
      </c>
      <c r="E71" s="41">
        <f t="shared" si="3"/>
        <v>1.34</v>
      </c>
    </row>
    <row r="72" spans="1:5" ht="15">
      <c r="A72" s="46">
        <v>5232</v>
      </c>
      <c r="B72" s="14" t="s">
        <v>40</v>
      </c>
      <c r="C72" s="16">
        <v>0.16</v>
      </c>
      <c r="D72" s="41">
        <f t="shared" si="2"/>
        <v>0.419672131147541</v>
      </c>
      <c r="E72" s="41">
        <f t="shared" si="3"/>
        <v>0.16</v>
      </c>
    </row>
    <row r="73" spans="1:5" ht="15" hidden="1">
      <c r="A73" s="46">
        <v>5238</v>
      </c>
      <c r="B73" s="14" t="s">
        <v>42</v>
      </c>
      <c r="C73" s="15">
        <v>0</v>
      </c>
      <c r="D73" s="41">
        <f t="shared" si="2"/>
        <v>0</v>
      </c>
      <c r="E73" s="41">
        <f t="shared" si="3"/>
        <v>0</v>
      </c>
    </row>
    <row r="74" spans="1:5" ht="15">
      <c r="A74" s="46">
        <v>5240</v>
      </c>
      <c r="B74" s="14" t="s">
        <v>43</v>
      </c>
      <c r="C74" s="15">
        <v>0.15</v>
      </c>
      <c r="D74" s="41">
        <f t="shared" si="2"/>
        <v>0.39344262295081966</v>
      </c>
      <c r="E74" s="41">
        <f t="shared" si="3"/>
        <v>0.15</v>
      </c>
    </row>
    <row r="75" spans="1:5" ht="15">
      <c r="A75" s="46">
        <v>5250</v>
      </c>
      <c r="B75" s="14" t="s">
        <v>44</v>
      </c>
      <c r="C75" s="15"/>
      <c r="D75" s="41">
        <f t="shared" si="2"/>
        <v>0</v>
      </c>
      <c r="E75" s="41">
        <f t="shared" si="3"/>
        <v>0</v>
      </c>
    </row>
    <row r="76" spans="1:5" ht="15">
      <c r="A76" s="47"/>
      <c r="B76" s="22" t="s">
        <v>9</v>
      </c>
      <c r="C76" s="18">
        <f>SUM(C32:C75)</f>
        <v>590.4399999999998</v>
      </c>
      <c r="D76" s="42">
        <f>SUM(D32:D75)</f>
        <v>1548.6950819672134</v>
      </c>
      <c r="E76" s="42">
        <f>SUM(E32:E75)</f>
        <v>590.4399999999998</v>
      </c>
    </row>
    <row r="77" spans="1:5" ht="15">
      <c r="A77" s="47"/>
      <c r="B77" s="22" t="s">
        <v>51</v>
      </c>
      <c r="C77" s="18">
        <f>C76+C30</f>
        <v>1186.4499999999998</v>
      </c>
      <c r="D77" s="42">
        <f>D76+D30</f>
        <v>3112</v>
      </c>
      <c r="E77" s="42">
        <f>E76+E30</f>
        <v>1186.4499999999998</v>
      </c>
    </row>
    <row r="78" spans="1:5" ht="15">
      <c r="A78" s="23"/>
      <c r="B78" s="24"/>
      <c r="C78" s="25"/>
      <c r="D78" s="7"/>
      <c r="E78" s="7"/>
    </row>
    <row r="79" spans="1:5" ht="15.75" customHeight="1">
      <c r="A79" s="65" t="s">
        <v>68</v>
      </c>
      <c r="B79" s="66"/>
      <c r="C79" s="7">
        <v>61</v>
      </c>
      <c r="D79" s="1">
        <v>160</v>
      </c>
      <c r="E79" s="1">
        <v>61</v>
      </c>
    </row>
    <row r="80" spans="1:5" ht="51.75" customHeight="1">
      <c r="A80" s="65" t="s">
        <v>69</v>
      </c>
      <c r="B80" s="66"/>
      <c r="C80" s="26">
        <f>C77/C79</f>
        <v>19.449999999999996</v>
      </c>
      <c r="D80" s="18">
        <f>D77/D79</f>
        <v>19.45</v>
      </c>
      <c r="E80" s="18">
        <f>E77/E79</f>
        <v>19.449999999999996</v>
      </c>
    </row>
    <row r="81" spans="1:3" ht="15">
      <c r="A81" s="24"/>
      <c r="B81" s="25"/>
      <c r="C81" s="25"/>
    </row>
    <row r="82" spans="1:3" ht="15" customHeight="1">
      <c r="A82" s="24"/>
      <c r="B82" s="25"/>
      <c r="C82" s="25"/>
    </row>
    <row r="83" spans="1:5" s="33" customFormat="1" ht="15">
      <c r="A83" s="65" t="s">
        <v>70</v>
      </c>
      <c r="B83" s="66"/>
      <c r="C83" s="32"/>
      <c r="D83" s="32"/>
      <c r="E83" s="32"/>
    </row>
    <row r="84" spans="1:5" s="33" customFormat="1" ht="27.75" customHeight="1">
      <c r="A84" s="65" t="s">
        <v>71</v>
      </c>
      <c r="B84" s="66"/>
      <c r="C84" s="32"/>
      <c r="D84" s="32"/>
      <c r="E84" s="32"/>
    </row>
    <row r="85" s="33" customFormat="1" ht="15"/>
    <row r="86" s="33" customFormat="1" ht="15">
      <c r="A86" s="33" t="s">
        <v>72</v>
      </c>
    </row>
    <row r="87" s="33" customFormat="1" ht="15"/>
    <row r="88" spans="1:2" s="33" customFormat="1" ht="15">
      <c r="A88" s="33" t="s">
        <v>77</v>
      </c>
      <c r="B88" s="34"/>
    </row>
    <row r="89" s="33" customFormat="1" ht="13.5" customHeight="1">
      <c r="B89" s="35" t="s">
        <v>73</v>
      </c>
    </row>
    <row r="93" spans="1:5" ht="18.75">
      <c r="A93" s="74" t="s">
        <v>79</v>
      </c>
      <c r="B93" s="74"/>
      <c r="C93" s="51"/>
      <c r="D93" s="73" t="s">
        <v>80</v>
      </c>
      <c r="E93" s="73"/>
    </row>
    <row r="94" spans="1:4" ht="14.25">
      <c r="A94"/>
      <c r="B94"/>
      <c r="C94"/>
      <c r="D94"/>
    </row>
    <row r="95" spans="1:4" ht="14.25">
      <c r="A95"/>
      <c r="B95"/>
      <c r="C95" s="52"/>
      <c r="D95"/>
    </row>
    <row r="96" spans="1:4" ht="14.25">
      <c r="A96" s="71" t="s">
        <v>99</v>
      </c>
      <c r="B96" s="71"/>
      <c r="C96"/>
      <c r="D96"/>
    </row>
    <row r="97" spans="1:4" ht="14.25">
      <c r="A97" s="53"/>
      <c r="B97" s="53"/>
      <c r="C97"/>
      <c r="D97"/>
    </row>
    <row r="98" spans="1:4" ht="14.25">
      <c r="A98" s="76" t="s">
        <v>81</v>
      </c>
      <c r="B98" s="76"/>
      <c r="C98"/>
      <c r="D98"/>
    </row>
    <row r="99" spans="1:4" ht="14.25">
      <c r="A99" s="75" t="s">
        <v>82</v>
      </c>
      <c r="B99" s="71"/>
      <c r="C99" s="54"/>
      <c r="D99"/>
    </row>
    <row r="100" spans="1:4" ht="14.25">
      <c r="A100" s="71" t="s">
        <v>83</v>
      </c>
      <c r="B100" s="71"/>
      <c r="C100"/>
      <c r="D100"/>
    </row>
    <row r="101" spans="1:4" ht="14.25">
      <c r="A101"/>
      <c r="B101"/>
      <c r="C101"/>
      <c r="D101"/>
    </row>
    <row r="102" spans="1:4" ht="14.25">
      <c r="A102" s="71"/>
      <c r="B102" s="71"/>
      <c r="C102"/>
      <c r="D102"/>
    </row>
    <row r="103" spans="1:4" ht="14.25">
      <c r="A103" s="72"/>
      <c r="B103" s="72"/>
      <c r="C103"/>
      <c r="D103"/>
    </row>
  </sheetData>
  <sheetProtection/>
  <mergeCells count="20">
    <mergeCell ref="A9:C9"/>
    <mergeCell ref="A102:B102"/>
    <mergeCell ref="A103:B103"/>
    <mergeCell ref="B13:E13"/>
    <mergeCell ref="D93:E93"/>
    <mergeCell ref="A93:B93"/>
    <mergeCell ref="A99:B99"/>
    <mergeCell ref="A98:B98"/>
    <mergeCell ref="A100:B100"/>
    <mergeCell ref="A83:B83"/>
    <mergeCell ref="A7:E7"/>
    <mergeCell ref="A10:C10"/>
    <mergeCell ref="B11:C11"/>
    <mergeCell ref="A96:B96"/>
    <mergeCell ref="B1:D1"/>
    <mergeCell ref="B12:C12"/>
    <mergeCell ref="A79:B79"/>
    <mergeCell ref="A80:B80"/>
    <mergeCell ref="A84:B84"/>
    <mergeCell ref="B6:D6"/>
  </mergeCells>
  <hyperlinks>
    <hyperlink ref="A99" r:id="rId1" display="Inese.Kise@lm.gov.lv,"/>
  </hyperlinks>
  <printOptions/>
  <pageMargins left="0.7086614173228347" right="0.7086614173228347" top="0.7480314960629921" bottom="0.7480314960629921" header="0.31496062992125984" footer="0.31496062992125984"/>
  <pageSetup firstPageNumber="10" useFirstPageNumber="1" fitToHeight="0" fitToWidth="1" horizontalDpi="600" verticalDpi="600" orientation="portrait" paperSize="9" scale="81" r:id="rId2"/>
  <headerFooter>
    <oddHeader>&amp;C&amp;"Times New Roman,Regular"&amp;11&amp;P</oddHeader>
    <oddFooter>&amp;C&amp;"Times New Roman,Regular"&amp;11&amp;F;  Noteikumi par Sociālās integrācijas valsts aģentūras sniegto maksas pakalpojumu cenrādi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2013-07-01T07:45:46Z</cp:lastPrinted>
  <dcterms:created xsi:type="dcterms:W3CDTF">2008-09-26T08:09:16Z</dcterms:created>
  <dcterms:modified xsi:type="dcterms:W3CDTF">2013-08-29T12:17:24Z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