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3275" windowHeight="10560" activeTab="0"/>
  </bookViews>
  <sheets>
    <sheet name="Saturs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</sheets>
  <definedNames>
    <definedName name="_xlnm.Print_Titles" localSheetId="1">'6.1.'!$15:$17</definedName>
    <definedName name="_xlnm.Print_Titles" localSheetId="10">'6.10.'!$15:$16</definedName>
    <definedName name="_xlnm.Print_Titles" localSheetId="11">'6.11.'!$15:$16</definedName>
    <definedName name="_xlnm.Print_Titles" localSheetId="12">'6.12.'!$15:$16</definedName>
    <definedName name="_xlnm.Print_Titles" localSheetId="13">'6.13.'!$15:$16</definedName>
    <definedName name="_xlnm.Print_Titles" localSheetId="2">'6.2.'!$15:$16</definedName>
    <definedName name="_xlnm.Print_Titles" localSheetId="3">'6.3.'!$15:$16</definedName>
    <definedName name="_xlnm.Print_Titles" localSheetId="4">'6.4.'!$15:$16</definedName>
    <definedName name="_xlnm.Print_Titles" localSheetId="5">'6.5.'!$15:$16</definedName>
    <definedName name="_xlnm.Print_Titles" localSheetId="6">'6.6.'!$15:$16</definedName>
    <definedName name="_xlnm.Print_Titles" localSheetId="7">'6.7.'!$15:$16</definedName>
    <definedName name="_xlnm.Print_Titles" localSheetId="8">'6.8.'!$15:$16</definedName>
    <definedName name="_xlnm.Print_Titles" localSheetId="9">'6.9.'!$15:$16</definedName>
  </definedNames>
  <calcPr fullCalcOnLoad="1"/>
</workbook>
</file>

<file path=xl/sharedStrings.xml><?xml version="1.0" encoding="utf-8"?>
<sst xmlns="http://schemas.openxmlformats.org/spreadsheetml/2006/main" count="776" uniqueCount="89">
  <si>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</si>
  <si>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</si>
  <si>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</si>
  <si>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</si>
  <si>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</si>
  <si>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</si>
  <si>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</si>
  <si>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</si>
  <si>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</si>
  <si>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</si>
  <si>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</si>
  <si>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</si>
  <si>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</si>
  <si>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</si>
  <si>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</si>
  <si>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</si>
  <si>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</si>
  <si>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</si>
  <si>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</si>
  <si>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</si>
  <si>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</si>
  <si>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</si>
  <si>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</si>
  <si>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</si>
  <si>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</si>
  <si>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</si>
  <si>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</si>
  <si>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</si>
  <si>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</si>
  <si>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</si>
  <si>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</si>
  <si>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</si>
  <si>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</si>
  <si>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</si>
  <si>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</si>
  <si>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</si>
  <si>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</si>
  <si>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</si>
  <si>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</si>
  <si>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>6. Automašīnu pielāgošana invalīdu vajadzībām</t>
  </si>
  <si>
    <t>6.1. Rokas bremze un akselerators transportlīdzeklim ar automātisko ātrumkārbu, stiprinājums pie grīdas (RBA-1)</t>
  </si>
  <si>
    <t>6.2. Rokas bremze un akselerators transportlīdzeklim ar automātisko ātrumkārbu, ar satveršanas problēmām, stiprinājums pie grīdas (RBA-2)</t>
  </si>
  <si>
    <t>Biroja preces</t>
  </si>
  <si>
    <t> Budžeta iestāžu pievienotās vērtības nodokļa maksājumi 21%</t>
  </si>
  <si>
    <t>Transportlīdzekļu uzturēšana un remonts</t>
  </si>
  <si>
    <t>6.3. Rokas bremze un akselerators transportlīdzeklim ar automātisko ātrumkārbu, stiprinājums pie stūres (RBA-3)</t>
  </si>
  <si>
    <t>Saimniecības pamatlīdzekļi</t>
  </si>
  <si>
    <t>saimniecības pamatlīdzekļi</t>
  </si>
  <si>
    <t>Instrumenti</t>
  </si>
  <si>
    <t>Saimniecības pamatlīdekļi</t>
  </si>
  <si>
    <t>6.4. Rokas bremze un akselerators transportlīdzeklim ar mehānisko ātrumkārbu, stiprinājums pie grīdas (RBA-4)</t>
  </si>
  <si>
    <t>6.5. Rokas bremze un akselerators transportlīdzeklim ar mehānisko ātrumkārbu, ar satveršanas problēmām, stiprinājums pie grīdas (RBA-5)</t>
  </si>
  <si>
    <t>6.6. Rokas bremze un akselerators transportlīdzeklim ar mehānisko ātrumkārbu, stiprinājums pie stūres (RBA-6)</t>
  </si>
  <si>
    <t>6.7. Kreisais akseleratora pedālis transportlīdzeklim ar automātisko ātrumkārbu, stiprinājums pie grīdas (KAP-1)</t>
  </si>
  <si>
    <t>6.8. Kreisais  akseleratora pedālis transportlīdzeklim ar automātisko ātrumkārbu, stiprinājums pie stūres (KAP-2)</t>
  </si>
  <si>
    <t xml:space="preserve">6.9. Rokas sajūgs ar sviru stūres labajā pusē (RS-1) </t>
  </si>
  <si>
    <t>6.10. Rokas sajūgs ar sviru stūres kreisajā pusē (RS-2)</t>
  </si>
  <si>
    <t>6.11. Palīgroktura uzstādīšana uz stūres rata (PR)</t>
  </si>
  <si>
    <t>6.12. pagrieziena slēdža pārnešana uz stūres otru pusi (PSL)</t>
  </si>
  <si>
    <t>6.13. Atzinums invalīdiem par autotransporta pielāgošanu</t>
  </si>
  <si>
    <t>Sociālās integrācijas valsts aģentūras</t>
  </si>
  <si>
    <t>direktora p.i. I.Misūna</t>
  </si>
  <si>
    <t>2013. gadā un turpmāk</t>
  </si>
  <si>
    <t>Atalgojums</t>
  </si>
  <si>
    <t>Darba devēja valsts sociālās apdrošināšanas obligātās iemaksas, sociāla rakstura pabalsti un kompensācijas</t>
  </si>
  <si>
    <t>2014. gadā un turpmāk</t>
  </si>
  <si>
    <t xml:space="preserve">                                                                   (amats)    (vārds, uzvārds)    (paraksts)</t>
  </si>
  <si>
    <t>2013.gada 19.jūnijā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</si>
  <si>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</si>
  <si>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</si>
  <si>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</si>
  <si>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</si>
  <si>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</si>
  <si>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</si>
  <si>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vadītāja Gunta Apele</t>
  </si>
  <si>
    <t>Izmaksu apjoms noteiktā laikposmā viena maksas pakalpojuma veida nodrošināšanai (2014) un turpmākajos gados</t>
  </si>
  <si>
    <t>Izmaksu apjoms noteiktā laikposmā viena maksas pakalpojuma veida nodrošināšanai (2013.gada II pusgads)</t>
  </si>
  <si>
    <t>sākotnējās ietekmes novērtējuma ziņojumam (anotācijai)</t>
  </si>
  <si>
    <t>5.pielikums</t>
  </si>
  <si>
    <t>Satura rādītājs</t>
  </si>
  <si>
    <t>6.12. Pagrieziena slēdža pārnešana uz stūres otru pusi (PSL)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</si>
  <si>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</si>
  <si>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</si>
  <si>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</si>
  <si>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</si>
  <si>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</si>
  <si>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</si>
  <si>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</si>
  <si>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29.08.2013.  16:54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</si>
</sst>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56" applyFont="1" applyAlignment="1">
      <alignment wrapText="1"/>
      <protection/>
    </xf>
    <xf numFmtId="0" fontId="2" fillId="0" borderId="12" xfId="56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C31" sqref="C31"/>
    </sheetView>
  </sheetViews>
  <sheetFormatPr defaultColWidth="9.140625" defaultRowHeight="12.75"/>
  <cols>
    <col min="1" max="1" width="6.7109375" style="0" customWidth="1"/>
  </cols>
  <sheetData>
    <row r="1" spans="1:10" ht="15.75">
      <c r="A1" s="46"/>
      <c r="B1" s="70" t="s">
        <v>78</v>
      </c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86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 t="s">
        <v>87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>
      <c r="A4" s="70" t="s">
        <v>77</v>
      </c>
      <c r="B4" s="70"/>
      <c r="C4" s="70"/>
      <c r="D4" s="70"/>
      <c r="E4" s="70"/>
      <c r="F4" s="70"/>
      <c r="G4" s="70"/>
      <c r="H4" s="70"/>
      <c r="I4" s="70"/>
      <c r="J4" s="70"/>
    </row>
    <row r="8" spans="4:7" ht="15.75">
      <c r="D8" s="71" t="s">
        <v>79</v>
      </c>
      <c r="E8" s="71"/>
      <c r="F8" s="71"/>
      <c r="G8" s="71"/>
    </row>
    <row r="10" spans="2:10" ht="15.75" customHeight="1">
      <c r="B10" s="69" t="s">
        <v>39</v>
      </c>
      <c r="C10" s="69"/>
      <c r="D10" s="69"/>
      <c r="E10" s="69"/>
      <c r="F10" s="69"/>
      <c r="G10" s="69"/>
      <c r="H10" s="69"/>
      <c r="I10" s="69"/>
      <c r="J10" s="69"/>
    </row>
    <row r="11" spans="2:10" ht="30.75" customHeight="1">
      <c r="B11" s="69" t="s">
        <v>40</v>
      </c>
      <c r="C11" s="69"/>
      <c r="D11" s="69"/>
      <c r="E11" s="69"/>
      <c r="F11" s="69"/>
      <c r="G11" s="69"/>
      <c r="H11" s="69"/>
      <c r="I11" s="69"/>
      <c r="J11" s="69"/>
    </row>
    <row r="12" spans="2:10" ht="29.25" customHeight="1">
      <c r="B12" s="69" t="s">
        <v>41</v>
      </c>
      <c r="C12" s="69"/>
      <c r="D12" s="69"/>
      <c r="E12" s="69"/>
      <c r="F12" s="69"/>
      <c r="G12" s="69"/>
      <c r="H12" s="69"/>
      <c r="I12" s="69"/>
      <c r="J12" s="69"/>
    </row>
    <row r="13" spans="2:10" ht="30" customHeight="1">
      <c r="B13" s="69" t="s">
        <v>45</v>
      </c>
      <c r="C13" s="69"/>
      <c r="D13" s="69"/>
      <c r="E13" s="69"/>
      <c r="F13" s="69"/>
      <c r="G13" s="69"/>
      <c r="H13" s="69"/>
      <c r="I13" s="69"/>
      <c r="J13" s="69"/>
    </row>
    <row r="14" spans="2:10" ht="30" customHeight="1">
      <c r="B14" s="69" t="s">
        <v>50</v>
      </c>
      <c r="C14" s="69"/>
      <c r="D14" s="69"/>
      <c r="E14" s="69"/>
      <c r="F14" s="69"/>
      <c r="G14" s="69"/>
      <c r="H14" s="69"/>
      <c r="I14" s="69"/>
      <c r="J14" s="69"/>
    </row>
    <row r="15" spans="2:10" ht="30.75" customHeight="1">
      <c r="B15" s="69" t="s">
        <v>51</v>
      </c>
      <c r="C15" s="69"/>
      <c r="D15" s="69"/>
      <c r="E15" s="69"/>
      <c r="F15" s="69"/>
      <c r="G15" s="69"/>
      <c r="H15" s="69"/>
      <c r="I15" s="69"/>
      <c r="J15" s="69"/>
    </row>
    <row r="16" spans="2:10" ht="30" customHeight="1">
      <c r="B16" s="69" t="s">
        <v>52</v>
      </c>
      <c r="C16" s="69"/>
      <c r="D16" s="69"/>
      <c r="E16" s="69"/>
      <c r="F16" s="69"/>
      <c r="G16" s="69"/>
      <c r="H16" s="69"/>
      <c r="I16" s="69"/>
      <c r="J16" s="69"/>
    </row>
    <row r="17" spans="2:10" ht="32.25" customHeight="1">
      <c r="B17" s="69" t="s">
        <v>53</v>
      </c>
      <c r="C17" s="69"/>
      <c r="D17" s="69"/>
      <c r="E17" s="69"/>
      <c r="F17" s="69"/>
      <c r="G17" s="69"/>
      <c r="H17" s="69"/>
      <c r="I17" s="69"/>
      <c r="J17" s="69"/>
    </row>
    <row r="18" spans="2:10" ht="30" customHeight="1">
      <c r="B18" s="69" t="s">
        <v>54</v>
      </c>
      <c r="C18" s="69"/>
      <c r="D18" s="69"/>
      <c r="E18" s="69"/>
      <c r="F18" s="69"/>
      <c r="G18" s="69"/>
      <c r="H18" s="69"/>
      <c r="I18" s="69"/>
      <c r="J18" s="69"/>
    </row>
    <row r="19" spans="2:10" ht="15" customHeight="1">
      <c r="B19" s="69" t="s">
        <v>55</v>
      </c>
      <c r="C19" s="69"/>
      <c r="D19" s="69"/>
      <c r="E19" s="69"/>
      <c r="F19" s="69"/>
      <c r="G19" s="69"/>
      <c r="H19" s="69"/>
      <c r="I19" s="69"/>
      <c r="J19" s="69"/>
    </row>
    <row r="20" spans="2:10" ht="1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</row>
    <row r="21" spans="2:10" ht="15" customHeight="1">
      <c r="B21" s="69" t="s">
        <v>57</v>
      </c>
      <c r="C21" s="69"/>
      <c r="D21" s="69"/>
      <c r="E21" s="69"/>
      <c r="F21" s="69"/>
      <c r="G21" s="69"/>
      <c r="H21" s="69"/>
      <c r="I21" s="69"/>
      <c r="J21" s="69"/>
    </row>
    <row r="22" spans="2:10" ht="15" customHeight="1">
      <c r="B22" s="69" t="s">
        <v>80</v>
      </c>
      <c r="C22" s="69"/>
      <c r="D22" s="69"/>
      <c r="E22" s="69"/>
      <c r="F22" s="69"/>
      <c r="G22" s="69"/>
      <c r="H22" s="69"/>
      <c r="I22" s="69"/>
      <c r="J22" s="69"/>
    </row>
    <row r="23" spans="2:10" ht="15" customHeight="1">
      <c r="B23" s="69" t="s">
        <v>59</v>
      </c>
      <c r="C23" s="69"/>
      <c r="D23" s="69"/>
      <c r="E23" s="69"/>
      <c r="F23" s="69"/>
      <c r="G23" s="69"/>
      <c r="H23" s="69"/>
      <c r="I23" s="69"/>
      <c r="J23" s="69"/>
    </row>
  </sheetData>
  <sheetProtection/>
  <mergeCells count="19">
    <mergeCell ref="B19:J19"/>
    <mergeCell ref="B20:J20"/>
    <mergeCell ref="B21:J21"/>
    <mergeCell ref="B22:J22"/>
    <mergeCell ref="B1:J1"/>
    <mergeCell ref="A2:J2"/>
    <mergeCell ref="A3:J3"/>
    <mergeCell ref="A4:J4"/>
    <mergeCell ref="D8:G8"/>
    <mergeCell ref="B23:J23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view="pageLayout" workbookViewId="0" topLeftCell="A1">
      <selection activeCell="B11" sqref="B11:C1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4" width="18.28125" style="9" customWidth="1"/>
    <col min="5" max="16384" width="9.140625" style="9" customWidth="1"/>
  </cols>
  <sheetData>
    <row r="1" spans="2:4" ht="15">
      <c r="B1" s="72"/>
      <c r="C1" s="72"/>
      <c r="D1" s="1" t="s">
        <v>11</v>
      </c>
    </row>
    <row r="2" spans="2:4" ht="15">
      <c r="B2" s="10"/>
      <c r="C2" s="10"/>
      <c r="D2" s="2" t="s">
        <v>60</v>
      </c>
    </row>
    <row r="3" spans="2:4" ht="15">
      <c r="B3" s="10"/>
      <c r="C3" s="10"/>
      <c r="D3" s="2" t="s">
        <v>61</v>
      </c>
    </row>
    <row r="4" spans="2:4" ht="15">
      <c r="B4" s="1"/>
      <c r="C4" s="1"/>
      <c r="D4" s="1" t="s">
        <v>66</v>
      </c>
    </row>
    <row r="5" spans="2:4" ht="15">
      <c r="B5" s="1"/>
      <c r="C5" s="43"/>
      <c r="D5" s="1" t="s">
        <v>67</v>
      </c>
    </row>
    <row r="6" ht="15">
      <c r="C6" s="12"/>
    </row>
    <row r="7" spans="1:4" ht="15.75" customHeight="1">
      <c r="A7" s="73" t="s">
        <v>10</v>
      </c>
      <c r="B7" s="73"/>
      <c r="C7" s="73"/>
      <c r="D7" s="73"/>
    </row>
    <row r="8" spans="2:3" ht="15.75" customHeight="1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17.25" customHeight="1">
      <c r="A12" s="14"/>
      <c r="B12" s="77" t="s">
        <v>55</v>
      </c>
      <c r="C12" s="77"/>
    </row>
    <row r="13" spans="1:3" ht="15">
      <c r="A13" s="14" t="s">
        <v>2</v>
      </c>
      <c r="B13" s="14" t="s">
        <v>62</v>
      </c>
      <c r="C13" s="14"/>
    </row>
    <row r="14" spans="2:3" ht="15">
      <c r="B14" s="15"/>
      <c r="C14" s="12"/>
    </row>
    <row r="15" spans="1:4" ht="102.75" customHeight="1">
      <c r="A15" s="16" t="s">
        <v>3</v>
      </c>
      <c r="B15" s="16" t="s">
        <v>4</v>
      </c>
      <c r="C15" s="16" t="s">
        <v>76</v>
      </c>
      <c r="D15" s="16" t="s">
        <v>75</v>
      </c>
    </row>
    <row r="16" spans="1:4" ht="15">
      <c r="A16" s="17">
        <v>1</v>
      </c>
      <c r="B16" s="18">
        <v>2</v>
      </c>
      <c r="C16" s="17">
        <v>3</v>
      </c>
      <c r="D16" s="17">
        <v>4</v>
      </c>
    </row>
    <row r="17" spans="1:4" ht="15">
      <c r="A17" s="47"/>
      <c r="B17" s="48" t="s">
        <v>6</v>
      </c>
      <c r="C17" s="49"/>
      <c r="D17" s="49"/>
    </row>
    <row r="18" spans="1:4" ht="15">
      <c r="A18" s="50">
        <v>1100</v>
      </c>
      <c r="B18" s="50" t="s">
        <v>63</v>
      </c>
      <c r="C18" s="51">
        <v>99.2</v>
      </c>
      <c r="D18" s="51">
        <v>99.2</v>
      </c>
    </row>
    <row r="19" spans="1:4" ht="45">
      <c r="A19" s="50">
        <v>1200</v>
      </c>
      <c r="B19" s="52" t="s">
        <v>64</v>
      </c>
      <c r="C19" s="51">
        <v>23.9</v>
      </c>
      <c r="D19" s="51">
        <v>23.9</v>
      </c>
    </row>
    <row r="20" spans="1:4" ht="16.5" customHeight="1">
      <c r="A20" s="50">
        <v>2350</v>
      </c>
      <c r="B20" s="52" t="s">
        <v>26</v>
      </c>
      <c r="C20" s="51">
        <v>140.05</v>
      </c>
      <c r="D20" s="51">
        <v>140.05</v>
      </c>
    </row>
    <row r="21" spans="1:4" ht="15">
      <c r="A21" s="50">
        <v>2311</v>
      </c>
      <c r="B21" s="50" t="s">
        <v>42</v>
      </c>
      <c r="C21" s="51">
        <v>0.5</v>
      </c>
      <c r="D21" s="51">
        <v>0.5</v>
      </c>
    </row>
    <row r="22" spans="1:4" ht="15">
      <c r="A22" s="50">
        <v>2242</v>
      </c>
      <c r="B22" s="50" t="s">
        <v>44</v>
      </c>
      <c r="C22" s="51">
        <v>27.77</v>
      </c>
      <c r="D22" s="51">
        <v>27.77</v>
      </c>
    </row>
    <row r="23" spans="1:4" ht="15">
      <c r="A23" s="50">
        <v>5232</v>
      </c>
      <c r="B23" s="50" t="s">
        <v>46</v>
      </c>
      <c r="C23" s="51">
        <v>1.25</v>
      </c>
      <c r="D23" s="51">
        <v>1.25</v>
      </c>
    </row>
    <row r="24" spans="1:4" ht="15.75" customHeight="1">
      <c r="A24" s="50"/>
      <c r="B24" s="53" t="s">
        <v>7</v>
      </c>
      <c r="C24" s="54">
        <f>SUM(C18:C23)</f>
        <v>292.66999999999996</v>
      </c>
      <c r="D24" s="54">
        <f>SUM(D18:D23)</f>
        <v>292.66999999999996</v>
      </c>
    </row>
    <row r="25" spans="1:4" ht="15.75" customHeight="1">
      <c r="A25" s="55"/>
      <c r="B25" s="50" t="s">
        <v>8</v>
      </c>
      <c r="C25" s="51"/>
      <c r="D25" s="51"/>
    </row>
    <row r="26" spans="1:4" ht="15">
      <c r="A26" s="50">
        <v>1100</v>
      </c>
      <c r="B26" s="50" t="s">
        <v>63</v>
      </c>
      <c r="C26" s="51">
        <v>45.05</v>
      </c>
      <c r="D26" s="51">
        <v>45.05</v>
      </c>
    </row>
    <row r="27" spans="1:4" ht="45">
      <c r="A27" s="50">
        <v>1200</v>
      </c>
      <c r="B27" s="52" t="s">
        <v>64</v>
      </c>
      <c r="C27" s="51">
        <v>10.85</v>
      </c>
      <c r="D27" s="51">
        <v>10.85</v>
      </c>
    </row>
    <row r="28" spans="1:4" ht="15">
      <c r="A28" s="56">
        <v>2210</v>
      </c>
      <c r="B28" s="52" t="s">
        <v>33</v>
      </c>
      <c r="C28" s="51">
        <v>2</v>
      </c>
      <c r="D28" s="51">
        <v>2</v>
      </c>
    </row>
    <row r="29" spans="1:4" ht="15">
      <c r="A29" s="50">
        <v>2222</v>
      </c>
      <c r="B29" s="52" t="s">
        <v>34</v>
      </c>
      <c r="C29" s="51">
        <v>12</v>
      </c>
      <c r="D29" s="51">
        <v>12</v>
      </c>
    </row>
    <row r="30" spans="1:4" ht="15">
      <c r="A30" s="50">
        <v>2223</v>
      </c>
      <c r="B30" s="52" t="s">
        <v>35</v>
      </c>
      <c r="C30" s="51">
        <v>24</v>
      </c>
      <c r="D30" s="51">
        <v>24</v>
      </c>
    </row>
    <row r="31" spans="1:4" ht="30">
      <c r="A31" s="50">
        <v>2230</v>
      </c>
      <c r="B31" s="52" t="s">
        <v>36</v>
      </c>
      <c r="C31" s="51">
        <v>1</v>
      </c>
      <c r="D31" s="51">
        <v>1</v>
      </c>
    </row>
    <row r="32" spans="1:4" ht="30">
      <c r="A32" s="50">
        <v>2243</v>
      </c>
      <c r="B32" s="52" t="s">
        <v>14</v>
      </c>
      <c r="C32" s="51">
        <v>2</v>
      </c>
      <c r="D32" s="51">
        <v>2</v>
      </c>
    </row>
    <row r="33" spans="1:4" ht="15">
      <c r="A33" s="50">
        <v>2244</v>
      </c>
      <c r="B33" s="52" t="s">
        <v>15</v>
      </c>
      <c r="C33" s="51">
        <v>25</v>
      </c>
      <c r="D33" s="51">
        <v>25</v>
      </c>
    </row>
    <row r="34" spans="1:4" ht="30">
      <c r="A34" s="50">
        <v>2249</v>
      </c>
      <c r="B34" s="52" t="s">
        <v>17</v>
      </c>
      <c r="C34" s="51">
        <v>1</v>
      </c>
      <c r="D34" s="51">
        <v>1</v>
      </c>
    </row>
    <row r="35" spans="1:4" ht="15">
      <c r="A35" s="50">
        <v>2262</v>
      </c>
      <c r="B35" s="52" t="s">
        <v>19</v>
      </c>
      <c r="C35" s="51">
        <v>1</v>
      </c>
      <c r="D35" s="51">
        <v>1</v>
      </c>
    </row>
    <row r="36" spans="1:4" ht="15">
      <c r="A36" s="50">
        <v>2263</v>
      </c>
      <c r="B36" s="52" t="s">
        <v>20</v>
      </c>
      <c r="C36" s="51">
        <v>5</v>
      </c>
      <c r="D36" s="51">
        <v>5</v>
      </c>
    </row>
    <row r="37" spans="1:4" ht="15">
      <c r="A37" s="50">
        <v>2279</v>
      </c>
      <c r="B37" s="52" t="s">
        <v>21</v>
      </c>
      <c r="C37" s="51">
        <v>6</v>
      </c>
      <c r="D37" s="51">
        <v>6</v>
      </c>
    </row>
    <row r="38" spans="1:4" ht="15">
      <c r="A38" s="50">
        <v>2311</v>
      </c>
      <c r="B38" s="52" t="s">
        <v>22</v>
      </c>
      <c r="C38" s="51">
        <v>1</v>
      </c>
      <c r="D38" s="51">
        <v>1</v>
      </c>
    </row>
    <row r="39" spans="1:4" ht="15">
      <c r="A39" s="50">
        <v>2312</v>
      </c>
      <c r="B39" s="52" t="s">
        <v>23</v>
      </c>
      <c r="C39" s="51">
        <v>1</v>
      </c>
      <c r="D39" s="51">
        <v>1</v>
      </c>
    </row>
    <row r="40" spans="1:4" ht="15">
      <c r="A40" s="50">
        <v>2321</v>
      </c>
      <c r="B40" s="52" t="s">
        <v>24</v>
      </c>
      <c r="C40" s="51">
        <v>39</v>
      </c>
      <c r="D40" s="51">
        <v>39</v>
      </c>
    </row>
    <row r="41" spans="1:4" ht="15">
      <c r="A41" s="50">
        <v>2322</v>
      </c>
      <c r="B41" s="52" t="s">
        <v>25</v>
      </c>
      <c r="C41" s="51">
        <v>4</v>
      </c>
      <c r="D41" s="51">
        <v>4</v>
      </c>
    </row>
    <row r="42" spans="1:4" ht="15" customHeight="1">
      <c r="A42" s="50">
        <v>2350</v>
      </c>
      <c r="B42" s="52" t="s">
        <v>26</v>
      </c>
      <c r="C42" s="51">
        <v>5</v>
      </c>
      <c r="D42" s="51">
        <v>5</v>
      </c>
    </row>
    <row r="43" spans="1:4" ht="30">
      <c r="A43" s="50">
        <v>2512</v>
      </c>
      <c r="B43" s="52" t="s">
        <v>43</v>
      </c>
      <c r="C43" s="51">
        <v>101.33</v>
      </c>
      <c r="D43" s="51">
        <v>101.33</v>
      </c>
    </row>
    <row r="44" spans="1:4" ht="30">
      <c r="A44" s="50">
        <v>2513</v>
      </c>
      <c r="B44" s="52" t="s">
        <v>28</v>
      </c>
      <c r="C44" s="51">
        <v>3</v>
      </c>
      <c r="D44" s="51">
        <v>3</v>
      </c>
    </row>
    <row r="45" spans="1:4" ht="30">
      <c r="A45" s="50">
        <v>2519</v>
      </c>
      <c r="B45" s="52" t="s">
        <v>32</v>
      </c>
      <c r="C45" s="51">
        <v>1</v>
      </c>
      <c r="D45" s="51">
        <v>1</v>
      </c>
    </row>
    <row r="46" spans="1:4" ht="15">
      <c r="A46" s="50">
        <v>5121</v>
      </c>
      <c r="B46" s="52" t="s">
        <v>30</v>
      </c>
      <c r="C46" s="51">
        <v>1</v>
      </c>
      <c r="D46" s="51">
        <v>1</v>
      </c>
    </row>
    <row r="47" spans="1:4" ht="15">
      <c r="A47" s="55"/>
      <c r="B47" s="61" t="s">
        <v>9</v>
      </c>
      <c r="C47" s="54">
        <f>SUM(C26:C46)</f>
        <v>291.23</v>
      </c>
      <c r="D47" s="54">
        <f>SUM(D26:D46)</f>
        <v>291.23</v>
      </c>
    </row>
    <row r="48" spans="1:4" ht="15">
      <c r="A48" s="55"/>
      <c r="B48" s="61" t="s">
        <v>38</v>
      </c>
      <c r="C48" s="54">
        <f>C47+C24</f>
        <v>583.9</v>
      </c>
      <c r="D48" s="54">
        <f>D47+D24</f>
        <v>583.9</v>
      </c>
    </row>
    <row r="49" spans="1:3" ht="15">
      <c r="A49" s="7"/>
      <c r="B49" s="30"/>
      <c r="C49" s="31"/>
    </row>
    <row r="50" spans="1:4" ht="15.75" customHeight="1">
      <c r="A50" s="74" t="s">
        <v>68</v>
      </c>
      <c r="B50" s="75"/>
      <c r="C50" s="16">
        <v>1</v>
      </c>
      <c r="D50" s="16">
        <v>1</v>
      </c>
    </row>
    <row r="51" spans="1:4" ht="47.25" customHeight="1">
      <c r="A51" s="74" t="s">
        <v>69</v>
      </c>
      <c r="B51" s="75"/>
      <c r="C51" s="26">
        <f>C48/C50</f>
        <v>583.9</v>
      </c>
      <c r="D51" s="26">
        <f>D48/D50</f>
        <v>583.9</v>
      </c>
    </row>
    <row r="52" spans="1:3" ht="15">
      <c r="A52" s="30"/>
      <c r="B52" s="35"/>
      <c r="C52" s="35"/>
    </row>
    <row r="53" spans="1:4" s="4" customFormat="1" ht="19.5" customHeight="1">
      <c r="A53" s="74" t="s">
        <v>70</v>
      </c>
      <c r="B53" s="75"/>
      <c r="C53" s="3"/>
      <c r="D53" s="3"/>
    </row>
    <row r="54" spans="1:4" s="4" customFormat="1" ht="31.5" customHeight="1">
      <c r="A54" s="74" t="s">
        <v>71</v>
      </c>
      <c r="B54" s="75"/>
      <c r="C54" s="3"/>
      <c r="D54" s="3"/>
    </row>
    <row r="55" spans="1:3" ht="13.5" customHeight="1">
      <c r="A55" s="36"/>
      <c r="B55" s="35"/>
      <c r="C55" s="13"/>
    </row>
    <row r="56" s="4" customFormat="1" ht="17.25" customHeight="1">
      <c r="A56" s="4" t="s">
        <v>72</v>
      </c>
    </row>
    <row r="57" s="4" customFormat="1" ht="12.75" customHeight="1"/>
    <row r="58" spans="1:2" s="4" customFormat="1" ht="15" customHeight="1">
      <c r="A58" s="4" t="s">
        <v>74</v>
      </c>
      <c r="B58" s="5"/>
    </row>
    <row r="59" s="4" customFormat="1" ht="14.25" customHeight="1">
      <c r="B59" s="6" t="s">
        <v>73</v>
      </c>
    </row>
  </sheetData>
  <sheetProtection/>
  <mergeCells count="11">
    <mergeCell ref="B1:C1"/>
    <mergeCell ref="B8:C8"/>
    <mergeCell ref="A50:B50"/>
    <mergeCell ref="A53:B53"/>
    <mergeCell ref="A7:D7"/>
    <mergeCell ref="A54:B54"/>
    <mergeCell ref="A51:B51"/>
    <mergeCell ref="A9:C9"/>
    <mergeCell ref="A10:C10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91" r:id="rId1"/>
  <headerFooter alignWithMargins="0"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16384" width="9.140625" style="9" customWidth="1"/>
  </cols>
  <sheetData>
    <row r="1" spans="2:3" ht="15">
      <c r="B1" s="10"/>
      <c r="C1" s="1" t="s">
        <v>11</v>
      </c>
    </row>
    <row r="2" spans="2:3" ht="15">
      <c r="B2" s="10"/>
      <c r="C2" s="2" t="s">
        <v>60</v>
      </c>
    </row>
    <row r="3" spans="2:3" ht="15">
      <c r="B3" s="10"/>
      <c r="C3" s="2" t="s">
        <v>61</v>
      </c>
    </row>
    <row r="4" spans="2:3" ht="15">
      <c r="B4" s="1"/>
      <c r="C4" s="1" t="s">
        <v>66</v>
      </c>
    </row>
    <row r="5" spans="2:3" ht="15">
      <c r="B5" s="1"/>
      <c r="C5" s="1" t="s">
        <v>67</v>
      </c>
    </row>
    <row r="6" ht="15">
      <c r="C6" s="12"/>
    </row>
    <row r="7" spans="1:4" ht="15.75" customHeight="1">
      <c r="A7" s="73" t="s">
        <v>10</v>
      </c>
      <c r="B7" s="73"/>
      <c r="C7" s="73"/>
      <c r="D7" s="73"/>
    </row>
    <row r="8" spans="2:3" ht="15.75" customHeight="1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19.5" customHeight="1">
      <c r="A12" s="14"/>
      <c r="B12" s="77" t="s">
        <v>56</v>
      </c>
      <c r="C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3" ht="105">
      <c r="A15" s="16" t="s">
        <v>3</v>
      </c>
      <c r="B15" s="16" t="s">
        <v>4</v>
      </c>
      <c r="C15" s="16" t="s">
        <v>75</v>
      </c>
    </row>
    <row r="16" spans="1:3" ht="15">
      <c r="A16" s="17">
        <v>1</v>
      </c>
      <c r="B16" s="18">
        <v>2</v>
      </c>
      <c r="C16" s="17">
        <v>3</v>
      </c>
    </row>
    <row r="17" spans="1:3" ht="15">
      <c r="A17" s="47"/>
      <c r="B17" s="48" t="s">
        <v>6</v>
      </c>
      <c r="C17" s="49"/>
    </row>
    <row r="18" spans="1:3" ht="15">
      <c r="A18" s="50">
        <v>1100</v>
      </c>
      <c r="B18" s="50" t="s">
        <v>63</v>
      </c>
      <c r="C18" s="51">
        <v>99.2</v>
      </c>
    </row>
    <row r="19" spans="1:3" ht="45">
      <c r="A19" s="50">
        <v>1200</v>
      </c>
      <c r="B19" s="52" t="s">
        <v>64</v>
      </c>
      <c r="C19" s="51">
        <v>23.9</v>
      </c>
    </row>
    <row r="20" spans="1:3" ht="19.5" customHeight="1">
      <c r="A20" s="50">
        <v>2350</v>
      </c>
      <c r="B20" s="52" t="s">
        <v>26</v>
      </c>
      <c r="C20" s="51">
        <v>37.2</v>
      </c>
    </row>
    <row r="21" spans="1:3" ht="15">
      <c r="A21" s="50">
        <v>2311</v>
      </c>
      <c r="B21" s="50" t="s">
        <v>42</v>
      </c>
      <c r="C21" s="51">
        <v>0.5</v>
      </c>
    </row>
    <row r="22" spans="1:3" ht="15">
      <c r="A22" s="50">
        <v>2312</v>
      </c>
      <c r="B22" s="50" t="s">
        <v>48</v>
      </c>
      <c r="C22" s="51">
        <v>8.15</v>
      </c>
    </row>
    <row r="23" spans="1:3" ht="15">
      <c r="A23" s="50">
        <v>2242</v>
      </c>
      <c r="B23" s="50" t="s">
        <v>44</v>
      </c>
      <c r="C23" s="51">
        <v>27.77</v>
      </c>
    </row>
    <row r="24" spans="1:3" ht="15">
      <c r="A24" s="50">
        <v>5232</v>
      </c>
      <c r="B24" s="50" t="s">
        <v>49</v>
      </c>
      <c r="C24" s="51">
        <v>1.25</v>
      </c>
    </row>
    <row r="25" spans="1:3" ht="15.75" customHeight="1">
      <c r="A25" s="50"/>
      <c r="B25" s="53" t="s">
        <v>7</v>
      </c>
      <c r="C25" s="54">
        <f>SUM(C18:C24)</f>
        <v>197.97000000000003</v>
      </c>
    </row>
    <row r="26" spans="1:3" ht="15.75" customHeight="1">
      <c r="A26" s="55"/>
      <c r="B26" s="50" t="s">
        <v>8</v>
      </c>
      <c r="C26" s="51"/>
    </row>
    <row r="27" spans="1:3" ht="15">
      <c r="A27" s="50">
        <v>1100</v>
      </c>
      <c r="B27" s="50" t="s">
        <v>63</v>
      </c>
      <c r="C27" s="51">
        <v>46.87</v>
      </c>
    </row>
    <row r="28" spans="1:3" ht="45">
      <c r="A28" s="50">
        <v>1200</v>
      </c>
      <c r="B28" s="52" t="s">
        <v>64</v>
      </c>
      <c r="C28" s="51">
        <v>11.29</v>
      </c>
    </row>
    <row r="29" spans="1:3" ht="15">
      <c r="A29" s="56">
        <v>2210</v>
      </c>
      <c r="B29" s="52" t="s">
        <v>33</v>
      </c>
      <c r="C29" s="51">
        <v>2</v>
      </c>
    </row>
    <row r="30" spans="1:3" ht="15">
      <c r="A30" s="50">
        <v>2222</v>
      </c>
      <c r="B30" s="52" t="s">
        <v>34</v>
      </c>
      <c r="C30" s="51">
        <v>12</v>
      </c>
    </row>
    <row r="31" spans="1:3" ht="15">
      <c r="A31" s="50">
        <v>2223</v>
      </c>
      <c r="B31" s="52" t="s">
        <v>35</v>
      </c>
      <c r="C31" s="51">
        <v>24</v>
      </c>
    </row>
    <row r="32" spans="1:3" ht="30">
      <c r="A32" s="50">
        <v>2230</v>
      </c>
      <c r="B32" s="52" t="s">
        <v>36</v>
      </c>
      <c r="C32" s="51">
        <v>1</v>
      </c>
    </row>
    <row r="33" spans="1:3" ht="15">
      <c r="A33" s="50">
        <v>2242</v>
      </c>
      <c r="B33" s="52" t="s">
        <v>13</v>
      </c>
      <c r="C33" s="51">
        <v>1</v>
      </c>
    </row>
    <row r="34" spans="1:3" ht="30">
      <c r="A34" s="50">
        <v>2243</v>
      </c>
      <c r="B34" s="52" t="s">
        <v>14</v>
      </c>
      <c r="C34" s="51">
        <v>2</v>
      </c>
    </row>
    <row r="35" spans="1:3" ht="15">
      <c r="A35" s="50">
        <v>2244</v>
      </c>
      <c r="B35" s="52" t="s">
        <v>15</v>
      </c>
      <c r="C35" s="51">
        <v>25</v>
      </c>
    </row>
    <row r="36" spans="1:3" ht="30">
      <c r="A36" s="50">
        <v>2249</v>
      </c>
      <c r="B36" s="52" t="s">
        <v>17</v>
      </c>
      <c r="C36" s="51">
        <v>1</v>
      </c>
    </row>
    <row r="37" spans="1:3" ht="15">
      <c r="A37" s="50">
        <v>2251</v>
      </c>
      <c r="B37" s="52" t="s">
        <v>12</v>
      </c>
      <c r="C37" s="51">
        <v>1</v>
      </c>
    </row>
    <row r="38" spans="1:3" ht="15">
      <c r="A38" s="50">
        <v>2263</v>
      </c>
      <c r="B38" s="52" t="s">
        <v>20</v>
      </c>
      <c r="C38" s="51">
        <v>5</v>
      </c>
    </row>
    <row r="39" spans="1:3" ht="17.25" customHeight="1">
      <c r="A39" s="50">
        <v>2279</v>
      </c>
      <c r="B39" s="52" t="s">
        <v>21</v>
      </c>
      <c r="C39" s="51">
        <v>6</v>
      </c>
    </row>
    <row r="40" spans="1:3" ht="15">
      <c r="A40" s="50">
        <v>2311</v>
      </c>
      <c r="B40" s="52" t="s">
        <v>22</v>
      </c>
      <c r="C40" s="51">
        <v>1</v>
      </c>
    </row>
    <row r="41" spans="1:3" ht="15">
      <c r="A41" s="50">
        <v>2312</v>
      </c>
      <c r="B41" s="52" t="s">
        <v>23</v>
      </c>
      <c r="C41" s="51">
        <v>1</v>
      </c>
    </row>
    <row r="42" spans="1:3" ht="15">
      <c r="A42" s="50">
        <v>2321</v>
      </c>
      <c r="B42" s="52" t="s">
        <v>24</v>
      </c>
      <c r="C42" s="51">
        <v>39</v>
      </c>
    </row>
    <row r="43" spans="1:3" ht="15">
      <c r="A43" s="50">
        <v>2322</v>
      </c>
      <c r="B43" s="52" t="s">
        <v>25</v>
      </c>
      <c r="C43" s="51">
        <v>4</v>
      </c>
    </row>
    <row r="44" spans="1:3" ht="19.5" customHeight="1">
      <c r="A44" s="50">
        <v>2350</v>
      </c>
      <c r="B44" s="52" t="s">
        <v>26</v>
      </c>
      <c r="C44" s="51">
        <v>5</v>
      </c>
    </row>
    <row r="45" spans="1:3" ht="30.75" customHeight="1">
      <c r="A45" s="50">
        <v>2512</v>
      </c>
      <c r="B45" s="52" t="s">
        <v>43</v>
      </c>
      <c r="C45" s="51">
        <v>82.13</v>
      </c>
    </row>
    <row r="46" spans="1:3" ht="30" customHeight="1">
      <c r="A46" s="50">
        <v>2513</v>
      </c>
      <c r="B46" s="52" t="s">
        <v>28</v>
      </c>
      <c r="C46" s="51">
        <v>3</v>
      </c>
    </row>
    <row r="47" spans="1:3" ht="30">
      <c r="A47" s="50">
        <v>2519</v>
      </c>
      <c r="B47" s="52" t="s">
        <v>32</v>
      </c>
      <c r="C47" s="51">
        <v>1</v>
      </c>
    </row>
    <row r="48" spans="1:3" ht="15">
      <c r="A48" s="50">
        <v>5121</v>
      </c>
      <c r="B48" s="52" t="s">
        <v>30</v>
      </c>
      <c r="C48" s="51">
        <v>1</v>
      </c>
    </row>
    <row r="49" spans="1:3" ht="15">
      <c r="A49" s="55"/>
      <c r="B49" s="61" t="s">
        <v>9</v>
      </c>
      <c r="C49" s="54">
        <f>SUM(C27:C48)</f>
        <v>275.28999999999996</v>
      </c>
    </row>
    <row r="50" spans="1:3" ht="15">
      <c r="A50" s="55"/>
      <c r="B50" s="61" t="s">
        <v>38</v>
      </c>
      <c r="C50" s="54">
        <f>C49+C25</f>
        <v>473.26</v>
      </c>
    </row>
    <row r="51" spans="1:3" ht="15">
      <c r="A51" s="7"/>
      <c r="B51" s="30"/>
      <c r="C51" s="31"/>
    </row>
    <row r="52" spans="1:3" ht="15.75" customHeight="1">
      <c r="A52" s="74" t="s">
        <v>68</v>
      </c>
      <c r="B52" s="75"/>
      <c r="C52" s="16">
        <v>1</v>
      </c>
    </row>
    <row r="53" spans="1:3" ht="51" customHeight="1">
      <c r="A53" s="74" t="s">
        <v>69</v>
      </c>
      <c r="B53" s="75"/>
      <c r="C53" s="26">
        <f>C50/C52</f>
        <v>473.26</v>
      </c>
    </row>
    <row r="54" spans="1:3" ht="15">
      <c r="A54" s="30"/>
      <c r="B54" s="35"/>
      <c r="C54" s="35"/>
    </row>
    <row r="55" spans="1:3" s="4" customFormat="1" ht="19.5" customHeight="1">
      <c r="A55" s="74" t="s">
        <v>70</v>
      </c>
      <c r="B55" s="75"/>
      <c r="C55" s="3"/>
    </row>
    <row r="56" spans="1:3" s="4" customFormat="1" ht="31.5" customHeight="1">
      <c r="A56" s="74" t="s">
        <v>71</v>
      </c>
      <c r="B56" s="75"/>
      <c r="C56" s="3"/>
    </row>
    <row r="57" spans="1:3" ht="13.5" customHeight="1">
      <c r="A57" s="36"/>
      <c r="B57" s="35"/>
      <c r="C57" s="13"/>
    </row>
    <row r="58" s="4" customFormat="1" ht="17.25" customHeight="1">
      <c r="A58" s="4" t="s">
        <v>72</v>
      </c>
    </row>
    <row r="59" s="4" customFormat="1" ht="12.75" customHeight="1"/>
    <row r="60" spans="1:2" s="4" customFormat="1" ht="15" customHeight="1">
      <c r="A60" s="4" t="s">
        <v>74</v>
      </c>
      <c r="B60" s="5"/>
    </row>
    <row r="61" s="4" customFormat="1" ht="14.25" customHeight="1">
      <c r="B61" s="6" t="s">
        <v>73</v>
      </c>
    </row>
  </sheetData>
  <sheetProtection/>
  <mergeCells count="10">
    <mergeCell ref="A7:D7"/>
    <mergeCell ref="B8:C8"/>
    <mergeCell ref="A52:B52"/>
    <mergeCell ref="A55:B55"/>
    <mergeCell ref="A56:B56"/>
    <mergeCell ref="A53:B53"/>
    <mergeCell ref="A9:C9"/>
    <mergeCell ref="A10:C10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1">
      <selection activeCell="B66" sqref="B66:B72"/>
    </sheetView>
  </sheetViews>
  <sheetFormatPr defaultColWidth="9.140625" defaultRowHeight="12.75"/>
  <cols>
    <col min="1" max="1" width="15.7109375" style="9" customWidth="1"/>
    <col min="2" max="2" width="47.8515625" style="9" customWidth="1"/>
    <col min="3" max="3" width="19.00390625" style="9" customWidth="1"/>
    <col min="4" max="16384" width="9.140625" style="9" customWidth="1"/>
  </cols>
  <sheetData>
    <row r="1" spans="2:3" ht="15">
      <c r="B1" s="10"/>
      <c r="C1" s="1" t="s">
        <v>11</v>
      </c>
    </row>
    <row r="2" spans="2:3" ht="15">
      <c r="B2" s="10"/>
      <c r="C2" s="2" t="s">
        <v>60</v>
      </c>
    </row>
    <row r="3" spans="2:3" ht="15">
      <c r="B3" s="10"/>
      <c r="C3" s="2" t="s">
        <v>61</v>
      </c>
    </row>
    <row r="4" spans="2:3" ht="15">
      <c r="B4" s="1"/>
      <c r="C4" s="1" t="s">
        <v>66</v>
      </c>
    </row>
    <row r="5" spans="2:3" ht="15">
      <c r="B5" s="1"/>
      <c r="C5" s="1" t="s">
        <v>67</v>
      </c>
    </row>
    <row r="6" ht="15">
      <c r="C6" s="12"/>
    </row>
    <row r="7" spans="1:3" ht="15.75">
      <c r="A7" s="73" t="s">
        <v>10</v>
      </c>
      <c r="B7" s="73"/>
      <c r="C7" s="73"/>
    </row>
    <row r="8" spans="2:3" ht="15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15.75" customHeight="1">
      <c r="A12" s="14"/>
      <c r="B12" s="77" t="s">
        <v>57</v>
      </c>
      <c r="C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3" ht="105">
      <c r="A15" s="16" t="s">
        <v>3</v>
      </c>
      <c r="B15" s="16" t="s">
        <v>4</v>
      </c>
      <c r="C15" s="16" t="s">
        <v>75</v>
      </c>
    </row>
    <row r="16" spans="1:3" ht="15">
      <c r="A16" s="17">
        <v>1</v>
      </c>
      <c r="B16" s="18">
        <v>2</v>
      </c>
      <c r="C16" s="17">
        <v>3</v>
      </c>
    </row>
    <row r="17" spans="1:3" ht="15">
      <c r="A17" s="47"/>
      <c r="B17" s="48" t="s">
        <v>6</v>
      </c>
      <c r="C17" s="49"/>
    </row>
    <row r="18" spans="1:3" ht="15">
      <c r="A18" s="50">
        <v>1100</v>
      </c>
      <c r="B18" s="50" t="s">
        <v>63</v>
      </c>
      <c r="C18" s="51">
        <v>18.6</v>
      </c>
    </row>
    <row r="19" spans="1:3" ht="30">
      <c r="A19" s="50">
        <v>1200</v>
      </c>
      <c r="B19" s="52" t="s">
        <v>64</v>
      </c>
      <c r="C19" s="51">
        <v>4.48</v>
      </c>
    </row>
    <row r="20" spans="1:3" ht="15.75" customHeight="1">
      <c r="A20" s="50">
        <v>2350</v>
      </c>
      <c r="B20" s="52" t="s">
        <v>26</v>
      </c>
      <c r="C20" s="51">
        <v>4.5</v>
      </c>
    </row>
    <row r="21" spans="1:3" ht="15">
      <c r="A21" s="50">
        <v>2311</v>
      </c>
      <c r="B21" s="50" t="s">
        <v>42</v>
      </c>
      <c r="C21" s="51">
        <v>0.5</v>
      </c>
    </row>
    <row r="22" spans="1:3" ht="15.75" customHeight="1">
      <c r="A22" s="50">
        <v>2242</v>
      </c>
      <c r="B22" s="50" t="s">
        <v>44</v>
      </c>
      <c r="C22" s="51">
        <v>27.77</v>
      </c>
    </row>
    <row r="23" spans="1:3" ht="15.75" customHeight="1">
      <c r="A23" s="50"/>
      <c r="B23" s="53" t="s">
        <v>7</v>
      </c>
      <c r="C23" s="54">
        <f>SUM(C18:C22)</f>
        <v>55.85</v>
      </c>
    </row>
    <row r="24" spans="1:3" ht="15.75" customHeight="1">
      <c r="A24" s="55"/>
      <c r="B24" s="50" t="s">
        <v>8</v>
      </c>
      <c r="C24" s="51"/>
    </row>
    <row r="25" spans="1:3" ht="15">
      <c r="A25" s="50">
        <v>1100</v>
      </c>
      <c r="B25" s="50" t="s">
        <v>63</v>
      </c>
      <c r="C25" s="51">
        <v>1.02</v>
      </c>
    </row>
    <row r="26" spans="1:3" ht="30">
      <c r="A26" s="50">
        <v>1200</v>
      </c>
      <c r="B26" s="52" t="s">
        <v>64</v>
      </c>
      <c r="C26" s="51">
        <v>0.25</v>
      </c>
    </row>
    <row r="27" spans="1:3" ht="15">
      <c r="A27" s="56">
        <v>2210</v>
      </c>
      <c r="B27" s="52" t="s">
        <v>33</v>
      </c>
      <c r="C27" s="51">
        <v>0.5</v>
      </c>
    </row>
    <row r="28" spans="1:3" ht="15">
      <c r="A28" s="50">
        <v>2222</v>
      </c>
      <c r="B28" s="52" t="s">
        <v>34</v>
      </c>
      <c r="C28" s="51">
        <v>1</v>
      </c>
    </row>
    <row r="29" spans="1:3" ht="15">
      <c r="A29" s="50">
        <v>2223</v>
      </c>
      <c r="B29" s="52" t="s">
        <v>35</v>
      </c>
      <c r="C29" s="51">
        <v>3</v>
      </c>
    </row>
    <row r="30" spans="1:3" ht="30">
      <c r="A30" s="50">
        <v>2230</v>
      </c>
      <c r="B30" s="52" t="s">
        <v>36</v>
      </c>
      <c r="C30" s="51">
        <v>1</v>
      </c>
    </row>
    <row r="31" spans="1:3" ht="15">
      <c r="A31" s="50">
        <v>2242</v>
      </c>
      <c r="B31" s="52" t="s">
        <v>13</v>
      </c>
      <c r="C31" s="51">
        <v>1</v>
      </c>
    </row>
    <row r="32" spans="1:3" ht="30">
      <c r="A32" s="50">
        <v>2243</v>
      </c>
      <c r="B32" s="52" t="s">
        <v>14</v>
      </c>
      <c r="C32" s="51">
        <v>0.5</v>
      </c>
    </row>
    <row r="33" spans="1:3" ht="15">
      <c r="A33" s="50">
        <v>2244</v>
      </c>
      <c r="B33" s="52" t="s">
        <v>15</v>
      </c>
      <c r="C33" s="51"/>
    </row>
    <row r="34" spans="1:3" ht="15">
      <c r="A34" s="50">
        <v>2321</v>
      </c>
      <c r="B34" s="52" t="s">
        <v>24</v>
      </c>
      <c r="C34" s="51">
        <v>2</v>
      </c>
    </row>
    <row r="35" spans="1:3" ht="15">
      <c r="A35" s="50">
        <v>2322</v>
      </c>
      <c r="B35" s="52" t="s">
        <v>25</v>
      </c>
      <c r="C35" s="51">
        <v>1</v>
      </c>
    </row>
    <row r="36" spans="1:3" ht="17.25" customHeight="1">
      <c r="A36" s="50">
        <v>2350</v>
      </c>
      <c r="B36" s="52" t="s">
        <v>26</v>
      </c>
      <c r="C36" s="51">
        <v>2</v>
      </c>
    </row>
    <row r="37" spans="1:3" ht="30">
      <c r="A37" s="50">
        <v>2512</v>
      </c>
      <c r="B37" s="52" t="s">
        <v>43</v>
      </c>
      <c r="C37" s="60">
        <v>14.52</v>
      </c>
    </row>
    <row r="38" spans="1:3" ht="15">
      <c r="A38" s="27"/>
      <c r="B38" s="29" t="s">
        <v>9</v>
      </c>
      <c r="C38" s="26">
        <f>SUM(C25:C37)</f>
        <v>27.79</v>
      </c>
    </row>
    <row r="39" spans="1:3" ht="15">
      <c r="A39" s="27"/>
      <c r="B39" s="29" t="s">
        <v>38</v>
      </c>
      <c r="C39" s="26">
        <f>C38+C23</f>
        <v>83.64</v>
      </c>
    </row>
    <row r="40" spans="1:3" ht="15">
      <c r="A40" s="7"/>
      <c r="B40" s="30"/>
      <c r="C40" s="31"/>
    </row>
    <row r="41" spans="1:3" ht="20.25" customHeight="1">
      <c r="A41" s="74" t="s">
        <v>68</v>
      </c>
      <c r="B41" s="75"/>
      <c r="C41" s="16">
        <v>1</v>
      </c>
    </row>
    <row r="42" spans="1:3" ht="31.5" customHeight="1">
      <c r="A42" s="74" t="s">
        <v>69</v>
      </c>
      <c r="B42" s="75"/>
      <c r="C42" s="44">
        <f>C39/C41</f>
        <v>83.64</v>
      </c>
    </row>
    <row r="43" spans="1:3" ht="15">
      <c r="A43" s="30"/>
      <c r="B43" s="35"/>
      <c r="C43" s="35"/>
    </row>
    <row r="44" spans="1:3" s="4" customFormat="1" ht="19.5" customHeight="1">
      <c r="A44" s="74" t="s">
        <v>70</v>
      </c>
      <c r="B44" s="75"/>
      <c r="C44" s="3"/>
    </row>
    <row r="45" spans="1:3" s="4" customFormat="1" ht="31.5" customHeight="1">
      <c r="A45" s="74" t="s">
        <v>71</v>
      </c>
      <c r="B45" s="75"/>
      <c r="C45" s="3"/>
    </row>
    <row r="46" spans="1:3" ht="13.5" customHeight="1">
      <c r="A46" s="36"/>
      <c r="B46" s="35"/>
      <c r="C46" s="13"/>
    </row>
    <row r="47" s="4" customFormat="1" ht="17.25" customHeight="1">
      <c r="A47" s="4" t="s">
        <v>72</v>
      </c>
    </row>
    <row r="48" s="4" customFormat="1" ht="12.75" customHeight="1"/>
    <row r="49" spans="1:2" s="4" customFormat="1" ht="15" customHeight="1">
      <c r="A49" s="4" t="s">
        <v>74</v>
      </c>
      <c r="B49" s="5"/>
    </row>
    <row r="50" s="4" customFormat="1" ht="14.25" customHeight="1">
      <c r="B50" s="6" t="s">
        <v>73</v>
      </c>
    </row>
    <row r="51" spans="2:3" ht="15">
      <c r="B51" s="72"/>
      <c r="C51" s="72"/>
    </row>
  </sheetData>
  <sheetProtection/>
  <mergeCells count="11">
    <mergeCell ref="B51:C51"/>
    <mergeCell ref="A10:C10"/>
    <mergeCell ref="A41:B41"/>
    <mergeCell ref="A42:B42"/>
    <mergeCell ref="B11:C11"/>
    <mergeCell ref="A44:B44"/>
    <mergeCell ref="A45:B45"/>
    <mergeCell ref="A7:C7"/>
    <mergeCell ref="B8:C8"/>
    <mergeCell ref="A9:C9"/>
    <mergeCell ref="B12:C12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A1">
      <selection activeCell="A9" sqref="A9:C9"/>
    </sheetView>
  </sheetViews>
  <sheetFormatPr defaultColWidth="9.140625" defaultRowHeight="12.75"/>
  <cols>
    <col min="1" max="1" width="15.7109375" style="9" customWidth="1"/>
    <col min="2" max="2" width="51.28125" style="9" customWidth="1"/>
    <col min="3" max="3" width="0.13671875" style="9" customWidth="1"/>
    <col min="4" max="4" width="11.57421875" style="9" hidden="1" customWidth="1"/>
    <col min="5" max="5" width="20.140625" style="9" customWidth="1"/>
    <col min="6" max="16384" width="9.140625" style="9" customWidth="1"/>
  </cols>
  <sheetData>
    <row r="1" spans="2:5" ht="15">
      <c r="B1" s="72"/>
      <c r="C1" s="72"/>
      <c r="E1" s="1" t="s">
        <v>11</v>
      </c>
    </row>
    <row r="2" spans="2:5" ht="15">
      <c r="B2" s="10"/>
      <c r="C2" s="10"/>
      <c r="E2" s="2" t="s">
        <v>60</v>
      </c>
    </row>
    <row r="3" spans="2:5" ht="15">
      <c r="B3" s="10"/>
      <c r="C3" s="10"/>
      <c r="E3" s="2" t="s">
        <v>61</v>
      </c>
    </row>
    <row r="4" spans="2:5" ht="15">
      <c r="B4" s="1"/>
      <c r="C4" s="1"/>
      <c r="E4" s="1" t="s">
        <v>66</v>
      </c>
    </row>
    <row r="5" spans="2:5" ht="15">
      <c r="B5" s="11"/>
      <c r="D5" s="9" t="s">
        <v>11</v>
      </c>
      <c r="E5" s="1" t="s">
        <v>67</v>
      </c>
    </row>
    <row r="6" ht="15">
      <c r="C6" s="12"/>
    </row>
    <row r="7" spans="1:5" ht="15.75" customHeight="1">
      <c r="A7" s="73" t="s">
        <v>10</v>
      </c>
      <c r="B7" s="73"/>
      <c r="C7" s="73"/>
      <c r="D7" s="73"/>
      <c r="E7" s="73"/>
    </row>
    <row r="8" spans="2:3" ht="15.75" customHeight="1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15">
      <c r="A12" s="14"/>
      <c r="B12" s="77" t="s">
        <v>58</v>
      </c>
      <c r="C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5" ht="102" customHeight="1">
      <c r="A15" s="16" t="s">
        <v>3</v>
      </c>
      <c r="B15" s="16" t="s">
        <v>4</v>
      </c>
      <c r="C15" s="16" t="s">
        <v>5</v>
      </c>
      <c r="D15" s="16" t="s">
        <v>5</v>
      </c>
      <c r="E15" s="16" t="s">
        <v>75</v>
      </c>
    </row>
    <row r="16" spans="1:5" ht="15">
      <c r="A16" s="17">
        <v>1</v>
      </c>
      <c r="B16" s="18">
        <v>2</v>
      </c>
      <c r="C16" s="17">
        <v>3</v>
      </c>
      <c r="D16" s="9">
        <v>3</v>
      </c>
      <c r="E16" s="17">
        <v>3</v>
      </c>
    </row>
    <row r="17" spans="1:5" ht="15">
      <c r="A17" s="47"/>
      <c r="B17" s="48" t="s">
        <v>6</v>
      </c>
      <c r="C17" s="49"/>
      <c r="D17" s="57"/>
      <c r="E17" s="50"/>
    </row>
    <row r="18" spans="1:5" ht="15">
      <c r="A18" s="50">
        <v>1100</v>
      </c>
      <c r="B18" s="50" t="s">
        <v>63</v>
      </c>
      <c r="C18" s="51">
        <v>62</v>
      </c>
      <c r="D18" s="57">
        <v>76.94</v>
      </c>
      <c r="E18" s="51">
        <f>C18/2*3</f>
        <v>93</v>
      </c>
    </row>
    <row r="19" spans="1:5" ht="30">
      <c r="A19" s="50">
        <v>1200</v>
      </c>
      <c r="B19" s="52" t="s">
        <v>64</v>
      </c>
      <c r="C19" s="51">
        <v>14.94</v>
      </c>
      <c r="D19" s="57"/>
      <c r="E19" s="51">
        <f aca="true" t="shared" si="0" ref="E19:E42">C19/2*3</f>
        <v>22.41</v>
      </c>
    </row>
    <row r="20" spans="1:5" ht="15" customHeight="1">
      <c r="A20" s="50">
        <v>2350</v>
      </c>
      <c r="B20" s="52" t="s">
        <v>26</v>
      </c>
      <c r="C20" s="51">
        <v>21.27</v>
      </c>
      <c r="D20" s="57">
        <v>21.27</v>
      </c>
      <c r="E20" s="51">
        <f t="shared" si="0"/>
        <v>31.905</v>
      </c>
    </row>
    <row r="21" spans="1:5" ht="15">
      <c r="A21" s="50">
        <v>2311</v>
      </c>
      <c r="B21" s="50" t="s">
        <v>42</v>
      </c>
      <c r="C21" s="51">
        <v>1</v>
      </c>
      <c r="D21" s="57">
        <v>1</v>
      </c>
      <c r="E21" s="51">
        <f t="shared" si="0"/>
        <v>1.5</v>
      </c>
    </row>
    <row r="22" spans="1:5" ht="15">
      <c r="A22" s="50">
        <v>2242</v>
      </c>
      <c r="B22" s="50" t="s">
        <v>44</v>
      </c>
      <c r="C22" s="51">
        <f>27.77*2</f>
        <v>55.54</v>
      </c>
      <c r="D22" s="57">
        <v>55.54</v>
      </c>
      <c r="E22" s="51">
        <f t="shared" si="0"/>
        <v>83.31</v>
      </c>
    </row>
    <row r="23" spans="1:5" ht="15">
      <c r="A23" s="50">
        <v>5232</v>
      </c>
      <c r="B23" s="50" t="s">
        <v>46</v>
      </c>
      <c r="C23" s="51">
        <v>2.5</v>
      </c>
      <c r="D23" s="57">
        <v>2.5</v>
      </c>
      <c r="E23" s="51">
        <f t="shared" si="0"/>
        <v>3.75</v>
      </c>
    </row>
    <row r="24" spans="1:5" ht="15">
      <c r="A24" s="50"/>
      <c r="B24" s="53" t="s">
        <v>7</v>
      </c>
      <c r="C24" s="54">
        <f>SUM(C18:C23)</f>
        <v>157.25</v>
      </c>
      <c r="D24" s="54">
        <f>SUM(D18:D23)</f>
        <v>157.25</v>
      </c>
      <c r="E24" s="54">
        <f>SUM(E18:E23)</f>
        <v>235.875</v>
      </c>
    </row>
    <row r="25" spans="1:5" ht="15">
      <c r="A25" s="55"/>
      <c r="B25" s="50" t="s">
        <v>8</v>
      </c>
      <c r="C25" s="51"/>
      <c r="D25" s="57"/>
      <c r="E25" s="51"/>
    </row>
    <row r="26" spans="1:5" ht="15">
      <c r="A26" s="50">
        <v>1100</v>
      </c>
      <c r="B26" s="50" t="s">
        <v>63</v>
      </c>
      <c r="C26" s="51">
        <v>9.33</v>
      </c>
      <c r="D26" s="57">
        <v>11.58</v>
      </c>
      <c r="E26" s="51">
        <f t="shared" si="0"/>
        <v>13.995000000000001</v>
      </c>
    </row>
    <row r="27" spans="1:5" ht="30">
      <c r="A27" s="50">
        <v>1200</v>
      </c>
      <c r="B27" s="52" t="s">
        <v>64</v>
      </c>
      <c r="C27" s="51">
        <v>2.25</v>
      </c>
      <c r="D27" s="57"/>
      <c r="E27" s="51">
        <f t="shared" si="0"/>
        <v>3.375</v>
      </c>
    </row>
    <row r="28" spans="1:5" ht="15">
      <c r="A28" s="56">
        <v>2210</v>
      </c>
      <c r="B28" s="52" t="s">
        <v>33</v>
      </c>
      <c r="C28" s="51">
        <v>1</v>
      </c>
      <c r="D28" s="57">
        <v>1</v>
      </c>
      <c r="E28" s="51">
        <f t="shared" si="0"/>
        <v>1.5</v>
      </c>
    </row>
    <row r="29" spans="1:5" ht="15">
      <c r="A29" s="50">
        <v>2222</v>
      </c>
      <c r="B29" s="52" t="s">
        <v>34</v>
      </c>
      <c r="C29" s="51">
        <v>7</v>
      </c>
      <c r="D29" s="57">
        <v>7</v>
      </c>
      <c r="E29" s="51">
        <f t="shared" si="0"/>
        <v>10.5</v>
      </c>
    </row>
    <row r="30" spans="1:5" ht="15">
      <c r="A30" s="50">
        <v>2223</v>
      </c>
      <c r="B30" s="52" t="s">
        <v>35</v>
      </c>
      <c r="C30" s="51">
        <v>15</v>
      </c>
      <c r="D30" s="57">
        <v>15</v>
      </c>
      <c r="E30" s="51">
        <f t="shared" si="0"/>
        <v>22.5</v>
      </c>
    </row>
    <row r="31" spans="1:5" ht="30">
      <c r="A31" s="50">
        <v>2230</v>
      </c>
      <c r="B31" s="52" t="s">
        <v>36</v>
      </c>
      <c r="C31" s="51">
        <v>1</v>
      </c>
      <c r="D31" s="57">
        <v>1</v>
      </c>
      <c r="E31" s="51">
        <f t="shared" si="0"/>
        <v>1.5</v>
      </c>
    </row>
    <row r="32" spans="1:5" ht="30">
      <c r="A32" s="50">
        <v>2243</v>
      </c>
      <c r="B32" s="52" t="s">
        <v>14</v>
      </c>
      <c r="C32" s="51">
        <v>1</v>
      </c>
      <c r="D32" s="57">
        <v>1</v>
      </c>
      <c r="E32" s="51">
        <f t="shared" si="0"/>
        <v>1.5</v>
      </c>
    </row>
    <row r="33" spans="1:5" ht="15">
      <c r="A33" s="50">
        <v>2244</v>
      </c>
      <c r="B33" s="52" t="s">
        <v>15</v>
      </c>
      <c r="C33" s="51">
        <v>16.01</v>
      </c>
      <c r="D33" s="57">
        <v>16</v>
      </c>
      <c r="E33" s="51">
        <f t="shared" si="0"/>
        <v>24.015</v>
      </c>
    </row>
    <row r="34" spans="1:5" ht="15">
      <c r="A34" s="50">
        <v>2262</v>
      </c>
      <c r="B34" s="52" t="s">
        <v>19</v>
      </c>
      <c r="C34" s="51">
        <v>1</v>
      </c>
      <c r="D34" s="57">
        <v>1</v>
      </c>
      <c r="E34" s="51">
        <f t="shared" si="0"/>
        <v>1.5</v>
      </c>
    </row>
    <row r="35" spans="1:5" ht="15">
      <c r="A35" s="50">
        <v>2263</v>
      </c>
      <c r="B35" s="52" t="s">
        <v>20</v>
      </c>
      <c r="C35" s="51">
        <v>3</v>
      </c>
      <c r="D35" s="57">
        <v>3</v>
      </c>
      <c r="E35" s="51">
        <f t="shared" si="0"/>
        <v>4.5</v>
      </c>
    </row>
    <row r="36" spans="1:5" ht="19.5" customHeight="1">
      <c r="A36" s="50">
        <v>2279</v>
      </c>
      <c r="B36" s="52" t="s">
        <v>21</v>
      </c>
      <c r="C36" s="51">
        <v>3</v>
      </c>
      <c r="D36" s="57">
        <v>3</v>
      </c>
      <c r="E36" s="51">
        <f t="shared" si="0"/>
        <v>4.5</v>
      </c>
    </row>
    <row r="37" spans="1:5" ht="15">
      <c r="A37" s="50">
        <v>2312</v>
      </c>
      <c r="B37" s="52" t="s">
        <v>23</v>
      </c>
      <c r="C37" s="51">
        <v>1</v>
      </c>
      <c r="D37" s="57">
        <v>1</v>
      </c>
      <c r="E37" s="51">
        <f t="shared" si="0"/>
        <v>1.5</v>
      </c>
    </row>
    <row r="38" spans="1:5" ht="15">
      <c r="A38" s="50">
        <v>2321</v>
      </c>
      <c r="B38" s="52" t="s">
        <v>24</v>
      </c>
      <c r="C38" s="51">
        <v>24</v>
      </c>
      <c r="D38" s="57">
        <v>24</v>
      </c>
      <c r="E38" s="51">
        <f t="shared" si="0"/>
        <v>36</v>
      </c>
    </row>
    <row r="39" spans="1:5" ht="15">
      <c r="A39" s="50">
        <v>2322</v>
      </c>
      <c r="B39" s="52" t="s">
        <v>25</v>
      </c>
      <c r="C39" s="51">
        <v>2</v>
      </c>
      <c r="D39" s="57">
        <v>2</v>
      </c>
      <c r="E39" s="51">
        <f t="shared" si="0"/>
        <v>3</v>
      </c>
    </row>
    <row r="40" spans="1:5" ht="15.75" customHeight="1">
      <c r="A40" s="50">
        <v>2350</v>
      </c>
      <c r="B40" s="52" t="s">
        <v>26</v>
      </c>
      <c r="C40" s="51">
        <v>3</v>
      </c>
      <c r="D40" s="57">
        <v>3</v>
      </c>
      <c r="E40" s="51">
        <f t="shared" si="0"/>
        <v>4.5</v>
      </c>
    </row>
    <row r="41" spans="1:5" ht="30">
      <c r="A41" s="50">
        <v>2512</v>
      </c>
      <c r="B41" s="52" t="s">
        <v>43</v>
      </c>
      <c r="C41" s="51">
        <v>52.24</v>
      </c>
      <c r="D41" s="57">
        <v>52.24</v>
      </c>
      <c r="E41" s="51">
        <f t="shared" si="0"/>
        <v>78.36</v>
      </c>
    </row>
    <row r="42" spans="1:5" ht="30.75" customHeight="1">
      <c r="A42" s="50">
        <v>2513</v>
      </c>
      <c r="B42" s="52" t="s">
        <v>28</v>
      </c>
      <c r="C42" s="51">
        <v>2</v>
      </c>
      <c r="D42" s="57">
        <v>2</v>
      </c>
      <c r="E42" s="51">
        <f t="shared" si="0"/>
        <v>3</v>
      </c>
    </row>
    <row r="43" spans="1:5" ht="15">
      <c r="A43" s="55"/>
      <c r="B43" s="61" t="s">
        <v>9</v>
      </c>
      <c r="C43" s="54">
        <f>SUM(C26:C42)</f>
        <v>143.83</v>
      </c>
      <c r="D43" s="54">
        <f>SUM(D26:D42)</f>
        <v>143.82</v>
      </c>
      <c r="E43" s="54">
        <f>SUM(E26:E42)</f>
        <v>215.745</v>
      </c>
    </row>
    <row r="44" spans="1:5" ht="15">
      <c r="A44" s="55"/>
      <c r="B44" s="61" t="s">
        <v>38</v>
      </c>
      <c r="C44" s="54">
        <f>C43+C24</f>
        <v>301.08000000000004</v>
      </c>
      <c r="D44" s="54">
        <f>D43+D24</f>
        <v>301.07</v>
      </c>
      <c r="E44" s="54">
        <f>E43+E24</f>
        <v>451.62</v>
      </c>
    </row>
    <row r="45" spans="1:3" ht="15">
      <c r="A45" s="7"/>
      <c r="B45" s="30"/>
      <c r="C45" s="31"/>
    </row>
    <row r="46" spans="1:5" ht="15.75" customHeight="1">
      <c r="A46" s="74" t="s">
        <v>68</v>
      </c>
      <c r="B46" s="75"/>
      <c r="C46" s="32">
        <v>2</v>
      </c>
      <c r="D46" s="9">
        <v>2</v>
      </c>
      <c r="E46" s="45">
        <v>3</v>
      </c>
    </row>
    <row r="47" spans="1:5" ht="40.5" customHeight="1">
      <c r="A47" s="74" t="s">
        <v>69</v>
      </c>
      <c r="B47" s="75"/>
      <c r="C47" s="39">
        <f>C44/C46</f>
        <v>150.54000000000002</v>
      </c>
      <c r="D47" s="39">
        <f>D44/D46</f>
        <v>150.535</v>
      </c>
      <c r="E47" s="26">
        <f>E44/E46</f>
        <v>150.54</v>
      </c>
    </row>
    <row r="48" spans="1:3" ht="15">
      <c r="A48" s="30"/>
      <c r="B48" s="35"/>
      <c r="C48" s="35"/>
    </row>
    <row r="49" spans="1:5" s="4" customFormat="1" ht="19.5" customHeight="1">
      <c r="A49" s="74" t="s">
        <v>70</v>
      </c>
      <c r="B49" s="75"/>
      <c r="C49" s="3"/>
      <c r="E49" s="3"/>
    </row>
    <row r="50" spans="1:5" s="4" customFormat="1" ht="31.5" customHeight="1">
      <c r="A50" s="74" t="s">
        <v>71</v>
      </c>
      <c r="B50" s="75"/>
      <c r="C50" s="3"/>
      <c r="E50" s="3"/>
    </row>
    <row r="51" spans="1:3" ht="13.5" customHeight="1">
      <c r="A51" s="36"/>
      <c r="B51" s="35"/>
      <c r="C51" s="13"/>
    </row>
    <row r="52" s="4" customFormat="1" ht="17.25" customHeight="1">
      <c r="A52" s="4" t="s">
        <v>72</v>
      </c>
    </row>
    <row r="53" s="4" customFormat="1" ht="12.75" customHeight="1"/>
    <row r="54" spans="1:2" s="4" customFormat="1" ht="15" customHeight="1">
      <c r="A54" s="4" t="s">
        <v>74</v>
      </c>
      <c r="B54" s="5"/>
    </row>
    <row r="55" s="4" customFormat="1" ht="14.25" customHeight="1">
      <c r="B55" s="6" t="s">
        <v>73</v>
      </c>
    </row>
    <row r="56" spans="2:3" ht="15">
      <c r="B56" s="72"/>
      <c r="C56" s="72"/>
    </row>
  </sheetData>
  <sheetProtection/>
  <mergeCells count="12">
    <mergeCell ref="B56:C56"/>
    <mergeCell ref="A10:C10"/>
    <mergeCell ref="A46:B46"/>
    <mergeCell ref="A47:B47"/>
    <mergeCell ref="B11:C11"/>
    <mergeCell ref="A49:B49"/>
    <mergeCell ref="A50:B50"/>
    <mergeCell ref="B1:C1"/>
    <mergeCell ref="B8:C8"/>
    <mergeCell ref="A9:C9"/>
    <mergeCell ref="A7:E7"/>
    <mergeCell ref="B12:C12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workbookViewId="0" topLeftCell="A1">
      <selection activeCell="A51" sqref="A51:B5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4" width="15.28125" style="9" hidden="1" customWidth="1"/>
    <col min="5" max="5" width="9.140625" style="9" hidden="1" customWidth="1"/>
    <col min="6" max="6" width="18.28125" style="9" customWidth="1"/>
    <col min="7" max="16384" width="9.140625" style="9" customWidth="1"/>
  </cols>
  <sheetData>
    <row r="1" spans="2:6" ht="15">
      <c r="B1" s="72"/>
      <c r="C1" s="72"/>
      <c r="F1" s="1" t="s">
        <v>11</v>
      </c>
    </row>
    <row r="2" spans="2:6" ht="15">
      <c r="B2" s="10"/>
      <c r="C2" s="10"/>
      <c r="F2" s="2" t="s">
        <v>60</v>
      </c>
    </row>
    <row r="3" spans="2:6" ht="15">
      <c r="B3" s="10"/>
      <c r="C3" s="10"/>
      <c r="F3" s="2" t="s">
        <v>61</v>
      </c>
    </row>
    <row r="4" spans="2:6" ht="15">
      <c r="B4" s="1"/>
      <c r="C4" s="1"/>
      <c r="F4" s="1" t="s">
        <v>66</v>
      </c>
    </row>
    <row r="5" spans="2:6" ht="15">
      <c r="B5" s="1"/>
      <c r="C5" s="43"/>
      <c r="D5" s="9" t="s">
        <v>11</v>
      </c>
      <c r="F5" s="1" t="s">
        <v>67</v>
      </c>
    </row>
    <row r="6" ht="15">
      <c r="C6" s="12"/>
    </row>
    <row r="7" spans="1:6" ht="15.75" customHeight="1">
      <c r="A7" s="73" t="s">
        <v>10</v>
      </c>
      <c r="B7" s="73"/>
      <c r="C7" s="73"/>
      <c r="D7" s="73"/>
      <c r="E7" s="73"/>
      <c r="F7" s="73"/>
    </row>
    <row r="8" spans="2:3" ht="15.75" customHeight="1">
      <c r="B8" s="76"/>
      <c r="C8" s="76"/>
    </row>
    <row r="9" spans="1:3" ht="15">
      <c r="A9" s="77" t="s">
        <v>1</v>
      </c>
      <c r="B9" s="77"/>
      <c r="C9" s="77"/>
    </row>
    <row r="10" spans="1:3" ht="15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15">
      <c r="A12" s="14"/>
      <c r="B12" s="77" t="s">
        <v>59</v>
      </c>
      <c r="C12" s="77"/>
    </row>
    <row r="13" spans="1:3" ht="15">
      <c r="A13" s="14" t="s">
        <v>2</v>
      </c>
      <c r="B13" s="14" t="s">
        <v>62</v>
      </c>
      <c r="C13" s="14"/>
    </row>
    <row r="14" spans="2:3" ht="15">
      <c r="B14" s="15"/>
      <c r="C14" s="12"/>
    </row>
    <row r="15" spans="1:6" ht="102.75" customHeight="1">
      <c r="A15" s="16" t="s">
        <v>3</v>
      </c>
      <c r="B15" s="16" t="s">
        <v>4</v>
      </c>
      <c r="C15" s="16" t="s">
        <v>76</v>
      </c>
      <c r="D15" s="16" t="s">
        <v>5</v>
      </c>
      <c r="E15" s="16"/>
      <c r="F15" s="16" t="s">
        <v>75</v>
      </c>
    </row>
    <row r="16" spans="1:6" ht="15">
      <c r="A16" s="17">
        <v>1</v>
      </c>
      <c r="B16" s="18">
        <v>2</v>
      </c>
      <c r="C16" s="17">
        <v>3</v>
      </c>
      <c r="D16" s="9">
        <v>3</v>
      </c>
      <c r="F16" s="17">
        <v>4</v>
      </c>
    </row>
    <row r="17" spans="1:6" ht="15">
      <c r="A17" s="17"/>
      <c r="B17" s="19" t="s">
        <v>6</v>
      </c>
      <c r="C17" s="20"/>
      <c r="F17" s="21"/>
    </row>
    <row r="18" spans="1:6" ht="15">
      <c r="A18" s="21">
        <v>1100</v>
      </c>
      <c r="B18" s="22" t="s">
        <v>63</v>
      </c>
      <c r="C18" s="23">
        <v>118.95</v>
      </c>
      <c r="D18" s="9">
        <v>147.6</v>
      </c>
      <c r="E18" s="42">
        <f>C18-D18</f>
        <v>-28.64999999999999</v>
      </c>
      <c r="F18" s="23">
        <f>C18/20*25</f>
        <v>148.6875</v>
      </c>
    </row>
    <row r="19" spans="1:6" ht="45">
      <c r="A19" s="21">
        <v>1200</v>
      </c>
      <c r="B19" s="24" t="s">
        <v>64</v>
      </c>
      <c r="C19" s="23">
        <v>28.65</v>
      </c>
      <c r="E19" s="42"/>
      <c r="F19" s="23">
        <f aca="true" t="shared" si="0" ref="F19:F31">C19/20*25</f>
        <v>35.8125</v>
      </c>
    </row>
    <row r="20" spans="1:6" ht="15">
      <c r="A20" s="28">
        <v>2311</v>
      </c>
      <c r="B20" s="24" t="s">
        <v>22</v>
      </c>
      <c r="C20" s="23">
        <f>20*0.1</f>
        <v>2</v>
      </c>
      <c r="D20" s="9">
        <v>2</v>
      </c>
      <c r="E20" s="42">
        <f aca="true" t="shared" si="1" ref="E20:E35">C20-D20</f>
        <v>0</v>
      </c>
      <c r="F20" s="23">
        <f t="shared" si="0"/>
        <v>2.5</v>
      </c>
    </row>
    <row r="21" spans="1:6" ht="15.75" customHeight="1">
      <c r="A21" s="21"/>
      <c r="B21" s="25" t="s">
        <v>7</v>
      </c>
      <c r="C21" s="26">
        <f>SUM(C18:C20)</f>
        <v>149.6</v>
      </c>
      <c r="D21" s="26">
        <f>SUM(D18:D20)</f>
        <v>149.6</v>
      </c>
      <c r="E21" s="26">
        <f>SUM(E18:E20)</f>
        <v>-28.64999999999999</v>
      </c>
      <c r="F21" s="26">
        <f>SUM(F18:F20)</f>
        <v>187</v>
      </c>
    </row>
    <row r="22" spans="1:6" ht="15">
      <c r="A22" s="27"/>
      <c r="B22" s="22" t="s">
        <v>8</v>
      </c>
      <c r="C22" s="23"/>
      <c r="E22" s="42">
        <f t="shared" si="1"/>
        <v>0</v>
      </c>
      <c r="F22" s="23"/>
    </row>
    <row r="23" spans="1:6" ht="15">
      <c r="A23" s="21">
        <v>1100</v>
      </c>
      <c r="B23" s="22" t="s">
        <v>63</v>
      </c>
      <c r="C23" s="23">
        <v>20.95</v>
      </c>
      <c r="D23" s="9">
        <v>26</v>
      </c>
      <c r="E23" s="42">
        <f t="shared" si="1"/>
        <v>-5.050000000000001</v>
      </c>
      <c r="F23" s="23">
        <f t="shared" si="0"/>
        <v>26.187499999999996</v>
      </c>
    </row>
    <row r="24" spans="1:6" ht="45">
      <c r="A24" s="21">
        <v>1200</v>
      </c>
      <c r="B24" s="24" t="s">
        <v>64</v>
      </c>
      <c r="C24" s="23">
        <v>5.05</v>
      </c>
      <c r="E24" s="42"/>
      <c r="F24" s="23">
        <f t="shared" si="0"/>
        <v>6.3125</v>
      </c>
    </row>
    <row r="25" spans="1:6" ht="15">
      <c r="A25" s="28">
        <v>2210</v>
      </c>
      <c r="B25" s="24" t="s">
        <v>33</v>
      </c>
      <c r="C25" s="23">
        <f>0.05*20</f>
        <v>1</v>
      </c>
      <c r="D25" s="9">
        <v>1</v>
      </c>
      <c r="E25" s="42">
        <f t="shared" si="1"/>
        <v>0</v>
      </c>
      <c r="F25" s="23">
        <f t="shared" si="0"/>
        <v>1.25</v>
      </c>
    </row>
    <row r="26" spans="1:6" ht="15">
      <c r="A26" s="21">
        <v>2223</v>
      </c>
      <c r="B26" s="24" t="s">
        <v>35</v>
      </c>
      <c r="C26" s="23">
        <v>3.1</v>
      </c>
      <c r="D26" s="9">
        <v>3.1</v>
      </c>
      <c r="E26" s="42">
        <f t="shared" si="1"/>
        <v>0</v>
      </c>
      <c r="F26" s="23">
        <f t="shared" si="0"/>
        <v>3.875</v>
      </c>
    </row>
    <row r="27" spans="1:6" ht="15">
      <c r="A27" s="21">
        <v>2244</v>
      </c>
      <c r="B27" s="24" t="s">
        <v>15</v>
      </c>
      <c r="C27" s="23">
        <v>5.8</v>
      </c>
      <c r="D27" s="9">
        <v>5.72</v>
      </c>
      <c r="E27" s="42">
        <f t="shared" si="1"/>
        <v>0.08000000000000007</v>
      </c>
      <c r="F27" s="23">
        <f t="shared" si="0"/>
        <v>7.249999999999999</v>
      </c>
    </row>
    <row r="28" spans="1:6" ht="15">
      <c r="A28" s="21">
        <v>2251</v>
      </c>
      <c r="B28" s="24" t="s">
        <v>12</v>
      </c>
      <c r="C28" s="23">
        <v>1.5</v>
      </c>
      <c r="D28" s="9">
        <v>1.5</v>
      </c>
      <c r="E28" s="42">
        <f t="shared" si="1"/>
        <v>0</v>
      </c>
      <c r="F28" s="23">
        <f t="shared" si="0"/>
        <v>1.875</v>
      </c>
    </row>
    <row r="29" spans="1:6" ht="15.75" customHeight="1">
      <c r="A29" s="21">
        <v>2279</v>
      </c>
      <c r="B29" s="24" t="s">
        <v>21</v>
      </c>
      <c r="C29" s="23">
        <v>2</v>
      </c>
      <c r="D29" s="9">
        <v>2</v>
      </c>
      <c r="E29" s="42">
        <f t="shared" si="1"/>
        <v>0</v>
      </c>
      <c r="F29" s="23">
        <f t="shared" si="0"/>
        <v>2.5</v>
      </c>
    </row>
    <row r="30" spans="1:6" ht="15">
      <c r="A30" s="21">
        <v>2321</v>
      </c>
      <c r="B30" s="24" t="s">
        <v>24</v>
      </c>
      <c r="C30" s="23">
        <v>4</v>
      </c>
      <c r="D30" s="9">
        <v>4</v>
      </c>
      <c r="E30" s="42">
        <f t="shared" si="1"/>
        <v>0</v>
      </c>
      <c r="F30" s="23">
        <f t="shared" si="0"/>
        <v>5</v>
      </c>
    </row>
    <row r="31" spans="1:6" ht="15">
      <c r="A31" s="21">
        <v>2322</v>
      </c>
      <c r="B31" s="24" t="s">
        <v>25</v>
      </c>
      <c r="C31" s="23">
        <v>4</v>
      </c>
      <c r="D31" s="9">
        <v>4</v>
      </c>
      <c r="E31" s="42">
        <f t="shared" si="1"/>
        <v>0</v>
      </c>
      <c r="F31" s="23">
        <f t="shared" si="0"/>
        <v>5</v>
      </c>
    </row>
    <row r="32" spans="1:6" ht="15">
      <c r="A32" s="27"/>
      <c r="B32" s="29" t="s">
        <v>9</v>
      </c>
      <c r="C32" s="26">
        <f>SUM(C23:C31)</f>
        <v>47.4</v>
      </c>
      <c r="D32" s="26">
        <f>SUM(D23:D31)</f>
        <v>47.32</v>
      </c>
      <c r="E32" s="26">
        <f>SUM(E23:E31)</f>
        <v>-4.970000000000001</v>
      </c>
      <c r="F32" s="26">
        <f>SUM(F23:F31)</f>
        <v>59.25</v>
      </c>
    </row>
    <row r="33" spans="1:6" ht="15">
      <c r="A33" s="27"/>
      <c r="B33" s="29" t="s">
        <v>38</v>
      </c>
      <c r="C33" s="26">
        <f>C32+C21</f>
        <v>197</v>
      </c>
      <c r="D33" s="26">
        <f>D32+D21</f>
        <v>196.92</v>
      </c>
      <c r="E33" s="26">
        <f>E32+E21</f>
        <v>-33.61999999999999</v>
      </c>
      <c r="F33" s="26">
        <f>F32+F21</f>
        <v>246.25</v>
      </c>
    </row>
    <row r="34" spans="1:5" ht="15">
      <c r="A34" s="7"/>
      <c r="B34" s="30"/>
      <c r="C34" s="31"/>
      <c r="E34" s="42">
        <f t="shared" si="1"/>
        <v>0</v>
      </c>
    </row>
    <row r="35" spans="1:6" ht="15.75" customHeight="1">
      <c r="A35" s="74" t="s">
        <v>68</v>
      </c>
      <c r="B35" s="75"/>
      <c r="C35" s="16">
        <v>20</v>
      </c>
      <c r="D35" s="21">
        <v>20</v>
      </c>
      <c r="E35" s="37">
        <f t="shared" si="1"/>
        <v>0</v>
      </c>
      <c r="F35" s="38">
        <v>25</v>
      </c>
    </row>
    <row r="36" spans="1:6" ht="48.75" customHeight="1">
      <c r="A36" s="74" t="s">
        <v>69</v>
      </c>
      <c r="B36" s="75"/>
      <c r="C36" s="26">
        <f>C33/C35</f>
        <v>9.85</v>
      </c>
      <c r="D36" s="26">
        <f>D33/D35</f>
        <v>9.846</v>
      </c>
      <c r="E36" s="26" t="e">
        <f>E33/E35</f>
        <v>#DIV/0!</v>
      </c>
      <c r="F36" s="26">
        <f>F33/F35</f>
        <v>9.85</v>
      </c>
    </row>
    <row r="37" spans="1:3" ht="15">
      <c r="A37" s="30"/>
      <c r="B37" s="35"/>
      <c r="C37" s="35"/>
    </row>
    <row r="38" spans="1:6" s="4" customFormat="1" ht="19.5" customHeight="1">
      <c r="A38" s="74" t="s">
        <v>70</v>
      </c>
      <c r="B38" s="75"/>
      <c r="C38" s="3"/>
      <c r="D38" s="3"/>
      <c r="E38" s="3"/>
      <c r="F38" s="3"/>
    </row>
    <row r="39" spans="1:6" s="4" customFormat="1" ht="31.5" customHeight="1">
      <c r="A39" s="74" t="s">
        <v>71</v>
      </c>
      <c r="B39" s="75"/>
      <c r="C39" s="3"/>
      <c r="D39" s="3"/>
      <c r="E39" s="3"/>
      <c r="F39" s="3"/>
    </row>
    <row r="40" spans="1:3" ht="13.5" customHeight="1">
      <c r="A40" s="36"/>
      <c r="B40" s="35"/>
      <c r="C40" s="13"/>
    </row>
    <row r="41" s="4" customFormat="1" ht="17.25" customHeight="1">
      <c r="A41" s="4" t="s">
        <v>72</v>
      </c>
    </row>
    <row r="42" s="4" customFormat="1" ht="12.75" customHeight="1"/>
    <row r="43" spans="1:2" s="4" customFormat="1" ht="15" customHeight="1">
      <c r="A43" s="4" t="s">
        <v>74</v>
      </c>
      <c r="B43" s="5"/>
    </row>
    <row r="44" s="4" customFormat="1" ht="14.25" customHeight="1">
      <c r="B44" s="6" t="s">
        <v>73</v>
      </c>
    </row>
    <row r="48" spans="1:6" ht="18.75">
      <c r="A48" s="83" t="s">
        <v>81</v>
      </c>
      <c r="B48" s="83"/>
      <c r="C48" s="82" t="s">
        <v>82</v>
      </c>
      <c r="D48" s="82"/>
      <c r="E48" s="82"/>
      <c r="F48" s="82"/>
    </row>
    <row r="49" spans="1:4" ht="15">
      <c r="A49" s="67"/>
      <c r="B49" s="67"/>
      <c r="C49"/>
      <c r="D49"/>
    </row>
    <row r="50" spans="1:4" ht="15">
      <c r="A50" s="67"/>
      <c r="B50" s="67"/>
      <c r="C50"/>
      <c r="D50"/>
    </row>
    <row r="51" spans="1:4" ht="15">
      <c r="A51" s="79" t="s">
        <v>88</v>
      </c>
      <c r="B51" s="79"/>
      <c r="C51"/>
      <c r="D51"/>
    </row>
    <row r="52" spans="1:4" ht="15">
      <c r="A52" s="67"/>
      <c r="B52" s="67"/>
      <c r="C52"/>
      <c r="D52"/>
    </row>
    <row r="53" spans="1:4" ht="15">
      <c r="A53" s="80" t="s">
        <v>83</v>
      </c>
      <c r="B53" s="80"/>
      <c r="C53"/>
      <c r="D53"/>
    </row>
    <row r="54" spans="1:4" ht="15">
      <c r="A54" s="81" t="s">
        <v>84</v>
      </c>
      <c r="B54" s="79"/>
      <c r="C54" s="68"/>
      <c r="D54"/>
    </row>
    <row r="55" spans="1:4" ht="15">
      <c r="A55" s="79" t="s">
        <v>85</v>
      </c>
      <c r="B55" s="79"/>
      <c r="C55"/>
      <c r="D55"/>
    </row>
  </sheetData>
  <sheetProtection/>
  <mergeCells count="17">
    <mergeCell ref="A35:B35"/>
    <mergeCell ref="A36:B36"/>
    <mergeCell ref="A7:F7"/>
    <mergeCell ref="A48:B48"/>
    <mergeCell ref="B1:C1"/>
    <mergeCell ref="B8:C8"/>
    <mergeCell ref="A9:C9"/>
    <mergeCell ref="A10:C10"/>
    <mergeCell ref="B11:C11"/>
    <mergeCell ref="B12:C12"/>
    <mergeCell ref="A51:B51"/>
    <mergeCell ref="A53:B53"/>
    <mergeCell ref="A54:B54"/>
    <mergeCell ref="A55:B55"/>
    <mergeCell ref="C48:F48"/>
    <mergeCell ref="A38:B38"/>
    <mergeCell ref="A39:B39"/>
  </mergeCells>
  <hyperlinks>
    <hyperlink ref="A54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91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Layout" zoomScaleNormal="90" workbookViewId="0" topLeftCell="A1">
      <selection activeCell="A7" sqref="A7:D7"/>
    </sheetView>
  </sheetViews>
  <sheetFormatPr defaultColWidth="9.140625" defaultRowHeight="12.75"/>
  <cols>
    <col min="1" max="1" width="15.7109375" style="9" customWidth="1"/>
    <col min="2" max="2" width="51.140625" style="9" customWidth="1"/>
    <col min="3" max="3" width="17.7109375" style="9" hidden="1" customWidth="1"/>
    <col min="4" max="4" width="23.8515625" style="9" bestFit="1" customWidth="1"/>
    <col min="5" max="5" width="14.7109375" style="9" customWidth="1"/>
    <col min="6" max="16384" width="9.140625" style="9" customWidth="1"/>
  </cols>
  <sheetData>
    <row r="1" spans="2:4" ht="15">
      <c r="B1" s="72"/>
      <c r="C1" s="72"/>
      <c r="D1" s="1" t="s">
        <v>11</v>
      </c>
    </row>
    <row r="2" spans="2:4" ht="15">
      <c r="B2" s="10"/>
      <c r="C2" s="10"/>
      <c r="D2" s="2" t="s">
        <v>60</v>
      </c>
    </row>
    <row r="3" spans="2:4" ht="15" customHeight="1">
      <c r="B3" s="72"/>
      <c r="C3" s="72"/>
      <c r="D3" s="2" t="s">
        <v>61</v>
      </c>
    </row>
    <row r="4" spans="2:4" ht="15">
      <c r="B4" s="1"/>
      <c r="C4" s="1"/>
      <c r="D4" s="1" t="s">
        <v>66</v>
      </c>
    </row>
    <row r="5" spans="2:4" ht="15">
      <c r="B5" s="11"/>
      <c r="D5" s="1" t="s">
        <v>67</v>
      </c>
    </row>
    <row r="6" ht="15">
      <c r="C6" s="12"/>
    </row>
    <row r="7" spans="1:4" ht="15.75">
      <c r="A7" s="73" t="s">
        <v>10</v>
      </c>
      <c r="B7" s="73"/>
      <c r="C7" s="73"/>
      <c r="D7" s="73"/>
    </row>
    <row r="8" spans="2:3" ht="15">
      <c r="B8" s="76"/>
      <c r="C8" s="76"/>
    </row>
    <row r="9" spans="1:3" ht="15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2" customHeight="1">
      <c r="A11" s="14"/>
      <c r="B11" s="77" t="s">
        <v>39</v>
      </c>
      <c r="C11" s="77"/>
    </row>
    <row r="12" spans="1:4" ht="30" customHeight="1">
      <c r="A12" s="14"/>
      <c r="B12" s="77" t="s">
        <v>40</v>
      </c>
      <c r="C12" s="77"/>
      <c r="D12" s="77"/>
    </row>
    <row r="13" spans="1:3" ht="15.75" customHeight="1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4" ht="81.75" customHeight="1">
      <c r="A15" s="16" t="s">
        <v>3</v>
      </c>
      <c r="B15" s="16" t="s">
        <v>4</v>
      </c>
      <c r="C15" s="16" t="s">
        <v>5</v>
      </c>
      <c r="D15" s="16" t="s">
        <v>75</v>
      </c>
    </row>
    <row r="16" spans="1:4" ht="15">
      <c r="A16" s="17">
        <v>1</v>
      </c>
      <c r="B16" s="18">
        <v>2</v>
      </c>
      <c r="C16" s="17">
        <v>3</v>
      </c>
      <c r="D16" s="17">
        <v>3</v>
      </c>
    </row>
    <row r="17" spans="1:4" ht="15">
      <c r="A17" s="47"/>
      <c r="B17" s="48" t="s">
        <v>6</v>
      </c>
      <c r="C17" s="49"/>
      <c r="D17" s="50"/>
    </row>
    <row r="18" spans="1:4" ht="15">
      <c r="A18" s="50">
        <v>1100</v>
      </c>
      <c r="B18" s="50" t="s">
        <v>63</v>
      </c>
      <c r="C18" s="51">
        <v>775</v>
      </c>
      <c r="D18" s="51">
        <f>C18/5</f>
        <v>155</v>
      </c>
    </row>
    <row r="19" spans="1:4" ht="30">
      <c r="A19" s="50">
        <v>1200</v>
      </c>
      <c r="B19" s="52" t="s">
        <v>64</v>
      </c>
      <c r="C19" s="51">
        <v>186.7</v>
      </c>
      <c r="D19" s="51">
        <f aca="true" t="shared" si="0" ref="D19:D54">C19/5</f>
        <v>37.339999999999996</v>
      </c>
    </row>
    <row r="20" spans="1:4" ht="15.75" customHeight="1">
      <c r="A20" s="50">
        <v>2350</v>
      </c>
      <c r="B20" s="52" t="s">
        <v>26</v>
      </c>
      <c r="C20" s="51">
        <v>280.45</v>
      </c>
      <c r="D20" s="51">
        <f t="shared" si="0"/>
        <v>56.089999999999996</v>
      </c>
    </row>
    <row r="21" spans="1:4" ht="15">
      <c r="A21" s="50">
        <v>2311</v>
      </c>
      <c r="B21" s="50" t="s">
        <v>42</v>
      </c>
      <c r="C21" s="51">
        <v>2.5</v>
      </c>
      <c r="D21" s="51">
        <f t="shared" si="0"/>
        <v>0.5</v>
      </c>
    </row>
    <row r="22" spans="1:4" ht="15">
      <c r="A22" s="50">
        <v>2242</v>
      </c>
      <c r="B22" s="50" t="s">
        <v>44</v>
      </c>
      <c r="C22" s="51">
        <f>27.77*5</f>
        <v>138.85</v>
      </c>
      <c r="D22" s="51">
        <f t="shared" si="0"/>
        <v>27.77</v>
      </c>
    </row>
    <row r="23" spans="1:4" ht="15">
      <c r="A23" s="50">
        <v>5232</v>
      </c>
      <c r="B23" s="52" t="s">
        <v>31</v>
      </c>
      <c r="C23" s="51">
        <v>6.26</v>
      </c>
      <c r="D23" s="51">
        <f t="shared" si="0"/>
        <v>1.252</v>
      </c>
    </row>
    <row r="24" spans="1:4" ht="15">
      <c r="A24" s="50"/>
      <c r="B24" s="53" t="s">
        <v>7</v>
      </c>
      <c r="C24" s="54">
        <f>SUM(C18:C23)</f>
        <v>1389.76</v>
      </c>
      <c r="D24" s="54">
        <f>SUM(D18:D23)</f>
        <v>277.952</v>
      </c>
    </row>
    <row r="25" spans="1:4" ht="15">
      <c r="A25" s="55"/>
      <c r="B25" s="50" t="s">
        <v>8</v>
      </c>
      <c r="C25" s="51"/>
      <c r="D25" s="64"/>
    </row>
    <row r="26" spans="1:4" ht="15">
      <c r="A26" s="50">
        <v>1100</v>
      </c>
      <c r="B26" s="50" t="s">
        <v>63</v>
      </c>
      <c r="C26" s="51">
        <v>559.23</v>
      </c>
      <c r="D26" s="51">
        <f t="shared" si="0"/>
        <v>111.846</v>
      </c>
    </row>
    <row r="27" spans="1:4" ht="30">
      <c r="A27" s="50">
        <v>1200</v>
      </c>
      <c r="B27" s="52" t="s">
        <v>64</v>
      </c>
      <c r="C27" s="51">
        <v>134.72</v>
      </c>
      <c r="D27" s="51">
        <f t="shared" si="0"/>
        <v>26.944</v>
      </c>
    </row>
    <row r="28" spans="1:4" ht="15">
      <c r="A28" s="56">
        <v>2210</v>
      </c>
      <c r="B28" s="52" t="s">
        <v>33</v>
      </c>
      <c r="C28" s="51">
        <v>16</v>
      </c>
      <c r="D28" s="51">
        <f t="shared" si="0"/>
        <v>3.2</v>
      </c>
    </row>
    <row r="29" spans="1:4" ht="15">
      <c r="A29" s="50">
        <v>2222</v>
      </c>
      <c r="B29" s="52" t="s">
        <v>34</v>
      </c>
      <c r="C29" s="51">
        <v>90</v>
      </c>
      <c r="D29" s="51">
        <f t="shared" si="0"/>
        <v>18</v>
      </c>
    </row>
    <row r="30" spans="1:4" ht="15">
      <c r="A30" s="50">
        <v>2223</v>
      </c>
      <c r="B30" s="52" t="s">
        <v>35</v>
      </c>
      <c r="C30" s="51">
        <v>185</v>
      </c>
      <c r="D30" s="51">
        <f t="shared" si="0"/>
        <v>37</v>
      </c>
    </row>
    <row r="31" spans="1:4" ht="30">
      <c r="A31" s="50">
        <v>2230</v>
      </c>
      <c r="B31" s="52" t="s">
        <v>36</v>
      </c>
      <c r="C31" s="51">
        <v>10</v>
      </c>
      <c r="D31" s="51">
        <f t="shared" si="0"/>
        <v>2</v>
      </c>
    </row>
    <row r="32" spans="1:4" ht="15">
      <c r="A32" s="50">
        <v>2242</v>
      </c>
      <c r="B32" s="52" t="s">
        <v>13</v>
      </c>
      <c r="C32" s="51">
        <v>4</v>
      </c>
      <c r="D32" s="51">
        <f t="shared" si="0"/>
        <v>0.8</v>
      </c>
    </row>
    <row r="33" spans="1:4" ht="30">
      <c r="A33" s="50">
        <v>2243</v>
      </c>
      <c r="B33" s="52" t="s">
        <v>14</v>
      </c>
      <c r="C33" s="51">
        <v>13</v>
      </c>
      <c r="D33" s="51">
        <f t="shared" si="0"/>
        <v>2.6</v>
      </c>
    </row>
    <row r="34" spans="1:4" ht="15">
      <c r="A34" s="50">
        <v>2244</v>
      </c>
      <c r="B34" s="52" t="s">
        <v>15</v>
      </c>
      <c r="C34" s="51">
        <v>196.99</v>
      </c>
      <c r="D34" s="51">
        <f t="shared" si="0"/>
        <v>39.398</v>
      </c>
    </row>
    <row r="35" spans="1:4" ht="15">
      <c r="A35" s="50">
        <v>2247</v>
      </c>
      <c r="B35" s="48" t="s">
        <v>16</v>
      </c>
      <c r="C35" s="51">
        <v>1</v>
      </c>
      <c r="D35" s="51">
        <f t="shared" si="0"/>
        <v>0.2</v>
      </c>
    </row>
    <row r="36" spans="1:4" ht="15" customHeight="1">
      <c r="A36" s="50">
        <v>2249</v>
      </c>
      <c r="B36" s="52" t="s">
        <v>17</v>
      </c>
      <c r="C36" s="51">
        <v>5</v>
      </c>
      <c r="D36" s="51">
        <f t="shared" si="0"/>
        <v>1</v>
      </c>
    </row>
    <row r="37" spans="1:4" ht="15">
      <c r="A37" s="50">
        <v>2251</v>
      </c>
      <c r="B37" s="52" t="s">
        <v>12</v>
      </c>
      <c r="C37" s="51">
        <v>3</v>
      </c>
      <c r="D37" s="51">
        <f t="shared" si="0"/>
        <v>0.6</v>
      </c>
    </row>
    <row r="38" spans="1:4" ht="15">
      <c r="A38" s="50">
        <v>2261</v>
      </c>
      <c r="B38" s="52" t="s">
        <v>18</v>
      </c>
      <c r="C38" s="51">
        <v>2</v>
      </c>
      <c r="D38" s="51">
        <f t="shared" si="0"/>
        <v>0.4</v>
      </c>
    </row>
    <row r="39" spans="1:4" ht="15">
      <c r="A39" s="50">
        <v>2262</v>
      </c>
      <c r="B39" s="52" t="s">
        <v>19</v>
      </c>
      <c r="C39" s="51">
        <v>11</v>
      </c>
      <c r="D39" s="51">
        <f t="shared" si="0"/>
        <v>2.2</v>
      </c>
    </row>
    <row r="40" spans="1:4" ht="15">
      <c r="A40" s="50">
        <v>2263</v>
      </c>
      <c r="B40" s="52" t="s">
        <v>20</v>
      </c>
      <c r="C40" s="51">
        <v>41</v>
      </c>
      <c r="D40" s="51">
        <f t="shared" si="0"/>
        <v>8.2</v>
      </c>
    </row>
    <row r="41" spans="1:4" ht="15">
      <c r="A41" s="21">
        <v>2279</v>
      </c>
      <c r="B41" s="24" t="s">
        <v>21</v>
      </c>
      <c r="C41" s="23">
        <v>44</v>
      </c>
      <c r="D41" s="23">
        <f t="shared" si="0"/>
        <v>8.8</v>
      </c>
    </row>
    <row r="42" spans="1:4" ht="15">
      <c r="A42" s="50">
        <v>2311</v>
      </c>
      <c r="B42" s="52" t="s">
        <v>22</v>
      </c>
      <c r="C42" s="51">
        <v>4</v>
      </c>
      <c r="D42" s="51">
        <f t="shared" si="0"/>
        <v>0.8</v>
      </c>
    </row>
    <row r="43" spans="1:4" ht="15">
      <c r="A43" s="50">
        <v>2312</v>
      </c>
      <c r="B43" s="52" t="s">
        <v>23</v>
      </c>
      <c r="C43" s="51">
        <v>11</v>
      </c>
      <c r="D43" s="51">
        <f t="shared" si="0"/>
        <v>2.2</v>
      </c>
    </row>
    <row r="44" spans="1:4" ht="15">
      <c r="A44" s="50">
        <v>2321</v>
      </c>
      <c r="B44" s="52" t="s">
        <v>24</v>
      </c>
      <c r="C44" s="51">
        <v>303</v>
      </c>
      <c r="D44" s="51">
        <f t="shared" si="0"/>
        <v>60.6</v>
      </c>
    </row>
    <row r="45" spans="1:4" ht="15">
      <c r="A45" s="50">
        <v>2322</v>
      </c>
      <c r="B45" s="52" t="s">
        <v>25</v>
      </c>
      <c r="C45" s="51">
        <v>30</v>
      </c>
      <c r="D45" s="51">
        <f t="shared" si="0"/>
        <v>6</v>
      </c>
    </row>
    <row r="46" spans="1:4" ht="15">
      <c r="A46" s="50">
        <v>2350</v>
      </c>
      <c r="B46" s="52" t="s">
        <v>26</v>
      </c>
      <c r="C46" s="51">
        <v>5</v>
      </c>
      <c r="D46" s="51">
        <f t="shared" si="0"/>
        <v>1</v>
      </c>
    </row>
    <row r="47" spans="1:4" ht="15">
      <c r="A47" s="50">
        <v>2361</v>
      </c>
      <c r="B47" s="52" t="s">
        <v>27</v>
      </c>
      <c r="C47" s="51">
        <v>2</v>
      </c>
      <c r="D47" s="51">
        <f t="shared" si="0"/>
        <v>0.4</v>
      </c>
    </row>
    <row r="48" spans="1:4" ht="15">
      <c r="A48" s="50">
        <v>2400</v>
      </c>
      <c r="B48" s="52" t="s">
        <v>37</v>
      </c>
      <c r="C48" s="51">
        <v>2</v>
      </c>
      <c r="D48" s="51">
        <f t="shared" si="0"/>
        <v>0.4</v>
      </c>
    </row>
    <row r="49" spans="1:4" ht="30">
      <c r="A49" s="50">
        <v>2512</v>
      </c>
      <c r="B49" s="52" t="s">
        <v>43</v>
      </c>
      <c r="C49" s="51">
        <f>129.67*5</f>
        <v>648.3499999999999</v>
      </c>
      <c r="D49" s="51">
        <f t="shared" si="0"/>
        <v>129.67</v>
      </c>
    </row>
    <row r="50" spans="1:4" ht="31.5" customHeight="1">
      <c r="A50" s="50">
        <v>2513</v>
      </c>
      <c r="B50" s="52" t="s">
        <v>28</v>
      </c>
      <c r="C50" s="51">
        <v>20</v>
      </c>
      <c r="D50" s="51">
        <f t="shared" si="0"/>
        <v>4</v>
      </c>
    </row>
    <row r="51" spans="1:4" ht="15">
      <c r="A51" s="50">
        <v>2515</v>
      </c>
      <c r="B51" s="52" t="s">
        <v>29</v>
      </c>
      <c r="C51" s="51">
        <v>1</v>
      </c>
      <c r="D51" s="51">
        <f t="shared" si="0"/>
        <v>0.2</v>
      </c>
    </row>
    <row r="52" spans="1:4" ht="15">
      <c r="A52" s="50">
        <v>2519</v>
      </c>
      <c r="B52" s="52" t="s">
        <v>32</v>
      </c>
      <c r="C52" s="51">
        <v>5</v>
      </c>
      <c r="D52" s="51">
        <f t="shared" si="0"/>
        <v>1</v>
      </c>
    </row>
    <row r="53" spans="1:4" ht="15">
      <c r="A53" s="50">
        <v>5121</v>
      </c>
      <c r="B53" s="52" t="s">
        <v>30</v>
      </c>
      <c r="C53" s="51">
        <v>5</v>
      </c>
      <c r="D53" s="51">
        <f t="shared" si="0"/>
        <v>1</v>
      </c>
    </row>
    <row r="54" spans="1:4" ht="15">
      <c r="A54" s="50">
        <v>5232</v>
      </c>
      <c r="B54" s="52" t="s">
        <v>31</v>
      </c>
      <c r="C54" s="51">
        <v>1</v>
      </c>
      <c r="D54" s="51">
        <f t="shared" si="0"/>
        <v>0.2</v>
      </c>
    </row>
    <row r="55" spans="1:4" ht="15">
      <c r="A55" s="55"/>
      <c r="B55" s="61" t="s">
        <v>9</v>
      </c>
      <c r="C55" s="54">
        <f>SUM(C26:C54)</f>
        <v>2353.29</v>
      </c>
      <c r="D55" s="54">
        <f>SUM(D26:D54)</f>
        <v>470.6579999999999</v>
      </c>
    </row>
    <row r="56" spans="1:4" ht="15">
      <c r="A56" s="55"/>
      <c r="B56" s="61" t="s">
        <v>38</v>
      </c>
      <c r="C56" s="54">
        <f>C55+C24</f>
        <v>3743.05</v>
      </c>
      <c r="D56" s="54">
        <f>D55+D24</f>
        <v>748.6099999999999</v>
      </c>
    </row>
    <row r="57" spans="1:4" ht="15">
      <c r="A57" s="65"/>
      <c r="B57" s="62"/>
      <c r="C57" s="66"/>
      <c r="D57" s="57"/>
    </row>
    <row r="58" spans="1:4" ht="15.75" customHeight="1">
      <c r="A58" s="74" t="s">
        <v>68</v>
      </c>
      <c r="B58" s="75"/>
      <c r="C58" s="32">
        <v>5</v>
      </c>
      <c r="D58" s="38">
        <v>1</v>
      </c>
    </row>
    <row r="59" spans="1:4" ht="15.75" customHeight="1">
      <c r="A59" s="74" t="s">
        <v>69</v>
      </c>
      <c r="B59" s="75"/>
      <c r="C59" s="34">
        <f>C56/C58</f>
        <v>748.61</v>
      </c>
      <c r="D59" s="26">
        <f>D56/D58</f>
        <v>748.6099999999999</v>
      </c>
    </row>
    <row r="60" spans="1:3" ht="15">
      <c r="A60" s="30"/>
      <c r="B60" s="35"/>
      <c r="C60" s="35"/>
    </row>
    <row r="61" spans="1:4" s="4" customFormat="1" ht="15">
      <c r="A61" s="74" t="s">
        <v>70</v>
      </c>
      <c r="B61" s="75"/>
      <c r="C61" s="3"/>
      <c r="D61" s="3"/>
    </row>
    <row r="62" spans="1:4" s="4" customFormat="1" ht="27.75" customHeight="1">
      <c r="A62" s="74" t="s">
        <v>71</v>
      </c>
      <c r="B62" s="75"/>
      <c r="C62" s="3"/>
      <c r="D62" s="3"/>
    </row>
    <row r="63" spans="1:3" ht="15">
      <c r="A63" s="36"/>
      <c r="B63" s="35"/>
      <c r="C63" s="13"/>
    </row>
    <row r="64" s="4" customFormat="1" ht="15">
      <c r="A64" s="4" t="s">
        <v>72</v>
      </c>
    </row>
    <row r="65" s="4" customFormat="1" ht="15"/>
    <row r="66" spans="1:2" s="4" customFormat="1" ht="15">
      <c r="A66" s="4" t="s">
        <v>74</v>
      </c>
      <c r="B66" s="5"/>
    </row>
    <row r="67" s="4" customFormat="1" ht="13.5" customHeight="1">
      <c r="B67" s="6" t="s">
        <v>73</v>
      </c>
    </row>
  </sheetData>
  <sheetProtection/>
  <mergeCells count="12">
    <mergeCell ref="B12:D12"/>
    <mergeCell ref="B11:C11"/>
    <mergeCell ref="B1:C1"/>
    <mergeCell ref="B3:C3"/>
    <mergeCell ref="A7:D7"/>
    <mergeCell ref="A61:B61"/>
    <mergeCell ref="A62:B62"/>
    <mergeCell ref="A58:B58"/>
    <mergeCell ref="A59:B59"/>
    <mergeCell ref="B8:C8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9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view="pageLayout" zoomScaleNormal="90" workbookViewId="0" topLeftCell="A1">
      <selection activeCell="A7" sqref="A7:F7"/>
    </sheetView>
  </sheetViews>
  <sheetFormatPr defaultColWidth="9.140625" defaultRowHeight="12.75"/>
  <cols>
    <col min="1" max="1" width="15.7109375" style="9" customWidth="1"/>
    <col min="2" max="2" width="61.00390625" style="9" customWidth="1"/>
    <col min="3" max="3" width="0.13671875" style="9" customWidth="1"/>
    <col min="4" max="4" width="12.7109375" style="9" hidden="1" customWidth="1"/>
    <col min="5" max="5" width="9.140625" style="9" hidden="1" customWidth="1"/>
    <col min="6" max="6" width="19.28125" style="9" customWidth="1"/>
    <col min="7" max="16384" width="9.140625" style="9" customWidth="1"/>
  </cols>
  <sheetData>
    <row r="1" spans="2:6" ht="15">
      <c r="B1" s="72"/>
      <c r="C1" s="72"/>
      <c r="D1" s="1" t="s">
        <v>11</v>
      </c>
      <c r="F1" s="1" t="s">
        <v>11</v>
      </c>
    </row>
    <row r="2" spans="2:6" ht="15">
      <c r="B2" s="10"/>
      <c r="C2" s="10"/>
      <c r="D2" s="2" t="s">
        <v>60</v>
      </c>
      <c r="F2" s="2" t="s">
        <v>60</v>
      </c>
    </row>
    <row r="3" spans="2:6" ht="15" customHeight="1">
      <c r="B3" s="72"/>
      <c r="C3" s="72"/>
      <c r="D3" s="2" t="s">
        <v>61</v>
      </c>
      <c r="F3" s="2" t="s">
        <v>61</v>
      </c>
    </row>
    <row r="4" spans="2:6" ht="15">
      <c r="B4" s="1"/>
      <c r="C4" s="1"/>
      <c r="D4" s="1" t="s">
        <v>66</v>
      </c>
      <c r="F4" s="1" t="s">
        <v>66</v>
      </c>
    </row>
    <row r="5" spans="2:6" ht="15">
      <c r="B5" s="11"/>
      <c r="D5" s="1" t="s">
        <v>67</v>
      </c>
      <c r="F5" s="1" t="s">
        <v>67</v>
      </c>
    </row>
    <row r="6" spans="1:3" s="30" customFormat="1" ht="15">
      <c r="A6" s="9"/>
      <c r="B6" s="9"/>
      <c r="C6" s="12"/>
    </row>
    <row r="7" spans="1:6" s="30" customFormat="1" ht="15.75">
      <c r="A7" s="73" t="s">
        <v>10</v>
      </c>
      <c r="B7" s="73"/>
      <c r="C7" s="73"/>
      <c r="D7" s="73"/>
      <c r="E7" s="73"/>
      <c r="F7" s="73"/>
    </row>
    <row r="8" spans="1:3" s="30" customFormat="1" ht="15">
      <c r="A8" s="9"/>
      <c r="B8" s="76"/>
      <c r="C8" s="76"/>
    </row>
    <row r="9" spans="1:3" s="30" customFormat="1" ht="15.75" customHeight="1">
      <c r="A9" s="77" t="s">
        <v>1</v>
      </c>
      <c r="B9" s="77"/>
      <c r="C9" s="77"/>
    </row>
    <row r="10" spans="1:3" s="30" customFormat="1" ht="15.75" customHeight="1">
      <c r="A10" s="77" t="s">
        <v>0</v>
      </c>
      <c r="B10" s="77"/>
      <c r="C10" s="77"/>
    </row>
    <row r="11" spans="1:3" s="30" customFormat="1" ht="15">
      <c r="A11" s="14"/>
      <c r="B11" s="77" t="s">
        <v>39</v>
      </c>
      <c r="C11" s="77"/>
    </row>
    <row r="12" spans="1:6" s="30" customFormat="1" ht="30.75" customHeight="1">
      <c r="A12" s="14"/>
      <c r="B12" s="77" t="s">
        <v>41</v>
      </c>
      <c r="C12" s="77"/>
      <c r="D12" s="77"/>
      <c r="E12" s="77"/>
      <c r="F12" s="77"/>
    </row>
    <row r="13" spans="1:3" s="30" customFormat="1" ht="15">
      <c r="A13" s="14" t="s">
        <v>2</v>
      </c>
      <c r="B13" s="14" t="s">
        <v>65</v>
      </c>
      <c r="C13" s="14"/>
    </row>
    <row r="14" spans="1:3" s="30" customFormat="1" ht="15">
      <c r="A14" s="9"/>
      <c r="B14" s="15"/>
      <c r="C14" s="12"/>
    </row>
    <row r="15" spans="1:6" s="30" customFormat="1" ht="104.25" customHeight="1">
      <c r="A15" s="16" t="s">
        <v>3</v>
      </c>
      <c r="B15" s="16" t="s">
        <v>4</v>
      </c>
      <c r="C15" s="16" t="s">
        <v>5</v>
      </c>
      <c r="D15" s="16" t="s">
        <v>5</v>
      </c>
      <c r="F15" s="16" t="s">
        <v>75</v>
      </c>
    </row>
    <row r="16" spans="1:6" s="30" customFormat="1" ht="15">
      <c r="A16" s="17">
        <v>1</v>
      </c>
      <c r="B16" s="18">
        <v>2</v>
      </c>
      <c r="C16" s="17">
        <v>3</v>
      </c>
      <c r="D16" s="30">
        <v>3</v>
      </c>
      <c r="F16" s="17">
        <v>3</v>
      </c>
    </row>
    <row r="17" spans="1:6" s="30" customFormat="1" ht="15">
      <c r="A17" s="47"/>
      <c r="B17" s="48" t="s">
        <v>6</v>
      </c>
      <c r="C17" s="49"/>
      <c r="D17" s="62"/>
      <c r="E17" s="62"/>
      <c r="F17" s="63"/>
    </row>
    <row r="18" spans="1:6" s="30" customFormat="1" ht="15">
      <c r="A18" s="50">
        <v>1100</v>
      </c>
      <c r="B18" s="50" t="s">
        <v>63</v>
      </c>
      <c r="C18" s="51">
        <v>1370.2</v>
      </c>
      <c r="D18" s="62">
        <v>1700.28</v>
      </c>
      <c r="E18" s="59">
        <f>C18-D18</f>
        <v>-330.0799999999999</v>
      </c>
      <c r="F18" s="51">
        <f>C18/13*3</f>
        <v>316.20000000000005</v>
      </c>
    </row>
    <row r="19" spans="1:6" s="30" customFormat="1" ht="30">
      <c r="A19" s="50">
        <v>1200</v>
      </c>
      <c r="B19" s="52" t="s">
        <v>64</v>
      </c>
      <c r="C19" s="51">
        <v>330.08</v>
      </c>
      <c r="D19" s="62"/>
      <c r="E19" s="59"/>
      <c r="F19" s="51">
        <f aca="true" t="shared" si="0" ref="F19:F54">C19/13*3</f>
        <v>76.1723076923077</v>
      </c>
    </row>
    <row r="20" spans="1:6" ht="15.75" customHeight="1">
      <c r="A20" s="50">
        <v>2350</v>
      </c>
      <c r="B20" s="52" t="s">
        <v>26</v>
      </c>
      <c r="C20" s="51">
        <v>490.3</v>
      </c>
      <c r="D20" s="57">
        <v>490.3</v>
      </c>
      <c r="E20" s="59">
        <f aca="true" t="shared" si="1" ref="E20:E54">C20-D20</f>
        <v>0</v>
      </c>
      <c r="F20" s="51">
        <f t="shared" si="0"/>
        <v>113.14615384615385</v>
      </c>
    </row>
    <row r="21" spans="1:6" ht="15">
      <c r="A21" s="50">
        <v>2311</v>
      </c>
      <c r="B21" s="50" t="s">
        <v>42</v>
      </c>
      <c r="C21" s="51">
        <v>6.5</v>
      </c>
      <c r="D21" s="57">
        <v>6.5</v>
      </c>
      <c r="E21" s="59">
        <f t="shared" si="1"/>
        <v>0</v>
      </c>
      <c r="F21" s="51">
        <f t="shared" si="0"/>
        <v>1.5</v>
      </c>
    </row>
    <row r="22" spans="1:6" ht="15">
      <c r="A22" s="50">
        <v>2242</v>
      </c>
      <c r="B22" s="50" t="s">
        <v>44</v>
      </c>
      <c r="C22" s="51">
        <f>27.77*13</f>
        <v>361.01</v>
      </c>
      <c r="D22" s="57">
        <v>361.01</v>
      </c>
      <c r="E22" s="59">
        <f t="shared" si="1"/>
        <v>0</v>
      </c>
      <c r="F22" s="51">
        <f t="shared" si="0"/>
        <v>83.31</v>
      </c>
    </row>
    <row r="23" spans="1:6" ht="15">
      <c r="A23" s="50">
        <v>5232</v>
      </c>
      <c r="B23" s="50" t="s">
        <v>46</v>
      </c>
      <c r="C23" s="51">
        <v>16.28</v>
      </c>
      <c r="D23" s="57">
        <v>16.28</v>
      </c>
      <c r="E23" s="59">
        <f t="shared" si="1"/>
        <v>0</v>
      </c>
      <c r="F23" s="51">
        <f t="shared" si="0"/>
        <v>3.7569230769230773</v>
      </c>
    </row>
    <row r="24" spans="1:6" ht="15">
      <c r="A24" s="50"/>
      <c r="B24" s="53" t="s">
        <v>7</v>
      </c>
      <c r="C24" s="54">
        <f>SUM(C18:C23)</f>
        <v>2574.3700000000003</v>
      </c>
      <c r="D24" s="54">
        <f>SUM(D18:D23)</f>
        <v>2574.3700000000003</v>
      </c>
      <c r="E24" s="54">
        <f>SUM(E18:E23)</f>
        <v>-330.0799999999999</v>
      </c>
      <c r="F24" s="54">
        <f>SUM(F18:F23)</f>
        <v>594.0853846153847</v>
      </c>
    </row>
    <row r="25" spans="1:6" ht="15">
      <c r="A25" s="55"/>
      <c r="B25" s="50" t="s">
        <v>8</v>
      </c>
      <c r="C25" s="51"/>
      <c r="D25" s="57"/>
      <c r="E25" s="59">
        <f t="shared" si="1"/>
        <v>0</v>
      </c>
      <c r="F25" s="51"/>
    </row>
    <row r="26" spans="1:6" ht="15">
      <c r="A26" s="50">
        <v>1100</v>
      </c>
      <c r="B26" s="50" t="s">
        <v>63</v>
      </c>
      <c r="C26" s="60">
        <v>849.49</v>
      </c>
      <c r="D26" s="57">
        <v>1054.13</v>
      </c>
      <c r="E26" s="59">
        <f t="shared" si="1"/>
        <v>-204.6400000000001</v>
      </c>
      <c r="F26" s="51">
        <f t="shared" si="0"/>
        <v>196.03615384615387</v>
      </c>
    </row>
    <row r="27" spans="1:6" ht="30">
      <c r="A27" s="50">
        <v>1200</v>
      </c>
      <c r="B27" s="52" t="s">
        <v>64</v>
      </c>
      <c r="C27" s="60">
        <v>204.64</v>
      </c>
      <c r="D27" s="57"/>
      <c r="E27" s="59"/>
      <c r="F27" s="51">
        <f t="shared" si="0"/>
        <v>47.22461538461538</v>
      </c>
    </row>
    <row r="28" spans="1:6" ht="15">
      <c r="A28" s="56">
        <v>2210</v>
      </c>
      <c r="B28" s="52" t="s">
        <v>33</v>
      </c>
      <c r="C28" s="51">
        <v>29</v>
      </c>
      <c r="D28" s="57">
        <v>29</v>
      </c>
      <c r="E28" s="59">
        <f t="shared" si="1"/>
        <v>0</v>
      </c>
      <c r="F28" s="51">
        <f t="shared" si="0"/>
        <v>6.6923076923076925</v>
      </c>
    </row>
    <row r="29" spans="1:6" ht="15">
      <c r="A29" s="50">
        <v>2222</v>
      </c>
      <c r="B29" s="52" t="s">
        <v>34</v>
      </c>
      <c r="C29" s="51">
        <v>159</v>
      </c>
      <c r="D29" s="57">
        <v>159</v>
      </c>
      <c r="E29" s="59">
        <f t="shared" si="1"/>
        <v>0</v>
      </c>
      <c r="F29" s="51">
        <f t="shared" si="0"/>
        <v>36.69230769230769</v>
      </c>
    </row>
    <row r="30" spans="1:6" ht="15">
      <c r="A30" s="50">
        <v>2223</v>
      </c>
      <c r="B30" s="52" t="s">
        <v>35</v>
      </c>
      <c r="C30" s="51">
        <v>327</v>
      </c>
      <c r="D30" s="57">
        <v>327</v>
      </c>
      <c r="E30" s="59">
        <f t="shared" si="1"/>
        <v>0</v>
      </c>
      <c r="F30" s="51">
        <f t="shared" si="0"/>
        <v>75.46153846153845</v>
      </c>
    </row>
    <row r="31" spans="1:6" ht="30">
      <c r="A31" s="50">
        <v>2230</v>
      </c>
      <c r="B31" s="52" t="s">
        <v>36</v>
      </c>
      <c r="C31" s="51">
        <v>18</v>
      </c>
      <c r="D31" s="57">
        <v>18</v>
      </c>
      <c r="E31" s="59">
        <f t="shared" si="1"/>
        <v>0</v>
      </c>
      <c r="F31" s="51">
        <f t="shared" si="0"/>
        <v>4.153846153846153</v>
      </c>
    </row>
    <row r="32" spans="1:6" ht="15">
      <c r="A32" s="50">
        <v>2242</v>
      </c>
      <c r="B32" s="52" t="s">
        <v>13</v>
      </c>
      <c r="C32" s="51">
        <v>7</v>
      </c>
      <c r="D32" s="57">
        <v>7</v>
      </c>
      <c r="E32" s="59">
        <f t="shared" si="1"/>
        <v>0</v>
      </c>
      <c r="F32" s="51">
        <f t="shared" si="0"/>
        <v>1.6153846153846154</v>
      </c>
    </row>
    <row r="33" spans="1:6" ht="15">
      <c r="A33" s="50">
        <v>2243</v>
      </c>
      <c r="B33" s="52" t="s">
        <v>14</v>
      </c>
      <c r="C33" s="51">
        <v>24</v>
      </c>
      <c r="D33" s="57">
        <v>24</v>
      </c>
      <c r="E33" s="59">
        <f t="shared" si="1"/>
        <v>0</v>
      </c>
      <c r="F33" s="51">
        <f t="shared" si="0"/>
        <v>5.538461538461538</v>
      </c>
    </row>
    <row r="34" spans="1:6" ht="15">
      <c r="A34" s="50">
        <v>2244</v>
      </c>
      <c r="B34" s="52" t="s">
        <v>15</v>
      </c>
      <c r="C34" s="51">
        <v>347.94</v>
      </c>
      <c r="D34" s="57">
        <v>348</v>
      </c>
      <c r="E34" s="59">
        <f t="shared" si="1"/>
        <v>-0.060000000000002274</v>
      </c>
      <c r="F34" s="51">
        <f t="shared" si="0"/>
        <v>80.29384615384616</v>
      </c>
    </row>
    <row r="35" spans="1:6" ht="15">
      <c r="A35" s="50">
        <v>2247</v>
      </c>
      <c r="B35" s="48" t="s">
        <v>16</v>
      </c>
      <c r="C35" s="51">
        <v>2</v>
      </c>
      <c r="D35" s="57">
        <v>2</v>
      </c>
      <c r="E35" s="59">
        <f t="shared" si="1"/>
        <v>0</v>
      </c>
      <c r="F35" s="51">
        <f t="shared" si="0"/>
        <v>0.46153846153846156</v>
      </c>
    </row>
    <row r="36" spans="1:6" ht="15">
      <c r="A36" s="50">
        <v>2249</v>
      </c>
      <c r="B36" s="52" t="s">
        <v>17</v>
      </c>
      <c r="C36" s="51">
        <v>9</v>
      </c>
      <c r="D36" s="57">
        <v>9</v>
      </c>
      <c r="E36" s="59">
        <f t="shared" si="1"/>
        <v>0</v>
      </c>
      <c r="F36" s="51">
        <f t="shared" si="0"/>
        <v>2.0769230769230766</v>
      </c>
    </row>
    <row r="37" spans="1:6" ht="15">
      <c r="A37" s="50">
        <v>2251</v>
      </c>
      <c r="B37" s="52" t="s">
        <v>12</v>
      </c>
      <c r="C37" s="51">
        <v>5</v>
      </c>
      <c r="D37" s="57">
        <v>5</v>
      </c>
      <c r="E37" s="59">
        <f t="shared" si="1"/>
        <v>0</v>
      </c>
      <c r="F37" s="51">
        <f t="shared" si="0"/>
        <v>1.153846153846154</v>
      </c>
    </row>
    <row r="38" spans="1:6" ht="15">
      <c r="A38" s="50">
        <v>2261</v>
      </c>
      <c r="B38" s="52" t="s">
        <v>18</v>
      </c>
      <c r="C38" s="51">
        <v>4</v>
      </c>
      <c r="D38" s="57">
        <v>4</v>
      </c>
      <c r="E38" s="59">
        <f t="shared" si="1"/>
        <v>0</v>
      </c>
      <c r="F38" s="51">
        <f t="shared" si="0"/>
        <v>0.9230769230769231</v>
      </c>
    </row>
    <row r="39" spans="1:6" ht="15">
      <c r="A39" s="50">
        <v>2262</v>
      </c>
      <c r="B39" s="52" t="s">
        <v>19</v>
      </c>
      <c r="C39" s="51">
        <v>20</v>
      </c>
      <c r="D39" s="57">
        <v>20</v>
      </c>
      <c r="E39" s="59">
        <f t="shared" si="1"/>
        <v>0</v>
      </c>
      <c r="F39" s="51">
        <f t="shared" si="0"/>
        <v>4.615384615384616</v>
      </c>
    </row>
    <row r="40" spans="1:6" ht="15">
      <c r="A40" s="50">
        <v>2263</v>
      </c>
      <c r="B40" s="52" t="s">
        <v>20</v>
      </c>
      <c r="C40" s="51">
        <v>72</v>
      </c>
      <c r="D40" s="57">
        <v>72</v>
      </c>
      <c r="E40" s="59">
        <f t="shared" si="1"/>
        <v>0</v>
      </c>
      <c r="F40" s="51">
        <f t="shared" si="0"/>
        <v>16.615384615384613</v>
      </c>
    </row>
    <row r="41" spans="1:6" ht="15">
      <c r="A41" s="50">
        <v>2279</v>
      </c>
      <c r="B41" s="52" t="s">
        <v>21</v>
      </c>
      <c r="C41" s="51">
        <v>77</v>
      </c>
      <c r="D41" s="57">
        <v>77</v>
      </c>
      <c r="E41" s="59">
        <f t="shared" si="1"/>
        <v>0</v>
      </c>
      <c r="F41" s="51">
        <f t="shared" si="0"/>
        <v>17.76923076923077</v>
      </c>
    </row>
    <row r="42" spans="1:6" ht="15">
      <c r="A42" s="50">
        <v>2311</v>
      </c>
      <c r="B42" s="52" t="s">
        <v>22</v>
      </c>
      <c r="C42" s="51">
        <v>7</v>
      </c>
      <c r="D42" s="57">
        <v>7</v>
      </c>
      <c r="E42" s="59">
        <f t="shared" si="1"/>
        <v>0</v>
      </c>
      <c r="F42" s="51">
        <f t="shared" si="0"/>
        <v>1.6153846153846154</v>
      </c>
    </row>
    <row r="43" spans="1:6" ht="15">
      <c r="A43" s="50">
        <v>2312</v>
      </c>
      <c r="B43" s="52" t="s">
        <v>23</v>
      </c>
      <c r="C43" s="51">
        <v>20</v>
      </c>
      <c r="D43" s="57">
        <v>20</v>
      </c>
      <c r="E43" s="59">
        <f t="shared" si="1"/>
        <v>0</v>
      </c>
      <c r="F43" s="51">
        <f t="shared" si="0"/>
        <v>4.615384615384616</v>
      </c>
    </row>
    <row r="44" spans="1:6" ht="15">
      <c r="A44" s="50">
        <v>2321</v>
      </c>
      <c r="B44" s="52" t="s">
        <v>24</v>
      </c>
      <c r="C44" s="51">
        <v>535</v>
      </c>
      <c r="D44" s="57">
        <v>535</v>
      </c>
      <c r="E44" s="59">
        <f t="shared" si="1"/>
        <v>0</v>
      </c>
      <c r="F44" s="51">
        <f t="shared" si="0"/>
        <v>123.46153846153845</v>
      </c>
    </row>
    <row r="45" spans="1:6" ht="15">
      <c r="A45" s="50">
        <v>2322</v>
      </c>
      <c r="B45" s="52" t="s">
        <v>25</v>
      </c>
      <c r="C45" s="51">
        <v>52</v>
      </c>
      <c r="D45" s="57">
        <v>52</v>
      </c>
      <c r="E45" s="59">
        <f t="shared" si="1"/>
        <v>0</v>
      </c>
      <c r="F45" s="51">
        <f t="shared" si="0"/>
        <v>12</v>
      </c>
    </row>
    <row r="46" spans="1:6" ht="15">
      <c r="A46" s="50">
        <v>2350</v>
      </c>
      <c r="B46" s="52" t="s">
        <v>26</v>
      </c>
      <c r="C46" s="51">
        <v>67</v>
      </c>
      <c r="D46" s="57">
        <v>67</v>
      </c>
      <c r="E46" s="59">
        <f t="shared" si="1"/>
        <v>0</v>
      </c>
      <c r="F46" s="51">
        <f t="shared" si="0"/>
        <v>15.461538461538463</v>
      </c>
    </row>
    <row r="47" spans="1:6" ht="15">
      <c r="A47" s="50">
        <v>2361</v>
      </c>
      <c r="B47" s="52" t="s">
        <v>27</v>
      </c>
      <c r="C47" s="51">
        <v>3</v>
      </c>
      <c r="D47" s="57">
        <v>3</v>
      </c>
      <c r="E47" s="59">
        <f t="shared" si="1"/>
        <v>0</v>
      </c>
      <c r="F47" s="51">
        <f t="shared" si="0"/>
        <v>0.6923076923076923</v>
      </c>
    </row>
    <row r="48" spans="1:6" ht="15">
      <c r="A48" s="50">
        <v>2400</v>
      </c>
      <c r="B48" s="52" t="s">
        <v>37</v>
      </c>
      <c r="C48" s="51">
        <v>3</v>
      </c>
      <c r="D48" s="57">
        <v>3</v>
      </c>
      <c r="E48" s="59">
        <f t="shared" si="1"/>
        <v>0</v>
      </c>
      <c r="F48" s="51">
        <f t="shared" si="0"/>
        <v>0.6923076923076923</v>
      </c>
    </row>
    <row r="49" spans="1:6" ht="15">
      <c r="A49" s="50">
        <v>2512</v>
      </c>
      <c r="B49" s="52" t="s">
        <v>43</v>
      </c>
      <c r="C49" s="60">
        <v>1148.94</v>
      </c>
      <c r="D49" s="57">
        <v>1148.94</v>
      </c>
      <c r="E49" s="59">
        <f t="shared" si="1"/>
        <v>0</v>
      </c>
      <c r="F49" s="51">
        <f t="shared" si="0"/>
        <v>265.14000000000004</v>
      </c>
    </row>
    <row r="50" spans="1:6" ht="30">
      <c r="A50" s="50">
        <v>2513</v>
      </c>
      <c r="B50" s="52" t="s">
        <v>28</v>
      </c>
      <c r="C50" s="51">
        <v>35</v>
      </c>
      <c r="D50" s="57">
        <v>35</v>
      </c>
      <c r="E50" s="59">
        <f t="shared" si="1"/>
        <v>0</v>
      </c>
      <c r="F50" s="51">
        <f t="shared" si="0"/>
        <v>8.076923076923077</v>
      </c>
    </row>
    <row r="51" spans="1:6" ht="15">
      <c r="A51" s="50">
        <v>2515</v>
      </c>
      <c r="B51" s="52" t="s">
        <v>29</v>
      </c>
      <c r="C51" s="51">
        <v>2</v>
      </c>
      <c r="D51" s="57">
        <v>2</v>
      </c>
      <c r="E51" s="59">
        <f t="shared" si="1"/>
        <v>0</v>
      </c>
      <c r="F51" s="51">
        <f t="shared" si="0"/>
        <v>0.46153846153846156</v>
      </c>
    </row>
    <row r="52" spans="1:6" ht="15">
      <c r="A52" s="50">
        <v>2519</v>
      </c>
      <c r="B52" s="52" t="s">
        <v>32</v>
      </c>
      <c r="C52" s="51">
        <v>8</v>
      </c>
      <c r="D52" s="57">
        <v>8</v>
      </c>
      <c r="E52" s="59">
        <f t="shared" si="1"/>
        <v>0</v>
      </c>
      <c r="F52" s="51">
        <f t="shared" si="0"/>
        <v>1.8461538461538463</v>
      </c>
    </row>
    <row r="53" spans="1:6" ht="15">
      <c r="A53" s="50">
        <v>5121</v>
      </c>
      <c r="B53" s="52" t="s">
        <v>30</v>
      </c>
      <c r="C53" s="51">
        <v>9</v>
      </c>
      <c r="D53" s="57">
        <v>9</v>
      </c>
      <c r="E53" s="59">
        <f t="shared" si="1"/>
        <v>0</v>
      </c>
      <c r="F53" s="51">
        <f t="shared" si="0"/>
        <v>2.0769230769230766</v>
      </c>
    </row>
    <row r="54" spans="1:6" ht="15">
      <c r="A54" s="50">
        <v>5232</v>
      </c>
      <c r="B54" s="52" t="s">
        <v>31</v>
      </c>
      <c r="C54" s="51">
        <v>1</v>
      </c>
      <c r="D54" s="57">
        <v>1</v>
      </c>
      <c r="E54" s="59">
        <f t="shared" si="1"/>
        <v>0</v>
      </c>
      <c r="F54" s="51">
        <f t="shared" si="0"/>
        <v>0.23076923076923078</v>
      </c>
    </row>
    <row r="55" spans="1:6" ht="15">
      <c r="A55" s="55"/>
      <c r="B55" s="61" t="s">
        <v>9</v>
      </c>
      <c r="C55" s="54">
        <f>SUM(C26:C54)</f>
        <v>4046.01</v>
      </c>
      <c r="D55" s="54">
        <f>SUM(D26:D54)</f>
        <v>4046.07</v>
      </c>
      <c r="E55" s="54">
        <f>SUM(E26:E54)</f>
        <v>-204.7000000000001</v>
      </c>
      <c r="F55" s="54">
        <f>SUM(F26:F54)</f>
        <v>933.6946153846155</v>
      </c>
    </row>
    <row r="56" spans="1:6" ht="15">
      <c r="A56" s="27"/>
      <c r="B56" s="29" t="s">
        <v>38</v>
      </c>
      <c r="C56" s="26">
        <f>C55+C24</f>
        <v>6620.380000000001</v>
      </c>
      <c r="D56" s="26">
        <f>D55+D24</f>
        <v>6620.4400000000005</v>
      </c>
      <c r="E56" s="26">
        <f>E55+E24</f>
        <v>-534.78</v>
      </c>
      <c r="F56" s="26">
        <f>F55+F24</f>
        <v>1527.7800000000002</v>
      </c>
    </row>
    <row r="57" spans="1:3" ht="15">
      <c r="A57" s="7"/>
      <c r="B57" s="30"/>
      <c r="C57" s="31"/>
    </row>
    <row r="58" spans="1:6" ht="15.75" customHeight="1">
      <c r="A58" s="74" t="s">
        <v>68</v>
      </c>
      <c r="B58" s="75"/>
      <c r="C58" s="32">
        <v>13</v>
      </c>
      <c r="D58" s="9">
        <v>13</v>
      </c>
      <c r="F58" s="16">
        <v>3</v>
      </c>
    </row>
    <row r="59" spans="1:6" ht="36" customHeight="1">
      <c r="A59" s="74" t="s">
        <v>69</v>
      </c>
      <c r="B59" s="75"/>
      <c r="C59" s="39">
        <f>C56/C58</f>
        <v>509.2600000000001</v>
      </c>
      <c r="D59" s="39">
        <f>D56/D58</f>
        <v>509.2646153846154</v>
      </c>
      <c r="E59" s="39" t="e">
        <f>E56/E58</f>
        <v>#DIV/0!</v>
      </c>
      <c r="F59" s="26">
        <f>F56/F58</f>
        <v>509.26000000000005</v>
      </c>
    </row>
    <row r="60" spans="1:3" ht="15">
      <c r="A60" s="30"/>
      <c r="B60" s="35"/>
      <c r="C60" s="35"/>
    </row>
    <row r="61" spans="1:6" s="4" customFormat="1" ht="15">
      <c r="A61" s="74" t="s">
        <v>70</v>
      </c>
      <c r="B61" s="75"/>
      <c r="C61" s="3"/>
      <c r="D61" s="3"/>
      <c r="F61" s="3"/>
    </row>
    <row r="62" spans="1:6" s="4" customFormat="1" ht="27.75" customHeight="1">
      <c r="A62" s="74" t="s">
        <v>71</v>
      </c>
      <c r="B62" s="75"/>
      <c r="C62" s="3"/>
      <c r="D62" s="3"/>
      <c r="F62" s="3"/>
    </row>
    <row r="63" spans="1:3" ht="15">
      <c r="A63" s="36"/>
      <c r="B63" s="35"/>
      <c r="C63" s="13"/>
    </row>
    <row r="64" s="4" customFormat="1" ht="15">
      <c r="A64" s="4" t="s">
        <v>72</v>
      </c>
    </row>
    <row r="65" s="4" customFormat="1" ht="15"/>
    <row r="66" spans="1:2" s="4" customFormat="1" ht="15">
      <c r="A66" s="4" t="s">
        <v>74</v>
      </c>
      <c r="B66" s="5"/>
    </row>
    <row r="67" s="4" customFormat="1" ht="13.5" customHeight="1">
      <c r="B67" s="6" t="s">
        <v>73</v>
      </c>
    </row>
  </sheetData>
  <sheetProtection/>
  <mergeCells count="12">
    <mergeCell ref="A61:B61"/>
    <mergeCell ref="A62:B62"/>
    <mergeCell ref="A58:B58"/>
    <mergeCell ref="B1:C1"/>
    <mergeCell ref="B3:C3"/>
    <mergeCell ref="B8:C8"/>
    <mergeCell ref="A59:B59"/>
    <mergeCell ref="B12:F12"/>
    <mergeCell ref="A7:F7"/>
    <mergeCell ref="A9:C9"/>
    <mergeCell ref="A10:C10"/>
    <mergeCell ref="B11:C11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9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Layout" workbookViewId="0" topLeftCell="A1">
      <selection activeCell="F13" sqref="F13"/>
    </sheetView>
  </sheetViews>
  <sheetFormatPr defaultColWidth="9.140625" defaultRowHeight="12.75"/>
  <cols>
    <col min="1" max="1" width="15.7109375" style="8" customWidth="1"/>
    <col min="2" max="2" width="43.140625" style="8" customWidth="1"/>
    <col min="3" max="3" width="19.00390625" style="8" hidden="1" customWidth="1"/>
    <col min="4" max="4" width="10.57421875" style="8" hidden="1" customWidth="1"/>
    <col min="5" max="5" width="9.140625" style="8" hidden="1" customWidth="1"/>
    <col min="6" max="6" width="22.140625" style="8" customWidth="1"/>
    <col min="7" max="7" width="21.00390625" style="8" customWidth="1"/>
    <col min="8" max="16384" width="9.140625" style="8" customWidth="1"/>
  </cols>
  <sheetData>
    <row r="1" spans="1:7" ht="15">
      <c r="A1" s="9"/>
      <c r="B1" s="72"/>
      <c r="C1" s="72"/>
      <c r="G1" s="1" t="s">
        <v>11</v>
      </c>
    </row>
    <row r="2" spans="1:7" ht="15">
      <c r="A2" s="9"/>
      <c r="B2" s="72"/>
      <c r="C2" s="72"/>
      <c r="G2" s="2" t="s">
        <v>60</v>
      </c>
    </row>
    <row r="3" spans="1:7" ht="15">
      <c r="A3" s="9"/>
      <c r="B3" s="72"/>
      <c r="C3" s="72"/>
      <c r="G3" s="2" t="s">
        <v>61</v>
      </c>
    </row>
    <row r="4" spans="1:7" ht="15">
      <c r="A4" s="9"/>
      <c r="B4" s="1"/>
      <c r="C4" s="1"/>
      <c r="G4" s="1" t="s">
        <v>66</v>
      </c>
    </row>
    <row r="5" spans="1:7" ht="15">
      <c r="A5" s="9"/>
      <c r="B5" s="11"/>
      <c r="D5" s="8" t="s">
        <v>11</v>
      </c>
      <c r="G5" s="1" t="s">
        <v>67</v>
      </c>
    </row>
    <row r="6" spans="1:3" ht="15">
      <c r="A6" s="9"/>
      <c r="B6" s="72"/>
      <c r="C6" s="72"/>
    </row>
    <row r="7" spans="1:8" ht="15.75" customHeight="1">
      <c r="A7" s="73" t="s">
        <v>10</v>
      </c>
      <c r="B7" s="73"/>
      <c r="C7" s="73"/>
      <c r="D7" s="73"/>
      <c r="E7" s="73"/>
      <c r="F7" s="73"/>
      <c r="G7" s="73"/>
      <c r="H7" s="73"/>
    </row>
    <row r="8" spans="1:3" ht="15.75" customHeight="1">
      <c r="A8" s="9"/>
      <c r="B8" s="76"/>
      <c r="C8" s="76"/>
    </row>
    <row r="9" spans="1:3" ht="15.75" customHeight="1">
      <c r="A9" s="77" t="s">
        <v>1</v>
      </c>
      <c r="B9" s="77"/>
      <c r="C9" s="77"/>
    </row>
    <row r="10" spans="1:8" ht="15.75" customHeight="1">
      <c r="A10" s="77" t="s">
        <v>0</v>
      </c>
      <c r="B10" s="77"/>
      <c r="C10" s="77"/>
      <c r="G10" s="77"/>
      <c r="H10" s="77"/>
    </row>
    <row r="11" spans="1:8" ht="15.75" customHeight="1">
      <c r="A11" s="14"/>
      <c r="B11" s="77" t="s">
        <v>39</v>
      </c>
      <c r="C11" s="77"/>
      <c r="G11" s="77"/>
      <c r="H11" s="77"/>
    </row>
    <row r="12" spans="1:8" ht="15" customHeight="1">
      <c r="A12" s="14"/>
      <c r="B12" s="77" t="s">
        <v>45</v>
      </c>
      <c r="C12" s="77"/>
      <c r="D12" s="77"/>
      <c r="E12" s="77"/>
      <c r="F12" s="77"/>
      <c r="G12" s="77"/>
      <c r="H12" s="77"/>
    </row>
    <row r="13" spans="1:3" ht="15.75" customHeight="1">
      <c r="A13" s="14" t="s">
        <v>2</v>
      </c>
      <c r="B13" s="14" t="s">
        <v>62</v>
      </c>
      <c r="C13" s="14"/>
    </row>
    <row r="14" spans="1:3" ht="15">
      <c r="A14" s="9"/>
      <c r="B14" s="15"/>
      <c r="C14" s="12"/>
    </row>
    <row r="15" spans="1:7" ht="111.75" customHeight="1">
      <c r="A15" s="16" t="s">
        <v>3</v>
      </c>
      <c r="B15" s="16" t="s">
        <v>4</v>
      </c>
      <c r="C15" s="16" t="s">
        <v>5</v>
      </c>
      <c r="D15" s="16" t="s">
        <v>5</v>
      </c>
      <c r="F15" s="16" t="s">
        <v>76</v>
      </c>
      <c r="G15" s="16" t="s">
        <v>75</v>
      </c>
    </row>
    <row r="16" spans="1:7" ht="14.25">
      <c r="A16" s="17">
        <v>1</v>
      </c>
      <c r="B16" s="18">
        <v>2</v>
      </c>
      <c r="C16" s="17">
        <v>3</v>
      </c>
      <c r="D16" s="8">
        <v>3</v>
      </c>
      <c r="F16" s="17">
        <v>3</v>
      </c>
      <c r="G16" s="17">
        <v>4</v>
      </c>
    </row>
    <row r="17" spans="1:7" ht="15">
      <c r="A17" s="47"/>
      <c r="B17" s="48" t="s">
        <v>6</v>
      </c>
      <c r="C17" s="49"/>
      <c r="D17" s="57"/>
      <c r="E17" s="57"/>
      <c r="F17" s="50"/>
      <c r="G17" s="50"/>
    </row>
    <row r="18" spans="1:7" ht="15">
      <c r="A18" s="50">
        <v>1100</v>
      </c>
      <c r="B18" s="50" t="s">
        <v>63</v>
      </c>
      <c r="C18" s="51">
        <v>434</v>
      </c>
      <c r="D18" s="57">
        <v>538.55</v>
      </c>
      <c r="E18" s="58">
        <f>C18-D18</f>
        <v>-104.54999999999995</v>
      </c>
      <c r="F18" s="51">
        <f>C18/4*1</f>
        <v>108.5</v>
      </c>
      <c r="G18" s="51">
        <f aca="true" t="shared" si="0" ref="G18:G23">C18/4*2</f>
        <v>217</v>
      </c>
    </row>
    <row r="19" spans="1:7" ht="45">
      <c r="A19" s="50">
        <v>1200</v>
      </c>
      <c r="B19" s="52" t="s">
        <v>64</v>
      </c>
      <c r="C19" s="51">
        <v>104.55</v>
      </c>
      <c r="D19" s="57"/>
      <c r="E19" s="58"/>
      <c r="F19" s="51">
        <f aca="true" t="shared" si="1" ref="F19:F53">C19/4*1</f>
        <v>26.1375</v>
      </c>
      <c r="G19" s="51">
        <f t="shared" si="0"/>
        <v>52.275</v>
      </c>
    </row>
    <row r="20" spans="1:7" ht="15.75" customHeight="1">
      <c r="A20" s="50">
        <v>2350</v>
      </c>
      <c r="B20" s="52" t="s">
        <v>26</v>
      </c>
      <c r="C20" s="51">
        <v>149.29</v>
      </c>
      <c r="D20" s="57">
        <v>149.29</v>
      </c>
      <c r="E20" s="58">
        <f aca="true" t="shared" si="2" ref="E20:E53">C20-D20</f>
        <v>0</v>
      </c>
      <c r="F20" s="51">
        <f t="shared" si="1"/>
        <v>37.3225</v>
      </c>
      <c r="G20" s="51">
        <f t="shared" si="0"/>
        <v>74.645</v>
      </c>
    </row>
    <row r="21" spans="1:9" ht="15.75" customHeight="1">
      <c r="A21" s="50">
        <v>2311</v>
      </c>
      <c r="B21" s="50" t="s">
        <v>42</v>
      </c>
      <c r="C21" s="51">
        <v>2</v>
      </c>
      <c r="D21" s="57">
        <v>2</v>
      </c>
      <c r="E21" s="58">
        <f t="shared" si="2"/>
        <v>0</v>
      </c>
      <c r="F21" s="51">
        <f t="shared" si="1"/>
        <v>0.5</v>
      </c>
      <c r="G21" s="51">
        <f t="shared" si="0"/>
        <v>1</v>
      </c>
      <c r="I21" s="9"/>
    </row>
    <row r="22" spans="1:7" ht="15">
      <c r="A22" s="50">
        <v>2242</v>
      </c>
      <c r="B22" s="50" t="s">
        <v>44</v>
      </c>
      <c r="C22" s="51">
        <f>4*27.77</f>
        <v>111.08</v>
      </c>
      <c r="D22" s="57">
        <v>111.08</v>
      </c>
      <c r="E22" s="58">
        <f t="shared" si="2"/>
        <v>0</v>
      </c>
      <c r="F22" s="51">
        <f t="shared" si="1"/>
        <v>27.77</v>
      </c>
      <c r="G22" s="51">
        <f t="shared" si="0"/>
        <v>55.54</v>
      </c>
    </row>
    <row r="23" spans="1:7" ht="15">
      <c r="A23" s="50">
        <v>5232</v>
      </c>
      <c r="B23" s="50" t="s">
        <v>46</v>
      </c>
      <c r="C23" s="51">
        <v>5.01</v>
      </c>
      <c r="D23" s="57">
        <v>5.01</v>
      </c>
      <c r="E23" s="58">
        <f t="shared" si="2"/>
        <v>0</v>
      </c>
      <c r="F23" s="51">
        <f t="shared" si="1"/>
        <v>1.2525</v>
      </c>
      <c r="G23" s="51">
        <f t="shared" si="0"/>
        <v>2.505</v>
      </c>
    </row>
    <row r="24" spans="1:7" ht="15.75" customHeight="1">
      <c r="A24" s="50"/>
      <c r="B24" s="53" t="s">
        <v>7</v>
      </c>
      <c r="C24" s="54">
        <f>SUM(C18:C23)</f>
        <v>805.93</v>
      </c>
      <c r="D24" s="54">
        <f>SUM(D18:D23)</f>
        <v>805.93</v>
      </c>
      <c r="E24" s="54">
        <f>SUM(E18:E23)</f>
        <v>-104.54999999999995</v>
      </c>
      <c r="F24" s="54">
        <f>SUM(F18:F23)</f>
        <v>201.4825</v>
      </c>
      <c r="G24" s="54">
        <f>SUM(G18:G23)</f>
        <v>402.965</v>
      </c>
    </row>
    <row r="25" spans="1:7" ht="15.75" customHeight="1">
      <c r="A25" s="55"/>
      <c r="B25" s="50" t="s">
        <v>8</v>
      </c>
      <c r="C25" s="51"/>
      <c r="D25" s="57"/>
      <c r="E25" s="58">
        <f t="shared" si="2"/>
        <v>0</v>
      </c>
      <c r="F25" s="51"/>
      <c r="G25" s="50"/>
    </row>
    <row r="26" spans="1:7" ht="15">
      <c r="A26" s="50">
        <v>1100</v>
      </c>
      <c r="B26" s="50" t="s">
        <v>63</v>
      </c>
      <c r="C26" s="51">
        <v>279.35</v>
      </c>
      <c r="D26" s="57">
        <v>346.64</v>
      </c>
      <c r="E26" s="58">
        <f t="shared" si="2"/>
        <v>-67.28999999999996</v>
      </c>
      <c r="F26" s="51">
        <f t="shared" si="1"/>
        <v>69.8375</v>
      </c>
      <c r="G26" s="51">
        <f>C26/4*2</f>
        <v>139.675</v>
      </c>
    </row>
    <row r="27" spans="1:7" ht="45">
      <c r="A27" s="50">
        <v>1200</v>
      </c>
      <c r="B27" s="52" t="s">
        <v>64</v>
      </c>
      <c r="C27" s="51">
        <v>67.29</v>
      </c>
      <c r="D27" s="57"/>
      <c r="E27" s="58"/>
      <c r="F27" s="51">
        <f t="shared" si="1"/>
        <v>16.8225</v>
      </c>
      <c r="G27" s="51">
        <f aca="true" t="shared" si="3" ref="G27:G53">C27/4*2</f>
        <v>33.645</v>
      </c>
    </row>
    <row r="28" spans="1:7" ht="15">
      <c r="A28" s="56">
        <v>2210</v>
      </c>
      <c r="B28" s="52" t="s">
        <v>33</v>
      </c>
      <c r="C28" s="51">
        <v>9</v>
      </c>
      <c r="D28" s="57">
        <v>9</v>
      </c>
      <c r="E28" s="58">
        <f t="shared" si="2"/>
        <v>0</v>
      </c>
      <c r="F28" s="51">
        <f t="shared" si="1"/>
        <v>2.25</v>
      </c>
      <c r="G28" s="51">
        <f t="shared" si="3"/>
        <v>4.5</v>
      </c>
    </row>
    <row r="29" spans="1:7" ht="15">
      <c r="A29" s="50">
        <v>2222</v>
      </c>
      <c r="B29" s="52" t="s">
        <v>34</v>
      </c>
      <c r="C29" s="51">
        <v>50</v>
      </c>
      <c r="D29" s="57">
        <v>50</v>
      </c>
      <c r="E29" s="58">
        <f t="shared" si="2"/>
        <v>0</v>
      </c>
      <c r="F29" s="51">
        <f t="shared" si="1"/>
        <v>12.5</v>
      </c>
      <c r="G29" s="51">
        <f t="shared" si="3"/>
        <v>25</v>
      </c>
    </row>
    <row r="30" spans="1:7" ht="15">
      <c r="A30" s="50">
        <v>2223</v>
      </c>
      <c r="B30" s="52" t="s">
        <v>35</v>
      </c>
      <c r="C30" s="51">
        <v>104</v>
      </c>
      <c r="D30" s="57">
        <v>104</v>
      </c>
      <c r="E30" s="58">
        <f t="shared" si="2"/>
        <v>0</v>
      </c>
      <c r="F30" s="51">
        <f t="shared" si="1"/>
        <v>26</v>
      </c>
      <c r="G30" s="51">
        <f t="shared" si="3"/>
        <v>52</v>
      </c>
    </row>
    <row r="31" spans="1:7" ht="30">
      <c r="A31" s="50">
        <v>2230</v>
      </c>
      <c r="B31" s="52" t="s">
        <v>36</v>
      </c>
      <c r="C31" s="51">
        <v>6</v>
      </c>
      <c r="D31" s="57">
        <v>6</v>
      </c>
      <c r="E31" s="58">
        <f t="shared" si="2"/>
        <v>0</v>
      </c>
      <c r="F31" s="51">
        <f t="shared" si="1"/>
        <v>1.5</v>
      </c>
      <c r="G31" s="51">
        <f t="shared" si="3"/>
        <v>3</v>
      </c>
    </row>
    <row r="32" spans="1:7" ht="15">
      <c r="A32" s="50">
        <v>2242</v>
      </c>
      <c r="B32" s="52" t="s">
        <v>13</v>
      </c>
      <c r="C32" s="51">
        <v>2.12</v>
      </c>
      <c r="D32" s="57">
        <v>2.12</v>
      </c>
      <c r="E32" s="58">
        <f t="shared" si="2"/>
        <v>0</v>
      </c>
      <c r="F32" s="51">
        <f t="shared" si="1"/>
        <v>0.53</v>
      </c>
      <c r="G32" s="51">
        <f t="shared" si="3"/>
        <v>1.06</v>
      </c>
    </row>
    <row r="33" spans="1:7" ht="30">
      <c r="A33" s="50">
        <v>2243</v>
      </c>
      <c r="B33" s="52" t="s">
        <v>14</v>
      </c>
      <c r="C33" s="51">
        <v>7</v>
      </c>
      <c r="D33" s="57">
        <v>7</v>
      </c>
      <c r="E33" s="58">
        <f t="shared" si="2"/>
        <v>0</v>
      </c>
      <c r="F33" s="51">
        <f t="shared" si="1"/>
        <v>1.75</v>
      </c>
      <c r="G33" s="51">
        <f t="shared" si="3"/>
        <v>3.5</v>
      </c>
    </row>
    <row r="34" spans="1:7" ht="15">
      <c r="A34" s="50">
        <v>2244</v>
      </c>
      <c r="B34" s="52" t="s">
        <v>15</v>
      </c>
      <c r="C34" s="51">
        <v>109.99</v>
      </c>
      <c r="D34" s="57">
        <v>110</v>
      </c>
      <c r="E34" s="58">
        <f t="shared" si="2"/>
        <v>-0.010000000000005116</v>
      </c>
      <c r="F34" s="51">
        <f t="shared" si="1"/>
        <v>27.4975</v>
      </c>
      <c r="G34" s="51">
        <f t="shared" si="3"/>
        <v>54.995</v>
      </c>
    </row>
    <row r="35" spans="1:7" ht="15">
      <c r="A35" s="50">
        <v>2247</v>
      </c>
      <c r="B35" s="48" t="s">
        <v>16</v>
      </c>
      <c r="C35" s="51">
        <v>1</v>
      </c>
      <c r="D35" s="57">
        <v>1</v>
      </c>
      <c r="E35" s="58">
        <f t="shared" si="2"/>
        <v>0</v>
      </c>
      <c r="F35" s="51">
        <f t="shared" si="1"/>
        <v>0.25</v>
      </c>
      <c r="G35" s="51">
        <f t="shared" si="3"/>
        <v>0.5</v>
      </c>
    </row>
    <row r="36" spans="1:7" ht="30">
      <c r="A36" s="50">
        <v>2249</v>
      </c>
      <c r="B36" s="52" t="s">
        <v>17</v>
      </c>
      <c r="C36" s="51">
        <v>3</v>
      </c>
      <c r="D36" s="57">
        <v>3</v>
      </c>
      <c r="E36" s="58">
        <f t="shared" si="2"/>
        <v>0</v>
      </c>
      <c r="F36" s="51">
        <f t="shared" si="1"/>
        <v>0.75</v>
      </c>
      <c r="G36" s="51">
        <f t="shared" si="3"/>
        <v>1.5</v>
      </c>
    </row>
    <row r="37" spans="1:7" ht="15">
      <c r="A37" s="50">
        <v>2251</v>
      </c>
      <c r="B37" s="52" t="s">
        <v>12</v>
      </c>
      <c r="C37" s="51">
        <v>2</v>
      </c>
      <c r="D37" s="57">
        <v>2</v>
      </c>
      <c r="E37" s="58">
        <f t="shared" si="2"/>
        <v>0</v>
      </c>
      <c r="F37" s="51">
        <f t="shared" si="1"/>
        <v>0.5</v>
      </c>
      <c r="G37" s="51">
        <f t="shared" si="3"/>
        <v>1</v>
      </c>
    </row>
    <row r="38" spans="1:7" ht="15">
      <c r="A38" s="50">
        <v>2261</v>
      </c>
      <c r="B38" s="52" t="s">
        <v>18</v>
      </c>
      <c r="C38" s="51">
        <v>1</v>
      </c>
      <c r="D38" s="57">
        <v>1</v>
      </c>
      <c r="E38" s="58">
        <f t="shared" si="2"/>
        <v>0</v>
      </c>
      <c r="F38" s="51">
        <f t="shared" si="1"/>
        <v>0.25</v>
      </c>
      <c r="G38" s="51">
        <f t="shared" si="3"/>
        <v>0.5</v>
      </c>
    </row>
    <row r="39" spans="1:7" ht="15">
      <c r="A39" s="50">
        <v>2262</v>
      </c>
      <c r="B39" s="52" t="s">
        <v>19</v>
      </c>
      <c r="C39" s="51">
        <v>6</v>
      </c>
      <c r="D39" s="57">
        <v>6</v>
      </c>
      <c r="E39" s="58">
        <f t="shared" si="2"/>
        <v>0</v>
      </c>
      <c r="F39" s="51">
        <f t="shared" si="1"/>
        <v>1.5</v>
      </c>
      <c r="G39" s="51">
        <f t="shared" si="3"/>
        <v>3</v>
      </c>
    </row>
    <row r="40" spans="1:7" ht="15">
      <c r="A40" s="50">
        <v>2263</v>
      </c>
      <c r="B40" s="52" t="s">
        <v>20</v>
      </c>
      <c r="C40" s="51">
        <v>23</v>
      </c>
      <c r="D40" s="57">
        <v>23</v>
      </c>
      <c r="E40" s="58">
        <f t="shared" si="2"/>
        <v>0</v>
      </c>
      <c r="F40" s="51">
        <f t="shared" si="1"/>
        <v>5.75</v>
      </c>
      <c r="G40" s="51">
        <f t="shared" si="3"/>
        <v>11.5</v>
      </c>
    </row>
    <row r="41" spans="1:7" ht="18.75" customHeight="1">
      <c r="A41" s="50">
        <v>2279</v>
      </c>
      <c r="B41" s="52" t="s">
        <v>21</v>
      </c>
      <c r="C41" s="51">
        <v>24</v>
      </c>
      <c r="D41" s="57">
        <v>24</v>
      </c>
      <c r="E41" s="58">
        <f t="shared" si="2"/>
        <v>0</v>
      </c>
      <c r="F41" s="51">
        <f t="shared" si="1"/>
        <v>6</v>
      </c>
      <c r="G41" s="51">
        <f t="shared" si="3"/>
        <v>12</v>
      </c>
    </row>
    <row r="42" spans="1:7" ht="15">
      <c r="A42" s="50">
        <v>2311</v>
      </c>
      <c r="B42" s="52" t="s">
        <v>22</v>
      </c>
      <c r="C42" s="51">
        <v>2</v>
      </c>
      <c r="D42" s="57">
        <v>2</v>
      </c>
      <c r="E42" s="58">
        <f t="shared" si="2"/>
        <v>0</v>
      </c>
      <c r="F42" s="51">
        <f t="shared" si="1"/>
        <v>0.5</v>
      </c>
      <c r="G42" s="51">
        <f t="shared" si="3"/>
        <v>1</v>
      </c>
    </row>
    <row r="43" spans="1:7" ht="15">
      <c r="A43" s="50">
        <v>2312</v>
      </c>
      <c r="B43" s="52" t="s">
        <v>23</v>
      </c>
      <c r="C43" s="51">
        <v>6</v>
      </c>
      <c r="D43" s="57">
        <v>6</v>
      </c>
      <c r="E43" s="58">
        <f t="shared" si="2"/>
        <v>0</v>
      </c>
      <c r="F43" s="51">
        <f t="shared" si="1"/>
        <v>1.5</v>
      </c>
      <c r="G43" s="51">
        <f t="shared" si="3"/>
        <v>3</v>
      </c>
    </row>
    <row r="44" spans="1:7" ht="15">
      <c r="A44" s="50">
        <v>2321</v>
      </c>
      <c r="B44" s="52" t="s">
        <v>24</v>
      </c>
      <c r="C44" s="51">
        <v>159</v>
      </c>
      <c r="D44" s="57">
        <v>159</v>
      </c>
      <c r="E44" s="58">
        <f t="shared" si="2"/>
        <v>0</v>
      </c>
      <c r="F44" s="51">
        <f t="shared" si="1"/>
        <v>39.75</v>
      </c>
      <c r="G44" s="51">
        <f t="shared" si="3"/>
        <v>79.5</v>
      </c>
    </row>
    <row r="45" spans="1:7" ht="15">
      <c r="A45" s="50">
        <v>2322</v>
      </c>
      <c r="B45" s="52" t="s">
        <v>25</v>
      </c>
      <c r="C45" s="51">
        <v>17</v>
      </c>
      <c r="D45" s="57">
        <v>17</v>
      </c>
      <c r="E45" s="58">
        <f t="shared" si="2"/>
        <v>0</v>
      </c>
      <c r="F45" s="51">
        <f t="shared" si="1"/>
        <v>4.25</v>
      </c>
      <c r="G45" s="51">
        <f t="shared" si="3"/>
        <v>8.5</v>
      </c>
    </row>
    <row r="46" spans="1:7" ht="18.75" customHeight="1">
      <c r="A46" s="50">
        <v>2350</v>
      </c>
      <c r="B46" s="52" t="s">
        <v>26</v>
      </c>
      <c r="C46" s="51">
        <v>21</v>
      </c>
      <c r="D46" s="57">
        <v>21</v>
      </c>
      <c r="E46" s="58">
        <f t="shared" si="2"/>
        <v>0</v>
      </c>
      <c r="F46" s="51">
        <f t="shared" si="1"/>
        <v>5.25</v>
      </c>
      <c r="G46" s="51">
        <f t="shared" si="3"/>
        <v>10.5</v>
      </c>
    </row>
    <row r="47" spans="1:7" ht="15">
      <c r="A47" s="50">
        <v>2361</v>
      </c>
      <c r="B47" s="52" t="s">
        <v>27</v>
      </c>
      <c r="C47" s="51">
        <v>1</v>
      </c>
      <c r="D47" s="57">
        <v>1</v>
      </c>
      <c r="E47" s="58">
        <f t="shared" si="2"/>
        <v>0</v>
      </c>
      <c r="F47" s="51">
        <f t="shared" si="1"/>
        <v>0.25</v>
      </c>
      <c r="G47" s="51">
        <f t="shared" si="3"/>
        <v>0.5</v>
      </c>
    </row>
    <row r="48" spans="1:7" ht="15">
      <c r="A48" s="50">
        <v>2400</v>
      </c>
      <c r="B48" s="52" t="s">
        <v>37</v>
      </c>
      <c r="C48" s="51">
        <v>1</v>
      </c>
      <c r="D48" s="57">
        <v>1</v>
      </c>
      <c r="E48" s="58">
        <f t="shared" si="2"/>
        <v>0</v>
      </c>
      <c r="F48" s="51">
        <f t="shared" si="1"/>
        <v>0.25</v>
      </c>
      <c r="G48" s="51">
        <f t="shared" si="3"/>
        <v>0.5</v>
      </c>
    </row>
    <row r="49" spans="1:7" ht="30">
      <c r="A49" s="50">
        <v>2512</v>
      </c>
      <c r="B49" s="52" t="s">
        <v>43</v>
      </c>
      <c r="C49" s="51">
        <v>362.8</v>
      </c>
      <c r="D49" s="57">
        <v>362.8</v>
      </c>
      <c r="E49" s="58">
        <f t="shared" si="2"/>
        <v>0</v>
      </c>
      <c r="F49" s="51">
        <f t="shared" si="1"/>
        <v>90.7</v>
      </c>
      <c r="G49" s="51">
        <f t="shared" si="3"/>
        <v>181.4</v>
      </c>
    </row>
    <row r="50" spans="1:7" ht="30.75" customHeight="1">
      <c r="A50" s="50">
        <v>2513</v>
      </c>
      <c r="B50" s="52" t="s">
        <v>28</v>
      </c>
      <c r="C50" s="51">
        <v>13</v>
      </c>
      <c r="D50" s="57">
        <v>13</v>
      </c>
      <c r="E50" s="58">
        <f t="shared" si="2"/>
        <v>0</v>
      </c>
      <c r="F50" s="51">
        <f t="shared" si="1"/>
        <v>3.25</v>
      </c>
      <c r="G50" s="51">
        <f t="shared" si="3"/>
        <v>6.5</v>
      </c>
    </row>
    <row r="51" spans="1:7" ht="15" customHeight="1">
      <c r="A51" s="50">
        <v>2515</v>
      </c>
      <c r="B51" s="52" t="s">
        <v>29</v>
      </c>
      <c r="C51" s="51">
        <v>1</v>
      </c>
      <c r="D51" s="57">
        <v>1</v>
      </c>
      <c r="E51" s="58">
        <f t="shared" si="2"/>
        <v>0</v>
      </c>
      <c r="F51" s="51">
        <f t="shared" si="1"/>
        <v>0.25</v>
      </c>
      <c r="G51" s="51">
        <f t="shared" si="3"/>
        <v>0.5</v>
      </c>
    </row>
    <row r="52" spans="1:7" ht="30">
      <c r="A52" s="50">
        <v>2519</v>
      </c>
      <c r="B52" s="52" t="s">
        <v>32</v>
      </c>
      <c r="C52" s="51">
        <v>3</v>
      </c>
      <c r="D52" s="57">
        <v>3</v>
      </c>
      <c r="E52" s="58">
        <f t="shared" si="2"/>
        <v>0</v>
      </c>
      <c r="F52" s="51">
        <f t="shared" si="1"/>
        <v>0.75</v>
      </c>
      <c r="G52" s="51">
        <f t="shared" si="3"/>
        <v>1.5</v>
      </c>
    </row>
    <row r="53" spans="1:7" ht="15">
      <c r="A53" s="50">
        <v>5121</v>
      </c>
      <c r="B53" s="52" t="s">
        <v>30</v>
      </c>
      <c r="C53" s="51">
        <v>3</v>
      </c>
      <c r="D53" s="57">
        <v>3</v>
      </c>
      <c r="E53" s="58">
        <f t="shared" si="2"/>
        <v>0</v>
      </c>
      <c r="F53" s="51">
        <f t="shared" si="1"/>
        <v>0.75</v>
      </c>
      <c r="G53" s="51">
        <f t="shared" si="3"/>
        <v>1.5</v>
      </c>
    </row>
    <row r="54" spans="1:7" ht="15">
      <c r="A54" s="27"/>
      <c r="B54" s="29" t="s">
        <v>9</v>
      </c>
      <c r="C54" s="26">
        <f>SUM(C26:C53)</f>
        <v>1284.5500000000002</v>
      </c>
      <c r="D54" s="26">
        <f>SUM(D26:D53)</f>
        <v>1284.56</v>
      </c>
      <c r="E54" s="26">
        <f>SUM(E26:E53)</f>
        <v>-67.29999999999997</v>
      </c>
      <c r="F54" s="26">
        <f>SUM(F26:F53)</f>
        <v>321.13750000000005</v>
      </c>
      <c r="G54" s="26">
        <f>SUM(G26:G53)</f>
        <v>642.2750000000001</v>
      </c>
    </row>
    <row r="55" spans="1:7" ht="15">
      <c r="A55" s="27"/>
      <c r="B55" s="29" t="s">
        <v>38</v>
      </c>
      <c r="C55" s="26">
        <f>C54+C24</f>
        <v>2090.48</v>
      </c>
      <c r="D55" s="26">
        <f>D54+D24</f>
        <v>2090.49</v>
      </c>
      <c r="E55" s="26">
        <f>E54+E24</f>
        <v>-171.8499999999999</v>
      </c>
      <c r="F55" s="26">
        <f>F54+F24</f>
        <v>522.62</v>
      </c>
      <c r="G55" s="26">
        <f>G54+G24</f>
        <v>1045.24</v>
      </c>
    </row>
    <row r="56" spans="1:3" ht="15">
      <c r="A56" s="7"/>
      <c r="B56" s="30"/>
      <c r="C56" s="31"/>
    </row>
    <row r="57" spans="1:7" ht="15.75" customHeight="1">
      <c r="A57" s="74" t="s">
        <v>68</v>
      </c>
      <c r="B57" s="75"/>
      <c r="C57" s="32">
        <v>4</v>
      </c>
      <c r="D57" s="32">
        <v>5</v>
      </c>
      <c r="E57" s="32">
        <v>6</v>
      </c>
      <c r="F57" s="16">
        <v>1</v>
      </c>
      <c r="G57" s="33">
        <v>2</v>
      </c>
    </row>
    <row r="58" spans="1:7" ht="52.5" customHeight="1">
      <c r="A58" s="74" t="s">
        <v>69</v>
      </c>
      <c r="B58" s="75"/>
      <c r="C58" s="39">
        <f>C55/C57</f>
        <v>522.62</v>
      </c>
      <c r="D58" s="39">
        <f>D55/D57</f>
        <v>418.09799999999996</v>
      </c>
      <c r="E58" s="39">
        <f>E55/E57</f>
        <v>-28.64166666666665</v>
      </c>
      <c r="F58" s="26">
        <f>F55/F57</f>
        <v>522.62</v>
      </c>
      <c r="G58" s="26">
        <f>G55/G57</f>
        <v>522.62</v>
      </c>
    </row>
    <row r="59" spans="1:3" ht="15">
      <c r="A59" s="30"/>
      <c r="B59" s="35"/>
      <c r="C59" s="35"/>
    </row>
    <row r="60" spans="1:7" s="4" customFormat="1" ht="19.5" customHeight="1">
      <c r="A60" s="74" t="s">
        <v>70</v>
      </c>
      <c r="B60" s="75"/>
      <c r="C60" s="3"/>
      <c r="D60" s="3"/>
      <c r="F60" s="3"/>
      <c r="G60" s="3"/>
    </row>
    <row r="61" spans="1:7" s="4" customFormat="1" ht="47.25" customHeight="1">
      <c r="A61" s="74" t="s">
        <v>71</v>
      </c>
      <c r="B61" s="75"/>
      <c r="C61" s="3"/>
      <c r="D61" s="3"/>
      <c r="F61" s="3"/>
      <c r="G61" s="3"/>
    </row>
    <row r="62" spans="1:3" ht="13.5" customHeight="1">
      <c r="A62" s="36"/>
      <c r="B62" s="35"/>
      <c r="C62" s="13"/>
    </row>
    <row r="63" s="4" customFormat="1" ht="17.25" customHeight="1">
      <c r="A63" s="4" t="s">
        <v>72</v>
      </c>
    </row>
    <row r="64" s="4" customFormat="1" ht="12.75" customHeight="1"/>
    <row r="65" spans="1:2" s="4" customFormat="1" ht="15" customHeight="1">
      <c r="A65" s="4" t="s">
        <v>74</v>
      </c>
      <c r="B65" s="5"/>
    </row>
    <row r="66" s="4" customFormat="1" ht="14.25" customHeight="1">
      <c r="B66" s="6" t="s">
        <v>73</v>
      </c>
    </row>
    <row r="67" spans="1:3" ht="15">
      <c r="A67" s="9"/>
      <c r="B67" s="72"/>
      <c r="C67" s="72"/>
    </row>
  </sheetData>
  <sheetProtection/>
  <mergeCells count="17">
    <mergeCell ref="A57:B57"/>
    <mergeCell ref="A58:B58"/>
    <mergeCell ref="B67:C67"/>
    <mergeCell ref="A10:C10"/>
    <mergeCell ref="B11:C11"/>
    <mergeCell ref="A60:B60"/>
    <mergeCell ref="A61:B61"/>
    <mergeCell ref="B12:H12"/>
    <mergeCell ref="A7:H7"/>
    <mergeCell ref="G10:H10"/>
    <mergeCell ref="G11:H11"/>
    <mergeCell ref="B1:C1"/>
    <mergeCell ref="B2:C2"/>
    <mergeCell ref="B3:C3"/>
    <mergeCell ref="B8:C8"/>
    <mergeCell ref="A9:C9"/>
    <mergeCell ref="B6:C6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view="pageLayout" zoomScaleNormal="90" workbookViewId="0" topLeftCell="A1">
      <selection activeCell="A10" sqref="A10:C11"/>
    </sheetView>
  </sheetViews>
  <sheetFormatPr defaultColWidth="9.140625" defaultRowHeight="12.75"/>
  <cols>
    <col min="1" max="1" width="15.7109375" style="9" customWidth="1"/>
    <col min="2" max="2" width="49.00390625" style="9" customWidth="1"/>
    <col min="3" max="3" width="18.8515625" style="9" hidden="1" customWidth="1"/>
    <col min="4" max="4" width="10.57421875" style="9" hidden="1" customWidth="1"/>
    <col min="5" max="5" width="9.140625" style="9" hidden="1" customWidth="1"/>
    <col min="6" max="6" width="22.140625" style="9" customWidth="1"/>
    <col min="7" max="16384" width="9.140625" style="9" customWidth="1"/>
  </cols>
  <sheetData>
    <row r="1" spans="2:6" ht="15">
      <c r="B1" s="72"/>
      <c r="C1" s="72"/>
      <c r="D1" s="30"/>
      <c r="E1" s="30"/>
      <c r="F1" s="1" t="s">
        <v>11</v>
      </c>
    </row>
    <row r="2" spans="2:6" ht="15">
      <c r="B2" s="10"/>
      <c r="C2" s="10"/>
      <c r="D2" s="30"/>
      <c r="E2" s="30"/>
      <c r="F2" s="2" t="s">
        <v>60</v>
      </c>
    </row>
    <row r="3" spans="2:6" ht="15">
      <c r="B3" s="72"/>
      <c r="C3" s="72"/>
      <c r="D3" s="30"/>
      <c r="E3" s="30"/>
      <c r="F3" s="2" t="s">
        <v>61</v>
      </c>
    </row>
    <row r="4" spans="2:6" ht="15">
      <c r="B4" s="1"/>
      <c r="C4" s="1"/>
      <c r="D4" s="30"/>
      <c r="E4" s="30"/>
      <c r="F4" s="1" t="s">
        <v>66</v>
      </c>
    </row>
    <row r="5" spans="2:6" ht="15">
      <c r="B5" s="11"/>
      <c r="D5" s="30" t="s">
        <v>11</v>
      </c>
      <c r="E5" s="30"/>
      <c r="F5" s="1" t="s">
        <v>67</v>
      </c>
    </row>
    <row r="6" spans="3:6" ht="15">
      <c r="C6" s="12"/>
      <c r="D6" s="30"/>
      <c r="E6" s="30"/>
      <c r="F6" s="30"/>
    </row>
    <row r="7" spans="1:6" ht="15.75" customHeight="1">
      <c r="A7" s="73" t="s">
        <v>10</v>
      </c>
      <c r="B7" s="73"/>
      <c r="C7" s="73"/>
      <c r="D7" s="73"/>
      <c r="E7" s="73"/>
      <c r="F7" s="73"/>
    </row>
    <row r="8" spans="2:6" ht="15.75" customHeight="1">
      <c r="B8" s="76"/>
      <c r="C8" s="76"/>
      <c r="D8" s="30"/>
      <c r="E8" s="30"/>
      <c r="F8" s="30"/>
    </row>
    <row r="9" spans="1:6" ht="15.75" customHeight="1">
      <c r="A9" s="77" t="s">
        <v>1</v>
      </c>
      <c r="B9" s="77"/>
      <c r="C9" s="77"/>
      <c r="D9" s="30"/>
      <c r="E9" s="30"/>
      <c r="F9" s="30"/>
    </row>
    <row r="10" spans="1:6" ht="15.75" customHeight="1">
      <c r="A10" s="77" t="s">
        <v>0</v>
      </c>
      <c r="B10" s="77"/>
      <c r="C10" s="77"/>
      <c r="D10" s="30"/>
      <c r="E10" s="30"/>
      <c r="F10" s="30"/>
    </row>
    <row r="11" spans="1:6" ht="15">
      <c r="A11" s="14"/>
      <c r="B11" s="77" t="s">
        <v>39</v>
      </c>
      <c r="C11" s="77"/>
      <c r="D11" s="30"/>
      <c r="E11" s="30"/>
      <c r="F11" s="30"/>
    </row>
    <row r="12" spans="1:6" ht="33" customHeight="1">
      <c r="A12" s="14"/>
      <c r="B12" s="77" t="s">
        <v>50</v>
      </c>
      <c r="C12" s="77"/>
      <c r="D12" s="77"/>
      <c r="E12" s="77"/>
      <c r="F12" s="77"/>
    </row>
    <row r="13" spans="1:3" ht="15.75" customHeight="1">
      <c r="A13" s="14" t="s">
        <v>2</v>
      </c>
      <c r="B13" s="14" t="s">
        <v>65</v>
      </c>
      <c r="C13" s="14"/>
    </row>
    <row r="14" spans="2:6" ht="15">
      <c r="B14" s="15"/>
      <c r="C14" s="12"/>
      <c r="D14" s="30"/>
      <c r="E14" s="30"/>
      <c r="F14" s="30"/>
    </row>
    <row r="15" spans="1:6" ht="115.5" customHeight="1">
      <c r="A15" s="16" t="s">
        <v>3</v>
      </c>
      <c r="B15" s="16" t="s">
        <v>4</v>
      </c>
      <c r="C15" s="16" t="s">
        <v>5</v>
      </c>
      <c r="D15" s="16" t="s">
        <v>5</v>
      </c>
      <c r="E15" s="30"/>
      <c r="F15" s="16" t="s">
        <v>75</v>
      </c>
    </row>
    <row r="16" spans="1:6" ht="15">
      <c r="A16" s="17">
        <v>1</v>
      </c>
      <c r="B16" s="18">
        <v>2</v>
      </c>
      <c r="C16" s="17">
        <v>3</v>
      </c>
      <c r="D16" s="30">
        <v>3</v>
      </c>
      <c r="E16" s="30"/>
      <c r="F16" s="17">
        <v>3</v>
      </c>
    </row>
    <row r="17" spans="1:6" ht="15">
      <c r="A17" s="47"/>
      <c r="B17" s="48" t="s">
        <v>6</v>
      </c>
      <c r="C17" s="49"/>
      <c r="D17" s="62"/>
      <c r="E17" s="62"/>
      <c r="F17" s="50"/>
    </row>
    <row r="18" spans="1:6" ht="15">
      <c r="A18" s="50">
        <v>1100</v>
      </c>
      <c r="B18" s="50" t="s">
        <v>63</v>
      </c>
      <c r="C18" s="51">
        <v>492.9</v>
      </c>
      <c r="D18" s="62">
        <v>611.64</v>
      </c>
      <c r="E18" s="59">
        <f>C18-D18</f>
        <v>-118.74000000000001</v>
      </c>
      <c r="F18" s="51">
        <f>C18/3*2</f>
        <v>328.59999999999997</v>
      </c>
    </row>
    <row r="19" spans="1:6" ht="30">
      <c r="A19" s="50">
        <v>1200</v>
      </c>
      <c r="B19" s="52" t="s">
        <v>64</v>
      </c>
      <c r="C19" s="51">
        <v>118.74</v>
      </c>
      <c r="D19" s="62"/>
      <c r="E19" s="59"/>
      <c r="F19" s="51">
        <f aca="true" t="shared" si="0" ref="F19:F53">C19/3*2</f>
        <v>79.16</v>
      </c>
    </row>
    <row r="20" spans="1:6" ht="15">
      <c r="A20" s="50">
        <v>2350</v>
      </c>
      <c r="B20" s="52" t="s">
        <v>26</v>
      </c>
      <c r="C20" s="51">
        <v>179.79</v>
      </c>
      <c r="D20" s="62">
        <v>179.79</v>
      </c>
      <c r="E20" s="59">
        <f aca="true" t="shared" si="1" ref="E20:E57">C20-D20</f>
        <v>0</v>
      </c>
      <c r="F20" s="51">
        <f t="shared" si="0"/>
        <v>119.86</v>
      </c>
    </row>
    <row r="21" spans="1:6" ht="15">
      <c r="A21" s="50">
        <v>2311</v>
      </c>
      <c r="B21" s="50" t="s">
        <v>42</v>
      </c>
      <c r="C21" s="51">
        <v>1.5</v>
      </c>
      <c r="D21" s="62">
        <v>1.5</v>
      </c>
      <c r="E21" s="59">
        <f t="shared" si="1"/>
        <v>0</v>
      </c>
      <c r="F21" s="51">
        <f t="shared" si="0"/>
        <v>1</v>
      </c>
    </row>
    <row r="22" spans="1:6" ht="15">
      <c r="A22" s="50">
        <v>2242</v>
      </c>
      <c r="B22" s="50" t="s">
        <v>44</v>
      </c>
      <c r="C22" s="51">
        <f>27.77*3</f>
        <v>83.31</v>
      </c>
      <c r="D22" s="62">
        <v>83.31</v>
      </c>
      <c r="E22" s="59">
        <f t="shared" si="1"/>
        <v>0</v>
      </c>
      <c r="F22" s="51">
        <f t="shared" si="0"/>
        <v>55.54</v>
      </c>
    </row>
    <row r="23" spans="1:6" ht="15">
      <c r="A23" s="50">
        <v>5232</v>
      </c>
      <c r="B23" s="50" t="s">
        <v>46</v>
      </c>
      <c r="C23" s="51">
        <v>3.76</v>
      </c>
      <c r="D23" s="62">
        <v>3.76</v>
      </c>
      <c r="E23" s="59">
        <f t="shared" si="1"/>
        <v>0</v>
      </c>
      <c r="F23" s="51">
        <f t="shared" si="0"/>
        <v>2.5066666666666664</v>
      </c>
    </row>
    <row r="24" spans="1:6" ht="15.75" customHeight="1">
      <c r="A24" s="50"/>
      <c r="B24" s="53" t="s">
        <v>7</v>
      </c>
      <c r="C24" s="54">
        <f>SUM(C18:C23)</f>
        <v>880</v>
      </c>
      <c r="D24" s="54">
        <f>SUM(D18:D23)</f>
        <v>880</v>
      </c>
      <c r="E24" s="54">
        <f>SUM(E18:E23)</f>
        <v>-118.74000000000001</v>
      </c>
      <c r="F24" s="54">
        <f>SUM(F18:F23)</f>
        <v>586.6666666666666</v>
      </c>
    </row>
    <row r="25" spans="1:6" ht="15.75" customHeight="1">
      <c r="A25" s="55"/>
      <c r="B25" s="50" t="s">
        <v>8</v>
      </c>
      <c r="C25" s="51"/>
      <c r="D25" s="62"/>
      <c r="E25" s="59">
        <f t="shared" si="1"/>
        <v>0</v>
      </c>
      <c r="F25" s="51"/>
    </row>
    <row r="26" spans="1:6" ht="15">
      <c r="A26" s="50">
        <v>1100</v>
      </c>
      <c r="B26" s="50" t="s">
        <v>63</v>
      </c>
      <c r="C26" s="51">
        <v>361.26</v>
      </c>
      <c r="D26" s="62">
        <v>448.29</v>
      </c>
      <c r="E26" s="59">
        <f t="shared" si="1"/>
        <v>-87.03000000000003</v>
      </c>
      <c r="F26" s="51">
        <f t="shared" si="0"/>
        <v>240.84</v>
      </c>
    </row>
    <row r="27" spans="1:6" ht="30">
      <c r="A27" s="50">
        <v>1200</v>
      </c>
      <c r="B27" s="52" t="s">
        <v>64</v>
      </c>
      <c r="C27" s="51">
        <v>87.03</v>
      </c>
      <c r="D27" s="62"/>
      <c r="E27" s="59"/>
      <c r="F27" s="51">
        <f t="shared" si="0"/>
        <v>58.02</v>
      </c>
    </row>
    <row r="28" spans="1:6" ht="15">
      <c r="A28" s="56">
        <v>2210</v>
      </c>
      <c r="B28" s="52" t="s">
        <v>33</v>
      </c>
      <c r="C28" s="51">
        <v>10</v>
      </c>
      <c r="D28" s="62">
        <v>10</v>
      </c>
      <c r="E28" s="59">
        <f t="shared" si="1"/>
        <v>0</v>
      </c>
      <c r="F28" s="51">
        <f t="shared" si="0"/>
        <v>6.666666666666667</v>
      </c>
    </row>
    <row r="29" spans="1:6" ht="15">
      <c r="A29" s="50">
        <v>2222</v>
      </c>
      <c r="B29" s="52" t="s">
        <v>34</v>
      </c>
      <c r="C29" s="51">
        <v>57</v>
      </c>
      <c r="D29" s="62">
        <v>57</v>
      </c>
      <c r="E29" s="59">
        <f t="shared" si="1"/>
        <v>0</v>
      </c>
      <c r="F29" s="51">
        <f t="shared" si="0"/>
        <v>38</v>
      </c>
    </row>
    <row r="30" spans="1:6" ht="15">
      <c r="A30" s="50">
        <v>2223</v>
      </c>
      <c r="B30" s="52" t="s">
        <v>35</v>
      </c>
      <c r="C30" s="51">
        <v>118</v>
      </c>
      <c r="D30" s="62">
        <v>118</v>
      </c>
      <c r="E30" s="59">
        <f t="shared" si="1"/>
        <v>0</v>
      </c>
      <c r="F30" s="51">
        <f t="shared" si="0"/>
        <v>78.66666666666667</v>
      </c>
    </row>
    <row r="31" spans="1:6" ht="30">
      <c r="A31" s="50">
        <v>2230</v>
      </c>
      <c r="B31" s="52" t="s">
        <v>36</v>
      </c>
      <c r="C31" s="51">
        <v>7</v>
      </c>
      <c r="D31" s="62">
        <v>7</v>
      </c>
      <c r="E31" s="59">
        <f t="shared" si="1"/>
        <v>0</v>
      </c>
      <c r="F31" s="51">
        <f t="shared" si="0"/>
        <v>4.666666666666667</v>
      </c>
    </row>
    <row r="32" spans="1:6" ht="15">
      <c r="A32" s="50">
        <v>2242</v>
      </c>
      <c r="B32" s="52" t="s">
        <v>13</v>
      </c>
      <c r="C32" s="51">
        <v>2</v>
      </c>
      <c r="D32" s="62">
        <v>2</v>
      </c>
      <c r="E32" s="59">
        <f t="shared" si="1"/>
        <v>0</v>
      </c>
      <c r="F32" s="51">
        <f t="shared" si="0"/>
        <v>1.3333333333333333</v>
      </c>
    </row>
    <row r="33" spans="1:6" ht="30">
      <c r="A33" s="50">
        <v>2243</v>
      </c>
      <c r="B33" s="52" t="s">
        <v>14</v>
      </c>
      <c r="C33" s="51">
        <v>8</v>
      </c>
      <c r="D33" s="62">
        <v>8</v>
      </c>
      <c r="E33" s="59">
        <f t="shared" si="1"/>
        <v>0</v>
      </c>
      <c r="F33" s="51">
        <f t="shared" si="0"/>
        <v>5.333333333333333</v>
      </c>
    </row>
    <row r="34" spans="1:6" ht="15">
      <c r="A34" s="50">
        <v>2244</v>
      </c>
      <c r="B34" s="52" t="s">
        <v>15</v>
      </c>
      <c r="C34" s="51">
        <v>124.99</v>
      </c>
      <c r="D34" s="62">
        <v>125</v>
      </c>
      <c r="E34" s="59">
        <f t="shared" si="1"/>
        <v>-0.010000000000005116</v>
      </c>
      <c r="F34" s="51">
        <f t="shared" si="0"/>
        <v>83.32666666666667</v>
      </c>
    </row>
    <row r="35" spans="1:6" ht="15">
      <c r="A35" s="50">
        <v>2247</v>
      </c>
      <c r="B35" s="48" t="s">
        <v>16</v>
      </c>
      <c r="C35" s="51">
        <v>1</v>
      </c>
      <c r="D35" s="57">
        <v>1</v>
      </c>
      <c r="E35" s="59">
        <f t="shared" si="1"/>
        <v>0</v>
      </c>
      <c r="F35" s="51">
        <f t="shared" si="0"/>
        <v>0.6666666666666666</v>
      </c>
    </row>
    <row r="36" spans="1:6" ht="30">
      <c r="A36" s="50">
        <v>2249</v>
      </c>
      <c r="B36" s="52" t="s">
        <v>17</v>
      </c>
      <c r="C36" s="51">
        <v>3</v>
      </c>
      <c r="D36" s="57">
        <v>3</v>
      </c>
      <c r="E36" s="59">
        <f t="shared" si="1"/>
        <v>0</v>
      </c>
      <c r="F36" s="51">
        <f t="shared" si="0"/>
        <v>2</v>
      </c>
    </row>
    <row r="37" spans="1:6" ht="15">
      <c r="A37" s="50">
        <v>2251</v>
      </c>
      <c r="B37" s="52" t="s">
        <v>12</v>
      </c>
      <c r="C37" s="51">
        <v>2</v>
      </c>
      <c r="D37" s="57">
        <v>2</v>
      </c>
      <c r="E37" s="59">
        <f t="shared" si="1"/>
        <v>0</v>
      </c>
      <c r="F37" s="51">
        <f t="shared" si="0"/>
        <v>1.3333333333333333</v>
      </c>
    </row>
    <row r="38" spans="1:6" ht="15">
      <c r="A38" s="50">
        <v>2261</v>
      </c>
      <c r="B38" s="52" t="s">
        <v>18</v>
      </c>
      <c r="C38" s="51">
        <v>2</v>
      </c>
      <c r="D38" s="57">
        <v>2</v>
      </c>
      <c r="E38" s="59">
        <f t="shared" si="1"/>
        <v>0</v>
      </c>
      <c r="F38" s="51">
        <f t="shared" si="0"/>
        <v>1.3333333333333333</v>
      </c>
    </row>
    <row r="39" spans="1:6" ht="15">
      <c r="A39" s="50">
        <v>2262</v>
      </c>
      <c r="B39" s="52" t="s">
        <v>19</v>
      </c>
      <c r="C39" s="51">
        <v>7</v>
      </c>
      <c r="D39" s="57">
        <v>7</v>
      </c>
      <c r="E39" s="59">
        <f t="shared" si="1"/>
        <v>0</v>
      </c>
      <c r="F39" s="51">
        <f t="shared" si="0"/>
        <v>4.666666666666667</v>
      </c>
    </row>
    <row r="40" spans="1:6" ht="15">
      <c r="A40" s="50">
        <v>2263</v>
      </c>
      <c r="B40" s="52" t="s">
        <v>20</v>
      </c>
      <c r="C40" s="51">
        <v>26</v>
      </c>
      <c r="D40" s="57">
        <v>26</v>
      </c>
      <c r="E40" s="59">
        <f t="shared" si="1"/>
        <v>0</v>
      </c>
      <c r="F40" s="51">
        <f t="shared" si="0"/>
        <v>17.333333333333332</v>
      </c>
    </row>
    <row r="41" spans="1:6" ht="15">
      <c r="A41" s="50">
        <v>2279</v>
      </c>
      <c r="B41" s="52" t="s">
        <v>21</v>
      </c>
      <c r="C41" s="51">
        <v>28</v>
      </c>
      <c r="D41" s="57">
        <v>28</v>
      </c>
      <c r="E41" s="59">
        <f t="shared" si="1"/>
        <v>0</v>
      </c>
      <c r="F41" s="51">
        <f t="shared" si="0"/>
        <v>18.666666666666668</v>
      </c>
    </row>
    <row r="42" spans="1:6" ht="15">
      <c r="A42" s="50">
        <v>2311</v>
      </c>
      <c r="B42" s="52" t="s">
        <v>22</v>
      </c>
      <c r="C42" s="51">
        <v>3</v>
      </c>
      <c r="D42" s="57">
        <v>3</v>
      </c>
      <c r="E42" s="59">
        <f t="shared" si="1"/>
        <v>0</v>
      </c>
      <c r="F42" s="51">
        <f t="shared" si="0"/>
        <v>2</v>
      </c>
    </row>
    <row r="43" spans="1:6" ht="15">
      <c r="A43" s="50">
        <v>2312</v>
      </c>
      <c r="B43" s="52" t="s">
        <v>23</v>
      </c>
      <c r="C43" s="51">
        <v>7</v>
      </c>
      <c r="D43" s="57">
        <v>7</v>
      </c>
      <c r="E43" s="59">
        <f t="shared" si="1"/>
        <v>0</v>
      </c>
      <c r="F43" s="51">
        <f t="shared" si="0"/>
        <v>4.666666666666667</v>
      </c>
    </row>
    <row r="44" spans="1:6" ht="15">
      <c r="A44" s="50">
        <v>2321</v>
      </c>
      <c r="B44" s="52" t="s">
        <v>24</v>
      </c>
      <c r="C44" s="51">
        <v>192</v>
      </c>
      <c r="D44" s="57">
        <v>192</v>
      </c>
      <c r="E44" s="59">
        <f t="shared" si="1"/>
        <v>0</v>
      </c>
      <c r="F44" s="51">
        <f t="shared" si="0"/>
        <v>128</v>
      </c>
    </row>
    <row r="45" spans="1:6" ht="15">
      <c r="A45" s="50">
        <v>2322</v>
      </c>
      <c r="B45" s="52" t="s">
        <v>25</v>
      </c>
      <c r="C45" s="51">
        <v>19</v>
      </c>
      <c r="D45" s="57">
        <v>19</v>
      </c>
      <c r="E45" s="59">
        <f t="shared" si="1"/>
        <v>0</v>
      </c>
      <c r="F45" s="51">
        <f t="shared" si="0"/>
        <v>12.666666666666666</v>
      </c>
    </row>
    <row r="46" spans="1:6" ht="15">
      <c r="A46" s="50">
        <v>2350</v>
      </c>
      <c r="B46" s="52" t="s">
        <v>26</v>
      </c>
      <c r="C46" s="51">
        <v>24</v>
      </c>
      <c r="D46" s="57">
        <v>24</v>
      </c>
      <c r="E46" s="59">
        <f t="shared" si="1"/>
        <v>0</v>
      </c>
      <c r="F46" s="51">
        <f t="shared" si="0"/>
        <v>16</v>
      </c>
    </row>
    <row r="47" spans="1:6" ht="15">
      <c r="A47" s="50">
        <v>2361</v>
      </c>
      <c r="B47" s="52" t="s">
        <v>27</v>
      </c>
      <c r="C47" s="51">
        <v>1</v>
      </c>
      <c r="D47" s="57">
        <v>1</v>
      </c>
      <c r="E47" s="59">
        <f t="shared" si="1"/>
        <v>0</v>
      </c>
      <c r="F47" s="51">
        <f t="shared" si="0"/>
        <v>0.6666666666666666</v>
      </c>
    </row>
    <row r="48" spans="1:6" ht="15">
      <c r="A48" s="50">
        <v>2400</v>
      </c>
      <c r="B48" s="52" t="s">
        <v>37</v>
      </c>
      <c r="C48" s="51">
        <v>1</v>
      </c>
      <c r="D48" s="57">
        <v>1</v>
      </c>
      <c r="E48" s="59">
        <f t="shared" si="1"/>
        <v>0</v>
      </c>
      <c r="F48" s="51">
        <f t="shared" si="0"/>
        <v>0.6666666666666666</v>
      </c>
    </row>
    <row r="49" spans="1:6" ht="30">
      <c r="A49" s="50">
        <v>2512</v>
      </c>
      <c r="B49" s="52" t="s">
        <v>43</v>
      </c>
      <c r="C49" s="51">
        <v>418.17</v>
      </c>
      <c r="D49" s="57">
        <v>418.17</v>
      </c>
      <c r="E49" s="59">
        <f t="shared" si="1"/>
        <v>0</v>
      </c>
      <c r="F49" s="51">
        <f t="shared" si="0"/>
        <v>278.78000000000003</v>
      </c>
    </row>
    <row r="50" spans="1:6" ht="30">
      <c r="A50" s="50">
        <v>2513</v>
      </c>
      <c r="B50" s="52" t="s">
        <v>28</v>
      </c>
      <c r="C50" s="51">
        <v>13</v>
      </c>
      <c r="D50" s="57">
        <v>13</v>
      </c>
      <c r="E50" s="59">
        <f t="shared" si="1"/>
        <v>0</v>
      </c>
      <c r="F50" s="51">
        <f t="shared" si="0"/>
        <v>8.666666666666666</v>
      </c>
    </row>
    <row r="51" spans="1:6" ht="15">
      <c r="A51" s="50">
        <v>2515</v>
      </c>
      <c r="B51" s="52" t="s">
        <v>29</v>
      </c>
      <c r="C51" s="51">
        <v>1</v>
      </c>
      <c r="D51" s="57">
        <v>1</v>
      </c>
      <c r="E51" s="59">
        <f t="shared" si="1"/>
        <v>0</v>
      </c>
      <c r="F51" s="51">
        <f t="shared" si="0"/>
        <v>0.6666666666666666</v>
      </c>
    </row>
    <row r="52" spans="1:6" ht="15">
      <c r="A52" s="50">
        <v>2519</v>
      </c>
      <c r="B52" s="52" t="s">
        <v>32</v>
      </c>
      <c r="C52" s="51">
        <v>3</v>
      </c>
      <c r="D52" s="57">
        <v>3</v>
      </c>
      <c r="E52" s="59">
        <f t="shared" si="1"/>
        <v>0</v>
      </c>
      <c r="F52" s="51">
        <f t="shared" si="0"/>
        <v>2</v>
      </c>
    </row>
    <row r="53" spans="1:6" ht="15">
      <c r="A53" s="50">
        <v>5121</v>
      </c>
      <c r="B53" s="52" t="s">
        <v>30</v>
      </c>
      <c r="C53" s="51">
        <v>3</v>
      </c>
      <c r="D53" s="57">
        <v>3</v>
      </c>
      <c r="E53" s="59">
        <f t="shared" si="1"/>
        <v>0</v>
      </c>
      <c r="F53" s="51">
        <f t="shared" si="0"/>
        <v>2</v>
      </c>
    </row>
    <row r="54" spans="1:6" ht="15">
      <c r="A54" s="55"/>
      <c r="B54" s="61" t="s">
        <v>9</v>
      </c>
      <c r="C54" s="54">
        <f>SUM(C26:C53)</f>
        <v>1529.45</v>
      </c>
      <c r="D54" s="54">
        <f>SUM(D26:D53)</f>
        <v>1529.46</v>
      </c>
      <c r="E54" s="54">
        <f>SUM(E26:E53)</f>
        <v>-87.04000000000003</v>
      </c>
      <c r="F54" s="54">
        <f>SUM(F26:F53)</f>
        <v>1019.6333333333332</v>
      </c>
    </row>
    <row r="55" spans="1:6" ht="15">
      <c r="A55" s="55"/>
      <c r="B55" s="61" t="s">
        <v>38</v>
      </c>
      <c r="C55" s="54">
        <f>C54+C24</f>
        <v>2409.45</v>
      </c>
      <c r="D55" s="54">
        <f>D54+D24</f>
        <v>2409.46</v>
      </c>
      <c r="E55" s="54">
        <f>E54+E24</f>
        <v>-205.78000000000003</v>
      </c>
      <c r="F55" s="54">
        <f>F54+F24</f>
        <v>1606.2999999999997</v>
      </c>
    </row>
    <row r="56" spans="1:5" ht="15">
      <c r="A56" s="7"/>
      <c r="B56" s="30"/>
      <c r="C56" s="31"/>
      <c r="E56" s="40">
        <f t="shared" si="1"/>
        <v>0</v>
      </c>
    </row>
    <row r="57" spans="1:6" ht="15.75" customHeight="1">
      <c r="A57" s="74" t="s">
        <v>68</v>
      </c>
      <c r="B57" s="75"/>
      <c r="C57" s="32">
        <v>3</v>
      </c>
      <c r="D57" s="9">
        <v>3</v>
      </c>
      <c r="E57" s="40">
        <f t="shared" si="1"/>
        <v>0</v>
      </c>
      <c r="F57" s="38">
        <v>2</v>
      </c>
    </row>
    <row r="58" spans="1:6" ht="39.75" customHeight="1">
      <c r="A58" s="74" t="s">
        <v>69</v>
      </c>
      <c r="B58" s="75"/>
      <c r="C58" s="34">
        <f>C55/C57</f>
        <v>803.15</v>
      </c>
      <c r="D58" s="34">
        <f>D55/D57</f>
        <v>803.1533333333333</v>
      </c>
      <c r="E58" s="34" t="e">
        <f>E55/E57</f>
        <v>#DIV/0!</v>
      </c>
      <c r="F58" s="26">
        <f>F55/F57</f>
        <v>803.1499999999999</v>
      </c>
    </row>
    <row r="59" spans="1:3" ht="15">
      <c r="A59" s="30"/>
      <c r="B59" s="35"/>
      <c r="C59" s="35"/>
    </row>
    <row r="60" spans="1:6" s="4" customFormat="1" ht="19.5" customHeight="1">
      <c r="A60" s="74" t="s">
        <v>70</v>
      </c>
      <c r="B60" s="75"/>
      <c r="C60" s="3"/>
      <c r="D60" s="3"/>
      <c r="F60" s="3"/>
    </row>
    <row r="61" spans="1:6" s="4" customFormat="1" ht="34.5" customHeight="1">
      <c r="A61" s="74" t="s">
        <v>71</v>
      </c>
      <c r="B61" s="75"/>
      <c r="C61" s="3"/>
      <c r="D61" s="3"/>
      <c r="F61" s="3"/>
    </row>
    <row r="62" spans="1:3" ht="13.5" customHeight="1">
      <c r="A62" s="36"/>
      <c r="B62" s="35"/>
      <c r="C62" s="13"/>
    </row>
    <row r="63" s="4" customFormat="1" ht="17.25" customHeight="1">
      <c r="A63" s="4" t="s">
        <v>72</v>
      </c>
    </row>
    <row r="64" s="4" customFormat="1" ht="12.75" customHeight="1"/>
    <row r="65" spans="1:2" s="4" customFormat="1" ht="15" customHeight="1">
      <c r="A65" s="4" t="s">
        <v>74</v>
      </c>
      <c r="B65" s="5"/>
    </row>
    <row r="66" s="4" customFormat="1" ht="14.25" customHeight="1">
      <c r="B66" s="6" t="s">
        <v>73</v>
      </c>
    </row>
    <row r="67" spans="2:3" ht="15">
      <c r="B67" s="72"/>
      <c r="C67" s="72"/>
    </row>
  </sheetData>
  <sheetProtection/>
  <mergeCells count="13">
    <mergeCell ref="B1:C1"/>
    <mergeCell ref="B3:C3"/>
    <mergeCell ref="B8:C8"/>
    <mergeCell ref="A9:C9"/>
    <mergeCell ref="A58:B58"/>
    <mergeCell ref="A10:C10"/>
    <mergeCell ref="B11:C11"/>
    <mergeCell ref="B67:C67"/>
    <mergeCell ref="A57:B57"/>
    <mergeCell ref="B12:F12"/>
    <mergeCell ref="A60:B60"/>
    <mergeCell ref="A61:B61"/>
    <mergeCell ref="A7:F7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A1">
      <selection activeCell="B6" sqref="B5:B6"/>
    </sheetView>
  </sheetViews>
  <sheetFormatPr defaultColWidth="9.140625" defaultRowHeight="12.75"/>
  <cols>
    <col min="1" max="1" width="15.7109375" style="9" customWidth="1"/>
    <col min="2" max="2" width="46.140625" style="9" customWidth="1"/>
    <col min="3" max="3" width="19.00390625" style="9" hidden="1" customWidth="1"/>
    <col min="4" max="4" width="10.57421875" style="9" hidden="1" customWidth="1"/>
    <col min="5" max="5" width="9.140625" style="9" hidden="1" customWidth="1"/>
    <col min="6" max="6" width="20.57421875" style="9" customWidth="1"/>
    <col min="7" max="7" width="19.8515625" style="9" customWidth="1"/>
    <col min="8" max="16384" width="9.140625" style="9" customWidth="1"/>
  </cols>
  <sheetData>
    <row r="1" spans="2:7" ht="15">
      <c r="B1" s="72"/>
      <c r="C1" s="72"/>
      <c r="D1" s="30"/>
      <c r="E1" s="30"/>
      <c r="F1" s="30"/>
      <c r="G1" s="1" t="s">
        <v>11</v>
      </c>
    </row>
    <row r="2" spans="2:7" ht="15">
      <c r="B2" s="72"/>
      <c r="C2" s="72"/>
      <c r="D2" s="30"/>
      <c r="E2" s="30"/>
      <c r="F2" s="30"/>
      <c r="G2" s="2" t="s">
        <v>60</v>
      </c>
    </row>
    <row r="3" spans="2:7" ht="15">
      <c r="B3" s="72"/>
      <c r="C3" s="72"/>
      <c r="D3" s="30"/>
      <c r="E3" s="30"/>
      <c r="F3" s="30"/>
      <c r="G3" s="2" t="s">
        <v>61</v>
      </c>
    </row>
    <row r="4" spans="2:7" ht="15">
      <c r="B4" s="1"/>
      <c r="C4" s="1"/>
      <c r="D4" s="30"/>
      <c r="E4" s="30"/>
      <c r="F4" s="30"/>
      <c r="G4" s="1" t="s">
        <v>66</v>
      </c>
    </row>
    <row r="5" spans="2:7" ht="15">
      <c r="B5" s="11"/>
      <c r="D5" s="30" t="s">
        <v>11</v>
      </c>
      <c r="E5" s="30"/>
      <c r="F5" s="30"/>
      <c r="G5" s="1" t="s">
        <v>67</v>
      </c>
    </row>
    <row r="6" spans="3:7" ht="15">
      <c r="C6" s="12"/>
      <c r="D6" s="30"/>
      <c r="E6" s="30"/>
      <c r="F6" s="30"/>
      <c r="G6" s="30"/>
    </row>
    <row r="7" spans="1:7" ht="15.75" customHeight="1">
      <c r="A7" s="73" t="s">
        <v>10</v>
      </c>
      <c r="B7" s="73"/>
      <c r="C7" s="73"/>
      <c r="D7" s="73"/>
      <c r="E7" s="73"/>
      <c r="F7" s="73"/>
      <c r="G7" s="73"/>
    </row>
    <row r="8" spans="2:7" ht="15.75" customHeight="1">
      <c r="B8" s="76"/>
      <c r="C8" s="76"/>
      <c r="D8" s="30"/>
      <c r="E8" s="30"/>
      <c r="F8" s="30"/>
      <c r="G8" s="30"/>
    </row>
    <row r="9" spans="1:7" ht="15.75" customHeight="1">
      <c r="A9" s="77" t="s">
        <v>1</v>
      </c>
      <c r="B9" s="77"/>
      <c r="C9" s="77"/>
      <c r="D9" s="30"/>
      <c r="E9" s="30"/>
      <c r="F9" s="30"/>
      <c r="G9" s="30"/>
    </row>
    <row r="10" spans="1:7" ht="15.75" customHeight="1">
      <c r="A10" s="77" t="s">
        <v>0</v>
      </c>
      <c r="B10" s="77"/>
      <c r="C10" s="77"/>
      <c r="D10" s="30"/>
      <c r="E10" s="30"/>
      <c r="F10" s="30"/>
      <c r="G10" s="30"/>
    </row>
    <row r="11" spans="1:7" ht="15">
      <c r="A11" s="14"/>
      <c r="B11" s="77" t="s">
        <v>39</v>
      </c>
      <c r="C11" s="77"/>
      <c r="D11" s="30"/>
      <c r="E11" s="30"/>
      <c r="F11" s="30"/>
      <c r="G11" s="30"/>
    </row>
    <row r="12" spans="1:7" ht="30" customHeight="1">
      <c r="A12" s="14"/>
      <c r="B12" s="78" t="s">
        <v>51</v>
      </c>
      <c r="C12" s="78"/>
      <c r="D12" s="78"/>
      <c r="E12" s="78"/>
      <c r="F12" s="78"/>
      <c r="G12" s="78"/>
    </row>
    <row r="13" spans="1:7" ht="15">
      <c r="A13" s="14" t="s">
        <v>2</v>
      </c>
      <c r="B13" s="14" t="s">
        <v>62</v>
      </c>
      <c r="C13" s="14"/>
      <c r="D13" s="30"/>
      <c r="E13" s="30"/>
      <c r="F13" s="30"/>
      <c r="G13" s="30"/>
    </row>
    <row r="14" spans="2:7" ht="15">
      <c r="B14" s="15"/>
      <c r="C14" s="12"/>
      <c r="D14" s="30"/>
      <c r="E14" s="30"/>
      <c r="F14" s="30"/>
      <c r="G14" s="30"/>
    </row>
    <row r="15" spans="1:7" ht="120.75" customHeight="1">
      <c r="A15" s="16" t="s">
        <v>3</v>
      </c>
      <c r="B15" s="16" t="s">
        <v>4</v>
      </c>
      <c r="C15" s="16" t="s">
        <v>5</v>
      </c>
      <c r="D15" s="16" t="s">
        <v>5</v>
      </c>
      <c r="E15" s="16" t="s">
        <v>5</v>
      </c>
      <c r="F15" s="16" t="s">
        <v>76</v>
      </c>
      <c r="G15" s="16" t="s">
        <v>75</v>
      </c>
    </row>
    <row r="16" spans="1:7" ht="15">
      <c r="A16" s="17">
        <v>1</v>
      </c>
      <c r="B16" s="18">
        <v>2</v>
      </c>
      <c r="C16" s="17">
        <v>3</v>
      </c>
      <c r="D16" s="17">
        <v>4</v>
      </c>
      <c r="E16" s="17">
        <v>5</v>
      </c>
      <c r="F16" s="17">
        <v>3</v>
      </c>
      <c r="G16" s="17">
        <v>4</v>
      </c>
    </row>
    <row r="17" spans="1:7" ht="15">
      <c r="A17" s="47"/>
      <c r="B17" s="48" t="s">
        <v>6</v>
      </c>
      <c r="C17" s="49"/>
      <c r="D17" s="62"/>
      <c r="E17" s="62"/>
      <c r="F17" s="50"/>
      <c r="G17" s="50"/>
    </row>
    <row r="18" spans="1:7" ht="15">
      <c r="A18" s="50">
        <v>1100</v>
      </c>
      <c r="B18" s="50" t="s">
        <v>63</v>
      </c>
      <c r="C18" s="51">
        <v>316.2</v>
      </c>
      <c r="D18" s="62">
        <v>392.37</v>
      </c>
      <c r="E18" s="59">
        <f>C18-D18</f>
        <v>-76.17000000000002</v>
      </c>
      <c r="F18" s="51">
        <f>C18/3</f>
        <v>105.39999999999999</v>
      </c>
      <c r="G18" s="51">
        <f>C18/3*2</f>
        <v>210.79999999999998</v>
      </c>
    </row>
    <row r="19" spans="1:7" ht="30" customHeight="1">
      <c r="A19" s="50">
        <v>1200</v>
      </c>
      <c r="B19" s="52" t="s">
        <v>64</v>
      </c>
      <c r="C19" s="51">
        <v>76.17</v>
      </c>
      <c r="D19" s="62"/>
      <c r="E19" s="59"/>
      <c r="F19" s="51">
        <f aca="true" t="shared" si="0" ref="F19:F51">C19/3</f>
        <v>25.39</v>
      </c>
      <c r="G19" s="51">
        <f aca="true" t="shared" si="1" ref="G19:G51">C19/3*2</f>
        <v>50.78</v>
      </c>
    </row>
    <row r="20" spans="1:7" ht="18" customHeight="1">
      <c r="A20" s="50">
        <v>2350</v>
      </c>
      <c r="B20" s="52" t="s">
        <v>26</v>
      </c>
      <c r="C20" s="51">
        <v>115.16</v>
      </c>
      <c r="D20" s="62">
        <v>115.16</v>
      </c>
      <c r="E20" s="59">
        <f aca="true" t="shared" si="2" ref="E20:E54">C20-D20</f>
        <v>0</v>
      </c>
      <c r="F20" s="51">
        <f t="shared" si="0"/>
        <v>38.38666666666666</v>
      </c>
      <c r="G20" s="51">
        <f t="shared" si="1"/>
        <v>76.77333333333333</v>
      </c>
    </row>
    <row r="21" spans="1:7" ht="15">
      <c r="A21" s="50">
        <v>2311</v>
      </c>
      <c r="B21" s="50" t="s">
        <v>42</v>
      </c>
      <c r="C21" s="51">
        <v>1.5</v>
      </c>
      <c r="D21" s="62">
        <v>1.5</v>
      </c>
      <c r="E21" s="59">
        <f t="shared" si="2"/>
        <v>0</v>
      </c>
      <c r="F21" s="51">
        <f t="shared" si="0"/>
        <v>0.5</v>
      </c>
      <c r="G21" s="51">
        <f t="shared" si="1"/>
        <v>1</v>
      </c>
    </row>
    <row r="22" spans="1:7" ht="15.75" customHeight="1">
      <c r="A22" s="50">
        <v>2242</v>
      </c>
      <c r="B22" s="50" t="s">
        <v>44</v>
      </c>
      <c r="C22" s="51">
        <f>27.77*3</f>
        <v>83.31</v>
      </c>
      <c r="D22" s="62">
        <v>83.31</v>
      </c>
      <c r="E22" s="59">
        <f t="shared" si="2"/>
        <v>0</v>
      </c>
      <c r="F22" s="51">
        <f t="shared" si="0"/>
        <v>27.77</v>
      </c>
      <c r="G22" s="51">
        <f t="shared" si="1"/>
        <v>55.54</v>
      </c>
    </row>
    <row r="23" spans="1:7" ht="15.75" customHeight="1">
      <c r="A23" s="50">
        <v>5232</v>
      </c>
      <c r="B23" s="50" t="s">
        <v>46</v>
      </c>
      <c r="C23" s="51">
        <v>3.76</v>
      </c>
      <c r="D23" s="62">
        <v>3.76</v>
      </c>
      <c r="E23" s="59">
        <f t="shared" si="2"/>
        <v>0</v>
      </c>
      <c r="F23" s="51">
        <f t="shared" si="0"/>
        <v>1.2533333333333332</v>
      </c>
      <c r="G23" s="51">
        <f t="shared" si="1"/>
        <v>2.5066666666666664</v>
      </c>
    </row>
    <row r="24" spans="1:7" ht="15.75" customHeight="1">
      <c r="A24" s="50"/>
      <c r="B24" s="53" t="s">
        <v>7</v>
      </c>
      <c r="C24" s="54">
        <f>SUM(C18:C23)</f>
        <v>596.0999999999999</v>
      </c>
      <c r="D24" s="54">
        <f>SUM(D18:D23)</f>
        <v>596.0999999999999</v>
      </c>
      <c r="E24" s="54">
        <f>SUM(E18:E23)</f>
        <v>-76.17000000000002</v>
      </c>
      <c r="F24" s="54">
        <f>SUM(F18:F23)</f>
        <v>198.7</v>
      </c>
      <c r="G24" s="54">
        <f>SUM(G18:G23)</f>
        <v>397.4</v>
      </c>
    </row>
    <row r="25" spans="1:7" ht="15">
      <c r="A25" s="55"/>
      <c r="B25" s="50" t="s">
        <v>8</v>
      </c>
      <c r="C25" s="51"/>
      <c r="D25" s="62"/>
      <c r="E25" s="59">
        <f t="shared" si="2"/>
        <v>0</v>
      </c>
      <c r="F25" s="51"/>
      <c r="G25" s="51"/>
    </row>
    <row r="26" spans="1:7" ht="15">
      <c r="A26" s="50">
        <v>1100</v>
      </c>
      <c r="B26" s="50" t="s">
        <v>63</v>
      </c>
      <c r="C26" s="51">
        <v>195.05</v>
      </c>
      <c r="D26" s="62">
        <v>242.04</v>
      </c>
      <c r="E26" s="59">
        <f t="shared" si="2"/>
        <v>-46.98999999999998</v>
      </c>
      <c r="F26" s="51">
        <f t="shared" si="0"/>
        <v>65.01666666666667</v>
      </c>
      <c r="G26" s="51">
        <f t="shared" si="1"/>
        <v>130.03333333333333</v>
      </c>
    </row>
    <row r="27" spans="1:7" ht="30" customHeight="1">
      <c r="A27" s="50">
        <v>1200</v>
      </c>
      <c r="B27" s="52" t="s">
        <v>64</v>
      </c>
      <c r="C27" s="51">
        <v>46.99</v>
      </c>
      <c r="D27" s="62"/>
      <c r="E27" s="59"/>
      <c r="F27" s="51">
        <f t="shared" si="0"/>
        <v>15.663333333333334</v>
      </c>
      <c r="G27" s="51">
        <f t="shared" si="1"/>
        <v>31.326666666666668</v>
      </c>
    </row>
    <row r="28" spans="1:7" ht="15">
      <c r="A28" s="56">
        <v>2210</v>
      </c>
      <c r="B28" s="52" t="s">
        <v>33</v>
      </c>
      <c r="C28" s="51">
        <v>7</v>
      </c>
      <c r="D28" s="62">
        <v>7</v>
      </c>
      <c r="E28" s="59">
        <f t="shared" si="2"/>
        <v>0</v>
      </c>
      <c r="F28" s="51">
        <f t="shared" si="0"/>
        <v>2.3333333333333335</v>
      </c>
      <c r="G28" s="51">
        <f t="shared" si="1"/>
        <v>4.666666666666667</v>
      </c>
    </row>
    <row r="29" spans="1:7" ht="15">
      <c r="A29" s="50">
        <v>2222</v>
      </c>
      <c r="B29" s="52" t="s">
        <v>34</v>
      </c>
      <c r="C29" s="51">
        <v>37</v>
      </c>
      <c r="D29" s="62">
        <v>37</v>
      </c>
      <c r="E29" s="59">
        <f t="shared" si="2"/>
        <v>0</v>
      </c>
      <c r="F29" s="51">
        <f t="shared" si="0"/>
        <v>12.333333333333334</v>
      </c>
      <c r="G29" s="51">
        <f t="shared" si="1"/>
        <v>24.666666666666668</v>
      </c>
    </row>
    <row r="30" spans="1:7" ht="15">
      <c r="A30" s="50">
        <v>2223</v>
      </c>
      <c r="B30" s="52" t="s">
        <v>35</v>
      </c>
      <c r="C30" s="51">
        <v>75</v>
      </c>
      <c r="D30" s="62">
        <v>75</v>
      </c>
      <c r="E30" s="59">
        <f t="shared" si="2"/>
        <v>0</v>
      </c>
      <c r="F30" s="51">
        <f t="shared" si="0"/>
        <v>25</v>
      </c>
      <c r="G30" s="51">
        <f t="shared" si="1"/>
        <v>50</v>
      </c>
    </row>
    <row r="31" spans="1:7" ht="30">
      <c r="A31" s="50">
        <v>2230</v>
      </c>
      <c r="B31" s="52" t="s">
        <v>36</v>
      </c>
      <c r="C31" s="51">
        <v>4</v>
      </c>
      <c r="D31" s="62">
        <v>4</v>
      </c>
      <c r="E31" s="59">
        <f t="shared" si="2"/>
        <v>0</v>
      </c>
      <c r="F31" s="51">
        <f t="shared" si="0"/>
        <v>1.3333333333333333</v>
      </c>
      <c r="G31" s="51">
        <f t="shared" si="1"/>
        <v>2.6666666666666665</v>
      </c>
    </row>
    <row r="32" spans="1:7" ht="15">
      <c r="A32" s="50">
        <v>2242</v>
      </c>
      <c r="B32" s="52" t="s">
        <v>13</v>
      </c>
      <c r="C32" s="51">
        <v>2</v>
      </c>
      <c r="D32" s="62">
        <v>2</v>
      </c>
      <c r="E32" s="59">
        <f t="shared" si="2"/>
        <v>0</v>
      </c>
      <c r="F32" s="51">
        <f t="shared" si="0"/>
        <v>0.6666666666666666</v>
      </c>
      <c r="G32" s="51">
        <f t="shared" si="1"/>
        <v>1.3333333333333333</v>
      </c>
    </row>
    <row r="33" spans="1:7" ht="30">
      <c r="A33" s="50">
        <v>2243</v>
      </c>
      <c r="B33" s="52" t="s">
        <v>14</v>
      </c>
      <c r="C33" s="51">
        <v>5</v>
      </c>
      <c r="D33" s="62">
        <v>5</v>
      </c>
      <c r="E33" s="59">
        <f t="shared" si="2"/>
        <v>0</v>
      </c>
      <c r="F33" s="51">
        <f t="shared" si="0"/>
        <v>1.6666666666666667</v>
      </c>
      <c r="G33" s="51">
        <f t="shared" si="1"/>
        <v>3.3333333333333335</v>
      </c>
    </row>
    <row r="34" spans="1:7" ht="15">
      <c r="A34" s="50">
        <v>2244</v>
      </c>
      <c r="B34" s="52" t="s">
        <v>15</v>
      </c>
      <c r="C34" s="51">
        <v>80</v>
      </c>
      <c r="D34" s="57">
        <v>80</v>
      </c>
      <c r="E34" s="59">
        <f t="shared" si="2"/>
        <v>0</v>
      </c>
      <c r="F34" s="51">
        <f t="shared" si="0"/>
        <v>26.666666666666668</v>
      </c>
      <c r="G34" s="51">
        <f t="shared" si="1"/>
        <v>53.333333333333336</v>
      </c>
    </row>
    <row r="35" spans="1:7" ht="30">
      <c r="A35" s="50">
        <v>2249</v>
      </c>
      <c r="B35" s="52" t="s">
        <v>17</v>
      </c>
      <c r="C35" s="51">
        <v>2</v>
      </c>
      <c r="D35" s="57">
        <v>2</v>
      </c>
      <c r="E35" s="59">
        <f t="shared" si="2"/>
        <v>0</v>
      </c>
      <c r="F35" s="51">
        <f t="shared" si="0"/>
        <v>0.6666666666666666</v>
      </c>
      <c r="G35" s="51">
        <f t="shared" si="1"/>
        <v>1.3333333333333333</v>
      </c>
    </row>
    <row r="36" spans="1:7" ht="15">
      <c r="A36" s="50">
        <v>2251</v>
      </c>
      <c r="B36" s="52" t="s">
        <v>12</v>
      </c>
      <c r="C36" s="51">
        <v>1</v>
      </c>
      <c r="D36" s="57">
        <v>1</v>
      </c>
      <c r="E36" s="59">
        <f t="shared" si="2"/>
        <v>0</v>
      </c>
      <c r="F36" s="51">
        <f t="shared" si="0"/>
        <v>0.3333333333333333</v>
      </c>
      <c r="G36" s="51">
        <f t="shared" si="1"/>
        <v>0.6666666666666666</v>
      </c>
    </row>
    <row r="37" spans="1:7" ht="15">
      <c r="A37" s="50">
        <v>2261</v>
      </c>
      <c r="B37" s="52" t="s">
        <v>18</v>
      </c>
      <c r="C37" s="51">
        <v>1</v>
      </c>
      <c r="D37" s="57">
        <v>1</v>
      </c>
      <c r="E37" s="59">
        <f t="shared" si="2"/>
        <v>0</v>
      </c>
      <c r="F37" s="51">
        <f t="shared" si="0"/>
        <v>0.3333333333333333</v>
      </c>
      <c r="G37" s="51">
        <f t="shared" si="1"/>
        <v>0.6666666666666666</v>
      </c>
    </row>
    <row r="38" spans="1:7" ht="15">
      <c r="A38" s="50">
        <v>2262</v>
      </c>
      <c r="B38" s="52" t="s">
        <v>19</v>
      </c>
      <c r="C38" s="51">
        <v>5</v>
      </c>
      <c r="D38" s="57">
        <v>5</v>
      </c>
      <c r="E38" s="59">
        <f t="shared" si="2"/>
        <v>0</v>
      </c>
      <c r="F38" s="51">
        <f t="shared" si="0"/>
        <v>1.6666666666666667</v>
      </c>
      <c r="G38" s="51">
        <f t="shared" si="1"/>
        <v>3.3333333333333335</v>
      </c>
    </row>
    <row r="39" spans="1:7" ht="15">
      <c r="A39" s="50">
        <v>2263</v>
      </c>
      <c r="B39" s="52" t="s">
        <v>20</v>
      </c>
      <c r="C39" s="51">
        <v>17</v>
      </c>
      <c r="D39" s="57">
        <v>17</v>
      </c>
      <c r="E39" s="59">
        <f t="shared" si="2"/>
        <v>0</v>
      </c>
      <c r="F39" s="51">
        <f t="shared" si="0"/>
        <v>5.666666666666667</v>
      </c>
      <c r="G39" s="51">
        <f t="shared" si="1"/>
        <v>11.333333333333334</v>
      </c>
    </row>
    <row r="40" spans="1:7" ht="17.25" customHeight="1">
      <c r="A40" s="50">
        <v>2279</v>
      </c>
      <c r="B40" s="52" t="s">
        <v>21</v>
      </c>
      <c r="C40" s="51">
        <v>18</v>
      </c>
      <c r="D40" s="57">
        <v>18</v>
      </c>
      <c r="E40" s="59">
        <f t="shared" si="2"/>
        <v>0</v>
      </c>
      <c r="F40" s="51">
        <f t="shared" si="0"/>
        <v>6</v>
      </c>
      <c r="G40" s="51">
        <f t="shared" si="1"/>
        <v>12</v>
      </c>
    </row>
    <row r="41" spans="1:7" ht="15">
      <c r="A41" s="50">
        <v>2311</v>
      </c>
      <c r="B41" s="52" t="s">
        <v>22</v>
      </c>
      <c r="C41" s="51">
        <v>2</v>
      </c>
      <c r="D41" s="57">
        <v>2</v>
      </c>
      <c r="E41" s="59">
        <f t="shared" si="2"/>
        <v>0</v>
      </c>
      <c r="F41" s="51">
        <f t="shared" si="0"/>
        <v>0.6666666666666666</v>
      </c>
      <c r="G41" s="51">
        <f t="shared" si="1"/>
        <v>1.3333333333333333</v>
      </c>
    </row>
    <row r="42" spans="1:7" ht="15">
      <c r="A42" s="50">
        <v>2312</v>
      </c>
      <c r="B42" s="52" t="s">
        <v>23</v>
      </c>
      <c r="C42" s="51">
        <v>5</v>
      </c>
      <c r="D42" s="57">
        <v>5</v>
      </c>
      <c r="E42" s="59">
        <f t="shared" si="2"/>
        <v>0</v>
      </c>
      <c r="F42" s="51">
        <f t="shared" si="0"/>
        <v>1.6666666666666667</v>
      </c>
      <c r="G42" s="51">
        <f t="shared" si="1"/>
        <v>3.3333333333333335</v>
      </c>
    </row>
    <row r="43" spans="1:7" ht="15">
      <c r="A43" s="50">
        <v>2321</v>
      </c>
      <c r="B43" s="52" t="s">
        <v>24</v>
      </c>
      <c r="C43" s="51">
        <v>123</v>
      </c>
      <c r="D43" s="57">
        <v>123</v>
      </c>
      <c r="E43" s="59">
        <f t="shared" si="2"/>
        <v>0</v>
      </c>
      <c r="F43" s="51">
        <f t="shared" si="0"/>
        <v>41</v>
      </c>
      <c r="G43" s="51">
        <f t="shared" si="1"/>
        <v>82</v>
      </c>
    </row>
    <row r="44" spans="1:7" ht="15">
      <c r="A44" s="50">
        <v>2322</v>
      </c>
      <c r="B44" s="52" t="s">
        <v>25</v>
      </c>
      <c r="C44" s="51">
        <v>12</v>
      </c>
      <c r="D44" s="57">
        <v>12</v>
      </c>
      <c r="E44" s="59">
        <f t="shared" si="2"/>
        <v>0</v>
      </c>
      <c r="F44" s="51">
        <f t="shared" si="0"/>
        <v>4</v>
      </c>
      <c r="G44" s="51">
        <f t="shared" si="1"/>
        <v>8</v>
      </c>
    </row>
    <row r="45" spans="1:7" ht="18" customHeight="1">
      <c r="A45" s="50">
        <v>2350</v>
      </c>
      <c r="B45" s="52" t="s">
        <v>26</v>
      </c>
      <c r="C45" s="51">
        <v>16</v>
      </c>
      <c r="D45" s="57">
        <v>16</v>
      </c>
      <c r="E45" s="59">
        <f t="shared" si="2"/>
        <v>0</v>
      </c>
      <c r="F45" s="51">
        <f t="shared" si="0"/>
        <v>5.333333333333333</v>
      </c>
      <c r="G45" s="51">
        <f t="shared" si="1"/>
        <v>10.666666666666666</v>
      </c>
    </row>
    <row r="46" spans="1:7" ht="15">
      <c r="A46" s="50">
        <v>2361</v>
      </c>
      <c r="B46" s="52" t="s">
        <v>27</v>
      </c>
      <c r="C46" s="51">
        <v>1</v>
      </c>
      <c r="D46" s="57">
        <v>1</v>
      </c>
      <c r="E46" s="59">
        <f t="shared" si="2"/>
        <v>0</v>
      </c>
      <c r="F46" s="51">
        <f t="shared" si="0"/>
        <v>0.3333333333333333</v>
      </c>
      <c r="G46" s="51">
        <f t="shared" si="1"/>
        <v>0.6666666666666666</v>
      </c>
    </row>
    <row r="47" spans="1:7" ht="15">
      <c r="A47" s="50">
        <v>2400</v>
      </c>
      <c r="B47" s="52" t="s">
        <v>37</v>
      </c>
      <c r="C47" s="51">
        <v>1</v>
      </c>
      <c r="D47" s="57">
        <v>1</v>
      </c>
      <c r="E47" s="59">
        <f t="shared" si="2"/>
        <v>0</v>
      </c>
      <c r="F47" s="51">
        <f t="shared" si="0"/>
        <v>0.3333333333333333</v>
      </c>
      <c r="G47" s="51">
        <f t="shared" si="1"/>
        <v>0.6666666666666666</v>
      </c>
    </row>
    <row r="48" spans="1:7" ht="30">
      <c r="A48" s="50">
        <v>2512</v>
      </c>
      <c r="B48" s="52" t="s">
        <v>43</v>
      </c>
      <c r="C48" s="51">
        <v>265.44</v>
      </c>
      <c r="D48" s="57">
        <v>265.44</v>
      </c>
      <c r="E48" s="59">
        <f t="shared" si="2"/>
        <v>0</v>
      </c>
      <c r="F48" s="51">
        <f t="shared" si="0"/>
        <v>88.48</v>
      </c>
      <c r="G48" s="51">
        <f t="shared" si="1"/>
        <v>176.96</v>
      </c>
    </row>
    <row r="49" spans="1:7" ht="30">
      <c r="A49" s="50">
        <v>2513</v>
      </c>
      <c r="B49" s="52" t="s">
        <v>28</v>
      </c>
      <c r="C49" s="51">
        <v>8</v>
      </c>
      <c r="D49" s="57">
        <v>8</v>
      </c>
      <c r="E49" s="59">
        <f t="shared" si="2"/>
        <v>0</v>
      </c>
      <c r="F49" s="51">
        <f t="shared" si="0"/>
        <v>2.6666666666666665</v>
      </c>
      <c r="G49" s="51">
        <f t="shared" si="1"/>
        <v>5.333333333333333</v>
      </c>
    </row>
    <row r="50" spans="1:7" ht="30">
      <c r="A50" s="50">
        <v>2519</v>
      </c>
      <c r="B50" s="52" t="s">
        <v>32</v>
      </c>
      <c r="C50" s="51">
        <v>2</v>
      </c>
      <c r="D50" s="57">
        <v>2</v>
      </c>
      <c r="E50" s="59">
        <f t="shared" si="2"/>
        <v>0</v>
      </c>
      <c r="F50" s="51">
        <f t="shared" si="0"/>
        <v>0.6666666666666666</v>
      </c>
      <c r="G50" s="51">
        <f t="shared" si="1"/>
        <v>1.3333333333333333</v>
      </c>
    </row>
    <row r="51" spans="1:7" ht="15">
      <c r="A51" s="50">
        <v>5121</v>
      </c>
      <c r="B51" s="52" t="s">
        <v>30</v>
      </c>
      <c r="C51" s="51">
        <v>2</v>
      </c>
      <c r="D51" s="57">
        <v>2</v>
      </c>
      <c r="E51" s="59">
        <f t="shared" si="2"/>
        <v>0</v>
      </c>
      <c r="F51" s="51">
        <f t="shared" si="0"/>
        <v>0.6666666666666666</v>
      </c>
      <c r="G51" s="51">
        <f t="shared" si="1"/>
        <v>1.3333333333333333</v>
      </c>
    </row>
    <row r="52" spans="1:7" ht="15">
      <c r="A52" s="27"/>
      <c r="B52" s="29" t="s">
        <v>9</v>
      </c>
      <c r="C52" s="26">
        <f>SUM(C26:C51)</f>
        <v>933.48</v>
      </c>
      <c r="D52" s="26">
        <f>SUM(D26:D51)</f>
        <v>933.48</v>
      </c>
      <c r="E52" s="26">
        <f>SUM(E26:E51)</f>
        <v>-46.98999999999998</v>
      </c>
      <c r="F52" s="26">
        <f>SUM(F26:F51)</f>
        <v>311.1600000000001</v>
      </c>
      <c r="G52" s="26">
        <f>SUM(G26:G51)</f>
        <v>622.3200000000002</v>
      </c>
    </row>
    <row r="53" spans="1:7" ht="15">
      <c r="A53" s="27"/>
      <c r="B53" s="29" t="s">
        <v>38</v>
      </c>
      <c r="C53" s="26">
        <f>C52+C24</f>
        <v>1529.58</v>
      </c>
      <c r="D53" s="26">
        <f>D52+D24</f>
        <v>1529.58</v>
      </c>
      <c r="E53" s="26">
        <f>E52+E24</f>
        <v>-123.16</v>
      </c>
      <c r="F53" s="26">
        <f>F52+F24</f>
        <v>509.86000000000007</v>
      </c>
      <c r="G53" s="26">
        <f>G52+G24</f>
        <v>1019.7200000000001</v>
      </c>
    </row>
    <row r="54" spans="1:6" ht="15">
      <c r="A54" s="7"/>
      <c r="B54" s="30"/>
      <c r="C54" s="31"/>
      <c r="E54" s="40">
        <f t="shared" si="2"/>
        <v>0</v>
      </c>
      <c r="F54" s="40"/>
    </row>
    <row r="55" spans="1:7" ht="15.75" customHeight="1">
      <c r="A55" s="74" t="s">
        <v>68</v>
      </c>
      <c r="B55" s="75"/>
      <c r="C55" s="32">
        <v>3</v>
      </c>
      <c r="D55" s="32">
        <v>4</v>
      </c>
      <c r="E55" s="32">
        <v>5</v>
      </c>
      <c r="F55" s="16">
        <v>1</v>
      </c>
      <c r="G55" s="38">
        <v>2</v>
      </c>
    </row>
    <row r="56" spans="1:7" ht="44.25" customHeight="1">
      <c r="A56" s="74" t="s">
        <v>69</v>
      </c>
      <c r="B56" s="75"/>
      <c r="C56" s="39">
        <f>C53/C55</f>
        <v>509.85999999999996</v>
      </c>
      <c r="D56" s="39">
        <f>D53/D55</f>
        <v>382.395</v>
      </c>
      <c r="E56" s="39">
        <f>E53/E55</f>
        <v>-24.631999999999998</v>
      </c>
      <c r="F56" s="26">
        <f>F53/F55</f>
        <v>509.86000000000007</v>
      </c>
      <c r="G56" s="26">
        <f>G53/G55</f>
        <v>509.86000000000007</v>
      </c>
    </row>
    <row r="57" spans="1:3" ht="12.75" customHeight="1">
      <c r="A57" s="30"/>
      <c r="B57" s="35"/>
      <c r="C57" s="35"/>
    </row>
    <row r="58" spans="1:7" s="4" customFormat="1" ht="19.5" customHeight="1">
      <c r="A58" s="74" t="s">
        <v>70</v>
      </c>
      <c r="B58" s="75"/>
      <c r="C58" s="3"/>
      <c r="D58" s="3"/>
      <c r="F58" s="3"/>
      <c r="G58" s="3"/>
    </row>
    <row r="59" spans="1:7" s="4" customFormat="1" ht="47.25" customHeight="1">
      <c r="A59" s="74" t="s">
        <v>71</v>
      </c>
      <c r="B59" s="75"/>
      <c r="C59" s="3"/>
      <c r="D59" s="3"/>
      <c r="F59" s="3"/>
      <c r="G59" s="3"/>
    </row>
    <row r="60" spans="1:3" ht="13.5" customHeight="1">
      <c r="A60" s="36"/>
      <c r="B60" s="35"/>
      <c r="C60" s="13"/>
    </row>
    <row r="61" s="4" customFormat="1" ht="17.25" customHeight="1">
      <c r="A61" s="4" t="s">
        <v>72</v>
      </c>
    </row>
    <row r="62" s="4" customFormat="1" ht="12.75" customHeight="1"/>
    <row r="63" spans="1:2" s="4" customFormat="1" ht="15" customHeight="1">
      <c r="A63" s="4" t="s">
        <v>74</v>
      </c>
      <c r="B63" s="5"/>
    </row>
    <row r="64" s="4" customFormat="1" ht="14.25" customHeight="1">
      <c r="B64" s="6" t="s">
        <v>73</v>
      </c>
    </row>
  </sheetData>
  <sheetProtection/>
  <mergeCells count="13">
    <mergeCell ref="B1:C1"/>
    <mergeCell ref="B2:C2"/>
    <mergeCell ref="B3:C3"/>
    <mergeCell ref="B8:C8"/>
    <mergeCell ref="A9:C9"/>
    <mergeCell ref="A10:C10"/>
    <mergeCell ref="A55:B55"/>
    <mergeCell ref="A56:B56"/>
    <mergeCell ref="B12:G12"/>
    <mergeCell ref="A7:G7"/>
    <mergeCell ref="A58:B58"/>
    <mergeCell ref="A59:B59"/>
    <mergeCell ref="B11:C11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86" r:id="rId1"/>
  <headerFooter alignWithMargins="0"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1">
      <selection activeCell="B62" sqref="B62:C67"/>
    </sheetView>
  </sheetViews>
  <sheetFormatPr defaultColWidth="9.140625" defaultRowHeight="12.75"/>
  <cols>
    <col min="1" max="1" width="15.7109375" style="9" customWidth="1"/>
    <col min="2" max="2" width="51.140625" style="9" customWidth="1"/>
    <col min="3" max="3" width="17.57421875" style="9" bestFit="1" customWidth="1"/>
    <col min="4" max="16384" width="9.140625" style="9" customWidth="1"/>
  </cols>
  <sheetData>
    <row r="1" spans="2:3" ht="15">
      <c r="B1" s="10"/>
      <c r="C1" s="1" t="s">
        <v>11</v>
      </c>
    </row>
    <row r="2" spans="2:3" ht="15">
      <c r="B2" s="10"/>
      <c r="C2" s="2" t="s">
        <v>60</v>
      </c>
    </row>
    <row r="3" spans="2:3" ht="15">
      <c r="B3" s="10"/>
      <c r="C3" s="2" t="s">
        <v>61</v>
      </c>
    </row>
    <row r="4" spans="2:3" ht="15">
      <c r="B4" s="1"/>
      <c r="C4" s="1" t="s">
        <v>66</v>
      </c>
    </row>
    <row r="5" spans="2:3" ht="15">
      <c r="B5" s="1"/>
      <c r="C5" s="1" t="s">
        <v>67</v>
      </c>
    </row>
    <row r="6" ht="15">
      <c r="C6" s="12"/>
    </row>
    <row r="7" spans="1:3" ht="15.75" customHeight="1">
      <c r="A7" s="73" t="s">
        <v>10</v>
      </c>
      <c r="B7" s="73"/>
      <c r="C7" s="73"/>
    </row>
    <row r="8" spans="2:3" ht="15.75" customHeight="1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">
      <c r="A11" s="14"/>
      <c r="B11" s="77" t="s">
        <v>39</v>
      </c>
      <c r="C11" s="77"/>
    </row>
    <row r="12" spans="1:3" ht="32.25" customHeight="1">
      <c r="A12" s="14"/>
      <c r="B12" s="77" t="s">
        <v>52</v>
      </c>
      <c r="C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3" ht="130.5" customHeight="1">
      <c r="A15" s="16" t="s">
        <v>3</v>
      </c>
      <c r="B15" s="16" t="s">
        <v>4</v>
      </c>
      <c r="C15" s="16" t="s">
        <v>75</v>
      </c>
    </row>
    <row r="16" spans="1:3" ht="15">
      <c r="A16" s="17">
        <v>1</v>
      </c>
      <c r="B16" s="18">
        <v>2</v>
      </c>
      <c r="C16" s="17">
        <v>3</v>
      </c>
    </row>
    <row r="17" spans="1:3" ht="15">
      <c r="A17" s="47"/>
      <c r="B17" s="48" t="s">
        <v>6</v>
      </c>
      <c r="C17" s="49"/>
    </row>
    <row r="18" spans="1:3" ht="15">
      <c r="A18" s="50">
        <v>1100</v>
      </c>
      <c r="B18" s="50" t="s">
        <v>63</v>
      </c>
      <c r="C18" s="51">
        <v>223.2</v>
      </c>
    </row>
    <row r="19" spans="1:3" ht="30">
      <c r="A19" s="50">
        <v>1200</v>
      </c>
      <c r="B19" s="52" t="s">
        <v>64</v>
      </c>
      <c r="C19" s="51">
        <v>53.77</v>
      </c>
    </row>
    <row r="20" spans="1:3" ht="15" customHeight="1">
      <c r="A20" s="50">
        <v>2350</v>
      </c>
      <c r="B20" s="52" t="s">
        <v>26</v>
      </c>
      <c r="C20" s="51">
        <v>80.5</v>
      </c>
    </row>
    <row r="21" spans="1:3" ht="15">
      <c r="A21" s="50">
        <v>2311</v>
      </c>
      <c r="B21" s="50" t="s">
        <v>42</v>
      </c>
      <c r="C21" s="51">
        <v>1</v>
      </c>
    </row>
    <row r="22" spans="1:3" ht="15.75" customHeight="1">
      <c r="A22" s="50">
        <v>2242</v>
      </c>
      <c r="B22" s="50" t="s">
        <v>44</v>
      </c>
      <c r="C22" s="51">
        <f>27.77*2</f>
        <v>55.54</v>
      </c>
    </row>
    <row r="23" spans="1:3" ht="15.75" customHeight="1">
      <c r="A23" s="50">
        <v>5232</v>
      </c>
      <c r="B23" s="50" t="s">
        <v>46</v>
      </c>
      <c r="C23" s="51">
        <v>2.5</v>
      </c>
    </row>
    <row r="24" spans="1:3" ht="15.75" customHeight="1">
      <c r="A24" s="50"/>
      <c r="B24" s="53" t="s">
        <v>7</v>
      </c>
      <c r="C24" s="54">
        <f>SUM(C18:C23)</f>
        <v>416.51</v>
      </c>
    </row>
    <row r="25" spans="1:3" ht="15">
      <c r="A25" s="55"/>
      <c r="B25" s="50" t="s">
        <v>8</v>
      </c>
      <c r="C25" s="51"/>
    </row>
    <row r="26" spans="1:3" ht="15">
      <c r="A26" s="50">
        <v>1100</v>
      </c>
      <c r="B26" s="50" t="s">
        <v>63</v>
      </c>
      <c r="C26" s="51">
        <v>140.22</v>
      </c>
    </row>
    <row r="27" spans="1:3" ht="30">
      <c r="A27" s="50">
        <v>1200</v>
      </c>
      <c r="B27" s="52" t="s">
        <v>64</v>
      </c>
      <c r="C27" s="51">
        <v>33.78</v>
      </c>
    </row>
    <row r="28" spans="1:3" ht="15">
      <c r="A28" s="56">
        <v>2210</v>
      </c>
      <c r="B28" s="52" t="s">
        <v>33</v>
      </c>
      <c r="C28" s="51">
        <v>5</v>
      </c>
    </row>
    <row r="29" spans="1:3" ht="15">
      <c r="A29" s="50">
        <v>2222</v>
      </c>
      <c r="B29" s="52" t="s">
        <v>34</v>
      </c>
      <c r="C29" s="51">
        <v>26</v>
      </c>
    </row>
    <row r="30" spans="1:3" ht="15">
      <c r="A30" s="50">
        <v>2223</v>
      </c>
      <c r="B30" s="52" t="s">
        <v>35</v>
      </c>
      <c r="C30" s="51">
        <v>53</v>
      </c>
    </row>
    <row r="31" spans="1:3" ht="30">
      <c r="A31" s="50">
        <v>2230</v>
      </c>
      <c r="B31" s="52" t="s">
        <v>36</v>
      </c>
      <c r="C31" s="51">
        <v>3</v>
      </c>
    </row>
    <row r="32" spans="1:3" ht="15">
      <c r="A32" s="50">
        <v>2242</v>
      </c>
      <c r="B32" s="52" t="s">
        <v>13</v>
      </c>
      <c r="C32" s="51">
        <v>1</v>
      </c>
    </row>
    <row r="33" spans="1:3" ht="30">
      <c r="A33" s="50">
        <v>2243</v>
      </c>
      <c r="B33" s="52" t="s">
        <v>14</v>
      </c>
      <c r="C33" s="51">
        <v>4</v>
      </c>
    </row>
    <row r="34" spans="1:3" ht="15">
      <c r="A34" s="50">
        <v>2244</v>
      </c>
      <c r="B34" s="52" t="s">
        <v>15</v>
      </c>
      <c r="C34" s="51">
        <v>57.01</v>
      </c>
    </row>
    <row r="35" spans="1:3" ht="15" customHeight="1">
      <c r="A35" s="50">
        <v>2249</v>
      </c>
      <c r="B35" s="52" t="s">
        <v>17</v>
      </c>
      <c r="C35" s="51">
        <v>1</v>
      </c>
    </row>
    <row r="36" spans="1:3" ht="15">
      <c r="A36" s="50">
        <v>2251</v>
      </c>
      <c r="B36" s="52" t="s">
        <v>12</v>
      </c>
      <c r="C36" s="51">
        <v>1</v>
      </c>
    </row>
    <row r="37" spans="1:3" ht="15">
      <c r="A37" s="50">
        <v>2261</v>
      </c>
      <c r="B37" s="52" t="s">
        <v>18</v>
      </c>
      <c r="C37" s="51">
        <v>1</v>
      </c>
    </row>
    <row r="38" spans="1:3" ht="15">
      <c r="A38" s="50">
        <v>2262</v>
      </c>
      <c r="B38" s="52" t="s">
        <v>19</v>
      </c>
      <c r="C38" s="51">
        <v>3</v>
      </c>
    </row>
    <row r="39" spans="1:3" ht="15">
      <c r="A39" s="50">
        <v>2263</v>
      </c>
      <c r="B39" s="52" t="s">
        <v>20</v>
      </c>
      <c r="C39" s="51">
        <v>12</v>
      </c>
    </row>
    <row r="40" spans="1:3" ht="15" customHeight="1">
      <c r="A40" s="50">
        <v>2279</v>
      </c>
      <c r="B40" s="52" t="s">
        <v>21</v>
      </c>
      <c r="C40" s="51">
        <v>13</v>
      </c>
    </row>
    <row r="41" spans="1:3" ht="15">
      <c r="A41" s="50">
        <v>2311</v>
      </c>
      <c r="B41" s="52" t="s">
        <v>22</v>
      </c>
      <c r="C41" s="51">
        <v>1</v>
      </c>
    </row>
    <row r="42" spans="1:3" ht="15">
      <c r="A42" s="50">
        <v>2312</v>
      </c>
      <c r="B42" s="52" t="s">
        <v>23</v>
      </c>
      <c r="C42" s="51">
        <v>3</v>
      </c>
    </row>
    <row r="43" spans="1:3" ht="15">
      <c r="A43" s="50">
        <v>2321</v>
      </c>
      <c r="B43" s="52" t="s">
        <v>24</v>
      </c>
      <c r="C43" s="51">
        <v>87</v>
      </c>
    </row>
    <row r="44" spans="1:3" ht="15">
      <c r="A44" s="50">
        <v>2322</v>
      </c>
      <c r="B44" s="52" t="s">
        <v>25</v>
      </c>
      <c r="C44" s="51">
        <v>9</v>
      </c>
    </row>
    <row r="45" spans="1:3" ht="15" customHeight="1">
      <c r="A45" s="50">
        <v>2350</v>
      </c>
      <c r="B45" s="52" t="s">
        <v>26</v>
      </c>
      <c r="C45" s="51">
        <v>11</v>
      </c>
    </row>
    <row r="46" spans="1:3" ht="15">
      <c r="A46" s="50">
        <v>2361</v>
      </c>
      <c r="B46" s="52" t="s">
        <v>27</v>
      </c>
      <c r="C46" s="51">
        <v>1</v>
      </c>
    </row>
    <row r="47" spans="1:3" ht="30">
      <c r="A47" s="50">
        <v>2512</v>
      </c>
      <c r="B47" s="52" t="s">
        <v>43</v>
      </c>
      <c r="C47" s="51">
        <v>187.2</v>
      </c>
    </row>
    <row r="48" spans="1:3" ht="30">
      <c r="A48" s="50">
        <v>2513</v>
      </c>
      <c r="B48" s="52" t="s">
        <v>28</v>
      </c>
      <c r="C48" s="51">
        <v>6</v>
      </c>
    </row>
    <row r="49" spans="1:3" ht="15">
      <c r="A49" s="50">
        <v>2519</v>
      </c>
      <c r="B49" s="52" t="s">
        <v>32</v>
      </c>
      <c r="C49" s="51">
        <v>1</v>
      </c>
    </row>
    <row r="50" spans="1:3" ht="15">
      <c r="A50" s="50">
        <v>5121</v>
      </c>
      <c r="B50" s="52" t="s">
        <v>30</v>
      </c>
      <c r="C50" s="51">
        <v>2</v>
      </c>
    </row>
    <row r="51" spans="1:3" ht="15">
      <c r="A51" s="55"/>
      <c r="B51" s="61" t="s">
        <v>9</v>
      </c>
      <c r="C51" s="54">
        <f>SUM(C26:C50)</f>
        <v>662.21</v>
      </c>
    </row>
    <row r="52" spans="1:3" ht="15">
      <c r="A52" s="27"/>
      <c r="B52" s="29" t="s">
        <v>38</v>
      </c>
      <c r="C52" s="26">
        <f>C51+C24</f>
        <v>1078.72</v>
      </c>
    </row>
    <row r="53" spans="1:3" ht="15">
      <c r="A53" s="7"/>
      <c r="B53" s="30"/>
      <c r="C53" s="31"/>
    </row>
    <row r="54" spans="1:3" ht="15.75" customHeight="1">
      <c r="A54" s="74" t="s">
        <v>68</v>
      </c>
      <c r="B54" s="75"/>
      <c r="C54" s="16">
        <v>2</v>
      </c>
    </row>
    <row r="55" spans="1:3" ht="33.75" customHeight="1">
      <c r="A55" s="74" t="s">
        <v>69</v>
      </c>
      <c r="B55" s="75"/>
      <c r="C55" s="26">
        <f>C52/C54</f>
        <v>539.36</v>
      </c>
    </row>
    <row r="56" spans="1:3" ht="15">
      <c r="A56" s="30"/>
      <c r="B56" s="35"/>
      <c r="C56" s="35"/>
    </row>
    <row r="57" spans="1:3" s="4" customFormat="1" ht="19.5" customHeight="1">
      <c r="A57" s="74" t="s">
        <v>70</v>
      </c>
      <c r="B57" s="75"/>
      <c r="C57" s="3"/>
    </row>
    <row r="58" spans="1:3" s="4" customFormat="1" ht="31.5" customHeight="1">
      <c r="A58" s="74" t="s">
        <v>71</v>
      </c>
      <c r="B58" s="75"/>
      <c r="C58" s="3"/>
    </row>
    <row r="59" spans="1:3" ht="13.5" customHeight="1">
      <c r="A59" s="36"/>
      <c r="B59" s="35"/>
      <c r="C59" s="13"/>
    </row>
    <row r="60" s="4" customFormat="1" ht="17.25" customHeight="1">
      <c r="A60" s="4" t="s">
        <v>72</v>
      </c>
    </row>
    <row r="61" s="4" customFormat="1" ht="12.75" customHeight="1"/>
    <row r="62" spans="1:2" s="4" customFormat="1" ht="15" customHeight="1">
      <c r="A62" s="4" t="s">
        <v>74</v>
      </c>
      <c r="B62" s="5"/>
    </row>
    <row r="63" s="4" customFormat="1" ht="14.25" customHeight="1">
      <c r="B63" s="6" t="s">
        <v>73</v>
      </c>
    </row>
    <row r="64" spans="2:3" ht="15">
      <c r="B64" s="72"/>
      <c r="C64" s="72"/>
    </row>
  </sheetData>
  <sheetProtection/>
  <mergeCells count="11">
    <mergeCell ref="B12:C12"/>
    <mergeCell ref="B64:C64"/>
    <mergeCell ref="A54:B54"/>
    <mergeCell ref="A57:B57"/>
    <mergeCell ref="A58:B58"/>
    <mergeCell ref="A7:C7"/>
    <mergeCell ref="B8:C8"/>
    <mergeCell ref="A9:C9"/>
    <mergeCell ref="A55:B55"/>
    <mergeCell ref="A10:C10"/>
    <mergeCell ref="B11:C11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A1">
      <selection activeCell="B33" sqref="B33"/>
    </sheetView>
  </sheetViews>
  <sheetFormatPr defaultColWidth="9.140625" defaultRowHeight="12.75"/>
  <cols>
    <col min="1" max="1" width="15.7109375" style="9" customWidth="1"/>
    <col min="2" max="2" width="43.00390625" style="9" customWidth="1"/>
    <col min="3" max="3" width="19.00390625" style="9" hidden="1" customWidth="1"/>
    <col min="4" max="4" width="11.57421875" style="9" hidden="1" customWidth="1"/>
    <col min="5" max="5" width="9.00390625" style="9" hidden="1" customWidth="1"/>
    <col min="6" max="6" width="18.140625" style="9" customWidth="1"/>
    <col min="7" max="16384" width="9.140625" style="9" customWidth="1"/>
  </cols>
  <sheetData>
    <row r="1" spans="2:6" ht="15">
      <c r="B1" s="72"/>
      <c r="C1" s="72"/>
      <c r="F1" s="1" t="s">
        <v>11</v>
      </c>
    </row>
    <row r="2" spans="2:6" ht="15">
      <c r="B2" s="10"/>
      <c r="C2" s="10"/>
      <c r="F2" s="2" t="s">
        <v>60</v>
      </c>
    </row>
    <row r="3" spans="2:6" ht="15">
      <c r="B3" s="10"/>
      <c r="C3" s="10"/>
      <c r="F3" s="2" t="s">
        <v>61</v>
      </c>
    </row>
    <row r="4" spans="2:6" ht="15">
      <c r="B4" s="1"/>
      <c r="C4" s="1"/>
      <c r="F4" s="1" t="s">
        <v>66</v>
      </c>
    </row>
    <row r="5" spans="2:6" ht="15">
      <c r="B5" s="11"/>
      <c r="D5" s="9" t="s">
        <v>11</v>
      </c>
      <c r="F5" s="1" t="s">
        <v>67</v>
      </c>
    </row>
    <row r="6" ht="15">
      <c r="C6" s="12"/>
    </row>
    <row r="7" spans="1:7" ht="15.75" customHeight="1">
      <c r="A7" s="73" t="s">
        <v>10</v>
      </c>
      <c r="B7" s="73"/>
      <c r="C7" s="73"/>
      <c r="D7" s="73"/>
      <c r="E7" s="73"/>
      <c r="F7" s="73"/>
      <c r="G7" s="73"/>
    </row>
    <row r="8" spans="2:3" ht="15.75" customHeight="1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.75" customHeight="1">
      <c r="A11" s="14"/>
      <c r="B11" s="77" t="s">
        <v>39</v>
      </c>
      <c r="C11" s="77"/>
    </row>
    <row r="12" spans="1:7" ht="32.25" customHeight="1">
      <c r="A12" s="14"/>
      <c r="B12" s="77" t="s">
        <v>53</v>
      </c>
      <c r="C12" s="77"/>
      <c r="D12" s="77"/>
      <c r="E12" s="77"/>
      <c r="F12" s="77"/>
      <c r="G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6" ht="126.75" customHeight="1">
      <c r="A15" s="16" t="s">
        <v>3</v>
      </c>
      <c r="B15" s="16" t="s">
        <v>4</v>
      </c>
      <c r="C15" s="16" t="s">
        <v>5</v>
      </c>
      <c r="D15" s="16" t="s">
        <v>5</v>
      </c>
      <c r="F15" s="16" t="s">
        <v>75</v>
      </c>
    </row>
    <row r="16" spans="1:6" ht="15">
      <c r="A16" s="17">
        <v>1</v>
      </c>
      <c r="B16" s="18">
        <v>2</v>
      </c>
      <c r="C16" s="17">
        <v>3</v>
      </c>
      <c r="D16" s="9">
        <v>3</v>
      </c>
      <c r="F16" s="17">
        <v>3</v>
      </c>
    </row>
    <row r="17" spans="1:6" ht="15">
      <c r="A17" s="47"/>
      <c r="B17" s="48" t="s">
        <v>6</v>
      </c>
      <c r="C17" s="49"/>
      <c r="D17" s="57"/>
      <c r="E17" s="57"/>
      <c r="F17" s="50"/>
    </row>
    <row r="18" spans="1:6" ht="15">
      <c r="A18" s="50">
        <v>1100</v>
      </c>
      <c r="B18" s="50" t="s">
        <v>63</v>
      </c>
      <c r="C18" s="51">
        <v>232.5</v>
      </c>
      <c r="D18" s="57">
        <v>288.51</v>
      </c>
      <c r="E18" s="58">
        <f>C18-D18</f>
        <v>-56.00999999999999</v>
      </c>
      <c r="F18" s="51">
        <f>C18/3*2</f>
        <v>155</v>
      </c>
    </row>
    <row r="19" spans="1:6" ht="45">
      <c r="A19" s="50">
        <v>1200</v>
      </c>
      <c r="B19" s="52" t="s">
        <v>64</v>
      </c>
      <c r="C19" s="51">
        <v>56.01</v>
      </c>
      <c r="D19" s="57"/>
      <c r="E19" s="58"/>
      <c r="F19" s="51">
        <f aca="true" t="shared" si="0" ref="F19:F50">C19/3*2</f>
        <v>37.339999999999996</v>
      </c>
    </row>
    <row r="20" spans="1:6" ht="16.5" customHeight="1">
      <c r="A20" s="50">
        <v>2350</v>
      </c>
      <c r="B20" s="52" t="s">
        <v>26</v>
      </c>
      <c r="C20" s="51">
        <v>78.9</v>
      </c>
      <c r="D20" s="57">
        <v>78.9</v>
      </c>
      <c r="E20" s="58">
        <f aca="true" t="shared" si="1" ref="E20:E54">C20-D20</f>
        <v>0</v>
      </c>
      <c r="F20" s="51">
        <f t="shared" si="0"/>
        <v>52.6</v>
      </c>
    </row>
    <row r="21" spans="1:6" ht="15">
      <c r="A21" s="50">
        <v>2311</v>
      </c>
      <c r="B21" s="50" t="s">
        <v>42</v>
      </c>
      <c r="C21" s="51">
        <v>1.5</v>
      </c>
      <c r="D21" s="57">
        <v>1.5</v>
      </c>
      <c r="E21" s="58">
        <f t="shared" si="1"/>
        <v>0</v>
      </c>
      <c r="F21" s="51">
        <f t="shared" si="0"/>
        <v>1</v>
      </c>
    </row>
    <row r="22" spans="1:6" ht="15.75" customHeight="1">
      <c r="A22" s="50">
        <v>2242</v>
      </c>
      <c r="B22" s="50" t="s">
        <v>44</v>
      </c>
      <c r="C22" s="51">
        <f>27.77*3</f>
        <v>83.31</v>
      </c>
      <c r="D22" s="57">
        <v>83.31</v>
      </c>
      <c r="E22" s="58">
        <f t="shared" si="1"/>
        <v>0</v>
      </c>
      <c r="F22" s="51">
        <f t="shared" si="0"/>
        <v>55.54</v>
      </c>
    </row>
    <row r="23" spans="1:6" ht="15.75" customHeight="1">
      <c r="A23" s="50">
        <v>5232</v>
      </c>
      <c r="B23" s="50" t="s">
        <v>47</v>
      </c>
      <c r="C23" s="51">
        <v>3.76</v>
      </c>
      <c r="D23" s="57">
        <v>3.76</v>
      </c>
      <c r="E23" s="58">
        <f t="shared" si="1"/>
        <v>0</v>
      </c>
      <c r="F23" s="51">
        <f t="shared" si="0"/>
        <v>2.5066666666666664</v>
      </c>
    </row>
    <row r="24" spans="1:6" ht="15.75" customHeight="1">
      <c r="A24" s="50"/>
      <c r="B24" s="53" t="s">
        <v>7</v>
      </c>
      <c r="C24" s="54">
        <f>SUM(C18:C23)</f>
        <v>455.97999999999996</v>
      </c>
      <c r="D24" s="54">
        <f>SUM(D18:D23)</f>
        <v>455.97999999999996</v>
      </c>
      <c r="E24" s="54">
        <f>SUM(E18:E23)</f>
        <v>-56.00999999999999</v>
      </c>
      <c r="F24" s="54">
        <f>SUM(F18:F23)</f>
        <v>303.9866666666667</v>
      </c>
    </row>
    <row r="25" spans="1:6" ht="15">
      <c r="A25" s="55"/>
      <c r="B25" s="50" t="s">
        <v>8</v>
      </c>
      <c r="C25" s="51"/>
      <c r="D25" s="57"/>
      <c r="E25" s="58">
        <f t="shared" si="1"/>
        <v>0</v>
      </c>
      <c r="F25" s="51"/>
    </row>
    <row r="26" spans="1:6" ht="15">
      <c r="A26" s="50">
        <v>1100</v>
      </c>
      <c r="B26" s="50" t="s">
        <v>63</v>
      </c>
      <c r="C26" s="51">
        <v>128.04</v>
      </c>
      <c r="D26" s="57">
        <v>158.89</v>
      </c>
      <c r="E26" s="58">
        <f t="shared" si="1"/>
        <v>-30.849999999999994</v>
      </c>
      <c r="F26" s="51">
        <f t="shared" si="0"/>
        <v>85.36</v>
      </c>
    </row>
    <row r="27" spans="1:6" ht="45">
      <c r="A27" s="50">
        <v>1200</v>
      </c>
      <c r="B27" s="52" t="s">
        <v>64</v>
      </c>
      <c r="C27" s="51">
        <v>30.85</v>
      </c>
      <c r="D27" s="57"/>
      <c r="E27" s="58"/>
      <c r="F27" s="51">
        <f t="shared" si="0"/>
        <v>20.566666666666666</v>
      </c>
    </row>
    <row r="28" spans="1:6" ht="15">
      <c r="A28" s="56">
        <v>2210</v>
      </c>
      <c r="B28" s="52" t="s">
        <v>33</v>
      </c>
      <c r="C28" s="51">
        <v>5</v>
      </c>
      <c r="D28" s="57">
        <v>5</v>
      </c>
      <c r="E28" s="58">
        <f t="shared" si="1"/>
        <v>0</v>
      </c>
      <c r="F28" s="51">
        <f t="shared" si="0"/>
        <v>3.3333333333333335</v>
      </c>
    </row>
    <row r="29" spans="1:6" ht="15">
      <c r="A29" s="50">
        <v>2222</v>
      </c>
      <c r="B29" s="52" t="s">
        <v>34</v>
      </c>
      <c r="C29" s="51">
        <v>27</v>
      </c>
      <c r="D29" s="57">
        <v>27</v>
      </c>
      <c r="E29" s="58">
        <f t="shared" si="1"/>
        <v>0</v>
      </c>
      <c r="F29" s="51">
        <f t="shared" si="0"/>
        <v>18</v>
      </c>
    </row>
    <row r="30" spans="1:6" ht="15">
      <c r="A30" s="50">
        <v>2223</v>
      </c>
      <c r="B30" s="52" t="s">
        <v>35</v>
      </c>
      <c r="C30" s="51">
        <v>56</v>
      </c>
      <c r="D30" s="57">
        <v>56</v>
      </c>
      <c r="E30" s="58">
        <f t="shared" si="1"/>
        <v>0</v>
      </c>
      <c r="F30" s="51">
        <f t="shared" si="0"/>
        <v>37.333333333333336</v>
      </c>
    </row>
    <row r="31" spans="1:6" ht="30">
      <c r="A31" s="50">
        <v>2230</v>
      </c>
      <c r="B31" s="52" t="s">
        <v>36</v>
      </c>
      <c r="C31" s="51">
        <v>3</v>
      </c>
      <c r="D31" s="57">
        <v>3</v>
      </c>
      <c r="E31" s="58">
        <f t="shared" si="1"/>
        <v>0</v>
      </c>
      <c r="F31" s="51">
        <f t="shared" si="0"/>
        <v>2</v>
      </c>
    </row>
    <row r="32" spans="1:6" ht="15">
      <c r="A32" s="50">
        <v>2242</v>
      </c>
      <c r="B32" s="52" t="s">
        <v>13</v>
      </c>
      <c r="C32" s="51">
        <v>1</v>
      </c>
      <c r="D32" s="57">
        <v>1</v>
      </c>
      <c r="E32" s="58">
        <f t="shared" si="1"/>
        <v>0</v>
      </c>
      <c r="F32" s="51">
        <f t="shared" si="0"/>
        <v>0.6666666666666666</v>
      </c>
    </row>
    <row r="33" spans="1:6" ht="30">
      <c r="A33" s="50">
        <v>2243</v>
      </c>
      <c r="B33" s="52" t="s">
        <v>14</v>
      </c>
      <c r="C33" s="51">
        <v>4</v>
      </c>
      <c r="D33" s="57">
        <v>4</v>
      </c>
      <c r="E33" s="58">
        <f t="shared" si="1"/>
        <v>0</v>
      </c>
      <c r="F33" s="51">
        <f t="shared" si="0"/>
        <v>2.6666666666666665</v>
      </c>
    </row>
    <row r="34" spans="1:6" ht="15">
      <c r="A34" s="50">
        <v>2244</v>
      </c>
      <c r="B34" s="52" t="s">
        <v>15</v>
      </c>
      <c r="C34" s="51">
        <v>58.99</v>
      </c>
      <c r="D34" s="57">
        <v>59</v>
      </c>
      <c r="E34" s="58">
        <f t="shared" si="1"/>
        <v>-0.00999999999999801</v>
      </c>
      <c r="F34" s="51">
        <f t="shared" si="0"/>
        <v>39.32666666666667</v>
      </c>
    </row>
    <row r="35" spans="1:6" ht="30">
      <c r="A35" s="50">
        <v>2249</v>
      </c>
      <c r="B35" s="52" t="s">
        <v>17</v>
      </c>
      <c r="C35" s="51">
        <v>1</v>
      </c>
      <c r="D35" s="57">
        <v>1</v>
      </c>
      <c r="E35" s="58">
        <f t="shared" si="1"/>
        <v>0</v>
      </c>
      <c r="F35" s="51">
        <f t="shared" si="0"/>
        <v>0.6666666666666666</v>
      </c>
    </row>
    <row r="36" spans="1:6" ht="15">
      <c r="A36" s="50">
        <v>2251</v>
      </c>
      <c r="B36" s="52" t="s">
        <v>12</v>
      </c>
      <c r="C36" s="51">
        <v>1</v>
      </c>
      <c r="D36" s="57">
        <v>1</v>
      </c>
      <c r="E36" s="58">
        <f t="shared" si="1"/>
        <v>0</v>
      </c>
      <c r="F36" s="51">
        <f t="shared" si="0"/>
        <v>0.6666666666666666</v>
      </c>
    </row>
    <row r="37" spans="1:6" ht="15">
      <c r="A37" s="50">
        <v>2261</v>
      </c>
      <c r="B37" s="52" t="s">
        <v>18</v>
      </c>
      <c r="C37" s="51">
        <v>1</v>
      </c>
      <c r="D37" s="57">
        <v>1</v>
      </c>
      <c r="E37" s="58">
        <f t="shared" si="1"/>
        <v>0</v>
      </c>
      <c r="F37" s="51">
        <f t="shared" si="0"/>
        <v>0.6666666666666666</v>
      </c>
    </row>
    <row r="38" spans="1:6" ht="15">
      <c r="A38" s="50">
        <v>2262</v>
      </c>
      <c r="B38" s="52" t="s">
        <v>19</v>
      </c>
      <c r="C38" s="51">
        <v>3</v>
      </c>
      <c r="D38" s="57">
        <v>3</v>
      </c>
      <c r="E38" s="58">
        <f t="shared" si="1"/>
        <v>0</v>
      </c>
      <c r="F38" s="51">
        <f t="shared" si="0"/>
        <v>2</v>
      </c>
    </row>
    <row r="39" spans="1:6" ht="15">
      <c r="A39" s="50">
        <v>2263</v>
      </c>
      <c r="B39" s="52" t="s">
        <v>20</v>
      </c>
      <c r="C39" s="51">
        <v>12</v>
      </c>
      <c r="D39" s="57">
        <v>12</v>
      </c>
      <c r="E39" s="58">
        <f t="shared" si="1"/>
        <v>0</v>
      </c>
      <c r="F39" s="51">
        <f t="shared" si="0"/>
        <v>8</v>
      </c>
    </row>
    <row r="40" spans="1:6" ht="18" customHeight="1">
      <c r="A40" s="50">
        <v>2279</v>
      </c>
      <c r="B40" s="52" t="s">
        <v>21</v>
      </c>
      <c r="C40" s="51">
        <v>13</v>
      </c>
      <c r="D40" s="57">
        <v>13</v>
      </c>
      <c r="E40" s="58">
        <f t="shared" si="1"/>
        <v>0</v>
      </c>
      <c r="F40" s="51">
        <f t="shared" si="0"/>
        <v>8.666666666666666</v>
      </c>
    </row>
    <row r="41" spans="1:6" ht="15">
      <c r="A41" s="50">
        <v>2311</v>
      </c>
      <c r="B41" s="52" t="s">
        <v>22</v>
      </c>
      <c r="C41" s="51">
        <v>1</v>
      </c>
      <c r="D41" s="57">
        <v>1</v>
      </c>
      <c r="E41" s="58">
        <f t="shared" si="1"/>
        <v>0</v>
      </c>
      <c r="F41" s="51">
        <f t="shared" si="0"/>
        <v>0.6666666666666666</v>
      </c>
    </row>
    <row r="42" spans="1:6" ht="15">
      <c r="A42" s="50">
        <v>2312</v>
      </c>
      <c r="B42" s="52" t="s">
        <v>23</v>
      </c>
      <c r="C42" s="51">
        <v>3</v>
      </c>
      <c r="D42" s="57">
        <v>3</v>
      </c>
      <c r="E42" s="58">
        <f t="shared" si="1"/>
        <v>0</v>
      </c>
      <c r="F42" s="51">
        <f t="shared" si="0"/>
        <v>2</v>
      </c>
    </row>
    <row r="43" spans="1:6" ht="15">
      <c r="A43" s="50">
        <v>2321</v>
      </c>
      <c r="B43" s="52" t="s">
        <v>24</v>
      </c>
      <c r="C43" s="51">
        <v>91</v>
      </c>
      <c r="D43" s="57">
        <v>91</v>
      </c>
      <c r="E43" s="58">
        <f t="shared" si="1"/>
        <v>0</v>
      </c>
      <c r="F43" s="51">
        <f t="shared" si="0"/>
        <v>60.666666666666664</v>
      </c>
    </row>
    <row r="44" spans="1:6" ht="15">
      <c r="A44" s="50">
        <v>2322</v>
      </c>
      <c r="B44" s="52" t="s">
        <v>25</v>
      </c>
      <c r="C44" s="51">
        <v>9</v>
      </c>
      <c r="D44" s="57">
        <v>9</v>
      </c>
      <c r="E44" s="58">
        <f t="shared" si="1"/>
        <v>0</v>
      </c>
      <c r="F44" s="51">
        <f t="shared" si="0"/>
        <v>6</v>
      </c>
    </row>
    <row r="45" spans="1:6" ht="15" customHeight="1">
      <c r="A45" s="50">
        <v>2350</v>
      </c>
      <c r="B45" s="52" t="s">
        <v>26</v>
      </c>
      <c r="C45" s="51">
        <v>11</v>
      </c>
      <c r="D45" s="57">
        <v>11</v>
      </c>
      <c r="E45" s="58">
        <f t="shared" si="1"/>
        <v>0</v>
      </c>
      <c r="F45" s="51">
        <f t="shared" si="0"/>
        <v>7.333333333333333</v>
      </c>
    </row>
    <row r="46" spans="1:6" ht="15">
      <c r="A46" s="50">
        <v>2361</v>
      </c>
      <c r="B46" s="52" t="s">
        <v>27</v>
      </c>
      <c r="C46" s="51">
        <v>1</v>
      </c>
      <c r="D46" s="57">
        <v>1</v>
      </c>
      <c r="E46" s="58">
        <f t="shared" si="1"/>
        <v>0</v>
      </c>
      <c r="F46" s="51">
        <f t="shared" si="0"/>
        <v>0.6666666666666666</v>
      </c>
    </row>
    <row r="47" spans="1:6" ht="30">
      <c r="A47" s="50">
        <v>2512</v>
      </c>
      <c r="B47" s="52" t="s">
        <v>43</v>
      </c>
      <c r="C47" s="51">
        <v>194.43</v>
      </c>
      <c r="D47" s="57">
        <v>194.43</v>
      </c>
      <c r="E47" s="58">
        <f t="shared" si="1"/>
        <v>0</v>
      </c>
      <c r="F47" s="51">
        <f t="shared" si="0"/>
        <v>129.62</v>
      </c>
    </row>
    <row r="48" spans="1:6" ht="30">
      <c r="A48" s="50">
        <v>2513</v>
      </c>
      <c r="B48" s="52" t="s">
        <v>28</v>
      </c>
      <c r="C48" s="51">
        <v>6</v>
      </c>
      <c r="D48" s="57">
        <v>6</v>
      </c>
      <c r="E48" s="58">
        <f t="shared" si="1"/>
        <v>0</v>
      </c>
      <c r="F48" s="51">
        <f t="shared" si="0"/>
        <v>4</v>
      </c>
    </row>
    <row r="49" spans="1:6" ht="30">
      <c r="A49" s="50">
        <v>2519</v>
      </c>
      <c r="B49" s="52" t="s">
        <v>32</v>
      </c>
      <c r="C49" s="51">
        <v>1</v>
      </c>
      <c r="D49" s="57">
        <v>1</v>
      </c>
      <c r="E49" s="58">
        <f t="shared" si="1"/>
        <v>0</v>
      </c>
      <c r="F49" s="51">
        <f t="shared" si="0"/>
        <v>0.6666666666666666</v>
      </c>
    </row>
    <row r="50" spans="1:6" ht="15">
      <c r="A50" s="50">
        <v>5121</v>
      </c>
      <c r="B50" s="52" t="s">
        <v>30</v>
      </c>
      <c r="C50" s="51">
        <v>2</v>
      </c>
      <c r="D50" s="57">
        <v>2</v>
      </c>
      <c r="E50" s="58">
        <f t="shared" si="1"/>
        <v>0</v>
      </c>
      <c r="F50" s="51">
        <f t="shared" si="0"/>
        <v>1.3333333333333333</v>
      </c>
    </row>
    <row r="51" spans="1:6" ht="15">
      <c r="A51" s="55"/>
      <c r="B51" s="61" t="s">
        <v>9</v>
      </c>
      <c r="C51" s="54">
        <f>SUM(C26:C50)</f>
        <v>664.31</v>
      </c>
      <c r="D51" s="54">
        <f>SUM(D26:D50)</f>
        <v>664.3199999999999</v>
      </c>
      <c r="E51" s="54">
        <f>SUM(E26:E50)</f>
        <v>-30.859999999999992</v>
      </c>
      <c r="F51" s="54">
        <f>SUM(F26:F50)</f>
        <v>442.8733333333333</v>
      </c>
    </row>
    <row r="52" spans="1:6" ht="15">
      <c r="A52" s="55"/>
      <c r="B52" s="61" t="s">
        <v>38</v>
      </c>
      <c r="C52" s="54">
        <f>C51+C24</f>
        <v>1120.29</v>
      </c>
      <c r="D52" s="54">
        <f>D51+D24</f>
        <v>1120.3</v>
      </c>
      <c r="E52" s="54">
        <f>E51+E24</f>
        <v>-86.86999999999998</v>
      </c>
      <c r="F52" s="54">
        <f>F51+F24</f>
        <v>746.8599999999999</v>
      </c>
    </row>
    <row r="53" spans="1:5" ht="15">
      <c r="A53" s="7"/>
      <c r="B53" s="30"/>
      <c r="C53" s="31"/>
      <c r="E53" s="42">
        <f t="shared" si="1"/>
        <v>0</v>
      </c>
    </row>
    <row r="54" spans="1:6" ht="15.75" customHeight="1">
      <c r="A54" s="74" t="s">
        <v>68</v>
      </c>
      <c r="B54" s="75"/>
      <c r="C54" s="32">
        <v>3</v>
      </c>
      <c r="D54" s="9">
        <v>3</v>
      </c>
      <c r="E54" s="42">
        <f t="shared" si="1"/>
        <v>0</v>
      </c>
      <c r="F54" s="38">
        <v>2</v>
      </c>
    </row>
    <row r="55" spans="1:6" ht="47.25" customHeight="1">
      <c r="A55" s="74" t="s">
        <v>69</v>
      </c>
      <c r="B55" s="75"/>
      <c r="C55" s="41">
        <f>C52/C54</f>
        <v>373.43</v>
      </c>
      <c r="D55" s="41">
        <f>D52/D54</f>
        <v>373.43333333333334</v>
      </c>
      <c r="E55" s="41" t="e">
        <f>E52/E54</f>
        <v>#DIV/0!</v>
      </c>
      <c r="F55" s="26">
        <f>F52/F54</f>
        <v>373.42999999999995</v>
      </c>
    </row>
    <row r="56" spans="1:3" ht="15">
      <c r="A56" s="30"/>
      <c r="B56" s="35"/>
      <c r="C56" s="35"/>
    </row>
    <row r="57" spans="1:6" s="4" customFormat="1" ht="19.5" customHeight="1">
      <c r="A57" s="74" t="s">
        <v>70</v>
      </c>
      <c r="B57" s="75"/>
      <c r="C57" s="3"/>
      <c r="F57" s="3"/>
    </row>
    <row r="58" spans="1:6" s="4" customFormat="1" ht="31.5" customHeight="1">
      <c r="A58" s="74" t="s">
        <v>71</v>
      </c>
      <c r="B58" s="75"/>
      <c r="C58" s="3"/>
      <c r="F58" s="3"/>
    </row>
    <row r="59" spans="1:3" ht="13.5" customHeight="1">
      <c r="A59" s="36"/>
      <c r="B59" s="35"/>
      <c r="C59" s="13"/>
    </row>
    <row r="60" s="4" customFormat="1" ht="17.25" customHeight="1">
      <c r="A60" s="4" t="s">
        <v>72</v>
      </c>
    </row>
    <row r="61" s="4" customFormat="1" ht="12.75" customHeight="1"/>
    <row r="62" spans="1:2" s="4" customFormat="1" ht="15" customHeight="1">
      <c r="A62" s="4" t="s">
        <v>74</v>
      </c>
      <c r="B62" s="5"/>
    </row>
    <row r="63" s="4" customFormat="1" ht="14.25" customHeight="1">
      <c r="B63" s="6" t="s">
        <v>73</v>
      </c>
    </row>
    <row r="64" spans="2:3" ht="15">
      <c r="B64" s="72"/>
      <c r="C64" s="72"/>
    </row>
  </sheetData>
  <sheetProtection/>
  <mergeCells count="12">
    <mergeCell ref="A58:B58"/>
    <mergeCell ref="B11:C11"/>
    <mergeCell ref="A7:G7"/>
    <mergeCell ref="B12:G12"/>
    <mergeCell ref="B64:C64"/>
    <mergeCell ref="A55:B55"/>
    <mergeCell ref="B1:C1"/>
    <mergeCell ref="B8:C8"/>
    <mergeCell ref="A54:B54"/>
    <mergeCell ref="A9:C9"/>
    <mergeCell ref="A10:C10"/>
    <mergeCell ref="A57:B57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Layout" workbookViewId="0" topLeftCell="A1">
      <selection activeCell="B11" sqref="B11:C1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16384" width="9.140625" style="9" customWidth="1"/>
  </cols>
  <sheetData>
    <row r="1" spans="2:3" ht="15">
      <c r="B1" s="1"/>
      <c r="C1" s="1" t="s">
        <v>11</v>
      </c>
    </row>
    <row r="2" spans="2:3" ht="15">
      <c r="B2" s="1"/>
      <c r="C2" s="2" t="s">
        <v>60</v>
      </c>
    </row>
    <row r="3" spans="2:3" ht="15">
      <c r="B3" s="10"/>
      <c r="C3" s="2" t="s">
        <v>61</v>
      </c>
    </row>
    <row r="4" spans="2:3" ht="15.75" customHeight="1">
      <c r="B4" s="10"/>
      <c r="C4" s="1" t="s">
        <v>66</v>
      </c>
    </row>
    <row r="5" spans="2:3" ht="15.75" customHeight="1">
      <c r="B5" s="1"/>
      <c r="C5" s="1" t="s">
        <v>67</v>
      </c>
    </row>
    <row r="6" ht="15">
      <c r="C6" s="12"/>
    </row>
    <row r="7" spans="1:4" ht="15.75">
      <c r="A7" s="73" t="s">
        <v>10</v>
      </c>
      <c r="B7" s="73"/>
      <c r="C7" s="73"/>
      <c r="D7" s="73"/>
    </row>
    <row r="8" spans="2:3" ht="15">
      <c r="B8" s="76"/>
      <c r="C8" s="76"/>
    </row>
    <row r="9" spans="1:3" ht="15.75" customHeight="1">
      <c r="A9" s="77" t="s">
        <v>1</v>
      </c>
      <c r="B9" s="77"/>
      <c r="C9" s="77"/>
    </row>
    <row r="10" spans="1:3" ht="15.75" customHeight="1">
      <c r="A10" s="77" t="s">
        <v>0</v>
      </c>
      <c r="B10" s="77"/>
      <c r="C10" s="77"/>
    </row>
    <row r="11" spans="1:3" ht="15.75" customHeight="1">
      <c r="A11" s="14"/>
      <c r="B11" s="77" t="s">
        <v>39</v>
      </c>
      <c r="C11" s="77"/>
    </row>
    <row r="12" spans="1:4" ht="31.5" customHeight="1">
      <c r="A12" s="14"/>
      <c r="B12" s="77" t="s">
        <v>54</v>
      </c>
      <c r="C12" s="77"/>
      <c r="D12" s="77"/>
    </row>
    <row r="13" spans="1:3" ht="15">
      <c r="A13" s="14" t="s">
        <v>2</v>
      </c>
      <c r="B13" s="14" t="s">
        <v>65</v>
      </c>
      <c r="C13" s="14"/>
    </row>
    <row r="14" spans="2:3" ht="15">
      <c r="B14" s="15"/>
      <c r="C14" s="12"/>
    </row>
    <row r="15" spans="1:3" ht="105">
      <c r="A15" s="16" t="s">
        <v>3</v>
      </c>
      <c r="B15" s="16" t="s">
        <v>4</v>
      </c>
      <c r="C15" s="16" t="s">
        <v>75</v>
      </c>
    </row>
    <row r="16" spans="1:3" ht="15">
      <c r="A16" s="17">
        <v>1</v>
      </c>
      <c r="B16" s="18">
        <v>2</v>
      </c>
      <c r="C16" s="17">
        <v>3</v>
      </c>
    </row>
    <row r="17" spans="1:3" ht="15">
      <c r="A17" s="47"/>
      <c r="B17" s="48" t="s">
        <v>6</v>
      </c>
      <c r="C17" s="49"/>
    </row>
    <row r="18" spans="1:3" ht="15">
      <c r="A18" s="50">
        <v>1100</v>
      </c>
      <c r="B18" s="50" t="s">
        <v>63</v>
      </c>
      <c r="C18" s="51">
        <v>155</v>
      </c>
    </row>
    <row r="19" spans="1:3" ht="45">
      <c r="A19" s="50">
        <v>1200</v>
      </c>
      <c r="B19" s="52" t="s">
        <v>64</v>
      </c>
      <c r="C19" s="51">
        <v>37.34</v>
      </c>
    </row>
    <row r="20" spans="1:3" ht="18" customHeight="1">
      <c r="A20" s="50">
        <v>2350</v>
      </c>
      <c r="B20" s="52" t="s">
        <v>26</v>
      </c>
      <c r="C20" s="51">
        <v>51.42</v>
      </c>
    </row>
    <row r="21" spans="1:3" ht="15">
      <c r="A21" s="50">
        <v>2311</v>
      </c>
      <c r="B21" s="50" t="s">
        <v>42</v>
      </c>
      <c r="C21" s="51">
        <v>1</v>
      </c>
    </row>
    <row r="22" spans="1:3" ht="15">
      <c r="A22" s="50">
        <v>2242</v>
      </c>
      <c r="B22" s="50" t="s">
        <v>44</v>
      </c>
      <c r="C22" s="51">
        <f>27.77*2</f>
        <v>55.54</v>
      </c>
    </row>
    <row r="23" spans="1:3" ht="15">
      <c r="A23" s="50">
        <v>5232</v>
      </c>
      <c r="B23" s="50" t="s">
        <v>46</v>
      </c>
      <c r="C23" s="51">
        <v>2.5</v>
      </c>
    </row>
    <row r="24" spans="1:3" ht="15.75" customHeight="1">
      <c r="A24" s="50"/>
      <c r="B24" s="53" t="s">
        <v>7</v>
      </c>
      <c r="C24" s="54">
        <f>SUM(C18:C23)</f>
        <v>302.8</v>
      </c>
    </row>
    <row r="25" spans="1:3" ht="15.75" customHeight="1">
      <c r="A25" s="55"/>
      <c r="B25" s="50" t="s">
        <v>8</v>
      </c>
      <c r="C25" s="51"/>
    </row>
    <row r="26" spans="1:3" ht="15">
      <c r="A26" s="50">
        <v>1100</v>
      </c>
      <c r="B26" s="50" t="s">
        <v>63</v>
      </c>
      <c r="C26" s="51">
        <v>85</v>
      </c>
    </row>
    <row r="27" spans="1:3" ht="45">
      <c r="A27" s="50">
        <v>1200</v>
      </c>
      <c r="B27" s="52" t="s">
        <v>64</v>
      </c>
      <c r="C27" s="51">
        <v>20.48</v>
      </c>
    </row>
    <row r="28" spans="1:3" ht="15">
      <c r="A28" s="56">
        <v>2210</v>
      </c>
      <c r="B28" s="52" t="s">
        <v>33</v>
      </c>
      <c r="C28" s="51">
        <v>3</v>
      </c>
    </row>
    <row r="29" spans="1:3" ht="15">
      <c r="A29" s="50">
        <v>2222</v>
      </c>
      <c r="B29" s="52" t="s">
        <v>34</v>
      </c>
      <c r="C29" s="51">
        <v>18</v>
      </c>
    </row>
    <row r="30" spans="1:3" ht="15">
      <c r="A30" s="50">
        <v>2223</v>
      </c>
      <c r="B30" s="52" t="s">
        <v>35</v>
      </c>
      <c r="C30" s="51">
        <v>37</v>
      </c>
    </row>
    <row r="31" spans="1:3" ht="30">
      <c r="A31" s="50">
        <v>2230</v>
      </c>
      <c r="B31" s="52" t="s">
        <v>36</v>
      </c>
      <c r="C31" s="51">
        <v>2</v>
      </c>
    </row>
    <row r="32" spans="1:3" ht="15">
      <c r="A32" s="50">
        <v>2242</v>
      </c>
      <c r="B32" s="52" t="s">
        <v>13</v>
      </c>
      <c r="C32" s="51">
        <v>1</v>
      </c>
    </row>
    <row r="33" spans="1:3" ht="30">
      <c r="A33" s="50">
        <v>2243</v>
      </c>
      <c r="B33" s="52" t="s">
        <v>14</v>
      </c>
      <c r="C33" s="51">
        <v>3</v>
      </c>
    </row>
    <row r="34" spans="1:3" ht="15">
      <c r="A34" s="50">
        <v>2244</v>
      </c>
      <c r="B34" s="52" t="s">
        <v>15</v>
      </c>
      <c r="C34" s="51">
        <v>39</v>
      </c>
    </row>
    <row r="35" spans="1:3" ht="30">
      <c r="A35" s="50">
        <v>2249</v>
      </c>
      <c r="B35" s="52" t="s">
        <v>17</v>
      </c>
      <c r="C35" s="51">
        <v>1</v>
      </c>
    </row>
    <row r="36" spans="1:3" ht="15">
      <c r="A36" s="50">
        <v>2251</v>
      </c>
      <c r="B36" s="52" t="s">
        <v>12</v>
      </c>
      <c r="C36" s="51">
        <v>1</v>
      </c>
    </row>
    <row r="37" spans="1:3" ht="15">
      <c r="A37" s="50">
        <v>2262</v>
      </c>
      <c r="B37" s="52" t="s">
        <v>19</v>
      </c>
      <c r="C37" s="51">
        <v>2</v>
      </c>
    </row>
    <row r="38" spans="1:3" ht="15">
      <c r="A38" s="50">
        <v>2263</v>
      </c>
      <c r="B38" s="52" t="s">
        <v>20</v>
      </c>
      <c r="C38" s="51">
        <v>8</v>
      </c>
    </row>
    <row r="39" spans="1:3" ht="15" customHeight="1">
      <c r="A39" s="50">
        <v>2279</v>
      </c>
      <c r="B39" s="52" t="s">
        <v>21</v>
      </c>
      <c r="C39" s="51">
        <v>9</v>
      </c>
    </row>
    <row r="40" spans="1:3" ht="15">
      <c r="A40" s="50">
        <v>2311</v>
      </c>
      <c r="B40" s="52" t="s">
        <v>22</v>
      </c>
      <c r="C40" s="51">
        <v>1</v>
      </c>
    </row>
    <row r="41" spans="1:3" ht="15">
      <c r="A41" s="50">
        <v>2312</v>
      </c>
      <c r="B41" s="52" t="s">
        <v>23</v>
      </c>
      <c r="C41" s="51">
        <v>2</v>
      </c>
    </row>
    <row r="42" spans="1:3" ht="15">
      <c r="A42" s="21">
        <v>2321</v>
      </c>
      <c r="B42" s="24" t="s">
        <v>24</v>
      </c>
      <c r="C42" s="23">
        <v>61</v>
      </c>
    </row>
    <row r="43" spans="1:3" ht="15">
      <c r="A43" s="21">
        <v>2322</v>
      </c>
      <c r="B43" s="24" t="s">
        <v>25</v>
      </c>
      <c r="C43" s="23">
        <v>6</v>
      </c>
    </row>
    <row r="44" spans="1:3" ht="15" customHeight="1">
      <c r="A44" s="50">
        <v>2350</v>
      </c>
      <c r="B44" s="52" t="s">
        <v>26</v>
      </c>
      <c r="C44" s="51">
        <v>8</v>
      </c>
    </row>
    <row r="45" spans="1:3" ht="30">
      <c r="A45" s="50">
        <v>2512</v>
      </c>
      <c r="B45" s="52" t="s">
        <v>43</v>
      </c>
      <c r="C45" s="51">
        <v>129.42</v>
      </c>
    </row>
    <row r="46" spans="1:3" ht="30.75" customHeight="1">
      <c r="A46" s="50">
        <v>2513</v>
      </c>
      <c r="B46" s="52" t="s">
        <v>28</v>
      </c>
      <c r="C46" s="51">
        <v>4</v>
      </c>
    </row>
    <row r="47" spans="1:3" ht="30">
      <c r="A47" s="50">
        <v>2519</v>
      </c>
      <c r="B47" s="52" t="s">
        <v>32</v>
      </c>
      <c r="C47" s="51">
        <v>1</v>
      </c>
    </row>
    <row r="48" spans="1:3" ht="15">
      <c r="A48" s="50">
        <v>5121</v>
      </c>
      <c r="B48" s="52" t="s">
        <v>30</v>
      </c>
      <c r="C48" s="51">
        <v>1</v>
      </c>
    </row>
    <row r="49" spans="1:3" ht="15">
      <c r="A49" s="55"/>
      <c r="B49" s="61" t="s">
        <v>9</v>
      </c>
      <c r="C49" s="54">
        <f>SUM(C26:C48)</f>
        <v>442.9</v>
      </c>
    </row>
    <row r="50" spans="1:3" ht="15">
      <c r="A50" s="55"/>
      <c r="B50" s="61" t="s">
        <v>38</v>
      </c>
      <c r="C50" s="54">
        <f>C49+C24</f>
        <v>745.7</v>
      </c>
    </row>
    <row r="51" spans="1:3" ht="15">
      <c r="A51" s="7"/>
      <c r="B51" s="30"/>
      <c r="C51" s="31"/>
    </row>
    <row r="52" spans="1:3" ht="15.75" customHeight="1">
      <c r="A52" s="74" t="s">
        <v>68</v>
      </c>
      <c r="B52" s="75"/>
      <c r="C52" s="16">
        <v>2</v>
      </c>
    </row>
    <row r="53" spans="1:3" ht="45.75" customHeight="1">
      <c r="A53" s="74" t="s">
        <v>69</v>
      </c>
      <c r="B53" s="75"/>
      <c r="C53" s="26">
        <f>C50/C52</f>
        <v>372.85</v>
      </c>
    </row>
    <row r="54" spans="1:3" ht="15">
      <c r="A54" s="30"/>
      <c r="B54" s="35"/>
      <c r="C54" s="35"/>
    </row>
    <row r="55" spans="1:3" s="4" customFormat="1" ht="19.5" customHeight="1">
      <c r="A55" s="74" t="s">
        <v>70</v>
      </c>
      <c r="B55" s="75"/>
      <c r="C55" s="3"/>
    </row>
    <row r="56" spans="1:3" s="4" customFormat="1" ht="31.5" customHeight="1">
      <c r="A56" s="74" t="s">
        <v>71</v>
      </c>
      <c r="B56" s="75"/>
      <c r="C56" s="3"/>
    </row>
    <row r="57" spans="1:3" ht="13.5" customHeight="1">
      <c r="A57" s="36"/>
      <c r="B57" s="35"/>
      <c r="C57" s="13"/>
    </row>
    <row r="58" s="4" customFormat="1" ht="17.25" customHeight="1">
      <c r="A58" s="4" t="s">
        <v>72</v>
      </c>
    </row>
    <row r="59" s="4" customFormat="1" ht="12.75" customHeight="1"/>
    <row r="60" spans="1:2" s="4" customFormat="1" ht="15" customHeight="1">
      <c r="A60" s="4" t="s">
        <v>74</v>
      </c>
      <c r="B60" s="5"/>
    </row>
    <row r="61" s="4" customFormat="1" ht="14.25" customHeight="1">
      <c r="B61" s="6" t="s">
        <v>73</v>
      </c>
    </row>
  </sheetData>
  <sheetProtection/>
  <mergeCells count="10">
    <mergeCell ref="A52:B52"/>
    <mergeCell ref="A55:B55"/>
    <mergeCell ref="A56:B56"/>
    <mergeCell ref="A53:B53"/>
    <mergeCell ref="A7:D7"/>
    <mergeCell ref="B12:D12"/>
    <mergeCell ref="B8:C8"/>
    <mergeCell ref="A9:C9"/>
    <mergeCell ref="A10:C10"/>
    <mergeCell ref="B11:C11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2013-06-19T09:02:48Z</cp:lastPrinted>
  <dcterms:created xsi:type="dcterms:W3CDTF">2008-09-26T08:09:16Z</dcterms:created>
  <dcterms:modified xsi:type="dcterms:W3CDTF">2013-08-29T13:54:31Z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