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185" windowWidth="13275" windowHeight="10500" activeTab="0"/>
  </bookViews>
  <sheets>
    <sheet name="Saturs" sheetId="1" r:id="rId1"/>
    <sheet name="8.1.1." sheetId="2" r:id="rId2"/>
    <sheet name="8.1.2." sheetId="3" r:id="rId3"/>
    <sheet name="8.1.3." sheetId="4" r:id="rId4"/>
    <sheet name="8.1.4." sheetId="5" r:id="rId5"/>
    <sheet name="8.1.5." sheetId="6" r:id="rId6"/>
    <sheet name="8.1.6." sheetId="7" r:id="rId7"/>
    <sheet name="8.2.1." sheetId="8" r:id="rId8"/>
    <sheet name="8.2.2." sheetId="9" r:id="rId9"/>
    <sheet name="8.2.3." sheetId="10" r:id="rId10"/>
    <sheet name="8.3.1." sheetId="11" r:id="rId11"/>
    <sheet name="8.3.2." sheetId="12" r:id="rId12"/>
    <sheet name="8.3.3." sheetId="13" r:id="rId13"/>
    <sheet name="8.4." sheetId="14" r:id="rId14"/>
    <sheet name="8.5.1." sheetId="15" r:id="rId15"/>
    <sheet name="8.5.2." sheetId="16" r:id="rId16"/>
    <sheet name="8.6." sheetId="17" r:id="rId17"/>
    <sheet name="8.7." sheetId="18" r:id="rId18"/>
    <sheet name="8.8." sheetId="19" r:id="rId19"/>
  </sheets>
  <definedNames>
    <definedName name="_xlnm.Print_Titles" localSheetId="1">'8.1.1.'!$16:$17</definedName>
    <definedName name="_xlnm.Print_Titles" localSheetId="2">'8.1.2.'!$16:$17</definedName>
    <definedName name="_xlnm.Print_Titles" localSheetId="3">'8.1.3.'!$16:$17</definedName>
    <definedName name="_xlnm.Print_Titles" localSheetId="4">'8.1.4.'!$16:$17</definedName>
    <definedName name="_xlnm.Print_Titles" localSheetId="5">'8.1.5.'!$16:$17</definedName>
    <definedName name="_xlnm.Print_Titles" localSheetId="6">'8.1.6.'!$16:$17</definedName>
    <definedName name="_xlnm.Print_Titles" localSheetId="7">'8.2.1.'!$16:$17</definedName>
    <definedName name="_xlnm.Print_Titles" localSheetId="8">'8.2.2.'!$16:$17</definedName>
    <definedName name="_xlnm.Print_Titles" localSheetId="9">'8.2.3.'!$16:$17</definedName>
    <definedName name="_xlnm.Print_Titles" localSheetId="10">'8.3.1.'!$16:$17</definedName>
    <definedName name="_xlnm.Print_Titles" localSheetId="11">'8.3.2.'!$16:$17</definedName>
    <definedName name="_xlnm.Print_Titles" localSheetId="12">'8.3.3.'!$16:$17</definedName>
    <definedName name="_xlnm.Print_Titles" localSheetId="13">'8.4.'!$15:$16</definedName>
    <definedName name="_xlnm.Print_Titles" localSheetId="14">'8.5.1.'!$16:$17</definedName>
    <definedName name="_xlnm.Print_Titles" localSheetId="15">'8.5.2.'!$16:$17</definedName>
    <definedName name="_xlnm.Print_Titles" localSheetId="16">'8.6.'!$15:$16</definedName>
    <definedName name="_xlnm.Print_Titles" localSheetId="17">'8.7.'!$15:$16</definedName>
    <definedName name="_xlnm.Print_Titles" localSheetId="18">'8.8.'!$15:$16</definedName>
  </definedNames>
  <calcPr fullCalcOnLoad="1"/>
</workbook>
</file>

<file path=xl/sharedStrings.xml><?xml version="1.0" encoding="utf-8"?>
<sst xmlns="http://schemas.openxmlformats.org/spreadsheetml/2006/main" count="1289" uniqueCount="103">
  <si>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</si>
  <si>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</si>
  <si>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</si>
  <si>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</si>
  <si>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</si>
  <si>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</si>
  <si>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</si>
  <si>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</si>
  <si>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</si>
  <si>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</si>
  <si>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</si>
  <si>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</si>
  <si>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</si>
  <si>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</si>
  <si>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</si>
  <si>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</si>
  <si>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Transportlīdzekļu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</si>
  <si>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</si>
  <si>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</si>
  <si>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</si>
  <si>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</si>
  <si>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</si>
  <si>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</si>
  <si>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</si>
  <si>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Budžeta iestāžu dabas resursu nodokļa maksājumi</t>
  </si>
  <si>
    <t xml:space="preserve"> Saimniecības pamatlīdzekļi</t>
  </si>
  <si>
    <t> Pārējie budžeta iestāžu pārskaitītie nodokļi un nodevas</t>
  </si>
  <si>
    <t> Izdevumi par ūdeni un kanalizāciju</t>
  </si>
  <si>
    <t> Izdevumi par elektroenerģiju</t>
  </si>
  <si>
    <t> Izdevumi periodikas iegādei</t>
  </si>
  <si>
    <t>Pakalpojumu izmaksas kopā</t>
  </si>
  <si>
    <t>Pārējie sakaru pakalpojumi</t>
  </si>
  <si>
    <t>Iekārtas, inventāra un aparatūras remonts, tehniskā apkalpošana</t>
  </si>
  <si>
    <t>Normatīvajos aktos noteiktie darba devēja veselības izdevumi darba ņēmējiem</t>
  </si>
  <si>
    <t>Pārējie iestādes administratīvie izdevumi un ar iestādes darbības nodrošināšanu saistītie pakalpojumi</t>
  </si>
  <si>
    <t>Ēku, būvju un telpu remonts</t>
  </si>
  <si>
    <t>Pārējie informācijas tehnoloģiju pakalpojumi</t>
  </si>
  <si>
    <t>Pamatlīdzekļu izveidošana un nepabeigtā būvniecība</t>
  </si>
  <si>
    <t>Kapitālais remonts un rekonstrukcija</t>
  </si>
  <si>
    <t>Ēdināšanas izdevumi</t>
  </si>
  <si>
    <t xml:space="preserve"> Budžeta iestāžu pievienotās vērtības nodokļa maksājumi </t>
  </si>
  <si>
    <t>Iekārtu un inventāra īre un noma</t>
  </si>
  <si>
    <t>8.1. Diētiskā ēdināšana (izglītojamiem un darbiniekiem)</t>
  </si>
  <si>
    <t>8.1.1. Brokastis</t>
  </si>
  <si>
    <t>8. Ēdināšanas pakalpojumi</t>
  </si>
  <si>
    <t>Administratīvie izdevumi un sabiedriskās attiecības, kursu un semināru organizēšana</t>
  </si>
  <si>
    <t>Virtuves inventārs, trauki un galda piederumi</t>
  </si>
  <si>
    <t>Mācību līdzekļi un materiāli</t>
  </si>
  <si>
    <t>Saimniecības pamatlīdzekļi</t>
  </si>
  <si>
    <t>8.1.2. Pirmais ēdiens</t>
  </si>
  <si>
    <t>8.1.3. Otrais ēdiens</t>
  </si>
  <si>
    <t>8.1.4. Dzēriens</t>
  </si>
  <si>
    <t>8.1.5. Deserts</t>
  </si>
  <si>
    <t>8.1.6. Vakariņas</t>
  </si>
  <si>
    <t>8.2. Ēdināšana trīs reizes dienā bērniem no 2 līdz 14 gadu vecumam (vienai personai)</t>
  </si>
  <si>
    <t>8.2.1. Brokastis</t>
  </si>
  <si>
    <t>8.2.2. Pusdienas</t>
  </si>
  <si>
    <t>8.2.3. Vakariņas</t>
  </si>
  <si>
    <t>8.3. Ēdināšana trīs reizes dienā  (vienai personai)</t>
  </si>
  <si>
    <t>8.3.1. Brokastis</t>
  </si>
  <si>
    <t>8.3.2. Pusdienas</t>
  </si>
  <si>
    <t>8.3.3. Vakariņas</t>
  </si>
  <si>
    <t>8.4. Kafijas galda klāšana  (vienai personai)</t>
  </si>
  <si>
    <t>8.5. Konditorejas izstrādājumi</t>
  </si>
  <si>
    <t>8.5.1. Konditorejas izstrādājumi veids Nr.1</t>
  </si>
  <si>
    <t>8.6. Kafija</t>
  </si>
  <si>
    <t>8.7. Tēja (dažādas)</t>
  </si>
  <si>
    <t>8.8. Galda/ārstnieciskie minerālūdeņi</t>
  </si>
  <si>
    <t>SASKAŅOTS</t>
  </si>
  <si>
    <t>Sociālās integrācijas valsts aģentūras</t>
  </si>
  <si>
    <t>direktora p.i. I.Misūna</t>
  </si>
  <si>
    <t>8.5.2. Konditorejas izstrādājumi veids Nr.2</t>
  </si>
  <si>
    <t>Atalgojums</t>
  </si>
  <si>
    <t>Darba devēja valsts sociālās apdrošināšanas obligātās iemaksas, sociāla rakstura pabalsti un kompensācijas</t>
  </si>
  <si>
    <t>2013.gads un turpmāk</t>
  </si>
  <si>
    <t xml:space="preserve">                                                                   (amats)    (vārds, uzvārds)    (paraksts)</t>
  </si>
  <si>
    <t>2013.gada 19.jūnijā</t>
  </si>
  <si>
    <t>Izmaksu apjoms noteiktā laikposmā viena maksas pakalpojuma veida nodrošināšanai (2013.gada II pusgads)</t>
  </si>
  <si>
    <t>Izmaksu apjoms noteiktā laikposmā viena maksas pakalpojuma veida nodrošināšanai (2014) un turpmākajos gados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</si>
  <si>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</si>
  <si>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</si>
  <si>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</si>
  <si>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</si>
  <si>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</si>
  <si>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Aprēķinu sastādīja: SIVA Finanšu nodaļas vadītāja Gunta Apele</t>
  </si>
  <si>
    <t>(amats)   (Vārds, Uzvārds)  (paraksts)</t>
  </si>
  <si>
    <t>Labklājības ministre</t>
  </si>
  <si>
    <t>I.Viņķele</t>
  </si>
  <si>
    <t xml:space="preserve"> I.Ķīse, 67021651</t>
  </si>
  <si>
    <t>Inese.Kise@lm.gov.lv,</t>
  </si>
  <si>
    <t>fakss 67021678</t>
  </si>
  <si>
    <t>sākotnējās ietekmes novērtējuma ziņojumam (anotācijai)</t>
  </si>
  <si>
    <t>7.pielikums</t>
  </si>
  <si>
    <t>Satura rādītājs</t>
  </si>
  <si>
    <t xml:space="preserve">8.1.1 Brokastis (izglītojamiem un darbiniekiem) </t>
  </si>
  <si>
    <t xml:space="preserve">8.1.2. Pirmais ēdiens (izglītojamiem un darbiniekiem) </t>
  </si>
  <si>
    <t xml:space="preserve">8.1.3. Otrais ēdiens (izglītojamiem un darbiniekiem) </t>
  </si>
  <si>
    <t xml:space="preserve">8.1.4. Dzēriens (izglītojamiem un darbiniekiem) </t>
  </si>
  <si>
    <t xml:space="preserve">8.1.5. Deserts (izglītojamiem un darbiniekiem) </t>
  </si>
  <si>
    <t>8.1.6. Vakariņas (izglītojamiem un darbiniekiem)</t>
  </si>
  <si>
    <t xml:space="preserve">Ministru kabineta noteikumu projekta "Noteikumi par Sociālās integrācijas  </t>
  </si>
  <si>
    <t xml:space="preserve">valstas aģentūras sniegto maksas pakalpojumu cenrādi" </t>
  </si>
  <si>
    <t>29.08..2013. 16:55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</si>
</sst>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00"/>
    <numFmt numFmtId="182" formatCode="0.0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0" xfId="57" applyFont="1" applyAlignment="1">
      <alignment wrapText="1"/>
      <protection/>
    </xf>
    <xf numFmtId="0" fontId="3" fillId="0" borderId="11" xfId="57" applyFont="1" applyBorder="1">
      <alignment/>
      <protection/>
    </xf>
    <xf numFmtId="0" fontId="3" fillId="0" borderId="0" xfId="57" applyFont="1">
      <alignment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57" applyFont="1" applyBorder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2" fontId="3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3" fillId="0" borderId="0" xfId="57" applyFont="1" applyBorder="1" applyAlignment="1">
      <alignment wrapText="1"/>
      <protection/>
    </xf>
    <xf numFmtId="0" fontId="3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57" applyFont="1" applyAlignment="1">
      <alignment wrapText="1"/>
      <protection/>
    </xf>
    <xf numFmtId="0" fontId="3" fillId="0" borderId="12" xfId="57" applyFont="1" applyBorder="1" applyAlignment="1">
      <alignment wrapText="1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53" applyFont="1" applyAlignment="1" applyProtection="1">
      <alignment horizontal="left"/>
      <protection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workbookViewId="0" topLeftCell="A1">
      <selection activeCell="B23" sqref="B23:D23"/>
    </sheetView>
  </sheetViews>
  <sheetFormatPr defaultColWidth="9.140625" defaultRowHeight="12.75"/>
  <sheetData>
    <row r="1" spans="1:10" ht="15.75">
      <c r="A1" s="56"/>
      <c r="B1" s="59" t="s">
        <v>92</v>
      </c>
      <c r="C1" s="59"/>
      <c r="D1" s="59"/>
      <c r="E1" s="59"/>
      <c r="F1" s="59"/>
      <c r="G1" s="59"/>
      <c r="H1" s="59"/>
      <c r="I1" s="59"/>
      <c r="J1" s="59"/>
    </row>
    <row r="2" spans="1:10" ht="15.75">
      <c r="A2" s="59" t="s">
        <v>100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59" t="s">
        <v>101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>
      <c r="A4" s="59" t="s">
        <v>91</v>
      </c>
      <c r="B4" s="59"/>
      <c r="C4" s="59"/>
      <c r="D4" s="59"/>
      <c r="E4" s="59"/>
      <c r="F4" s="59"/>
      <c r="G4" s="59"/>
      <c r="H4" s="59"/>
      <c r="I4" s="59"/>
      <c r="J4" s="59"/>
    </row>
    <row r="8" spans="4:7" ht="15.75">
      <c r="D8" s="60" t="s">
        <v>93</v>
      </c>
      <c r="E8" s="60"/>
      <c r="F8" s="60"/>
      <c r="G8" s="60"/>
    </row>
    <row r="11" spans="2:10" ht="15" customHeight="1">
      <c r="B11" s="58" t="s">
        <v>94</v>
      </c>
      <c r="C11" s="58"/>
      <c r="D11" s="58"/>
      <c r="E11" s="58"/>
      <c r="F11" s="58"/>
      <c r="G11" s="58"/>
      <c r="H11" s="58"/>
      <c r="I11" s="58"/>
      <c r="J11" s="57"/>
    </row>
    <row r="12" spans="2:10" ht="15" customHeight="1">
      <c r="B12" s="58" t="s">
        <v>95</v>
      </c>
      <c r="C12" s="58"/>
      <c r="D12" s="58"/>
      <c r="E12" s="58"/>
      <c r="F12" s="58"/>
      <c r="G12" s="58"/>
      <c r="H12" s="58"/>
      <c r="I12" s="58"/>
      <c r="J12" s="57"/>
    </row>
    <row r="13" spans="2:10" ht="15" customHeight="1">
      <c r="B13" s="58" t="s">
        <v>96</v>
      </c>
      <c r="C13" s="58"/>
      <c r="D13" s="58"/>
      <c r="E13" s="58"/>
      <c r="F13" s="58"/>
      <c r="G13" s="58"/>
      <c r="H13" s="58"/>
      <c r="I13" s="58"/>
      <c r="J13" s="58"/>
    </row>
    <row r="14" spans="2:10" ht="15" customHeight="1">
      <c r="B14" s="58" t="s">
        <v>97</v>
      </c>
      <c r="C14" s="58"/>
      <c r="D14" s="58"/>
      <c r="E14" s="58"/>
      <c r="F14" s="58"/>
      <c r="G14" s="58"/>
      <c r="H14" s="58"/>
      <c r="I14" s="58"/>
      <c r="J14" s="57"/>
    </row>
    <row r="15" spans="2:10" ht="15" customHeight="1">
      <c r="B15" s="58" t="s">
        <v>98</v>
      </c>
      <c r="C15" s="58"/>
      <c r="D15" s="58"/>
      <c r="E15" s="58"/>
      <c r="F15" s="58"/>
      <c r="G15" s="58"/>
      <c r="H15" s="58"/>
      <c r="I15" s="58"/>
      <c r="J15" s="58"/>
    </row>
    <row r="16" spans="2:10" ht="15" customHeight="1">
      <c r="B16" s="58" t="s">
        <v>99</v>
      </c>
      <c r="C16" s="58"/>
      <c r="D16" s="58"/>
      <c r="E16" s="58"/>
      <c r="F16" s="58"/>
      <c r="G16" s="58"/>
      <c r="H16" s="58"/>
      <c r="I16" s="58"/>
      <c r="J16" s="57"/>
    </row>
    <row r="17" spans="2:10" ht="15" customHeight="1">
      <c r="B17" s="58" t="s">
        <v>54</v>
      </c>
      <c r="C17" s="58"/>
      <c r="D17" s="58"/>
      <c r="E17" s="58"/>
      <c r="F17" s="58"/>
      <c r="G17" s="58"/>
      <c r="H17" s="58"/>
      <c r="I17" s="58"/>
      <c r="J17" s="58"/>
    </row>
    <row r="18" spans="2:10" ht="15.75">
      <c r="B18" s="58" t="s">
        <v>55</v>
      </c>
      <c r="C18" s="58"/>
      <c r="D18" s="58"/>
      <c r="E18" s="57"/>
      <c r="F18" s="57"/>
      <c r="G18" s="57"/>
      <c r="H18" s="57"/>
      <c r="I18" s="57"/>
      <c r="J18" s="57"/>
    </row>
    <row r="19" spans="2:10" ht="15.75">
      <c r="B19" s="58" t="s">
        <v>56</v>
      </c>
      <c r="C19" s="58"/>
      <c r="D19" s="58"/>
      <c r="E19" s="57"/>
      <c r="F19" s="57"/>
      <c r="G19" s="57"/>
      <c r="H19" s="57"/>
      <c r="I19" s="57"/>
      <c r="J19" s="57"/>
    </row>
    <row r="20" spans="2:10" ht="15.75">
      <c r="B20" s="58" t="s">
        <v>57</v>
      </c>
      <c r="C20" s="58"/>
      <c r="D20" s="58"/>
      <c r="E20" s="57"/>
      <c r="F20" s="57"/>
      <c r="G20" s="57"/>
      <c r="H20" s="57"/>
      <c r="I20" s="57"/>
      <c r="J20" s="57"/>
    </row>
    <row r="21" spans="2:10" ht="15.75">
      <c r="B21" s="58" t="s">
        <v>58</v>
      </c>
      <c r="C21" s="58"/>
      <c r="D21" s="58"/>
      <c r="E21" s="57"/>
      <c r="F21" s="57"/>
      <c r="G21" s="57"/>
      <c r="H21" s="57"/>
      <c r="I21" s="57"/>
      <c r="J21" s="57"/>
    </row>
    <row r="22" spans="2:10" ht="15.75">
      <c r="B22" s="58" t="s">
        <v>59</v>
      </c>
      <c r="C22" s="58"/>
      <c r="D22" s="58"/>
      <c r="E22" s="57"/>
      <c r="F22" s="57"/>
      <c r="G22" s="57"/>
      <c r="H22" s="57"/>
      <c r="I22" s="57"/>
      <c r="J22" s="57"/>
    </row>
    <row r="23" spans="2:10" ht="15.75">
      <c r="B23" s="58" t="s">
        <v>60</v>
      </c>
      <c r="C23" s="58"/>
      <c r="D23" s="58"/>
      <c r="E23" s="57"/>
      <c r="F23" s="57"/>
      <c r="G23" s="57"/>
      <c r="H23" s="57"/>
      <c r="I23" s="57"/>
      <c r="J23" s="57"/>
    </row>
    <row r="24" spans="2:10" ht="15.75">
      <c r="B24" s="58" t="s">
        <v>61</v>
      </c>
      <c r="C24" s="58"/>
      <c r="D24" s="58"/>
      <c r="E24" s="57"/>
      <c r="F24" s="57"/>
      <c r="G24" s="57"/>
      <c r="H24" s="57"/>
      <c r="I24" s="57"/>
      <c r="J24" s="57"/>
    </row>
    <row r="25" spans="2:10" ht="15.75">
      <c r="B25" s="58" t="s">
        <v>62</v>
      </c>
      <c r="C25" s="58"/>
      <c r="D25" s="58"/>
      <c r="E25" s="57"/>
      <c r="F25" s="57"/>
      <c r="G25" s="57"/>
      <c r="H25" s="57"/>
      <c r="I25" s="57"/>
      <c r="J25" s="57"/>
    </row>
    <row r="26" spans="2:10" ht="15.75" customHeight="1">
      <c r="B26" s="58" t="s">
        <v>64</v>
      </c>
      <c r="C26" s="58"/>
      <c r="D26" s="58"/>
      <c r="E26" s="58"/>
      <c r="F26" s="58"/>
      <c r="G26" s="58"/>
      <c r="H26" s="57"/>
      <c r="I26" s="57"/>
      <c r="J26" s="57"/>
    </row>
    <row r="27" spans="2:10" ht="15.75" customHeight="1">
      <c r="B27" s="58" t="s">
        <v>71</v>
      </c>
      <c r="C27" s="58"/>
      <c r="D27" s="58"/>
      <c r="E27" s="58"/>
      <c r="F27" s="58"/>
      <c r="G27" s="58"/>
      <c r="H27" s="57"/>
      <c r="I27" s="57"/>
      <c r="J27" s="57"/>
    </row>
    <row r="28" spans="2:10" ht="15.75">
      <c r="B28" s="58" t="s">
        <v>65</v>
      </c>
      <c r="C28" s="58"/>
      <c r="D28" s="58"/>
      <c r="E28" s="57"/>
      <c r="F28" s="57"/>
      <c r="G28" s="57"/>
      <c r="H28" s="57"/>
      <c r="I28" s="57"/>
      <c r="J28" s="57"/>
    </row>
    <row r="29" spans="2:10" ht="15.75">
      <c r="B29" s="58" t="s">
        <v>66</v>
      </c>
      <c r="C29" s="58"/>
      <c r="D29" s="58"/>
      <c r="E29" s="57"/>
      <c r="F29" s="57"/>
      <c r="G29" s="57"/>
      <c r="H29" s="57"/>
      <c r="I29" s="57"/>
      <c r="J29" s="57"/>
    </row>
    <row r="30" spans="2:10" ht="15.75" customHeight="1">
      <c r="B30" s="58" t="s">
        <v>67</v>
      </c>
      <c r="C30" s="58"/>
      <c r="D30" s="58"/>
      <c r="E30" s="58"/>
      <c r="F30" s="58"/>
      <c r="G30" s="58"/>
      <c r="H30" s="57"/>
      <c r="I30" s="57"/>
      <c r="J30" s="57"/>
    </row>
  </sheetData>
  <sheetProtection/>
  <mergeCells count="25">
    <mergeCell ref="B11:I11"/>
    <mergeCell ref="B12:I12"/>
    <mergeCell ref="B13:J13"/>
    <mergeCell ref="B1:J1"/>
    <mergeCell ref="A2:J2"/>
    <mergeCell ref="A3:J3"/>
    <mergeCell ref="A4:J4"/>
    <mergeCell ref="D8:G8"/>
    <mergeCell ref="B18:D18"/>
    <mergeCell ref="B17:J17"/>
    <mergeCell ref="B19:D19"/>
    <mergeCell ref="B20:D20"/>
    <mergeCell ref="B21:D21"/>
    <mergeCell ref="B14:I14"/>
    <mergeCell ref="B15:J15"/>
    <mergeCell ref="B16:I16"/>
    <mergeCell ref="B28:D28"/>
    <mergeCell ref="B29:D29"/>
    <mergeCell ref="B26:G26"/>
    <mergeCell ref="B27:G27"/>
    <mergeCell ref="B30:G30"/>
    <mergeCell ref="B22:D22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5.7109375" style="14" customWidth="1"/>
    <col min="2" max="2" width="52.140625" style="14" customWidth="1"/>
    <col min="3" max="3" width="24.28125" style="14" customWidth="1"/>
    <col min="4" max="4" width="22.140625" style="14" customWidth="1"/>
    <col min="5" max="16384" width="9.140625" style="14" customWidth="1"/>
  </cols>
  <sheetData>
    <row r="1" spans="2:4" ht="15">
      <c r="B1" s="3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3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.75" customHeight="1">
      <c r="A9" s="61" t="s">
        <v>1</v>
      </c>
      <c r="B9" s="61"/>
      <c r="C9" s="61"/>
      <c r="D9" s="61"/>
    </row>
    <row r="10" spans="1:4" ht="15.75" customHeight="1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6.5" customHeight="1">
      <c r="A12" s="17"/>
      <c r="B12" s="61" t="s">
        <v>54</v>
      </c>
      <c r="C12" s="61"/>
      <c r="D12" s="61"/>
    </row>
    <row r="13" spans="1:4" ht="14.25" customHeight="1">
      <c r="A13" s="17"/>
      <c r="B13" s="61" t="s">
        <v>57</v>
      </c>
      <c r="C13" s="61"/>
      <c r="D13" s="61"/>
    </row>
    <row r="14" spans="1:4" ht="15">
      <c r="A14" s="17" t="s">
        <v>2</v>
      </c>
      <c r="B14" s="17" t="s">
        <v>74</v>
      </c>
      <c r="C14" s="17"/>
      <c r="D14" s="17"/>
    </row>
    <row r="15" spans="2:4" ht="15">
      <c r="B15" s="18"/>
      <c r="C15" s="18"/>
      <c r="D15" s="18"/>
    </row>
    <row r="16" spans="1:4" ht="75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19">
        <v>1</v>
      </c>
      <c r="B17" s="20">
        <v>2</v>
      </c>
      <c r="C17" s="19">
        <v>3</v>
      </c>
      <c r="D17" s="19">
        <v>4</v>
      </c>
    </row>
    <row r="18" spans="1:4" ht="15">
      <c r="A18" s="43"/>
      <c r="B18" s="48" t="s">
        <v>6</v>
      </c>
      <c r="C18" s="48"/>
      <c r="D18" s="48"/>
    </row>
    <row r="19" spans="1:4" ht="15">
      <c r="A19" s="42">
        <v>1100</v>
      </c>
      <c r="B19" s="42" t="s">
        <v>72</v>
      </c>
      <c r="C19" s="40">
        <f>D19/1789*500</f>
        <v>101.28842929010622</v>
      </c>
      <c r="D19" s="40">
        <v>362.41</v>
      </c>
    </row>
    <row r="20" spans="1:4" ht="30">
      <c r="A20" s="42">
        <v>1200</v>
      </c>
      <c r="B20" s="46" t="s">
        <v>73</v>
      </c>
      <c r="C20" s="40">
        <f aca="true" t="shared" si="0" ref="C20:C61">D20/1789*500</f>
        <v>24.39910564561207</v>
      </c>
      <c r="D20" s="40">
        <v>87.3</v>
      </c>
    </row>
    <row r="21" spans="1:4" ht="15">
      <c r="A21" s="42">
        <v>2222</v>
      </c>
      <c r="B21" s="46" t="s">
        <v>27</v>
      </c>
      <c r="C21" s="40">
        <f t="shared" si="0"/>
        <v>8.655673560648408</v>
      </c>
      <c r="D21" s="40">
        <v>30.97</v>
      </c>
    </row>
    <row r="22" spans="1:4" ht="15">
      <c r="A22" s="42">
        <v>2223</v>
      </c>
      <c r="B22" s="46" t="s">
        <v>28</v>
      </c>
      <c r="C22" s="40">
        <f t="shared" si="0"/>
        <v>4.991615427613191</v>
      </c>
      <c r="D22" s="40">
        <v>17.86</v>
      </c>
    </row>
    <row r="23" spans="1:4" ht="30">
      <c r="A23" s="42">
        <v>2231</v>
      </c>
      <c r="B23" s="46" t="s">
        <v>45</v>
      </c>
      <c r="C23" s="40">
        <f t="shared" si="0"/>
        <v>2.4259362772498605</v>
      </c>
      <c r="D23" s="40">
        <v>8.68</v>
      </c>
    </row>
    <row r="24" spans="1:4" ht="30">
      <c r="A24" s="42">
        <v>2243</v>
      </c>
      <c r="B24" s="46" t="s">
        <v>32</v>
      </c>
      <c r="C24" s="40">
        <f t="shared" si="0"/>
        <v>2.0626048071548353</v>
      </c>
      <c r="D24" s="40">
        <v>7.38</v>
      </c>
    </row>
    <row r="25" spans="1:4" ht="15">
      <c r="A25" s="42">
        <v>2244</v>
      </c>
      <c r="B25" s="46" t="s">
        <v>14</v>
      </c>
      <c r="C25" s="40">
        <f t="shared" si="0"/>
        <v>1.0285075461151483</v>
      </c>
      <c r="D25" s="40">
        <v>3.68</v>
      </c>
    </row>
    <row r="26" spans="1:4" ht="15">
      <c r="A26" s="42">
        <v>2251</v>
      </c>
      <c r="B26" s="46" t="s">
        <v>11</v>
      </c>
      <c r="C26" s="40">
        <f t="shared" si="0"/>
        <v>6.60145332588038</v>
      </c>
      <c r="D26" s="40">
        <v>23.62</v>
      </c>
    </row>
    <row r="27" spans="1:4" ht="15" customHeight="1">
      <c r="A27" s="42">
        <v>2279</v>
      </c>
      <c r="B27" s="46" t="s">
        <v>17</v>
      </c>
      <c r="C27" s="40">
        <f t="shared" si="0"/>
        <v>0.5449972051425377</v>
      </c>
      <c r="D27" s="40">
        <v>1.95</v>
      </c>
    </row>
    <row r="28" spans="1:4" ht="13.5" customHeight="1">
      <c r="A28" s="42">
        <v>2321</v>
      </c>
      <c r="B28" s="46" t="s">
        <v>20</v>
      </c>
      <c r="C28" s="40">
        <f t="shared" si="0"/>
        <v>14.379541643376188</v>
      </c>
      <c r="D28" s="40">
        <v>51.45</v>
      </c>
    </row>
    <row r="29" spans="1:4" ht="15">
      <c r="A29" s="42">
        <v>2362</v>
      </c>
      <c r="B29" s="46" t="s">
        <v>46</v>
      </c>
      <c r="C29" s="40">
        <f t="shared" si="0"/>
        <v>0.8188932364449413</v>
      </c>
      <c r="D29" s="40">
        <v>2.93</v>
      </c>
    </row>
    <row r="30" spans="1:4" ht="15">
      <c r="A30" s="42">
        <v>2363</v>
      </c>
      <c r="B30" s="46" t="s">
        <v>39</v>
      </c>
      <c r="C30" s="40">
        <f t="shared" si="0"/>
        <v>300.00000000000006</v>
      </c>
      <c r="D30" s="40">
        <v>1073.4</v>
      </c>
    </row>
    <row r="31" spans="1:4" ht="15">
      <c r="A31" s="42">
        <v>2370</v>
      </c>
      <c r="B31" s="46" t="s">
        <v>47</v>
      </c>
      <c r="C31" s="40">
        <f t="shared" si="0"/>
        <v>0.09502515371716043</v>
      </c>
      <c r="D31" s="40">
        <v>0.34</v>
      </c>
    </row>
    <row r="32" spans="1:4" ht="18" customHeight="1">
      <c r="A32" s="42">
        <v>5232</v>
      </c>
      <c r="B32" s="46" t="s">
        <v>48</v>
      </c>
      <c r="C32" s="40">
        <f t="shared" si="0"/>
        <v>1.0955841252096143</v>
      </c>
      <c r="D32" s="40">
        <v>3.92</v>
      </c>
    </row>
    <row r="33" spans="1:4" ht="15">
      <c r="A33" s="42"/>
      <c r="B33" s="47" t="s">
        <v>7</v>
      </c>
      <c r="C33" s="41">
        <f>SUM(C19:C32)</f>
        <v>468.38736724427065</v>
      </c>
      <c r="D33" s="41">
        <f>SUM(D19:D32)</f>
        <v>1675.89</v>
      </c>
    </row>
    <row r="34" spans="1:4" ht="17.25" customHeight="1">
      <c r="A34" s="44"/>
      <c r="B34" s="42" t="s">
        <v>8</v>
      </c>
      <c r="C34" s="40"/>
      <c r="D34" s="42"/>
    </row>
    <row r="35" spans="1:4" ht="15">
      <c r="A35" s="42">
        <v>1100</v>
      </c>
      <c r="B35" s="42" t="s">
        <v>72</v>
      </c>
      <c r="C35" s="40">
        <f t="shared" si="0"/>
        <v>70.57294577976522</v>
      </c>
      <c r="D35" s="40">
        <v>252.51</v>
      </c>
    </row>
    <row r="36" spans="1:4" ht="30">
      <c r="A36" s="42">
        <v>1200</v>
      </c>
      <c r="B36" s="46" t="s">
        <v>73</v>
      </c>
      <c r="C36" s="40">
        <f t="shared" si="0"/>
        <v>17.00111794298491</v>
      </c>
      <c r="D36" s="40">
        <v>60.83</v>
      </c>
    </row>
    <row r="37" spans="1:4" ht="15">
      <c r="A37" s="42">
        <v>2219</v>
      </c>
      <c r="B37" s="42" t="s">
        <v>31</v>
      </c>
      <c r="C37" s="40">
        <f t="shared" si="0"/>
        <v>2.112912241475685</v>
      </c>
      <c r="D37" s="40">
        <v>7.56</v>
      </c>
    </row>
    <row r="38" spans="1:4" ht="30">
      <c r="A38" s="42">
        <v>2234</v>
      </c>
      <c r="B38" s="46" t="s">
        <v>33</v>
      </c>
      <c r="C38" s="40">
        <f t="shared" si="0"/>
        <v>0.15651201788708777</v>
      </c>
      <c r="D38" s="40">
        <v>0.56</v>
      </c>
    </row>
    <row r="39" spans="1:4" ht="30">
      <c r="A39" s="42">
        <v>2239</v>
      </c>
      <c r="B39" s="46" t="s">
        <v>34</v>
      </c>
      <c r="C39" s="40">
        <f t="shared" si="0"/>
        <v>0.849636668529905</v>
      </c>
      <c r="D39" s="40">
        <v>3.04</v>
      </c>
    </row>
    <row r="40" spans="1:4" ht="15">
      <c r="A40" s="42">
        <v>2241</v>
      </c>
      <c r="B40" s="46" t="s">
        <v>35</v>
      </c>
      <c r="C40" s="40">
        <f t="shared" si="0"/>
        <v>0.17887087758524317</v>
      </c>
      <c r="D40" s="40">
        <v>0.64</v>
      </c>
    </row>
    <row r="41" spans="1:4" ht="15">
      <c r="A41" s="42">
        <v>2242</v>
      </c>
      <c r="B41" s="46" t="s">
        <v>12</v>
      </c>
      <c r="C41" s="40">
        <f t="shared" si="0"/>
        <v>0.6931246506428173</v>
      </c>
      <c r="D41" s="40">
        <v>2.48</v>
      </c>
    </row>
    <row r="42" spans="1:4" ht="29.25" customHeight="1">
      <c r="A42" s="42">
        <v>2243</v>
      </c>
      <c r="B42" s="46" t="s">
        <v>13</v>
      </c>
      <c r="C42" s="40">
        <f t="shared" si="0"/>
        <v>0.6791503633314702</v>
      </c>
      <c r="D42" s="40">
        <v>2.43</v>
      </c>
    </row>
    <row r="43" spans="1:4" ht="15">
      <c r="A43" s="42">
        <v>2244</v>
      </c>
      <c r="B43" s="46" t="s">
        <v>14</v>
      </c>
      <c r="C43" s="40">
        <f t="shared" si="0"/>
        <v>0.14533258803801008</v>
      </c>
      <c r="D43" s="40">
        <v>0.52</v>
      </c>
    </row>
    <row r="44" spans="1:4" ht="15">
      <c r="A44" s="42">
        <v>2247</v>
      </c>
      <c r="B44" s="48" t="s">
        <v>15</v>
      </c>
      <c r="C44" s="40">
        <f t="shared" si="0"/>
        <v>0.20122973728339855</v>
      </c>
      <c r="D44" s="40">
        <v>0.72</v>
      </c>
    </row>
    <row r="45" spans="1:4" ht="15">
      <c r="A45" s="42">
        <v>2251</v>
      </c>
      <c r="B45" s="46" t="s">
        <v>11</v>
      </c>
      <c r="C45" s="40">
        <f t="shared" si="0"/>
        <v>1.5707098937954163</v>
      </c>
      <c r="D45" s="40">
        <v>5.62</v>
      </c>
    </row>
    <row r="46" spans="1:4" ht="15">
      <c r="A46" s="42">
        <v>2259</v>
      </c>
      <c r="B46" s="46" t="s">
        <v>36</v>
      </c>
      <c r="C46" s="40">
        <f t="shared" si="0"/>
        <v>0.013974287311347122</v>
      </c>
      <c r="D46" s="40">
        <v>0.05</v>
      </c>
    </row>
    <row r="47" spans="1:4" ht="15">
      <c r="A47" s="42">
        <v>2262</v>
      </c>
      <c r="B47" s="46" t="s">
        <v>16</v>
      </c>
      <c r="C47" s="40">
        <f t="shared" si="0"/>
        <v>1.6517607602012299</v>
      </c>
      <c r="D47" s="40">
        <v>5.91</v>
      </c>
    </row>
    <row r="48" spans="1:4" ht="15">
      <c r="A48" s="42">
        <v>2264</v>
      </c>
      <c r="B48" s="46" t="s">
        <v>41</v>
      </c>
      <c r="C48" s="40">
        <f t="shared" si="0"/>
        <v>0.013974287311347122</v>
      </c>
      <c r="D48" s="40">
        <v>0.05</v>
      </c>
    </row>
    <row r="49" spans="1:4" ht="18" customHeight="1">
      <c r="A49" s="42">
        <v>2279</v>
      </c>
      <c r="B49" s="46" t="s">
        <v>17</v>
      </c>
      <c r="C49" s="40">
        <f t="shared" si="0"/>
        <v>0.1816657350475126</v>
      </c>
      <c r="D49" s="40">
        <v>0.65</v>
      </c>
    </row>
    <row r="50" spans="1:4" ht="15">
      <c r="A50" s="42">
        <v>2311</v>
      </c>
      <c r="B50" s="46" t="s">
        <v>18</v>
      </c>
      <c r="C50" s="40">
        <f t="shared" si="0"/>
        <v>0.8384572386808273</v>
      </c>
      <c r="D50" s="40">
        <v>3</v>
      </c>
    </row>
    <row r="51" spans="1:4" ht="15">
      <c r="A51" s="42">
        <v>2312</v>
      </c>
      <c r="B51" s="46" t="s">
        <v>19</v>
      </c>
      <c r="C51" s="40">
        <f t="shared" si="0"/>
        <v>0.20402459474566798</v>
      </c>
      <c r="D51" s="40">
        <v>0.73</v>
      </c>
    </row>
    <row r="52" spans="1:4" ht="15.75" customHeight="1">
      <c r="A52" s="42">
        <v>2322</v>
      </c>
      <c r="B52" s="46" t="s">
        <v>21</v>
      </c>
      <c r="C52" s="40">
        <f t="shared" si="0"/>
        <v>4.22023476802683</v>
      </c>
      <c r="D52" s="40">
        <v>15.1</v>
      </c>
    </row>
    <row r="53" spans="1:4" ht="15.75" customHeight="1">
      <c r="A53" s="42">
        <v>2350</v>
      </c>
      <c r="B53" s="46" t="s">
        <v>22</v>
      </c>
      <c r="C53" s="40">
        <f t="shared" si="0"/>
        <v>3.3119060927892674</v>
      </c>
      <c r="D53" s="40">
        <v>11.85</v>
      </c>
    </row>
    <row r="54" spans="1:4" ht="15">
      <c r="A54" s="42">
        <v>2361</v>
      </c>
      <c r="B54" s="46" t="s">
        <v>23</v>
      </c>
      <c r="C54" s="40">
        <f t="shared" si="0"/>
        <v>1.291224147568474</v>
      </c>
      <c r="D54" s="40">
        <v>4.62</v>
      </c>
    </row>
    <row r="55" spans="1:4" ht="15">
      <c r="A55" s="42">
        <v>2400</v>
      </c>
      <c r="B55" s="46" t="s">
        <v>29</v>
      </c>
      <c r="C55" s="40">
        <f t="shared" si="0"/>
        <v>0.23756288429290107</v>
      </c>
      <c r="D55" s="40">
        <v>0.85</v>
      </c>
    </row>
    <row r="56" spans="1:4" ht="15" customHeight="1">
      <c r="A56" s="42">
        <v>2512</v>
      </c>
      <c r="B56" s="46" t="s">
        <v>40</v>
      </c>
      <c r="C56" s="40">
        <f t="shared" si="0"/>
        <v>125.2012297372834</v>
      </c>
      <c r="D56" s="40">
        <v>447.97</v>
      </c>
    </row>
    <row r="57" spans="1:4" ht="15">
      <c r="A57" s="42">
        <v>2515</v>
      </c>
      <c r="B57" s="46" t="s">
        <v>24</v>
      </c>
      <c r="C57" s="40">
        <f t="shared" si="0"/>
        <v>0.29066517607602016</v>
      </c>
      <c r="D57" s="40">
        <v>1.04</v>
      </c>
    </row>
    <row r="58" spans="1:4" ht="15">
      <c r="A58" s="42">
        <v>2519</v>
      </c>
      <c r="B58" s="46" t="s">
        <v>26</v>
      </c>
      <c r="C58" s="40">
        <f t="shared" si="0"/>
        <v>0.011179429849077698</v>
      </c>
      <c r="D58" s="40">
        <v>0.04</v>
      </c>
    </row>
    <row r="59" spans="1:4" ht="15">
      <c r="A59" s="42">
        <v>5232</v>
      </c>
      <c r="B59" s="46" t="s">
        <v>25</v>
      </c>
      <c r="C59" s="40">
        <f t="shared" si="0"/>
        <v>9.782001117942986</v>
      </c>
      <c r="D59" s="40">
        <v>35</v>
      </c>
    </row>
    <row r="60" spans="1:4" ht="15">
      <c r="A60" s="42">
        <v>5240</v>
      </c>
      <c r="B60" s="46" t="s">
        <v>37</v>
      </c>
      <c r="C60" s="40">
        <f t="shared" si="0"/>
        <v>2.0402459474566794</v>
      </c>
      <c r="D60" s="40">
        <v>7.3</v>
      </c>
    </row>
    <row r="61" spans="1:4" ht="15">
      <c r="A61" s="42">
        <v>5250</v>
      </c>
      <c r="B61" s="46" t="s">
        <v>38</v>
      </c>
      <c r="C61" s="40">
        <f t="shared" si="0"/>
        <v>8.160983789826718</v>
      </c>
      <c r="D61" s="40">
        <v>29.2</v>
      </c>
    </row>
    <row r="62" spans="1:4" ht="15">
      <c r="A62" s="44"/>
      <c r="B62" s="49" t="s">
        <v>9</v>
      </c>
      <c r="C62" s="41">
        <f>SUM(C35:C61)</f>
        <v>251.61263275572946</v>
      </c>
      <c r="D62" s="41">
        <f>SUM(D35:D61)</f>
        <v>900.2700000000001</v>
      </c>
    </row>
    <row r="63" spans="1:4" ht="15">
      <c r="A63" s="44"/>
      <c r="B63" s="49" t="s">
        <v>30</v>
      </c>
      <c r="C63" s="41">
        <f>C62+C33</f>
        <v>720.0000000000001</v>
      </c>
      <c r="D63" s="41">
        <f>D62+D33</f>
        <v>2576.1600000000003</v>
      </c>
    </row>
    <row r="64" spans="1:4" ht="15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500</v>
      </c>
      <c r="D65" s="7">
        <v>1789</v>
      </c>
    </row>
    <row r="66" spans="1:4" ht="30.75" customHeight="1">
      <c r="A66" s="62" t="s">
        <v>80</v>
      </c>
      <c r="B66" s="63"/>
      <c r="C66" s="27">
        <f>C63/C65</f>
        <v>1.4400000000000002</v>
      </c>
      <c r="D66" s="27">
        <f>D63/D65</f>
        <v>1.4400000000000002</v>
      </c>
    </row>
    <row r="67" spans="1:4" ht="15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B13:D13"/>
    <mergeCell ref="A65:B65"/>
    <mergeCell ref="A7:D7"/>
    <mergeCell ref="B8:D8"/>
    <mergeCell ref="A68:B68"/>
    <mergeCell ref="A69:B69"/>
    <mergeCell ref="A66:B66"/>
    <mergeCell ref="A9:D9"/>
    <mergeCell ref="A10:D10"/>
    <mergeCell ref="B11:D11"/>
    <mergeCell ref="B12:D12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600" verticalDpi="600" orientation="portrait" paperSize="9" scale="7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D39" sqref="D39"/>
    </sheetView>
  </sheetViews>
  <sheetFormatPr defaultColWidth="9.140625" defaultRowHeight="12.75"/>
  <cols>
    <col min="1" max="1" width="15.7109375" style="14" customWidth="1"/>
    <col min="2" max="2" width="52.00390625" style="14" customWidth="1"/>
    <col min="3" max="3" width="21.28125" style="14" customWidth="1"/>
    <col min="4" max="4" width="22.14062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.75" customHeight="1">
      <c r="A9" s="61" t="s">
        <v>1</v>
      </c>
      <c r="B9" s="61"/>
      <c r="C9" s="61"/>
      <c r="D9" s="61"/>
    </row>
    <row r="10" spans="1:4" ht="15.75" customHeight="1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8" customHeight="1">
      <c r="A12" s="17"/>
      <c r="B12" s="61" t="s">
        <v>58</v>
      </c>
      <c r="C12" s="61"/>
      <c r="D12" s="61"/>
    </row>
    <row r="13" spans="1:4" ht="15">
      <c r="A13" s="17"/>
      <c r="B13" s="61" t="s">
        <v>59</v>
      </c>
      <c r="C13" s="61"/>
      <c r="D13" s="61"/>
    </row>
    <row r="14" spans="1:4" ht="15">
      <c r="A14" s="17" t="s">
        <v>2</v>
      </c>
      <c r="B14" s="17" t="s">
        <v>74</v>
      </c>
      <c r="C14" s="17"/>
      <c r="D14" s="17"/>
    </row>
    <row r="15" spans="2:4" ht="15">
      <c r="B15" s="18"/>
      <c r="C15" s="18"/>
      <c r="D15" s="18"/>
    </row>
    <row r="16" spans="1:4" ht="90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19">
        <v>1</v>
      </c>
      <c r="B17" s="20">
        <v>2</v>
      </c>
      <c r="C17" s="19">
        <v>3</v>
      </c>
      <c r="D17" s="19">
        <v>4</v>
      </c>
    </row>
    <row r="18" spans="1:4" ht="15">
      <c r="A18" s="43"/>
      <c r="B18" s="48" t="s">
        <v>6</v>
      </c>
      <c r="C18" s="48"/>
      <c r="D18" s="48"/>
    </row>
    <row r="19" spans="1:4" ht="15">
      <c r="A19" s="42">
        <v>1100</v>
      </c>
      <c r="B19" s="42" t="s">
        <v>72</v>
      </c>
      <c r="C19" s="40">
        <f>D19/63*25</f>
        <v>17.976190476190474</v>
      </c>
      <c r="D19" s="40">
        <v>45.3</v>
      </c>
    </row>
    <row r="20" spans="1:4" ht="30">
      <c r="A20" s="42">
        <v>1200</v>
      </c>
      <c r="B20" s="46" t="s">
        <v>73</v>
      </c>
      <c r="C20" s="40">
        <f aca="true" t="shared" si="0" ref="C20:C61">D20/63*25</f>
        <v>4.329365079365079</v>
      </c>
      <c r="D20" s="40">
        <v>10.91</v>
      </c>
    </row>
    <row r="21" spans="1:4" ht="15">
      <c r="A21" s="42">
        <v>2222</v>
      </c>
      <c r="B21" s="46" t="s">
        <v>27</v>
      </c>
      <c r="C21" s="40">
        <f t="shared" si="0"/>
        <v>1.5357142857142858</v>
      </c>
      <c r="D21" s="40">
        <v>3.87</v>
      </c>
    </row>
    <row r="22" spans="1:4" ht="15">
      <c r="A22" s="42">
        <v>2223</v>
      </c>
      <c r="B22" s="46" t="s">
        <v>28</v>
      </c>
      <c r="C22" s="40">
        <f t="shared" si="0"/>
        <v>0.884920634920635</v>
      </c>
      <c r="D22" s="40">
        <v>2.23</v>
      </c>
    </row>
    <row r="23" spans="1:4" ht="30">
      <c r="A23" s="42">
        <v>2231</v>
      </c>
      <c r="B23" s="46" t="s">
        <v>45</v>
      </c>
      <c r="C23" s="40">
        <f t="shared" si="0"/>
        <v>0.4285714285714286</v>
      </c>
      <c r="D23" s="40">
        <v>1.08</v>
      </c>
    </row>
    <row r="24" spans="1:4" ht="30">
      <c r="A24" s="42">
        <v>2243</v>
      </c>
      <c r="B24" s="46" t="s">
        <v>32</v>
      </c>
      <c r="C24" s="40">
        <f t="shared" si="0"/>
        <v>0.3650793650793651</v>
      </c>
      <c r="D24" s="40">
        <v>0.92</v>
      </c>
    </row>
    <row r="25" spans="1:4" ht="15">
      <c r="A25" s="42">
        <v>2244</v>
      </c>
      <c r="B25" s="46" t="s">
        <v>14</v>
      </c>
      <c r="C25" s="40">
        <f t="shared" si="0"/>
        <v>0.18253968253968256</v>
      </c>
      <c r="D25" s="40">
        <v>0.46</v>
      </c>
    </row>
    <row r="26" spans="1:4" ht="15">
      <c r="A26" s="42">
        <v>2251</v>
      </c>
      <c r="B26" s="46" t="s">
        <v>11</v>
      </c>
      <c r="C26" s="40">
        <f t="shared" si="0"/>
        <v>1.1706349206349207</v>
      </c>
      <c r="D26" s="40">
        <v>2.95</v>
      </c>
    </row>
    <row r="27" spans="1:4" ht="15">
      <c r="A27" s="42">
        <v>2279</v>
      </c>
      <c r="B27" s="46" t="s">
        <v>17</v>
      </c>
      <c r="C27" s="40">
        <f t="shared" si="0"/>
        <v>0.09523809523809523</v>
      </c>
      <c r="D27" s="40">
        <v>0.24</v>
      </c>
    </row>
    <row r="28" spans="1:4" ht="15">
      <c r="A28" s="42">
        <v>2321</v>
      </c>
      <c r="B28" s="46" t="s">
        <v>20</v>
      </c>
      <c r="C28" s="40">
        <f t="shared" si="0"/>
        <v>2.5515873015873014</v>
      </c>
      <c r="D28" s="40">
        <v>6.43</v>
      </c>
    </row>
    <row r="29" spans="1:4" ht="15">
      <c r="A29" s="42">
        <v>2362</v>
      </c>
      <c r="B29" s="46" t="s">
        <v>46</v>
      </c>
      <c r="C29" s="40">
        <f t="shared" si="0"/>
        <v>0.14682539682539683</v>
      </c>
      <c r="D29" s="40">
        <v>0.37</v>
      </c>
    </row>
    <row r="30" spans="1:4" ht="15">
      <c r="A30" s="42">
        <v>2363</v>
      </c>
      <c r="B30" s="46" t="s">
        <v>39</v>
      </c>
      <c r="C30" s="40">
        <f t="shared" si="0"/>
        <v>52.5</v>
      </c>
      <c r="D30" s="40">
        <v>132.3</v>
      </c>
    </row>
    <row r="31" spans="1:4" ht="15">
      <c r="A31" s="42">
        <v>2370</v>
      </c>
      <c r="B31" s="46" t="s">
        <v>47</v>
      </c>
      <c r="C31" s="40">
        <f t="shared" si="0"/>
        <v>0.015873015873015872</v>
      </c>
      <c r="D31" s="40">
        <v>0.04</v>
      </c>
    </row>
    <row r="32" spans="1:4" ht="18" customHeight="1">
      <c r="A32" s="42">
        <v>5232</v>
      </c>
      <c r="B32" s="46" t="s">
        <v>48</v>
      </c>
      <c r="C32" s="40">
        <f t="shared" si="0"/>
        <v>0.19444444444444445</v>
      </c>
      <c r="D32" s="40">
        <v>0.49</v>
      </c>
    </row>
    <row r="33" spans="1:4" ht="15">
      <c r="A33" s="42"/>
      <c r="B33" s="47" t="s">
        <v>7</v>
      </c>
      <c r="C33" s="41">
        <f>SUM(C19:C32)</f>
        <v>82.37698412698411</v>
      </c>
      <c r="D33" s="41">
        <f>SUM(D19:D32)</f>
        <v>207.59</v>
      </c>
    </row>
    <row r="34" spans="1:4" ht="16.5" customHeight="1">
      <c r="A34" s="44"/>
      <c r="B34" s="42" t="s">
        <v>8</v>
      </c>
      <c r="C34" s="40"/>
      <c r="D34" s="42"/>
    </row>
    <row r="35" spans="1:4" ht="15">
      <c r="A35" s="42">
        <v>1100</v>
      </c>
      <c r="B35" s="42" t="s">
        <v>72</v>
      </c>
      <c r="C35" s="40">
        <f t="shared" si="0"/>
        <v>12.353174603174603</v>
      </c>
      <c r="D35" s="40">
        <v>31.13</v>
      </c>
    </row>
    <row r="36" spans="1:4" ht="30">
      <c r="A36" s="42">
        <v>1200</v>
      </c>
      <c r="B36" s="46" t="s">
        <v>73</v>
      </c>
      <c r="C36" s="40">
        <f t="shared" si="0"/>
        <v>2.976190476190476</v>
      </c>
      <c r="D36" s="40">
        <v>7.5</v>
      </c>
    </row>
    <row r="37" spans="1:4" ht="15">
      <c r="A37" s="42">
        <v>2219</v>
      </c>
      <c r="B37" s="42" t="s">
        <v>31</v>
      </c>
      <c r="C37" s="40">
        <f t="shared" si="0"/>
        <v>0.36904761904761907</v>
      </c>
      <c r="D37" s="40">
        <v>0.93</v>
      </c>
    </row>
    <row r="38" spans="1:4" ht="30">
      <c r="A38" s="42">
        <v>2234</v>
      </c>
      <c r="B38" s="46" t="s">
        <v>33</v>
      </c>
      <c r="C38" s="40">
        <f t="shared" si="0"/>
        <v>0.027777777777777776</v>
      </c>
      <c r="D38" s="40">
        <v>0.07</v>
      </c>
    </row>
    <row r="39" spans="1:4" ht="30">
      <c r="A39" s="42">
        <v>2239</v>
      </c>
      <c r="B39" s="46" t="s">
        <v>34</v>
      </c>
      <c r="C39" s="40">
        <f t="shared" si="0"/>
        <v>0.14682539682539683</v>
      </c>
      <c r="D39" s="40">
        <v>0.37</v>
      </c>
    </row>
    <row r="40" spans="1:4" ht="15">
      <c r="A40" s="42">
        <v>2241</v>
      </c>
      <c r="B40" s="46" t="s">
        <v>35</v>
      </c>
      <c r="C40" s="40">
        <f t="shared" si="0"/>
        <v>0.031746031746031744</v>
      </c>
      <c r="D40" s="40">
        <v>0.08</v>
      </c>
    </row>
    <row r="41" spans="1:4" ht="15">
      <c r="A41" s="42">
        <v>2242</v>
      </c>
      <c r="B41" s="46" t="s">
        <v>12</v>
      </c>
      <c r="C41" s="40">
        <f t="shared" si="0"/>
        <v>0.12301587301587302</v>
      </c>
      <c r="D41" s="40">
        <v>0.31</v>
      </c>
    </row>
    <row r="42" spans="1:4" ht="30">
      <c r="A42" s="42">
        <v>2243</v>
      </c>
      <c r="B42" s="46" t="s">
        <v>13</v>
      </c>
      <c r="C42" s="40">
        <f t="shared" si="0"/>
        <v>0.11904761904761904</v>
      </c>
      <c r="D42" s="40">
        <v>0.3</v>
      </c>
    </row>
    <row r="43" spans="1:4" ht="15">
      <c r="A43" s="42">
        <v>2244</v>
      </c>
      <c r="B43" s="46" t="s">
        <v>14</v>
      </c>
      <c r="C43" s="40">
        <f t="shared" si="0"/>
        <v>0.023809523809523808</v>
      </c>
      <c r="D43" s="40">
        <v>0.06</v>
      </c>
    </row>
    <row r="44" spans="1:4" ht="15">
      <c r="A44" s="42">
        <v>2247</v>
      </c>
      <c r="B44" s="48" t="s">
        <v>15</v>
      </c>
      <c r="C44" s="40">
        <f t="shared" si="0"/>
        <v>0.03571428571428571</v>
      </c>
      <c r="D44" s="40">
        <v>0.09</v>
      </c>
    </row>
    <row r="45" spans="1:4" ht="15">
      <c r="A45" s="42">
        <v>2251</v>
      </c>
      <c r="B45" s="46" t="s">
        <v>11</v>
      </c>
      <c r="C45" s="40">
        <f t="shared" si="0"/>
        <v>0.27777777777777773</v>
      </c>
      <c r="D45" s="40">
        <v>0.7</v>
      </c>
    </row>
    <row r="46" spans="1:4" ht="15">
      <c r="A46" s="42">
        <v>2259</v>
      </c>
      <c r="B46" s="46" t="s">
        <v>36</v>
      </c>
      <c r="C46" s="40">
        <f t="shared" si="0"/>
        <v>0.003968253968253968</v>
      </c>
      <c r="D46" s="40">
        <v>0.01</v>
      </c>
    </row>
    <row r="47" spans="1:4" ht="15">
      <c r="A47" s="42">
        <v>2262</v>
      </c>
      <c r="B47" s="46" t="s">
        <v>16</v>
      </c>
      <c r="C47" s="40">
        <f t="shared" si="0"/>
        <v>0.28968253968253965</v>
      </c>
      <c r="D47" s="40">
        <v>0.73</v>
      </c>
    </row>
    <row r="48" spans="1:4" ht="15">
      <c r="A48" s="42">
        <v>2264</v>
      </c>
      <c r="B48" s="46" t="s">
        <v>41</v>
      </c>
      <c r="C48" s="40">
        <f t="shared" si="0"/>
        <v>0.003968253968253968</v>
      </c>
      <c r="D48" s="40">
        <v>0.01</v>
      </c>
    </row>
    <row r="49" spans="1:4" ht="16.5" customHeight="1">
      <c r="A49" s="42">
        <v>2279</v>
      </c>
      <c r="B49" s="46" t="s">
        <v>17</v>
      </c>
      <c r="C49" s="40">
        <f t="shared" si="0"/>
        <v>0.027777777777777776</v>
      </c>
      <c r="D49" s="40">
        <v>0.07</v>
      </c>
    </row>
    <row r="50" spans="1:4" ht="15">
      <c r="A50" s="42">
        <v>2311</v>
      </c>
      <c r="B50" s="46" t="s">
        <v>18</v>
      </c>
      <c r="C50" s="40">
        <f t="shared" si="0"/>
        <v>0.15476190476190477</v>
      </c>
      <c r="D50" s="40">
        <v>0.39</v>
      </c>
    </row>
    <row r="51" spans="1:4" ht="12.75" customHeight="1">
      <c r="A51" s="42">
        <v>2312</v>
      </c>
      <c r="B51" s="46" t="s">
        <v>19</v>
      </c>
      <c r="C51" s="40">
        <f t="shared" si="0"/>
        <v>0.03968253968253968</v>
      </c>
      <c r="D51" s="40">
        <v>0.1</v>
      </c>
    </row>
    <row r="52" spans="1:4" ht="15.75" customHeight="1">
      <c r="A52" s="42">
        <v>2322</v>
      </c>
      <c r="B52" s="46" t="s">
        <v>21</v>
      </c>
      <c r="C52" s="40">
        <f t="shared" si="0"/>
        <v>0.7380952380952381</v>
      </c>
      <c r="D52" s="40">
        <v>1.86</v>
      </c>
    </row>
    <row r="53" spans="1:4" ht="16.5" customHeight="1">
      <c r="A53" s="42">
        <v>2350</v>
      </c>
      <c r="B53" s="46" t="s">
        <v>22</v>
      </c>
      <c r="C53" s="40">
        <f t="shared" si="0"/>
        <v>0.7380952380952381</v>
      </c>
      <c r="D53" s="40">
        <v>1.86</v>
      </c>
    </row>
    <row r="54" spans="1:4" ht="15">
      <c r="A54" s="42">
        <v>2361</v>
      </c>
      <c r="B54" s="46" t="s">
        <v>23</v>
      </c>
      <c r="C54" s="40">
        <f t="shared" si="0"/>
        <v>0.2261904761904762</v>
      </c>
      <c r="D54" s="40">
        <v>0.57</v>
      </c>
    </row>
    <row r="55" spans="1:4" ht="15">
      <c r="A55" s="42">
        <v>2400</v>
      </c>
      <c r="B55" s="46" t="s">
        <v>29</v>
      </c>
      <c r="C55" s="40">
        <f t="shared" si="0"/>
        <v>0.03968253968253968</v>
      </c>
      <c r="D55" s="40">
        <v>0.1</v>
      </c>
    </row>
    <row r="56" spans="1:4" ht="14.25" customHeight="1">
      <c r="A56" s="42">
        <v>2512</v>
      </c>
      <c r="B56" s="46" t="s">
        <v>40</v>
      </c>
      <c r="C56" s="40">
        <f t="shared" si="0"/>
        <v>22</v>
      </c>
      <c r="D56" s="40">
        <v>55.44</v>
      </c>
    </row>
    <row r="57" spans="1:4" ht="15">
      <c r="A57" s="42">
        <v>2515</v>
      </c>
      <c r="B57" s="46" t="s">
        <v>24</v>
      </c>
      <c r="C57" s="40">
        <f t="shared" si="0"/>
        <v>0.05158730158730159</v>
      </c>
      <c r="D57" s="40">
        <v>0.13</v>
      </c>
    </row>
    <row r="58" spans="1:4" ht="15">
      <c r="A58" s="42">
        <v>2519</v>
      </c>
      <c r="B58" s="46" t="s">
        <v>26</v>
      </c>
      <c r="C58" s="40">
        <f t="shared" si="0"/>
        <v>0.003968253968253968</v>
      </c>
      <c r="D58" s="40">
        <v>0.01</v>
      </c>
    </row>
    <row r="59" spans="1:4" ht="15">
      <c r="A59" s="42">
        <v>5232</v>
      </c>
      <c r="B59" s="46" t="s">
        <v>25</v>
      </c>
      <c r="C59" s="40">
        <f t="shared" si="0"/>
        <v>1.7857142857142856</v>
      </c>
      <c r="D59" s="40">
        <v>4.5</v>
      </c>
    </row>
    <row r="60" spans="1:4" ht="15">
      <c r="A60" s="42">
        <v>5240</v>
      </c>
      <c r="B60" s="46" t="s">
        <v>37</v>
      </c>
      <c r="C60" s="40">
        <f t="shared" si="0"/>
        <v>0.35714285714285715</v>
      </c>
      <c r="D60" s="40">
        <v>0.9</v>
      </c>
    </row>
    <row r="61" spans="1:4" ht="15">
      <c r="A61" s="42">
        <v>5250</v>
      </c>
      <c r="B61" s="46" t="s">
        <v>38</v>
      </c>
      <c r="C61" s="40">
        <f t="shared" si="0"/>
        <v>1.4285714285714286</v>
      </c>
      <c r="D61" s="40">
        <v>3.6</v>
      </c>
    </row>
    <row r="62" spans="1:4" ht="15">
      <c r="A62" s="44"/>
      <c r="B62" s="49" t="s">
        <v>9</v>
      </c>
      <c r="C62" s="41">
        <f>SUM(C35:C61)</f>
        <v>44.37301587301587</v>
      </c>
      <c r="D62" s="41">
        <f>SUM(D35:D61)</f>
        <v>111.82</v>
      </c>
    </row>
    <row r="63" spans="1:4" ht="15">
      <c r="A63" s="44"/>
      <c r="B63" s="49" t="s">
        <v>30</v>
      </c>
      <c r="C63" s="41">
        <f>C62+C33</f>
        <v>126.74999999999999</v>
      </c>
      <c r="D63" s="41">
        <f>D62+D33</f>
        <v>319.40999999999997</v>
      </c>
    </row>
    <row r="64" spans="1:4" ht="15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25</v>
      </c>
      <c r="D65" s="7">
        <v>63</v>
      </c>
    </row>
    <row r="66" spans="1:4" ht="33" customHeight="1">
      <c r="A66" s="62" t="s">
        <v>80</v>
      </c>
      <c r="B66" s="63"/>
      <c r="C66" s="27">
        <f>C63/C65</f>
        <v>5.069999999999999</v>
      </c>
      <c r="D66" s="27">
        <f>D63/D65</f>
        <v>5.069999999999999</v>
      </c>
    </row>
    <row r="67" spans="1:4" ht="15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A68:B68"/>
    <mergeCell ref="A69:B69"/>
    <mergeCell ref="A7:D7"/>
    <mergeCell ref="B8:D8"/>
    <mergeCell ref="A9:D9"/>
    <mergeCell ref="B13:D13"/>
    <mergeCell ref="A65:B65"/>
    <mergeCell ref="A66:B66"/>
    <mergeCell ref="B12:D12"/>
    <mergeCell ref="A10:D10"/>
    <mergeCell ref="B11:D11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5.7109375" style="14" customWidth="1"/>
    <col min="2" max="2" width="55.28125" style="14" customWidth="1"/>
    <col min="3" max="3" width="23.7109375" style="14" customWidth="1"/>
    <col min="4" max="4" width="22.14062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.75" customHeight="1">
      <c r="A9" s="61" t="s">
        <v>1</v>
      </c>
      <c r="B9" s="61"/>
      <c r="C9" s="61"/>
      <c r="D9" s="61"/>
    </row>
    <row r="10" spans="1:4" ht="15.75" customHeight="1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8" customHeight="1">
      <c r="A12" s="17"/>
      <c r="B12" s="61" t="s">
        <v>58</v>
      </c>
      <c r="C12" s="61"/>
      <c r="D12" s="61"/>
    </row>
    <row r="13" spans="1:4" ht="15">
      <c r="A13" s="17"/>
      <c r="B13" s="61" t="s">
        <v>60</v>
      </c>
      <c r="C13" s="61"/>
      <c r="D13" s="61"/>
    </row>
    <row r="14" spans="1:4" ht="15">
      <c r="A14" s="17" t="s">
        <v>2</v>
      </c>
      <c r="B14" s="17" t="s">
        <v>74</v>
      </c>
      <c r="C14" s="17"/>
      <c r="D14" s="17"/>
    </row>
    <row r="15" spans="2:4" ht="15">
      <c r="B15" s="18"/>
      <c r="C15" s="18"/>
      <c r="D15" s="18"/>
    </row>
    <row r="16" spans="1:4" ht="75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19">
        <v>1</v>
      </c>
      <c r="B17" s="20">
        <v>2</v>
      </c>
      <c r="C17" s="19">
        <v>3</v>
      </c>
      <c r="D17" s="19">
        <v>4</v>
      </c>
    </row>
    <row r="18" spans="1:4" ht="15">
      <c r="A18" s="43"/>
      <c r="B18" s="48" t="s">
        <v>6</v>
      </c>
      <c r="C18" s="48"/>
      <c r="D18" s="48"/>
    </row>
    <row r="19" spans="1:4" ht="15">
      <c r="A19" s="42">
        <v>1100</v>
      </c>
      <c r="B19" s="42" t="s">
        <v>72</v>
      </c>
      <c r="C19" s="40">
        <f>D19/173*20</f>
        <v>8.379190751445087</v>
      </c>
      <c r="D19" s="40">
        <v>72.48</v>
      </c>
    </row>
    <row r="20" spans="1:4" ht="30">
      <c r="A20" s="42">
        <v>1200</v>
      </c>
      <c r="B20" s="46" t="s">
        <v>73</v>
      </c>
      <c r="C20" s="40">
        <f aca="true" t="shared" si="0" ref="C20:C61">D20/173*20</f>
        <v>2.0184971098265896</v>
      </c>
      <c r="D20" s="40">
        <v>17.46</v>
      </c>
    </row>
    <row r="21" spans="1:4" ht="15">
      <c r="A21" s="42">
        <v>2222</v>
      </c>
      <c r="B21" s="46" t="s">
        <v>27</v>
      </c>
      <c r="C21" s="40">
        <f t="shared" si="0"/>
        <v>0.715606936416185</v>
      </c>
      <c r="D21" s="40">
        <v>6.19</v>
      </c>
    </row>
    <row r="22" spans="1:4" ht="15">
      <c r="A22" s="42">
        <v>2223</v>
      </c>
      <c r="B22" s="46" t="s">
        <v>28</v>
      </c>
      <c r="C22" s="40">
        <f t="shared" si="0"/>
        <v>0.41271676300578036</v>
      </c>
      <c r="D22" s="40">
        <v>3.57</v>
      </c>
    </row>
    <row r="23" spans="1:4" ht="30">
      <c r="A23" s="42">
        <v>2231</v>
      </c>
      <c r="B23" s="46" t="s">
        <v>45</v>
      </c>
      <c r="C23" s="40">
        <f t="shared" si="0"/>
        <v>0.20115606936416186</v>
      </c>
      <c r="D23" s="40">
        <v>1.74</v>
      </c>
    </row>
    <row r="24" spans="1:4" ht="13.5" customHeight="1">
      <c r="A24" s="42">
        <v>2243</v>
      </c>
      <c r="B24" s="46" t="s">
        <v>32</v>
      </c>
      <c r="C24" s="40">
        <f t="shared" si="0"/>
        <v>0.17109826589595373</v>
      </c>
      <c r="D24" s="40">
        <v>1.48</v>
      </c>
    </row>
    <row r="25" spans="1:4" ht="15">
      <c r="A25" s="42">
        <v>2244</v>
      </c>
      <c r="B25" s="46" t="s">
        <v>14</v>
      </c>
      <c r="C25" s="40">
        <f t="shared" si="0"/>
        <v>0.08554913294797686</v>
      </c>
      <c r="D25" s="40">
        <v>0.74</v>
      </c>
    </row>
    <row r="26" spans="1:4" ht="15">
      <c r="A26" s="42">
        <v>2251</v>
      </c>
      <c r="B26" s="46" t="s">
        <v>11</v>
      </c>
      <c r="C26" s="40">
        <f t="shared" si="0"/>
        <v>0.546820809248555</v>
      </c>
      <c r="D26" s="40">
        <v>4.73</v>
      </c>
    </row>
    <row r="27" spans="1:4" ht="15">
      <c r="A27" s="42">
        <v>2279</v>
      </c>
      <c r="B27" s="46" t="s">
        <v>17</v>
      </c>
      <c r="C27" s="40">
        <f t="shared" si="0"/>
        <v>0.045086705202312144</v>
      </c>
      <c r="D27" s="40">
        <v>0.39</v>
      </c>
    </row>
    <row r="28" spans="1:4" ht="13.5" customHeight="1">
      <c r="A28" s="42">
        <v>2321</v>
      </c>
      <c r="B28" s="46" t="s">
        <v>20</v>
      </c>
      <c r="C28" s="40">
        <f t="shared" si="0"/>
        <v>1.1895953757225433</v>
      </c>
      <c r="D28" s="40">
        <v>10.29</v>
      </c>
    </row>
    <row r="29" spans="1:4" ht="15">
      <c r="A29" s="42">
        <v>2362</v>
      </c>
      <c r="B29" s="46" t="s">
        <v>46</v>
      </c>
      <c r="C29" s="40">
        <f t="shared" si="0"/>
        <v>0.06820809248554913</v>
      </c>
      <c r="D29" s="40">
        <v>0.59</v>
      </c>
    </row>
    <row r="30" spans="1:4" ht="15">
      <c r="A30" s="42">
        <v>2363</v>
      </c>
      <c r="B30" s="46" t="s">
        <v>39</v>
      </c>
      <c r="C30" s="40">
        <f t="shared" si="0"/>
        <v>24</v>
      </c>
      <c r="D30" s="40">
        <v>207.6</v>
      </c>
    </row>
    <row r="31" spans="1:4" ht="12.75" customHeight="1">
      <c r="A31" s="42">
        <v>2370</v>
      </c>
      <c r="B31" s="46" t="s">
        <v>47</v>
      </c>
      <c r="C31" s="40">
        <f t="shared" si="0"/>
        <v>0.008092485549132947</v>
      </c>
      <c r="D31" s="40">
        <v>0.07</v>
      </c>
    </row>
    <row r="32" spans="1:4" ht="13.5" customHeight="1">
      <c r="A32" s="42">
        <v>5232</v>
      </c>
      <c r="B32" s="46" t="s">
        <v>48</v>
      </c>
      <c r="C32" s="40">
        <f t="shared" si="0"/>
        <v>0.09017341040462429</v>
      </c>
      <c r="D32" s="40">
        <v>0.78</v>
      </c>
    </row>
    <row r="33" spans="1:4" ht="15">
      <c r="A33" s="42"/>
      <c r="B33" s="47" t="s">
        <v>7</v>
      </c>
      <c r="C33" s="41">
        <f>SUM(C19:C32)</f>
        <v>37.93179190751445</v>
      </c>
      <c r="D33" s="41">
        <f>SUM(D19:D32)</f>
        <v>328.10999999999996</v>
      </c>
    </row>
    <row r="34" spans="1:4" ht="15.75" customHeight="1">
      <c r="A34" s="44"/>
      <c r="B34" s="42" t="s">
        <v>8</v>
      </c>
      <c r="C34" s="40"/>
      <c r="D34" s="42"/>
    </row>
    <row r="35" spans="1:4" ht="15">
      <c r="A35" s="42">
        <v>1100</v>
      </c>
      <c r="B35" s="42" t="s">
        <v>72</v>
      </c>
      <c r="C35" s="40">
        <f t="shared" si="0"/>
        <v>5.505202312138728</v>
      </c>
      <c r="D35" s="40">
        <v>47.62</v>
      </c>
    </row>
    <row r="36" spans="1:4" ht="30">
      <c r="A36" s="42">
        <v>1200</v>
      </c>
      <c r="B36" s="46" t="s">
        <v>73</v>
      </c>
      <c r="C36" s="40">
        <f t="shared" si="0"/>
        <v>1.3260115606936418</v>
      </c>
      <c r="D36" s="40">
        <v>11.47</v>
      </c>
    </row>
    <row r="37" spans="1:4" ht="15">
      <c r="A37" s="42">
        <v>2219</v>
      </c>
      <c r="B37" s="42" t="s">
        <v>31</v>
      </c>
      <c r="C37" s="40">
        <f t="shared" si="0"/>
        <v>0.16763005780346818</v>
      </c>
      <c r="D37" s="40">
        <v>1.45</v>
      </c>
    </row>
    <row r="38" spans="1:4" ht="30">
      <c r="A38" s="42">
        <v>2234</v>
      </c>
      <c r="B38" s="46" t="s">
        <v>33</v>
      </c>
      <c r="C38" s="40">
        <f t="shared" si="0"/>
        <v>0.012716763005780347</v>
      </c>
      <c r="D38" s="40">
        <v>0.11</v>
      </c>
    </row>
    <row r="39" spans="1:4" ht="30">
      <c r="A39" s="42">
        <v>2239</v>
      </c>
      <c r="B39" s="46" t="s">
        <v>34</v>
      </c>
      <c r="C39" s="40">
        <f t="shared" si="0"/>
        <v>0.06705202312138728</v>
      </c>
      <c r="D39" s="40">
        <v>0.58</v>
      </c>
    </row>
    <row r="40" spans="1:4" ht="15">
      <c r="A40" s="42">
        <v>2241</v>
      </c>
      <c r="B40" s="46" t="s">
        <v>35</v>
      </c>
      <c r="C40" s="40">
        <f t="shared" si="0"/>
        <v>0.013872832369942197</v>
      </c>
      <c r="D40" s="40">
        <v>0.12</v>
      </c>
    </row>
    <row r="41" spans="1:4" ht="15">
      <c r="A41" s="42">
        <v>2242</v>
      </c>
      <c r="B41" s="46" t="s">
        <v>12</v>
      </c>
      <c r="C41" s="40">
        <f t="shared" si="0"/>
        <v>0.055491329479768786</v>
      </c>
      <c r="D41" s="40">
        <v>0.48</v>
      </c>
    </row>
    <row r="42" spans="1:4" ht="14.25" customHeight="1">
      <c r="A42" s="42">
        <v>2243</v>
      </c>
      <c r="B42" s="46" t="s">
        <v>13</v>
      </c>
      <c r="C42" s="40">
        <f t="shared" si="0"/>
        <v>0.05433526011560694</v>
      </c>
      <c r="D42" s="40">
        <v>0.47</v>
      </c>
    </row>
    <row r="43" spans="1:4" ht="15">
      <c r="A43" s="42">
        <v>2244</v>
      </c>
      <c r="B43" s="46" t="s">
        <v>14</v>
      </c>
      <c r="C43" s="40">
        <f t="shared" si="0"/>
        <v>0.010404624277456646</v>
      </c>
      <c r="D43" s="40">
        <v>0.09</v>
      </c>
    </row>
    <row r="44" spans="1:4" ht="15">
      <c r="A44" s="42">
        <v>2247</v>
      </c>
      <c r="B44" s="48" t="s">
        <v>15</v>
      </c>
      <c r="C44" s="40">
        <f t="shared" si="0"/>
        <v>0.016184971098265895</v>
      </c>
      <c r="D44" s="40">
        <v>0.14</v>
      </c>
    </row>
    <row r="45" spans="1:4" ht="15">
      <c r="A45" s="42">
        <v>2251</v>
      </c>
      <c r="B45" s="46" t="s">
        <v>11</v>
      </c>
      <c r="C45" s="40">
        <f t="shared" si="0"/>
        <v>0.12485549132947978</v>
      </c>
      <c r="D45" s="40">
        <v>1.08</v>
      </c>
    </row>
    <row r="46" spans="1:4" ht="15">
      <c r="A46" s="42">
        <v>2259</v>
      </c>
      <c r="B46" s="46" t="s">
        <v>36</v>
      </c>
      <c r="C46" s="40">
        <f t="shared" si="0"/>
        <v>0.0011560693641618496</v>
      </c>
      <c r="D46" s="40">
        <v>0.01</v>
      </c>
    </row>
    <row r="47" spans="1:4" ht="15">
      <c r="A47" s="42">
        <v>2262</v>
      </c>
      <c r="B47" s="46" t="s">
        <v>16</v>
      </c>
      <c r="C47" s="40">
        <f t="shared" si="0"/>
        <v>0.130635838150289</v>
      </c>
      <c r="D47" s="40">
        <v>1.13</v>
      </c>
    </row>
    <row r="48" spans="1:4" ht="15">
      <c r="A48" s="42">
        <v>2264</v>
      </c>
      <c r="B48" s="46" t="s">
        <v>41</v>
      </c>
      <c r="C48" s="40">
        <f t="shared" si="0"/>
        <v>0.0011560693641618496</v>
      </c>
      <c r="D48" s="40">
        <v>0.01</v>
      </c>
    </row>
    <row r="49" spans="1:4" ht="15">
      <c r="A49" s="42">
        <v>2279</v>
      </c>
      <c r="B49" s="46" t="s">
        <v>17</v>
      </c>
      <c r="C49" s="40">
        <f t="shared" si="0"/>
        <v>0.012716763005780347</v>
      </c>
      <c r="D49" s="40">
        <v>0.11</v>
      </c>
    </row>
    <row r="50" spans="1:4" ht="15">
      <c r="A50" s="42">
        <v>2311</v>
      </c>
      <c r="B50" s="46" t="s">
        <v>18</v>
      </c>
      <c r="C50" s="40">
        <f t="shared" si="0"/>
        <v>0.04971098265895954</v>
      </c>
      <c r="D50" s="40">
        <v>0.43</v>
      </c>
    </row>
    <row r="51" spans="1:4" ht="15">
      <c r="A51" s="42">
        <v>2312</v>
      </c>
      <c r="B51" s="46" t="s">
        <v>19</v>
      </c>
      <c r="C51" s="40">
        <f t="shared" si="0"/>
        <v>0.016184971098265895</v>
      </c>
      <c r="D51" s="40">
        <v>0.14</v>
      </c>
    </row>
    <row r="52" spans="1:4" ht="18.75" customHeight="1">
      <c r="A52" s="42">
        <v>2322</v>
      </c>
      <c r="B52" s="46" t="s">
        <v>21</v>
      </c>
      <c r="C52" s="40">
        <f t="shared" si="0"/>
        <v>0.33526011560693636</v>
      </c>
      <c r="D52" s="40">
        <v>2.9</v>
      </c>
    </row>
    <row r="53" spans="1:4" ht="15" customHeight="1">
      <c r="A53" s="42">
        <v>2350</v>
      </c>
      <c r="B53" s="46" t="s">
        <v>22</v>
      </c>
      <c r="C53" s="40">
        <f t="shared" si="0"/>
        <v>0.3341040462427746</v>
      </c>
      <c r="D53" s="40">
        <v>2.89</v>
      </c>
    </row>
    <row r="54" spans="1:4" ht="15">
      <c r="A54" s="42">
        <v>2361</v>
      </c>
      <c r="B54" s="46" t="s">
        <v>23</v>
      </c>
      <c r="C54" s="40">
        <f t="shared" si="0"/>
        <v>0.10289017341040463</v>
      </c>
      <c r="D54" s="40">
        <v>0.89</v>
      </c>
    </row>
    <row r="55" spans="1:4" ht="15">
      <c r="A55" s="42">
        <v>2400</v>
      </c>
      <c r="B55" s="46" t="s">
        <v>29</v>
      </c>
      <c r="C55" s="40">
        <f t="shared" si="0"/>
        <v>0.018497109826589593</v>
      </c>
      <c r="D55" s="40">
        <v>0.16</v>
      </c>
    </row>
    <row r="56" spans="1:4" ht="13.5" customHeight="1">
      <c r="A56" s="42">
        <v>2512</v>
      </c>
      <c r="B56" s="46" t="s">
        <v>40</v>
      </c>
      <c r="C56" s="40">
        <f t="shared" si="0"/>
        <v>10.092485549132949</v>
      </c>
      <c r="D56" s="40">
        <v>87.3</v>
      </c>
    </row>
    <row r="57" spans="1:4" ht="15">
      <c r="A57" s="42">
        <v>2515</v>
      </c>
      <c r="B57" s="46" t="s">
        <v>24</v>
      </c>
      <c r="C57" s="40">
        <f t="shared" si="0"/>
        <v>0.023121387283236997</v>
      </c>
      <c r="D57" s="40">
        <v>0.2</v>
      </c>
    </row>
    <row r="58" spans="1:4" ht="15">
      <c r="A58" s="42">
        <v>2519</v>
      </c>
      <c r="B58" s="46" t="s">
        <v>26</v>
      </c>
      <c r="C58" s="40">
        <f t="shared" si="0"/>
        <v>0.0011560693641618496</v>
      </c>
      <c r="D58" s="40">
        <v>0.01</v>
      </c>
    </row>
    <row r="59" spans="1:4" ht="15">
      <c r="A59" s="42">
        <v>5232</v>
      </c>
      <c r="B59" s="46" t="s">
        <v>25</v>
      </c>
      <c r="C59" s="40">
        <f t="shared" si="0"/>
        <v>0.8092485549132948</v>
      </c>
      <c r="D59" s="40">
        <v>7</v>
      </c>
    </row>
    <row r="60" spans="1:4" ht="15">
      <c r="A60" s="42">
        <v>5240</v>
      </c>
      <c r="B60" s="46" t="s">
        <v>37</v>
      </c>
      <c r="C60" s="40">
        <f t="shared" si="0"/>
        <v>0.16184971098265893</v>
      </c>
      <c r="D60" s="40">
        <v>1.4</v>
      </c>
    </row>
    <row r="61" spans="1:4" ht="15">
      <c r="A61" s="42">
        <v>5250</v>
      </c>
      <c r="B61" s="46" t="s">
        <v>38</v>
      </c>
      <c r="C61" s="40">
        <f t="shared" si="0"/>
        <v>0.6242774566473989</v>
      </c>
      <c r="D61" s="40">
        <v>5.4</v>
      </c>
    </row>
    <row r="62" spans="1:4" ht="15">
      <c r="A62" s="44"/>
      <c r="B62" s="49" t="s">
        <v>9</v>
      </c>
      <c r="C62" s="41">
        <f>SUM(C35:C61)</f>
        <v>20.06820809248555</v>
      </c>
      <c r="D62" s="41">
        <f>SUM(D35:D61)</f>
        <v>173.58999999999997</v>
      </c>
    </row>
    <row r="63" spans="1:4" ht="15">
      <c r="A63" s="44"/>
      <c r="B63" s="49" t="s">
        <v>30</v>
      </c>
      <c r="C63" s="41">
        <f>C62+C33</f>
        <v>58</v>
      </c>
      <c r="D63" s="41">
        <f>D62+D33</f>
        <v>501.69999999999993</v>
      </c>
    </row>
    <row r="64" spans="1:4" ht="15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20</v>
      </c>
      <c r="D65" s="7">
        <v>173</v>
      </c>
    </row>
    <row r="66" spans="1:4" ht="30.75" customHeight="1">
      <c r="A66" s="62" t="s">
        <v>80</v>
      </c>
      <c r="B66" s="63"/>
      <c r="C66" s="27">
        <f>C63/C65</f>
        <v>2.9</v>
      </c>
      <c r="D66" s="27">
        <f>D63/D65</f>
        <v>2.8999999999999995</v>
      </c>
    </row>
    <row r="67" spans="1:4" ht="15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B13:D13"/>
    <mergeCell ref="A65:B65"/>
    <mergeCell ref="A66:B66"/>
    <mergeCell ref="A68:B68"/>
    <mergeCell ref="A69:B69"/>
    <mergeCell ref="A7:D7"/>
    <mergeCell ref="B8:D8"/>
    <mergeCell ref="A9:D9"/>
    <mergeCell ref="A10:D10"/>
    <mergeCell ref="B11:D11"/>
    <mergeCell ref="B12:D12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portrait" paperSize="9" scale="7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5.7109375" style="14" customWidth="1"/>
    <col min="2" max="2" width="56.140625" style="14" customWidth="1"/>
    <col min="3" max="3" width="21.28125" style="14" customWidth="1"/>
    <col min="4" max="4" width="22.0039062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">
      <c r="A9" s="61" t="s">
        <v>1</v>
      </c>
      <c r="B9" s="61"/>
      <c r="C9" s="61"/>
      <c r="D9" s="61"/>
    </row>
    <row r="10" spans="1:4" ht="15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5">
      <c r="A12" s="17"/>
      <c r="B12" s="61" t="s">
        <v>58</v>
      </c>
      <c r="C12" s="61"/>
      <c r="D12" s="61"/>
    </row>
    <row r="13" spans="1:4" ht="15">
      <c r="A13" s="17"/>
      <c r="B13" s="61" t="s">
        <v>61</v>
      </c>
      <c r="C13" s="61"/>
      <c r="D13" s="61"/>
    </row>
    <row r="14" spans="1:4" ht="15">
      <c r="A14" s="17" t="s">
        <v>2</v>
      </c>
      <c r="B14" s="17" t="s">
        <v>74</v>
      </c>
      <c r="C14" s="17"/>
      <c r="D14" s="17"/>
    </row>
    <row r="15" spans="2:4" ht="15">
      <c r="B15" s="18"/>
      <c r="C15" s="18"/>
      <c r="D15" s="18"/>
    </row>
    <row r="16" spans="1:4" ht="83.25" customHeight="1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19">
        <v>1</v>
      </c>
      <c r="B17" s="20">
        <v>2</v>
      </c>
      <c r="C17" s="19">
        <v>3</v>
      </c>
      <c r="D17" s="19">
        <v>4</v>
      </c>
    </row>
    <row r="18" spans="1:4" ht="15">
      <c r="A18" s="43"/>
      <c r="B18" s="48" t="s">
        <v>6</v>
      </c>
      <c r="C18" s="48"/>
      <c r="D18" s="48"/>
    </row>
    <row r="19" spans="1:4" ht="15">
      <c r="A19" s="42">
        <v>1100</v>
      </c>
      <c r="B19" s="42" t="s">
        <v>72</v>
      </c>
      <c r="C19" s="40">
        <f>D19/109*25</f>
        <v>10.389908256880734</v>
      </c>
      <c r="D19" s="40">
        <v>45.3</v>
      </c>
    </row>
    <row r="20" spans="1:4" ht="30">
      <c r="A20" s="42">
        <v>1200</v>
      </c>
      <c r="B20" s="46" t="s">
        <v>73</v>
      </c>
      <c r="C20" s="40">
        <f aca="true" t="shared" si="0" ref="C20:C61">D20/109*25</f>
        <v>2.5022935779816513</v>
      </c>
      <c r="D20" s="40">
        <v>10.91</v>
      </c>
    </row>
    <row r="21" spans="1:4" ht="15">
      <c r="A21" s="42">
        <v>2222</v>
      </c>
      <c r="B21" s="46" t="s">
        <v>27</v>
      </c>
      <c r="C21" s="40">
        <f t="shared" si="0"/>
        <v>0.8876146788990825</v>
      </c>
      <c r="D21" s="40">
        <v>3.87</v>
      </c>
    </row>
    <row r="22" spans="1:4" ht="15">
      <c r="A22" s="42">
        <v>2223</v>
      </c>
      <c r="B22" s="46" t="s">
        <v>28</v>
      </c>
      <c r="C22" s="40">
        <f t="shared" si="0"/>
        <v>0.5114678899082569</v>
      </c>
      <c r="D22" s="40">
        <v>2.23</v>
      </c>
    </row>
    <row r="23" spans="1:4" ht="30">
      <c r="A23" s="42">
        <v>2231</v>
      </c>
      <c r="B23" s="46" t="s">
        <v>45</v>
      </c>
      <c r="C23" s="40">
        <f t="shared" si="0"/>
        <v>0.2477064220183486</v>
      </c>
      <c r="D23" s="40">
        <v>1.08</v>
      </c>
    </row>
    <row r="24" spans="1:4" ht="15">
      <c r="A24" s="42">
        <v>2243</v>
      </c>
      <c r="B24" s="46" t="s">
        <v>32</v>
      </c>
      <c r="C24" s="40">
        <f t="shared" si="0"/>
        <v>0.21100917431192664</v>
      </c>
      <c r="D24" s="40">
        <v>0.92</v>
      </c>
    </row>
    <row r="25" spans="1:4" ht="15">
      <c r="A25" s="42">
        <v>2244</v>
      </c>
      <c r="B25" s="46" t="s">
        <v>14</v>
      </c>
      <c r="C25" s="40">
        <f t="shared" si="0"/>
        <v>0.10550458715596332</v>
      </c>
      <c r="D25" s="40">
        <v>0.46</v>
      </c>
    </row>
    <row r="26" spans="1:4" ht="15">
      <c r="A26" s="42">
        <v>2251</v>
      </c>
      <c r="B26" s="46" t="s">
        <v>11</v>
      </c>
      <c r="C26" s="40">
        <f t="shared" si="0"/>
        <v>0.676605504587156</v>
      </c>
      <c r="D26" s="40">
        <v>2.95</v>
      </c>
    </row>
    <row r="27" spans="1:4" ht="15.75" customHeight="1">
      <c r="A27" s="42">
        <v>2279</v>
      </c>
      <c r="B27" s="46" t="s">
        <v>17</v>
      </c>
      <c r="C27" s="40">
        <f t="shared" si="0"/>
        <v>0.055045871559633024</v>
      </c>
      <c r="D27" s="40">
        <v>0.24</v>
      </c>
    </row>
    <row r="28" spans="1:4" ht="14.25" customHeight="1">
      <c r="A28" s="42">
        <v>2321</v>
      </c>
      <c r="B28" s="46" t="s">
        <v>20</v>
      </c>
      <c r="C28" s="40">
        <f t="shared" si="0"/>
        <v>1.4747706422018347</v>
      </c>
      <c r="D28" s="40">
        <v>6.43</v>
      </c>
    </row>
    <row r="29" spans="1:4" ht="15">
      <c r="A29" s="42">
        <v>2362</v>
      </c>
      <c r="B29" s="46" t="s">
        <v>46</v>
      </c>
      <c r="C29" s="40">
        <f t="shared" si="0"/>
        <v>0.08486238532110092</v>
      </c>
      <c r="D29" s="40">
        <v>0.37</v>
      </c>
    </row>
    <row r="30" spans="1:4" ht="15">
      <c r="A30" s="42">
        <v>2363</v>
      </c>
      <c r="B30" s="46" t="s">
        <v>39</v>
      </c>
      <c r="C30" s="40">
        <f t="shared" si="0"/>
        <v>30.000000000000004</v>
      </c>
      <c r="D30" s="40">
        <v>130.8</v>
      </c>
    </row>
    <row r="31" spans="1:4" ht="15">
      <c r="A31" s="42">
        <v>2370</v>
      </c>
      <c r="B31" s="46" t="s">
        <v>47</v>
      </c>
      <c r="C31" s="40">
        <f t="shared" si="0"/>
        <v>0.009174311926605505</v>
      </c>
      <c r="D31" s="40">
        <v>0.04</v>
      </c>
    </row>
    <row r="32" spans="1:4" ht="15">
      <c r="A32" s="42">
        <v>5232</v>
      </c>
      <c r="B32" s="46" t="s">
        <v>48</v>
      </c>
      <c r="C32" s="40">
        <f t="shared" si="0"/>
        <v>0.11238532110091742</v>
      </c>
      <c r="D32" s="40">
        <v>0.49</v>
      </c>
    </row>
    <row r="33" spans="1:4" ht="15">
      <c r="A33" s="42"/>
      <c r="B33" s="47" t="s">
        <v>7</v>
      </c>
      <c r="C33" s="41">
        <f>SUM(C19:C32)</f>
        <v>47.26834862385322</v>
      </c>
      <c r="D33" s="41">
        <f>SUM(D19:D32)</f>
        <v>206.09</v>
      </c>
    </row>
    <row r="34" spans="1:4" ht="15">
      <c r="A34" s="44"/>
      <c r="B34" s="42" t="s">
        <v>8</v>
      </c>
      <c r="C34" s="40"/>
      <c r="D34" s="42"/>
    </row>
    <row r="35" spans="1:4" ht="15">
      <c r="A35" s="42">
        <v>1100</v>
      </c>
      <c r="B35" s="42" t="s">
        <v>72</v>
      </c>
      <c r="C35" s="40">
        <f t="shared" si="0"/>
        <v>6.954128440366973</v>
      </c>
      <c r="D35" s="40">
        <v>30.32</v>
      </c>
    </row>
    <row r="36" spans="1:4" ht="30">
      <c r="A36" s="42">
        <v>1200</v>
      </c>
      <c r="B36" s="46" t="s">
        <v>73</v>
      </c>
      <c r="C36" s="40">
        <f t="shared" si="0"/>
        <v>1.676605504587156</v>
      </c>
      <c r="D36" s="40">
        <v>7.31</v>
      </c>
    </row>
    <row r="37" spans="1:4" ht="15">
      <c r="A37" s="42">
        <v>2219</v>
      </c>
      <c r="B37" s="42" t="s">
        <v>31</v>
      </c>
      <c r="C37" s="40">
        <f t="shared" si="0"/>
        <v>0.21330275229357798</v>
      </c>
      <c r="D37" s="40">
        <v>0.93</v>
      </c>
    </row>
    <row r="38" spans="1:4" ht="30">
      <c r="A38" s="42">
        <v>2234</v>
      </c>
      <c r="B38" s="46" t="s">
        <v>33</v>
      </c>
      <c r="C38" s="40">
        <f t="shared" si="0"/>
        <v>0.016055045871559634</v>
      </c>
      <c r="D38" s="40">
        <v>0.07</v>
      </c>
    </row>
    <row r="39" spans="1:4" ht="30">
      <c r="A39" s="42">
        <v>2239</v>
      </c>
      <c r="B39" s="46" t="s">
        <v>34</v>
      </c>
      <c r="C39" s="40">
        <f t="shared" si="0"/>
        <v>0.08486238532110092</v>
      </c>
      <c r="D39" s="40">
        <v>0.37</v>
      </c>
    </row>
    <row r="40" spans="1:4" ht="15">
      <c r="A40" s="42">
        <v>2241</v>
      </c>
      <c r="B40" s="46" t="s">
        <v>35</v>
      </c>
      <c r="C40" s="40">
        <f t="shared" si="0"/>
        <v>0.01834862385321101</v>
      </c>
      <c r="D40" s="40">
        <v>0.08</v>
      </c>
    </row>
    <row r="41" spans="1:4" ht="15">
      <c r="A41" s="42">
        <v>2242</v>
      </c>
      <c r="B41" s="46" t="s">
        <v>12</v>
      </c>
      <c r="C41" s="40">
        <f t="shared" si="0"/>
        <v>0.07110091743119266</v>
      </c>
      <c r="D41" s="40">
        <v>0.31</v>
      </c>
    </row>
    <row r="42" spans="1:4" ht="14.25" customHeight="1">
      <c r="A42" s="42">
        <v>2243</v>
      </c>
      <c r="B42" s="46" t="s">
        <v>13</v>
      </c>
      <c r="C42" s="40">
        <f t="shared" si="0"/>
        <v>0.06880733944954127</v>
      </c>
      <c r="D42" s="40">
        <v>0.3</v>
      </c>
    </row>
    <row r="43" spans="1:4" ht="15">
      <c r="A43" s="42">
        <v>2244</v>
      </c>
      <c r="B43" s="46" t="s">
        <v>14</v>
      </c>
      <c r="C43" s="40">
        <f t="shared" si="0"/>
        <v>0.016055045871559634</v>
      </c>
      <c r="D43" s="40">
        <v>0.07</v>
      </c>
    </row>
    <row r="44" spans="1:4" ht="15">
      <c r="A44" s="42">
        <v>2247</v>
      </c>
      <c r="B44" s="48" t="s">
        <v>15</v>
      </c>
      <c r="C44" s="40">
        <f t="shared" si="0"/>
        <v>0.020642201834862383</v>
      </c>
      <c r="D44" s="40">
        <v>0.09</v>
      </c>
    </row>
    <row r="45" spans="1:4" ht="15">
      <c r="A45" s="42">
        <v>2251</v>
      </c>
      <c r="B45" s="46" t="s">
        <v>11</v>
      </c>
      <c r="C45" s="40">
        <f t="shared" si="0"/>
        <v>0.15825688073394492</v>
      </c>
      <c r="D45" s="40">
        <v>0.69</v>
      </c>
    </row>
    <row r="46" spans="1:4" ht="15">
      <c r="A46" s="42">
        <v>2259</v>
      </c>
      <c r="B46" s="46" t="s">
        <v>36</v>
      </c>
      <c r="C46" s="40">
        <f t="shared" si="0"/>
        <v>0.0022935779816513763</v>
      </c>
      <c r="D46" s="40">
        <v>0.01</v>
      </c>
    </row>
    <row r="47" spans="1:4" ht="15">
      <c r="A47" s="42">
        <v>2262</v>
      </c>
      <c r="B47" s="46" t="s">
        <v>16</v>
      </c>
      <c r="C47" s="40">
        <f t="shared" si="0"/>
        <v>0.16743119266055045</v>
      </c>
      <c r="D47" s="40">
        <v>0.73</v>
      </c>
    </row>
    <row r="48" spans="1:4" ht="15">
      <c r="A48" s="42">
        <v>2264</v>
      </c>
      <c r="B48" s="46" t="s">
        <v>41</v>
      </c>
      <c r="C48" s="40">
        <f t="shared" si="0"/>
        <v>0.0022935779816513763</v>
      </c>
      <c r="D48" s="40">
        <v>0.01</v>
      </c>
    </row>
    <row r="49" spans="1:4" ht="17.25" customHeight="1">
      <c r="A49" s="42">
        <v>2279</v>
      </c>
      <c r="B49" s="46" t="s">
        <v>17</v>
      </c>
      <c r="C49" s="40">
        <f t="shared" si="0"/>
        <v>0.01834862385321101</v>
      </c>
      <c r="D49" s="40">
        <v>0.08</v>
      </c>
    </row>
    <row r="50" spans="1:4" ht="15">
      <c r="A50" s="42">
        <v>2311</v>
      </c>
      <c r="B50" s="46" t="s">
        <v>18</v>
      </c>
      <c r="C50" s="40">
        <f t="shared" si="0"/>
        <v>0.08027522935779816</v>
      </c>
      <c r="D50" s="40">
        <v>0.35</v>
      </c>
    </row>
    <row r="51" spans="1:4" ht="15">
      <c r="A51" s="42">
        <v>2312</v>
      </c>
      <c r="B51" s="46" t="s">
        <v>19</v>
      </c>
      <c r="C51" s="40">
        <f t="shared" si="0"/>
        <v>0.020642201834862383</v>
      </c>
      <c r="D51" s="40">
        <v>0.09</v>
      </c>
    </row>
    <row r="52" spans="1:4" ht="15">
      <c r="A52" s="42">
        <v>2322</v>
      </c>
      <c r="B52" s="46" t="s">
        <v>21</v>
      </c>
      <c r="C52" s="40">
        <f t="shared" si="0"/>
        <v>0.42660550458715596</v>
      </c>
      <c r="D52" s="40">
        <v>1.86</v>
      </c>
    </row>
    <row r="53" spans="1:4" ht="17.25" customHeight="1">
      <c r="A53" s="42">
        <v>2350</v>
      </c>
      <c r="B53" s="46" t="s">
        <v>22</v>
      </c>
      <c r="C53" s="40">
        <f t="shared" si="0"/>
        <v>0.42660550458715596</v>
      </c>
      <c r="D53" s="40">
        <v>1.86</v>
      </c>
    </row>
    <row r="54" spans="1:4" ht="15">
      <c r="A54" s="42">
        <v>2361</v>
      </c>
      <c r="B54" s="46" t="s">
        <v>23</v>
      </c>
      <c r="C54" s="40">
        <f t="shared" si="0"/>
        <v>0.13073394495412843</v>
      </c>
      <c r="D54" s="40">
        <v>0.57</v>
      </c>
    </row>
    <row r="55" spans="1:4" ht="15">
      <c r="A55" s="42">
        <v>2400</v>
      </c>
      <c r="B55" s="46" t="s">
        <v>29</v>
      </c>
      <c r="C55" s="40">
        <f t="shared" si="0"/>
        <v>0.022935779816513763</v>
      </c>
      <c r="D55" s="40">
        <v>0.1</v>
      </c>
    </row>
    <row r="56" spans="1:4" ht="15">
      <c r="A56" s="42">
        <v>2512</v>
      </c>
      <c r="B56" s="46" t="s">
        <v>40</v>
      </c>
      <c r="C56" s="40">
        <f t="shared" si="0"/>
        <v>12.642201834862385</v>
      </c>
      <c r="D56" s="40">
        <v>55.12</v>
      </c>
    </row>
    <row r="57" spans="1:4" ht="15">
      <c r="A57" s="42">
        <v>2515</v>
      </c>
      <c r="B57" s="46" t="s">
        <v>24</v>
      </c>
      <c r="C57" s="40">
        <f t="shared" si="0"/>
        <v>0.02981651376146789</v>
      </c>
      <c r="D57" s="40">
        <v>0.13</v>
      </c>
    </row>
    <row r="58" spans="1:4" ht="15">
      <c r="A58" s="42">
        <v>2519</v>
      </c>
      <c r="B58" s="46" t="s">
        <v>26</v>
      </c>
      <c r="C58" s="40">
        <f t="shared" si="0"/>
        <v>0.0022935779816513763</v>
      </c>
      <c r="D58" s="40">
        <v>0.01</v>
      </c>
    </row>
    <row r="59" spans="1:4" ht="15">
      <c r="A59" s="42">
        <v>5232</v>
      </c>
      <c r="B59" s="46" t="s">
        <v>25</v>
      </c>
      <c r="C59" s="40">
        <f t="shared" si="0"/>
        <v>0.9288990825688073</v>
      </c>
      <c r="D59" s="40">
        <v>4.05</v>
      </c>
    </row>
    <row r="60" spans="1:4" ht="15">
      <c r="A60" s="42">
        <v>5240</v>
      </c>
      <c r="B60" s="46" t="s">
        <v>37</v>
      </c>
      <c r="C60" s="40">
        <f t="shared" si="0"/>
        <v>0.20642201834862386</v>
      </c>
      <c r="D60" s="40">
        <v>0.9</v>
      </c>
    </row>
    <row r="61" spans="1:4" ht="15">
      <c r="A61" s="42">
        <v>5250</v>
      </c>
      <c r="B61" s="46" t="s">
        <v>38</v>
      </c>
      <c r="C61" s="40">
        <f t="shared" si="0"/>
        <v>0.8256880733944955</v>
      </c>
      <c r="D61" s="40">
        <v>3.6</v>
      </c>
    </row>
    <row r="62" spans="1:4" ht="15">
      <c r="A62" s="44"/>
      <c r="B62" s="49" t="s">
        <v>9</v>
      </c>
      <c r="C62" s="41">
        <f>SUM(C35:C61)</f>
        <v>25.231651376146793</v>
      </c>
      <c r="D62" s="41">
        <f>SUM(D35:D61)</f>
        <v>110.00999999999999</v>
      </c>
    </row>
    <row r="63" spans="1:4" ht="15">
      <c r="A63" s="44"/>
      <c r="B63" s="49" t="s">
        <v>30</v>
      </c>
      <c r="C63" s="41">
        <f>C62+C33</f>
        <v>72.50000000000001</v>
      </c>
      <c r="D63" s="41">
        <f>D62+D33</f>
        <v>316.1</v>
      </c>
    </row>
    <row r="64" spans="1:4" ht="15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25</v>
      </c>
      <c r="D65" s="7">
        <v>109</v>
      </c>
    </row>
    <row r="66" spans="1:4" ht="30.75" customHeight="1">
      <c r="A66" s="62" t="s">
        <v>80</v>
      </c>
      <c r="B66" s="63"/>
      <c r="C66" s="27">
        <f>C63/C65</f>
        <v>2.9000000000000004</v>
      </c>
      <c r="D66" s="27">
        <f>D63/D65</f>
        <v>2.9000000000000004</v>
      </c>
    </row>
    <row r="67" spans="1:4" ht="15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A69:B69"/>
    <mergeCell ref="A10:D10"/>
    <mergeCell ref="B11:D11"/>
    <mergeCell ref="B12:D12"/>
    <mergeCell ref="B13:D13"/>
    <mergeCell ref="A65:B65"/>
    <mergeCell ref="A66:B66"/>
    <mergeCell ref="A7:D7"/>
    <mergeCell ref="B8:D8"/>
    <mergeCell ref="A9:D9"/>
    <mergeCell ref="A68:B68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0" fitToWidth="1" horizontalDpi="600" verticalDpi="600" orientation="portrait" paperSize="9" scale="7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Layout" workbookViewId="0" topLeftCell="A1">
      <selection activeCell="C50" sqref="C50:C51"/>
    </sheetView>
  </sheetViews>
  <sheetFormatPr defaultColWidth="9.140625" defaultRowHeight="12.75"/>
  <cols>
    <col min="1" max="1" width="15.7109375" style="14" customWidth="1"/>
    <col min="2" max="2" width="54.00390625" style="14" customWidth="1"/>
    <col min="3" max="3" width="23.7109375" style="14" customWidth="1"/>
    <col min="4" max="4" width="22.14062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">
      <c r="A9" s="61" t="s">
        <v>1</v>
      </c>
      <c r="B9" s="61"/>
      <c r="C9" s="61"/>
      <c r="D9" s="61"/>
    </row>
    <row r="10" spans="1:4" ht="15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5">
      <c r="A12" s="17"/>
      <c r="B12" s="61" t="s">
        <v>62</v>
      </c>
      <c r="C12" s="61"/>
      <c r="D12" s="61"/>
    </row>
    <row r="13" spans="1:4" ht="15">
      <c r="A13" s="17" t="s">
        <v>2</v>
      </c>
      <c r="B13" s="17" t="s">
        <v>74</v>
      </c>
      <c r="C13" s="17"/>
      <c r="D13" s="17"/>
    </row>
    <row r="14" spans="2:4" ht="15">
      <c r="B14" s="18"/>
      <c r="C14" s="18"/>
      <c r="D14" s="18"/>
    </row>
    <row r="15" spans="1:4" ht="75">
      <c r="A15" s="7" t="s">
        <v>3</v>
      </c>
      <c r="B15" s="7" t="s">
        <v>4</v>
      </c>
      <c r="C15" s="7" t="s">
        <v>77</v>
      </c>
      <c r="D15" s="7" t="s">
        <v>78</v>
      </c>
    </row>
    <row r="16" spans="1:4" ht="15">
      <c r="A16" s="19">
        <v>1</v>
      </c>
      <c r="B16" s="20">
        <v>2</v>
      </c>
      <c r="C16" s="19">
        <v>3</v>
      </c>
      <c r="D16" s="19">
        <v>4</v>
      </c>
    </row>
    <row r="17" spans="1:4" ht="15">
      <c r="A17" s="43"/>
      <c r="B17" s="48" t="s">
        <v>6</v>
      </c>
      <c r="C17" s="48"/>
      <c r="D17" s="48"/>
    </row>
    <row r="18" spans="1:4" ht="15">
      <c r="A18" s="42">
        <v>1100</v>
      </c>
      <c r="B18" s="42" t="s">
        <v>72</v>
      </c>
      <c r="C18" s="40">
        <f>D18/150*120</f>
        <v>31.895999999999997</v>
      </c>
      <c r="D18" s="40">
        <v>39.87</v>
      </c>
    </row>
    <row r="19" spans="1:4" ht="30">
      <c r="A19" s="42">
        <v>1200</v>
      </c>
      <c r="B19" s="46" t="s">
        <v>73</v>
      </c>
      <c r="C19" s="40">
        <f aca="true" t="shared" si="0" ref="C19:C60">D19/150*120</f>
        <v>7.68</v>
      </c>
      <c r="D19" s="40">
        <v>9.6</v>
      </c>
    </row>
    <row r="20" spans="1:4" ht="15">
      <c r="A20" s="42">
        <v>2222</v>
      </c>
      <c r="B20" s="46" t="s">
        <v>27</v>
      </c>
      <c r="C20" s="40">
        <f t="shared" si="0"/>
        <v>2.728</v>
      </c>
      <c r="D20" s="40">
        <v>3.41</v>
      </c>
    </row>
    <row r="21" spans="1:4" ht="15">
      <c r="A21" s="42">
        <v>2223</v>
      </c>
      <c r="B21" s="46" t="s">
        <v>28</v>
      </c>
      <c r="C21" s="40">
        <f t="shared" si="0"/>
        <v>1.576</v>
      </c>
      <c r="D21" s="40">
        <v>1.97</v>
      </c>
    </row>
    <row r="22" spans="1:4" ht="30">
      <c r="A22" s="42">
        <v>2231</v>
      </c>
      <c r="B22" s="46" t="s">
        <v>45</v>
      </c>
      <c r="C22" s="40">
        <f t="shared" si="0"/>
        <v>0.76</v>
      </c>
      <c r="D22" s="40">
        <v>0.95</v>
      </c>
    </row>
    <row r="23" spans="1:4" ht="30">
      <c r="A23" s="42">
        <v>2243</v>
      </c>
      <c r="B23" s="46" t="s">
        <v>32</v>
      </c>
      <c r="C23" s="40">
        <f t="shared" si="0"/>
        <v>0.648</v>
      </c>
      <c r="D23" s="40">
        <v>0.81</v>
      </c>
    </row>
    <row r="24" spans="1:4" ht="15">
      <c r="A24" s="42">
        <v>2244</v>
      </c>
      <c r="B24" s="46" t="s">
        <v>14</v>
      </c>
      <c r="C24" s="40">
        <f t="shared" si="0"/>
        <v>0.32000000000000006</v>
      </c>
      <c r="D24" s="40">
        <v>0.4</v>
      </c>
    </row>
    <row r="25" spans="1:4" ht="15">
      <c r="A25" s="42">
        <v>2251</v>
      </c>
      <c r="B25" s="46" t="s">
        <v>11</v>
      </c>
      <c r="C25" s="40">
        <f t="shared" si="0"/>
        <v>2.08</v>
      </c>
      <c r="D25" s="40">
        <v>2.6</v>
      </c>
    </row>
    <row r="26" spans="1:4" ht="17.25" customHeight="1">
      <c r="A26" s="42">
        <v>2279</v>
      </c>
      <c r="B26" s="46" t="s">
        <v>17</v>
      </c>
      <c r="C26" s="40">
        <f t="shared" si="0"/>
        <v>0.168</v>
      </c>
      <c r="D26" s="40">
        <v>0.21</v>
      </c>
    </row>
    <row r="27" spans="1:4" ht="15">
      <c r="A27" s="42">
        <v>2321</v>
      </c>
      <c r="B27" s="46" t="s">
        <v>20</v>
      </c>
      <c r="C27" s="40">
        <f t="shared" si="0"/>
        <v>4.5280000000000005</v>
      </c>
      <c r="D27" s="40">
        <v>5.66</v>
      </c>
    </row>
    <row r="28" spans="1:4" ht="15">
      <c r="A28" s="42">
        <v>2362</v>
      </c>
      <c r="B28" s="46" t="s">
        <v>46</v>
      </c>
      <c r="C28" s="40">
        <f t="shared" si="0"/>
        <v>0.256</v>
      </c>
      <c r="D28" s="40">
        <v>0.32</v>
      </c>
    </row>
    <row r="29" spans="1:4" ht="15">
      <c r="A29" s="42">
        <v>2363</v>
      </c>
      <c r="B29" s="46" t="s">
        <v>39</v>
      </c>
      <c r="C29" s="40">
        <f t="shared" si="0"/>
        <v>94.80000000000001</v>
      </c>
      <c r="D29" s="40">
        <v>118.5</v>
      </c>
    </row>
    <row r="30" spans="1:4" ht="15">
      <c r="A30" s="42">
        <v>2370</v>
      </c>
      <c r="B30" s="46" t="s">
        <v>47</v>
      </c>
      <c r="C30" s="40">
        <f t="shared" si="0"/>
        <v>0.032</v>
      </c>
      <c r="D30" s="40">
        <v>0.04</v>
      </c>
    </row>
    <row r="31" spans="1:4" ht="15">
      <c r="A31" s="42">
        <v>5232</v>
      </c>
      <c r="B31" s="46" t="s">
        <v>48</v>
      </c>
      <c r="C31" s="40">
        <f t="shared" si="0"/>
        <v>0.344</v>
      </c>
      <c r="D31" s="40">
        <v>0.43</v>
      </c>
    </row>
    <row r="32" spans="1:4" ht="15">
      <c r="A32" s="42"/>
      <c r="B32" s="47" t="s">
        <v>7</v>
      </c>
      <c r="C32" s="41">
        <f>SUM(C18:C31)</f>
        <v>147.816</v>
      </c>
      <c r="D32" s="41">
        <f>SUM(D18:D31)</f>
        <v>184.77</v>
      </c>
    </row>
    <row r="33" spans="1:4" ht="15">
      <c r="A33" s="44"/>
      <c r="B33" s="42" t="s">
        <v>8</v>
      </c>
      <c r="C33" s="40"/>
      <c r="D33" s="42"/>
    </row>
    <row r="34" spans="1:4" ht="15">
      <c r="A34" s="42">
        <v>1100</v>
      </c>
      <c r="B34" s="42" t="s">
        <v>72</v>
      </c>
      <c r="C34" s="40">
        <f t="shared" si="0"/>
        <v>83.01599999999999</v>
      </c>
      <c r="D34" s="40">
        <v>103.77</v>
      </c>
    </row>
    <row r="35" spans="1:4" ht="30">
      <c r="A35" s="42">
        <v>1200</v>
      </c>
      <c r="B35" s="46" t="s">
        <v>73</v>
      </c>
      <c r="C35" s="40">
        <f t="shared" si="0"/>
        <v>20</v>
      </c>
      <c r="D35" s="40">
        <v>25</v>
      </c>
    </row>
    <row r="36" spans="1:4" ht="15">
      <c r="A36" s="42">
        <v>2219</v>
      </c>
      <c r="B36" s="42" t="s">
        <v>31</v>
      </c>
      <c r="C36" s="40">
        <f t="shared" si="0"/>
        <v>2.488</v>
      </c>
      <c r="D36" s="40">
        <v>3.11</v>
      </c>
    </row>
    <row r="37" spans="1:4" ht="30">
      <c r="A37" s="42">
        <v>2234</v>
      </c>
      <c r="B37" s="46" t="s">
        <v>33</v>
      </c>
      <c r="C37" s="40">
        <f>D37/150*120</f>
        <v>0.184</v>
      </c>
      <c r="D37" s="40">
        <v>0.23</v>
      </c>
    </row>
    <row r="38" spans="1:4" ht="30">
      <c r="A38" s="42">
        <v>2239</v>
      </c>
      <c r="B38" s="46" t="s">
        <v>34</v>
      </c>
      <c r="C38" s="40">
        <f t="shared" si="0"/>
        <v>1</v>
      </c>
      <c r="D38" s="40">
        <v>1.25</v>
      </c>
    </row>
    <row r="39" spans="1:4" ht="15">
      <c r="A39" s="42">
        <v>2241</v>
      </c>
      <c r="B39" s="46" t="s">
        <v>35</v>
      </c>
      <c r="C39" s="40">
        <f t="shared" si="0"/>
        <v>0.20800000000000002</v>
      </c>
      <c r="D39" s="40">
        <v>0.26</v>
      </c>
    </row>
    <row r="40" spans="1:4" ht="15">
      <c r="A40" s="42">
        <v>2242</v>
      </c>
      <c r="B40" s="46" t="s">
        <v>12</v>
      </c>
      <c r="C40" s="40">
        <f t="shared" si="0"/>
        <v>0.8160000000000001</v>
      </c>
      <c r="D40" s="40">
        <v>1.02</v>
      </c>
    </row>
    <row r="41" spans="1:4" ht="30">
      <c r="A41" s="42">
        <v>2243</v>
      </c>
      <c r="B41" s="46" t="s">
        <v>13</v>
      </c>
      <c r="C41" s="40">
        <f t="shared" si="0"/>
        <v>0.8</v>
      </c>
      <c r="D41" s="40">
        <v>1</v>
      </c>
    </row>
    <row r="42" spans="1:4" ht="15">
      <c r="A42" s="42">
        <v>2244</v>
      </c>
      <c r="B42" s="46" t="s">
        <v>14</v>
      </c>
      <c r="C42" s="40">
        <f t="shared" si="0"/>
        <v>0.2</v>
      </c>
      <c r="D42" s="40">
        <v>0.25</v>
      </c>
    </row>
    <row r="43" spans="1:4" ht="15">
      <c r="A43" s="42">
        <v>2247</v>
      </c>
      <c r="B43" s="48" t="s">
        <v>15</v>
      </c>
      <c r="C43" s="40">
        <f t="shared" si="0"/>
        <v>0.23199999999999998</v>
      </c>
      <c r="D43" s="40">
        <v>0.29</v>
      </c>
    </row>
    <row r="44" spans="1:4" ht="15">
      <c r="A44" s="42">
        <v>2251</v>
      </c>
      <c r="B44" s="46" t="s">
        <v>11</v>
      </c>
      <c r="C44" s="40">
        <f t="shared" si="0"/>
        <v>1.848</v>
      </c>
      <c r="D44" s="40">
        <v>2.31</v>
      </c>
    </row>
    <row r="45" spans="1:4" ht="15">
      <c r="A45" s="42">
        <v>2259</v>
      </c>
      <c r="B45" s="46" t="s">
        <v>36</v>
      </c>
      <c r="C45" s="40">
        <f t="shared" si="0"/>
        <v>0.016</v>
      </c>
      <c r="D45" s="40">
        <v>0.02</v>
      </c>
    </row>
    <row r="46" spans="1:4" ht="15">
      <c r="A46" s="42">
        <v>2262</v>
      </c>
      <c r="B46" s="46" t="s">
        <v>16</v>
      </c>
      <c r="C46" s="40">
        <f t="shared" si="0"/>
        <v>1.9440000000000004</v>
      </c>
      <c r="D46" s="40">
        <v>2.43</v>
      </c>
    </row>
    <row r="47" spans="1:4" ht="15">
      <c r="A47" s="42">
        <v>2264</v>
      </c>
      <c r="B47" s="46" t="s">
        <v>41</v>
      </c>
      <c r="C47" s="40">
        <f t="shared" si="0"/>
        <v>0.016</v>
      </c>
      <c r="D47" s="40">
        <v>0.02</v>
      </c>
    </row>
    <row r="48" spans="1:4" ht="16.5" customHeight="1">
      <c r="A48" s="42">
        <v>2279</v>
      </c>
      <c r="B48" s="46" t="s">
        <v>17</v>
      </c>
      <c r="C48" s="40">
        <f t="shared" si="0"/>
        <v>0.248</v>
      </c>
      <c r="D48" s="40">
        <v>0.31</v>
      </c>
    </row>
    <row r="49" spans="1:4" ht="15">
      <c r="A49" s="42">
        <v>2311</v>
      </c>
      <c r="B49" s="46" t="s">
        <v>18</v>
      </c>
      <c r="C49" s="40">
        <f t="shared" si="0"/>
        <v>1.1199999999999999</v>
      </c>
      <c r="D49" s="40">
        <v>1.4</v>
      </c>
    </row>
    <row r="50" spans="1:4" ht="15">
      <c r="A50" s="42">
        <v>2312</v>
      </c>
      <c r="B50" s="46" t="s">
        <v>19</v>
      </c>
      <c r="C50" s="40">
        <f t="shared" si="0"/>
        <v>0.24</v>
      </c>
      <c r="D50" s="40">
        <v>0.3</v>
      </c>
    </row>
    <row r="51" spans="1:4" ht="15">
      <c r="A51" s="42">
        <v>2322</v>
      </c>
      <c r="B51" s="46" t="s">
        <v>21</v>
      </c>
      <c r="C51" s="40">
        <f t="shared" si="0"/>
        <v>4.968</v>
      </c>
      <c r="D51" s="40">
        <v>6.21</v>
      </c>
    </row>
    <row r="52" spans="1:4" ht="17.25" customHeight="1">
      <c r="A52" s="42">
        <v>2350</v>
      </c>
      <c r="B52" s="46" t="s">
        <v>22</v>
      </c>
      <c r="C52" s="40">
        <f t="shared" si="0"/>
        <v>4.96</v>
      </c>
      <c r="D52" s="40">
        <v>6.2</v>
      </c>
    </row>
    <row r="53" spans="1:4" ht="15">
      <c r="A53" s="42">
        <v>2361</v>
      </c>
      <c r="B53" s="46" t="s">
        <v>23</v>
      </c>
      <c r="C53" s="40">
        <f t="shared" si="0"/>
        <v>1.52</v>
      </c>
      <c r="D53" s="40">
        <v>1.9</v>
      </c>
    </row>
    <row r="54" spans="1:4" ht="15">
      <c r="A54" s="42">
        <v>2400</v>
      </c>
      <c r="B54" s="46" t="s">
        <v>29</v>
      </c>
      <c r="C54" s="40">
        <f t="shared" si="0"/>
        <v>0.27999999999999997</v>
      </c>
      <c r="D54" s="40">
        <v>0.35</v>
      </c>
    </row>
    <row r="55" spans="1:4" ht="15">
      <c r="A55" s="42">
        <v>2512</v>
      </c>
      <c r="B55" s="46" t="s">
        <v>40</v>
      </c>
      <c r="C55" s="40">
        <f t="shared" si="0"/>
        <v>62.61599999999999</v>
      </c>
      <c r="D55" s="40">
        <v>78.27</v>
      </c>
    </row>
    <row r="56" spans="1:4" ht="15">
      <c r="A56" s="42">
        <v>2515</v>
      </c>
      <c r="B56" s="46" t="s">
        <v>24</v>
      </c>
      <c r="C56" s="40">
        <f t="shared" si="0"/>
        <v>0.344</v>
      </c>
      <c r="D56" s="40">
        <v>0.43</v>
      </c>
    </row>
    <row r="57" spans="1:4" ht="15">
      <c r="A57" s="42">
        <v>2519</v>
      </c>
      <c r="B57" s="46" t="s">
        <v>26</v>
      </c>
      <c r="C57" s="40">
        <f t="shared" si="0"/>
        <v>0.016</v>
      </c>
      <c r="D57" s="40">
        <v>0.02</v>
      </c>
    </row>
    <row r="58" spans="1:4" ht="15">
      <c r="A58" s="42">
        <v>5232</v>
      </c>
      <c r="B58" s="46" t="s">
        <v>25</v>
      </c>
      <c r="C58" s="40">
        <f t="shared" si="0"/>
        <v>12.304</v>
      </c>
      <c r="D58" s="40">
        <v>15.38</v>
      </c>
    </row>
    <row r="59" spans="1:4" ht="15">
      <c r="A59" s="42">
        <v>5240</v>
      </c>
      <c r="B59" s="46" t="s">
        <v>37</v>
      </c>
      <c r="C59" s="40">
        <f t="shared" si="0"/>
        <v>2.4</v>
      </c>
      <c r="D59" s="40">
        <v>3</v>
      </c>
    </row>
    <row r="60" spans="1:4" ht="15">
      <c r="A60" s="42">
        <v>5250</v>
      </c>
      <c r="B60" s="46" t="s">
        <v>38</v>
      </c>
      <c r="C60" s="40">
        <f t="shared" si="0"/>
        <v>9.6</v>
      </c>
      <c r="D60" s="40">
        <v>12</v>
      </c>
    </row>
    <row r="61" spans="1:4" ht="15">
      <c r="A61" s="44"/>
      <c r="B61" s="49" t="s">
        <v>9</v>
      </c>
      <c r="C61" s="41">
        <f>SUM(C34:C60)</f>
        <v>213.384</v>
      </c>
      <c r="D61" s="41">
        <f>SUM(D34:D60)</f>
        <v>266.73</v>
      </c>
    </row>
    <row r="62" spans="1:4" ht="15">
      <c r="A62" s="44"/>
      <c r="B62" s="49" t="s">
        <v>30</v>
      </c>
      <c r="C62" s="41">
        <f>C61+C32</f>
        <v>361.2</v>
      </c>
      <c r="D62" s="41">
        <f>D61+D32</f>
        <v>451.5</v>
      </c>
    </row>
    <row r="63" spans="1:4" ht="15">
      <c r="A63" s="5"/>
      <c r="B63" s="30"/>
      <c r="C63" s="30"/>
      <c r="D63" s="30"/>
    </row>
    <row r="64" spans="1:4" ht="15.75" customHeight="1">
      <c r="A64" s="62" t="s">
        <v>79</v>
      </c>
      <c r="B64" s="63"/>
      <c r="C64" s="7">
        <v>120</v>
      </c>
      <c r="D64" s="7">
        <v>150</v>
      </c>
    </row>
    <row r="65" spans="1:4" ht="39" customHeight="1">
      <c r="A65" s="62" t="s">
        <v>80</v>
      </c>
      <c r="B65" s="63"/>
      <c r="C65" s="27">
        <f>C62/C64</f>
        <v>3.01</v>
      </c>
      <c r="D65" s="27">
        <f>D62/D64</f>
        <v>3.01</v>
      </c>
    </row>
    <row r="66" spans="1:4" ht="15">
      <c r="A66" s="30"/>
      <c r="B66" s="12"/>
      <c r="C66" s="12"/>
      <c r="D66" s="12"/>
    </row>
    <row r="67" spans="1:4" s="10" customFormat="1" ht="19.5" customHeight="1">
      <c r="A67" s="62" t="s">
        <v>81</v>
      </c>
      <c r="B67" s="63"/>
      <c r="C67" s="9"/>
      <c r="D67" s="9"/>
    </row>
    <row r="68" spans="1:4" s="10" customFormat="1" ht="31.5" customHeight="1">
      <c r="A68" s="62" t="s">
        <v>82</v>
      </c>
      <c r="B68" s="63"/>
      <c r="C68" s="9"/>
      <c r="D68" s="9"/>
    </row>
    <row r="69" spans="1:3" ht="13.5" customHeight="1">
      <c r="A69" s="11"/>
      <c r="B69" s="12"/>
      <c r="C69" s="13"/>
    </row>
    <row r="70" s="10" customFormat="1" ht="17.25" customHeight="1">
      <c r="A70" s="10" t="s">
        <v>83</v>
      </c>
    </row>
    <row r="71" s="10" customFormat="1" ht="12.75" customHeight="1"/>
    <row r="72" spans="1:2" s="10" customFormat="1" ht="15" customHeight="1">
      <c r="A72" s="10" t="s">
        <v>84</v>
      </c>
      <c r="B72" s="15"/>
    </row>
    <row r="73" s="10" customFormat="1" ht="14.25" customHeight="1">
      <c r="B73" s="16" t="s">
        <v>85</v>
      </c>
    </row>
  </sheetData>
  <sheetProtection/>
  <mergeCells count="10">
    <mergeCell ref="A65:B65"/>
    <mergeCell ref="A7:D7"/>
    <mergeCell ref="B8:D8"/>
    <mergeCell ref="A9:D9"/>
    <mergeCell ref="A67:B67"/>
    <mergeCell ref="A68:B68"/>
    <mergeCell ref="A10:D10"/>
    <mergeCell ref="B11:D11"/>
    <mergeCell ref="B12:D12"/>
    <mergeCell ref="A64:B64"/>
  </mergeCells>
  <printOptions/>
  <pageMargins left="0.7480314960629921" right="0.7480314960629921" top="0.984251968503937" bottom="0.984251968503937" header="0.5118110236220472" footer="0.5118110236220472"/>
  <pageSetup firstPageNumber="26" useFirstPageNumber="1" fitToHeight="0" fitToWidth="1" horizontalDpi="600" verticalDpi="600" orientation="portrait" paperSize="9" scale="7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C55" sqref="C55"/>
    </sheetView>
  </sheetViews>
  <sheetFormatPr defaultColWidth="9.140625" defaultRowHeight="12.75"/>
  <cols>
    <col min="1" max="1" width="15.7109375" style="14" customWidth="1"/>
    <col min="2" max="2" width="56.00390625" style="14" customWidth="1"/>
    <col min="3" max="3" width="23.421875" style="14" customWidth="1"/>
    <col min="4" max="4" width="22.140625" style="14" customWidth="1"/>
    <col min="5" max="16384" width="9.140625" style="14" customWidth="1"/>
  </cols>
  <sheetData>
    <row r="1" spans="2:4" ht="15">
      <c r="B1" s="6"/>
      <c r="C1" s="3"/>
      <c r="D1" s="3" t="s">
        <v>68</v>
      </c>
    </row>
    <row r="2" spans="2:4" ht="15">
      <c r="B2" s="6"/>
      <c r="C2" s="4"/>
      <c r="D2" s="4" t="s">
        <v>69</v>
      </c>
    </row>
    <row r="3" spans="2:4" ht="15">
      <c r="B3" s="6"/>
      <c r="C3" s="4"/>
      <c r="D3" s="4" t="s">
        <v>70</v>
      </c>
    </row>
    <row r="4" spans="2:4" ht="15">
      <c r="B4" s="6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">
      <c r="A9" s="61" t="s">
        <v>1</v>
      </c>
      <c r="B9" s="61"/>
      <c r="C9" s="61"/>
      <c r="D9" s="61"/>
    </row>
    <row r="10" spans="1:4" ht="15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5">
      <c r="A12" s="17"/>
      <c r="B12" s="61" t="s">
        <v>63</v>
      </c>
      <c r="C12" s="61"/>
      <c r="D12" s="61"/>
    </row>
    <row r="13" spans="1:4" ht="15">
      <c r="A13" s="17"/>
      <c r="B13" s="61" t="s">
        <v>64</v>
      </c>
      <c r="C13" s="61"/>
      <c r="D13" s="61"/>
    </row>
    <row r="14" spans="1:4" ht="15">
      <c r="A14" s="17" t="s">
        <v>2</v>
      </c>
      <c r="B14" s="17" t="s">
        <v>74</v>
      </c>
      <c r="C14" s="17"/>
      <c r="D14" s="17"/>
    </row>
    <row r="15" spans="2:4" ht="15">
      <c r="B15" s="18"/>
      <c r="C15" s="18"/>
      <c r="D15" s="18"/>
    </row>
    <row r="16" spans="1:4" ht="75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19">
        <v>1</v>
      </c>
      <c r="B17" s="20">
        <v>2</v>
      </c>
      <c r="C17" s="19">
        <v>3</v>
      </c>
      <c r="D17" s="19">
        <v>4</v>
      </c>
    </row>
    <row r="18" spans="1:4" ht="15">
      <c r="A18" s="43"/>
      <c r="B18" s="48" t="s">
        <v>6</v>
      </c>
      <c r="C18" s="48"/>
      <c r="D18" s="48"/>
    </row>
    <row r="19" spans="1:4" ht="15">
      <c r="A19" s="42">
        <v>1100</v>
      </c>
      <c r="B19" s="42" t="s">
        <v>72</v>
      </c>
      <c r="C19" s="53">
        <f>D19/500*250</f>
        <v>13.59</v>
      </c>
      <c r="D19" s="40">
        <v>27.18</v>
      </c>
    </row>
    <row r="20" spans="1:4" ht="30">
      <c r="A20" s="42">
        <v>1200</v>
      </c>
      <c r="B20" s="46" t="s">
        <v>73</v>
      </c>
      <c r="C20" s="53">
        <f aca="true" t="shared" si="0" ref="C20:C61">D20/500*250</f>
        <v>3.275</v>
      </c>
      <c r="D20" s="40">
        <v>6.55</v>
      </c>
    </row>
    <row r="21" spans="1:4" ht="15">
      <c r="A21" s="42">
        <v>2222</v>
      </c>
      <c r="B21" s="46" t="s">
        <v>27</v>
      </c>
      <c r="C21" s="53">
        <f t="shared" si="0"/>
        <v>1.16</v>
      </c>
      <c r="D21" s="40">
        <v>2.32</v>
      </c>
    </row>
    <row r="22" spans="1:4" ht="15">
      <c r="A22" s="42">
        <v>2223</v>
      </c>
      <c r="B22" s="46" t="s">
        <v>28</v>
      </c>
      <c r="C22" s="53">
        <f t="shared" si="0"/>
        <v>0.67</v>
      </c>
      <c r="D22" s="40">
        <v>1.34</v>
      </c>
    </row>
    <row r="23" spans="1:4" ht="30">
      <c r="A23" s="42">
        <v>2231</v>
      </c>
      <c r="B23" s="46" t="s">
        <v>45</v>
      </c>
      <c r="C23" s="53">
        <f t="shared" si="0"/>
        <v>0.325</v>
      </c>
      <c r="D23" s="40">
        <v>0.65</v>
      </c>
    </row>
    <row r="24" spans="1:4" ht="14.25" customHeight="1">
      <c r="A24" s="42">
        <v>2243</v>
      </c>
      <c r="B24" s="46" t="s">
        <v>32</v>
      </c>
      <c r="C24" s="53">
        <f t="shared" si="0"/>
        <v>0.275</v>
      </c>
      <c r="D24" s="40">
        <v>0.55</v>
      </c>
    </row>
    <row r="25" spans="1:4" ht="15">
      <c r="A25" s="42">
        <v>2244</v>
      </c>
      <c r="B25" s="46" t="s">
        <v>14</v>
      </c>
      <c r="C25" s="53">
        <f t="shared" si="0"/>
        <v>0.14</v>
      </c>
      <c r="D25" s="40">
        <v>0.28</v>
      </c>
    </row>
    <row r="26" spans="1:4" ht="15">
      <c r="A26" s="42">
        <v>2251</v>
      </c>
      <c r="B26" s="46" t="s">
        <v>11</v>
      </c>
      <c r="C26" s="53">
        <f t="shared" si="0"/>
        <v>0.885</v>
      </c>
      <c r="D26" s="40">
        <v>1.77</v>
      </c>
    </row>
    <row r="27" spans="1:4" ht="15">
      <c r="A27" s="42">
        <v>2279</v>
      </c>
      <c r="B27" s="46" t="s">
        <v>17</v>
      </c>
      <c r="C27" s="53">
        <f t="shared" si="0"/>
        <v>0.075</v>
      </c>
      <c r="D27" s="40">
        <v>0.15</v>
      </c>
    </row>
    <row r="28" spans="1:4" ht="15">
      <c r="A28" s="42">
        <v>2321</v>
      </c>
      <c r="B28" s="46" t="s">
        <v>20</v>
      </c>
      <c r="C28" s="53">
        <f t="shared" si="0"/>
        <v>1.93</v>
      </c>
      <c r="D28" s="40">
        <v>3.86</v>
      </c>
    </row>
    <row r="29" spans="1:4" ht="15">
      <c r="A29" s="42">
        <v>2362</v>
      </c>
      <c r="B29" s="46" t="s">
        <v>46</v>
      </c>
      <c r="C29" s="53">
        <f t="shared" si="0"/>
        <v>0.11</v>
      </c>
      <c r="D29" s="40">
        <v>0.22</v>
      </c>
    </row>
    <row r="30" spans="1:4" ht="15">
      <c r="A30" s="42">
        <v>2363</v>
      </c>
      <c r="B30" s="46" t="s">
        <v>39</v>
      </c>
      <c r="C30" s="53">
        <f t="shared" si="0"/>
        <v>37.5</v>
      </c>
      <c r="D30" s="40">
        <v>75</v>
      </c>
    </row>
    <row r="31" spans="1:4" ht="15">
      <c r="A31" s="42">
        <v>2370</v>
      </c>
      <c r="B31" s="46" t="s">
        <v>47</v>
      </c>
      <c r="C31" s="53">
        <f t="shared" si="0"/>
        <v>0.015</v>
      </c>
      <c r="D31" s="40">
        <v>0.03</v>
      </c>
    </row>
    <row r="32" spans="1:4" ht="15">
      <c r="A32" s="42">
        <v>5232</v>
      </c>
      <c r="B32" s="46" t="s">
        <v>48</v>
      </c>
      <c r="C32" s="53">
        <f t="shared" si="0"/>
        <v>0.145</v>
      </c>
      <c r="D32" s="40">
        <v>0.29</v>
      </c>
    </row>
    <row r="33" spans="1:4" ht="15">
      <c r="A33" s="42"/>
      <c r="B33" s="47" t="s">
        <v>7</v>
      </c>
      <c r="C33" s="41">
        <f>SUM(C19:C32)</f>
        <v>60.095000000000006</v>
      </c>
      <c r="D33" s="41">
        <f>SUM(D19:D32)</f>
        <v>120.19000000000001</v>
      </c>
    </row>
    <row r="34" spans="1:4" ht="15">
      <c r="A34" s="44"/>
      <c r="B34" s="42" t="s">
        <v>8</v>
      </c>
      <c r="C34" s="53"/>
      <c r="D34" s="42"/>
    </row>
    <row r="35" spans="1:4" ht="15">
      <c r="A35" s="42">
        <v>1100</v>
      </c>
      <c r="B35" s="42" t="s">
        <v>72</v>
      </c>
      <c r="C35" s="53">
        <f t="shared" si="0"/>
        <v>34.59</v>
      </c>
      <c r="D35" s="40">
        <v>69.18</v>
      </c>
    </row>
    <row r="36" spans="1:4" ht="30">
      <c r="A36" s="42">
        <v>1200</v>
      </c>
      <c r="B36" s="46" t="s">
        <v>73</v>
      </c>
      <c r="C36" s="53">
        <f t="shared" si="0"/>
        <v>8.335</v>
      </c>
      <c r="D36" s="40">
        <v>16.67</v>
      </c>
    </row>
    <row r="37" spans="1:4" ht="15">
      <c r="A37" s="42">
        <v>2219</v>
      </c>
      <c r="B37" s="42" t="s">
        <v>31</v>
      </c>
      <c r="C37" s="53">
        <f t="shared" si="0"/>
        <v>1.035</v>
      </c>
      <c r="D37" s="40">
        <v>2.07</v>
      </c>
    </row>
    <row r="38" spans="1:4" ht="30">
      <c r="A38" s="42">
        <v>2234</v>
      </c>
      <c r="B38" s="46" t="s">
        <v>33</v>
      </c>
      <c r="C38" s="53">
        <f t="shared" si="0"/>
        <v>0.075</v>
      </c>
      <c r="D38" s="40">
        <v>0.15</v>
      </c>
    </row>
    <row r="39" spans="1:4" ht="30">
      <c r="A39" s="42">
        <v>2239</v>
      </c>
      <c r="B39" s="46" t="s">
        <v>34</v>
      </c>
      <c r="C39" s="53">
        <f t="shared" si="0"/>
        <v>0.415</v>
      </c>
      <c r="D39" s="40">
        <v>0.83</v>
      </c>
    </row>
    <row r="40" spans="1:4" ht="15">
      <c r="A40" s="42">
        <v>2241</v>
      </c>
      <c r="B40" s="46" t="s">
        <v>35</v>
      </c>
      <c r="C40" s="53">
        <f t="shared" si="0"/>
        <v>0.085</v>
      </c>
      <c r="D40" s="40">
        <v>0.17</v>
      </c>
    </row>
    <row r="41" spans="1:4" ht="15">
      <c r="A41" s="42">
        <v>2242</v>
      </c>
      <c r="B41" s="46" t="s">
        <v>12</v>
      </c>
      <c r="C41" s="53">
        <f t="shared" si="0"/>
        <v>0.34</v>
      </c>
      <c r="D41" s="40">
        <v>0.68</v>
      </c>
    </row>
    <row r="42" spans="1:4" ht="14.25" customHeight="1">
      <c r="A42" s="42">
        <v>2243</v>
      </c>
      <c r="B42" s="46" t="s">
        <v>13</v>
      </c>
      <c r="C42" s="53">
        <f t="shared" si="0"/>
        <v>0.335</v>
      </c>
      <c r="D42" s="40">
        <v>0.67</v>
      </c>
    </row>
    <row r="43" spans="1:4" ht="15">
      <c r="A43" s="42">
        <v>2244</v>
      </c>
      <c r="B43" s="46" t="s">
        <v>14</v>
      </c>
      <c r="C43" s="53">
        <f t="shared" si="0"/>
        <v>0.07</v>
      </c>
      <c r="D43" s="40">
        <v>0.14</v>
      </c>
    </row>
    <row r="44" spans="1:4" ht="15">
      <c r="A44" s="42">
        <v>2247</v>
      </c>
      <c r="B44" s="48" t="s">
        <v>15</v>
      </c>
      <c r="C44" s="53">
        <f t="shared" si="0"/>
        <v>0.1</v>
      </c>
      <c r="D44" s="40">
        <v>0.2</v>
      </c>
    </row>
    <row r="45" spans="1:4" ht="15">
      <c r="A45" s="42">
        <v>2251</v>
      </c>
      <c r="B45" s="46" t="s">
        <v>11</v>
      </c>
      <c r="C45" s="53">
        <f t="shared" si="0"/>
        <v>0.77</v>
      </c>
      <c r="D45" s="40">
        <v>1.54</v>
      </c>
    </row>
    <row r="46" spans="1:4" ht="15">
      <c r="A46" s="42">
        <v>2259</v>
      </c>
      <c r="B46" s="46" t="s">
        <v>36</v>
      </c>
      <c r="C46" s="53">
        <f t="shared" si="0"/>
        <v>0.005</v>
      </c>
      <c r="D46" s="40">
        <v>0.01</v>
      </c>
    </row>
    <row r="47" spans="1:4" ht="15">
      <c r="A47" s="42">
        <v>2262</v>
      </c>
      <c r="B47" s="46" t="s">
        <v>16</v>
      </c>
      <c r="C47" s="53">
        <f t="shared" si="0"/>
        <v>0.81</v>
      </c>
      <c r="D47" s="40">
        <v>1.62</v>
      </c>
    </row>
    <row r="48" spans="1:4" ht="15">
      <c r="A48" s="42">
        <v>2264</v>
      </c>
      <c r="B48" s="46" t="s">
        <v>41</v>
      </c>
      <c r="C48" s="53">
        <f t="shared" si="0"/>
        <v>0.005</v>
      </c>
      <c r="D48" s="40">
        <v>0.01</v>
      </c>
    </row>
    <row r="49" spans="1:4" ht="14.25" customHeight="1">
      <c r="A49" s="42">
        <v>2279</v>
      </c>
      <c r="B49" s="46" t="s">
        <v>17</v>
      </c>
      <c r="C49" s="53">
        <f t="shared" si="0"/>
        <v>0.08</v>
      </c>
      <c r="D49" s="40">
        <v>0.16</v>
      </c>
    </row>
    <row r="50" spans="1:4" ht="15">
      <c r="A50" s="42">
        <v>2311</v>
      </c>
      <c r="B50" s="46" t="s">
        <v>18</v>
      </c>
      <c r="C50" s="53">
        <f t="shared" si="0"/>
        <v>0.4</v>
      </c>
      <c r="D50" s="40">
        <v>0.8</v>
      </c>
    </row>
    <row r="51" spans="1:4" ht="15">
      <c r="A51" s="42">
        <v>2312</v>
      </c>
      <c r="B51" s="46" t="s">
        <v>19</v>
      </c>
      <c r="C51" s="53">
        <f t="shared" si="0"/>
        <v>0.1</v>
      </c>
      <c r="D51" s="40">
        <v>0.2</v>
      </c>
    </row>
    <row r="52" spans="1:4" ht="15">
      <c r="A52" s="42">
        <v>2322</v>
      </c>
      <c r="B52" s="46" t="s">
        <v>21</v>
      </c>
      <c r="C52" s="53">
        <f t="shared" si="0"/>
        <v>2.07</v>
      </c>
      <c r="D52" s="40">
        <v>4.14</v>
      </c>
    </row>
    <row r="53" spans="1:4" ht="13.5" customHeight="1">
      <c r="A53" s="42">
        <v>2350</v>
      </c>
      <c r="B53" s="46" t="s">
        <v>22</v>
      </c>
      <c r="C53" s="53">
        <f t="shared" si="0"/>
        <v>2.065</v>
      </c>
      <c r="D53" s="40">
        <v>4.13</v>
      </c>
    </row>
    <row r="54" spans="1:4" ht="15">
      <c r="A54" s="42">
        <v>2361</v>
      </c>
      <c r="B54" s="46" t="s">
        <v>23</v>
      </c>
      <c r="C54" s="53">
        <f t="shared" si="0"/>
        <v>0.635</v>
      </c>
      <c r="D54" s="40">
        <v>1.27</v>
      </c>
    </row>
    <row r="55" spans="1:4" ht="15">
      <c r="A55" s="42">
        <v>2400</v>
      </c>
      <c r="B55" s="46" t="s">
        <v>29</v>
      </c>
      <c r="C55" s="53">
        <f t="shared" si="0"/>
        <v>0.115</v>
      </c>
      <c r="D55" s="40">
        <v>0.23</v>
      </c>
    </row>
    <row r="56" spans="1:4" ht="15">
      <c r="A56" s="42">
        <v>2512</v>
      </c>
      <c r="B56" s="46" t="s">
        <v>40</v>
      </c>
      <c r="C56" s="53">
        <f t="shared" si="0"/>
        <v>25.775</v>
      </c>
      <c r="D56" s="40">
        <v>51.55</v>
      </c>
    </row>
    <row r="57" spans="1:4" ht="15">
      <c r="A57" s="42">
        <v>2515</v>
      </c>
      <c r="B57" s="46" t="s">
        <v>24</v>
      </c>
      <c r="C57" s="53">
        <f t="shared" si="0"/>
        <v>0.14</v>
      </c>
      <c r="D57" s="40">
        <v>0.28</v>
      </c>
    </row>
    <row r="58" spans="1:4" ht="15">
      <c r="A58" s="42">
        <v>2519</v>
      </c>
      <c r="B58" s="46" t="s">
        <v>26</v>
      </c>
      <c r="C58" s="53">
        <f t="shared" si="0"/>
        <v>0.005</v>
      </c>
      <c r="D58" s="40">
        <v>0.01</v>
      </c>
    </row>
    <row r="59" spans="1:4" ht="15">
      <c r="A59" s="42">
        <v>5232</v>
      </c>
      <c r="B59" s="46" t="s">
        <v>25</v>
      </c>
      <c r="C59" s="53">
        <f t="shared" si="0"/>
        <v>4.05</v>
      </c>
      <c r="D59" s="40">
        <v>8.1</v>
      </c>
    </row>
    <row r="60" spans="1:4" ht="15">
      <c r="A60" s="42">
        <v>5240</v>
      </c>
      <c r="B60" s="46" t="s">
        <v>37</v>
      </c>
      <c r="C60" s="53">
        <f t="shared" si="0"/>
        <v>1</v>
      </c>
      <c r="D60" s="40">
        <v>2</v>
      </c>
    </row>
    <row r="61" spans="1:4" ht="15">
      <c r="A61" s="42">
        <v>5250</v>
      </c>
      <c r="B61" s="46" t="s">
        <v>38</v>
      </c>
      <c r="C61" s="53">
        <f t="shared" si="0"/>
        <v>4</v>
      </c>
      <c r="D61" s="40">
        <v>8</v>
      </c>
    </row>
    <row r="62" spans="1:4" ht="15">
      <c r="A62" s="44"/>
      <c r="B62" s="49" t="s">
        <v>9</v>
      </c>
      <c r="C62" s="41">
        <f>SUM(C35:C61)</f>
        <v>87.405</v>
      </c>
      <c r="D62" s="41">
        <f>SUM(D35:D61)</f>
        <v>174.81</v>
      </c>
    </row>
    <row r="63" spans="1:4" ht="15">
      <c r="A63" s="44"/>
      <c r="B63" s="49" t="s">
        <v>30</v>
      </c>
      <c r="C63" s="41">
        <f>C62+C33</f>
        <v>147.5</v>
      </c>
      <c r="D63" s="41">
        <f>D62+D33</f>
        <v>295</v>
      </c>
    </row>
    <row r="64" spans="1:4" ht="15">
      <c r="A64" s="50"/>
      <c r="B64" s="45"/>
      <c r="C64" s="45"/>
      <c r="D64" s="45"/>
    </row>
    <row r="65" spans="1:4" ht="15.75" customHeight="1">
      <c r="A65" s="62" t="s">
        <v>79</v>
      </c>
      <c r="B65" s="63"/>
      <c r="C65" s="7">
        <v>250</v>
      </c>
      <c r="D65" s="7">
        <v>500</v>
      </c>
    </row>
    <row r="66" spans="1:4" ht="33.75" customHeight="1">
      <c r="A66" s="62" t="s">
        <v>80</v>
      </c>
      <c r="B66" s="63"/>
      <c r="C66" s="27">
        <f>C63/C65</f>
        <v>0.59</v>
      </c>
      <c r="D66" s="27">
        <f>D63/D65</f>
        <v>0.59</v>
      </c>
    </row>
    <row r="67" spans="1:4" ht="15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A69:B69"/>
    <mergeCell ref="A10:D10"/>
    <mergeCell ref="B11:D11"/>
    <mergeCell ref="B12:D12"/>
    <mergeCell ref="B13:D13"/>
    <mergeCell ref="A65:B65"/>
    <mergeCell ref="A66:B66"/>
    <mergeCell ref="A7:D7"/>
    <mergeCell ref="B8:D8"/>
    <mergeCell ref="A9:D9"/>
    <mergeCell ref="A68:B68"/>
  </mergeCells>
  <printOptions/>
  <pageMargins left="0.7480314960629921" right="0.7480314960629921" top="0.984251968503937" bottom="0.984251968503937" header="0.5118110236220472" footer="0.5118110236220472"/>
  <pageSetup firstPageNumber="28" useFirstPageNumber="1" fitToHeight="0" fitToWidth="1" horizontalDpi="600" verticalDpi="600" orientation="portrait" paperSize="9" scale="7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D46" sqref="D46:D49"/>
    </sheetView>
  </sheetViews>
  <sheetFormatPr defaultColWidth="9.140625" defaultRowHeight="12.75"/>
  <cols>
    <col min="1" max="1" width="15.7109375" style="14" customWidth="1"/>
    <col min="2" max="2" width="49.140625" style="14" customWidth="1"/>
    <col min="3" max="3" width="24.140625" style="14" customWidth="1"/>
    <col min="4" max="4" width="22.14062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">
      <c r="A9" s="61" t="s">
        <v>1</v>
      </c>
      <c r="B9" s="61"/>
      <c r="C9" s="61"/>
      <c r="D9" s="61"/>
    </row>
    <row r="10" spans="1:4" ht="15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5">
      <c r="A12" s="17"/>
      <c r="B12" s="61" t="s">
        <v>63</v>
      </c>
      <c r="C12" s="61"/>
      <c r="D12" s="61"/>
    </row>
    <row r="13" spans="1:4" ht="15">
      <c r="A13" s="17"/>
      <c r="B13" s="61" t="s">
        <v>71</v>
      </c>
      <c r="C13" s="61"/>
      <c r="D13" s="61"/>
    </row>
    <row r="14" spans="1:4" ht="15">
      <c r="A14" s="17" t="s">
        <v>2</v>
      </c>
      <c r="B14" s="17" t="s">
        <v>74</v>
      </c>
      <c r="C14" s="17"/>
      <c r="D14" s="17"/>
    </row>
    <row r="15" spans="2:4" ht="15">
      <c r="B15" s="18"/>
      <c r="C15" s="18"/>
      <c r="D15" s="18"/>
    </row>
    <row r="16" spans="1:4" ht="75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19">
        <v>1</v>
      </c>
      <c r="B17" s="20">
        <v>2</v>
      </c>
      <c r="C17" s="19">
        <v>3</v>
      </c>
      <c r="D17" s="19">
        <v>4</v>
      </c>
    </row>
    <row r="18" spans="1:4" ht="15">
      <c r="A18" s="43"/>
      <c r="B18" s="48" t="s">
        <v>6</v>
      </c>
      <c r="C18" s="48"/>
      <c r="D18" s="48"/>
    </row>
    <row r="19" spans="1:4" ht="15">
      <c r="A19" s="42">
        <v>1100</v>
      </c>
      <c r="B19" s="42" t="s">
        <v>72</v>
      </c>
      <c r="C19" s="53">
        <f>D19/500*250</f>
        <v>22.65</v>
      </c>
      <c r="D19" s="40">
        <v>45.3</v>
      </c>
    </row>
    <row r="20" spans="1:4" ht="30">
      <c r="A20" s="42">
        <v>1200</v>
      </c>
      <c r="B20" s="46" t="s">
        <v>73</v>
      </c>
      <c r="C20" s="53">
        <f aca="true" t="shared" si="0" ref="C20:C61">D20/500*250</f>
        <v>5.455</v>
      </c>
      <c r="D20" s="40">
        <v>10.91</v>
      </c>
    </row>
    <row r="21" spans="1:4" ht="15">
      <c r="A21" s="42">
        <v>2222</v>
      </c>
      <c r="B21" s="46" t="s">
        <v>27</v>
      </c>
      <c r="C21" s="53">
        <f t="shared" si="0"/>
        <v>1.935</v>
      </c>
      <c r="D21" s="40">
        <v>3.87</v>
      </c>
    </row>
    <row r="22" spans="1:4" ht="15">
      <c r="A22" s="42">
        <v>2223</v>
      </c>
      <c r="B22" s="46" t="s">
        <v>28</v>
      </c>
      <c r="C22" s="53">
        <f t="shared" si="0"/>
        <v>1.115</v>
      </c>
      <c r="D22" s="40">
        <v>2.23</v>
      </c>
    </row>
    <row r="23" spans="1:4" ht="30">
      <c r="A23" s="42">
        <v>2231</v>
      </c>
      <c r="B23" s="46" t="s">
        <v>45</v>
      </c>
      <c r="C23" s="53">
        <f t="shared" si="0"/>
        <v>0.54</v>
      </c>
      <c r="D23" s="40">
        <v>1.08</v>
      </c>
    </row>
    <row r="24" spans="1:4" ht="30">
      <c r="A24" s="42">
        <v>2243</v>
      </c>
      <c r="B24" s="46" t="s">
        <v>32</v>
      </c>
      <c r="C24" s="53">
        <f t="shared" si="0"/>
        <v>0.46</v>
      </c>
      <c r="D24" s="40">
        <v>0.92</v>
      </c>
    </row>
    <row r="25" spans="1:4" ht="15">
      <c r="A25" s="42">
        <v>2244</v>
      </c>
      <c r="B25" s="46" t="s">
        <v>14</v>
      </c>
      <c r="C25" s="53">
        <f t="shared" si="0"/>
        <v>0.23</v>
      </c>
      <c r="D25" s="40">
        <v>0.46</v>
      </c>
    </row>
    <row r="26" spans="1:4" ht="15">
      <c r="A26" s="42">
        <v>2251</v>
      </c>
      <c r="B26" s="46" t="s">
        <v>11</v>
      </c>
      <c r="C26" s="53">
        <f t="shared" si="0"/>
        <v>1.475</v>
      </c>
      <c r="D26" s="40">
        <v>2.95</v>
      </c>
    </row>
    <row r="27" spans="1:4" ht="15">
      <c r="A27" s="42">
        <v>2279</v>
      </c>
      <c r="B27" s="46" t="s">
        <v>17</v>
      </c>
      <c r="C27" s="53">
        <f t="shared" si="0"/>
        <v>0.12</v>
      </c>
      <c r="D27" s="40">
        <v>0.24</v>
      </c>
    </row>
    <row r="28" spans="1:4" ht="15">
      <c r="A28" s="42">
        <v>2321</v>
      </c>
      <c r="B28" s="46" t="s">
        <v>20</v>
      </c>
      <c r="C28" s="53">
        <f t="shared" si="0"/>
        <v>3.215</v>
      </c>
      <c r="D28" s="40">
        <v>6.43</v>
      </c>
    </row>
    <row r="29" spans="1:4" ht="15">
      <c r="A29" s="42">
        <v>2362</v>
      </c>
      <c r="B29" s="46" t="s">
        <v>46</v>
      </c>
      <c r="C29" s="53">
        <f t="shared" si="0"/>
        <v>0.185</v>
      </c>
      <c r="D29" s="40">
        <v>0.37</v>
      </c>
    </row>
    <row r="30" spans="1:4" ht="15">
      <c r="A30" s="42">
        <v>2363</v>
      </c>
      <c r="B30" s="46" t="s">
        <v>39</v>
      </c>
      <c r="C30" s="53">
        <f t="shared" si="0"/>
        <v>62.5</v>
      </c>
      <c r="D30" s="40">
        <v>125</v>
      </c>
    </row>
    <row r="31" spans="1:4" ht="15">
      <c r="A31" s="42">
        <v>2370</v>
      </c>
      <c r="B31" s="46" t="s">
        <v>47</v>
      </c>
      <c r="C31" s="53">
        <f t="shared" si="0"/>
        <v>0.02</v>
      </c>
      <c r="D31" s="40">
        <v>0.04</v>
      </c>
    </row>
    <row r="32" spans="1:4" ht="15">
      <c r="A32" s="42">
        <v>5232</v>
      </c>
      <c r="B32" s="46" t="s">
        <v>48</v>
      </c>
      <c r="C32" s="53">
        <f t="shared" si="0"/>
        <v>0.245</v>
      </c>
      <c r="D32" s="40">
        <v>0.49</v>
      </c>
    </row>
    <row r="33" spans="1:4" ht="15">
      <c r="A33" s="42"/>
      <c r="B33" s="47" t="s">
        <v>7</v>
      </c>
      <c r="C33" s="41">
        <f>SUM(C19:C32)</f>
        <v>100.145</v>
      </c>
      <c r="D33" s="41">
        <f>SUM(D19:D32)</f>
        <v>200.29</v>
      </c>
    </row>
    <row r="34" spans="1:4" ht="15">
      <c r="A34" s="44"/>
      <c r="B34" s="42" t="s">
        <v>8</v>
      </c>
      <c r="C34" s="53"/>
      <c r="D34" s="42"/>
    </row>
    <row r="35" spans="1:4" ht="15">
      <c r="A35" s="42">
        <v>1100</v>
      </c>
      <c r="B35" s="42" t="s">
        <v>72</v>
      </c>
      <c r="C35" s="53">
        <f t="shared" si="0"/>
        <v>51.885</v>
      </c>
      <c r="D35" s="40">
        <v>103.77</v>
      </c>
    </row>
    <row r="36" spans="1:4" ht="30">
      <c r="A36" s="42">
        <v>1200</v>
      </c>
      <c r="B36" s="46" t="s">
        <v>73</v>
      </c>
      <c r="C36" s="53">
        <f t="shared" si="0"/>
        <v>12.5</v>
      </c>
      <c r="D36" s="40">
        <v>25</v>
      </c>
    </row>
    <row r="37" spans="1:4" ht="15">
      <c r="A37" s="42">
        <v>2219</v>
      </c>
      <c r="B37" s="42" t="s">
        <v>31</v>
      </c>
      <c r="C37" s="53">
        <f t="shared" si="0"/>
        <v>1.555</v>
      </c>
      <c r="D37" s="40">
        <v>3.11</v>
      </c>
    </row>
    <row r="38" spans="1:4" ht="30">
      <c r="A38" s="42">
        <v>2234</v>
      </c>
      <c r="B38" s="46" t="s">
        <v>33</v>
      </c>
      <c r="C38" s="53">
        <f t="shared" si="0"/>
        <v>0.115</v>
      </c>
      <c r="D38" s="40">
        <v>0.23</v>
      </c>
    </row>
    <row r="39" spans="1:4" ht="30">
      <c r="A39" s="42">
        <v>2239</v>
      </c>
      <c r="B39" s="46" t="s">
        <v>34</v>
      </c>
      <c r="C39" s="53">
        <f t="shared" si="0"/>
        <v>0.625</v>
      </c>
      <c r="D39" s="40">
        <v>1.25</v>
      </c>
    </row>
    <row r="40" spans="1:4" ht="15">
      <c r="A40" s="42">
        <v>2241</v>
      </c>
      <c r="B40" s="46" t="s">
        <v>35</v>
      </c>
      <c r="C40" s="53">
        <f t="shared" si="0"/>
        <v>0.13</v>
      </c>
      <c r="D40" s="40">
        <v>0.26</v>
      </c>
    </row>
    <row r="41" spans="1:4" ht="15">
      <c r="A41" s="42">
        <v>2242</v>
      </c>
      <c r="B41" s="46" t="s">
        <v>12</v>
      </c>
      <c r="C41" s="53">
        <f t="shared" si="0"/>
        <v>0.51</v>
      </c>
      <c r="D41" s="40">
        <v>1.02</v>
      </c>
    </row>
    <row r="42" spans="1:4" ht="30">
      <c r="A42" s="42">
        <v>2243</v>
      </c>
      <c r="B42" s="46" t="s">
        <v>13</v>
      </c>
      <c r="C42" s="53">
        <f t="shared" si="0"/>
        <v>0.5</v>
      </c>
      <c r="D42" s="40">
        <v>1</v>
      </c>
    </row>
    <row r="43" spans="1:4" ht="15">
      <c r="A43" s="42">
        <v>2244</v>
      </c>
      <c r="B43" s="46" t="s">
        <v>14</v>
      </c>
      <c r="C43" s="53">
        <f t="shared" si="0"/>
        <v>0.15</v>
      </c>
      <c r="D43" s="40">
        <v>0.3</v>
      </c>
    </row>
    <row r="44" spans="1:4" ht="15">
      <c r="A44" s="42">
        <v>2247</v>
      </c>
      <c r="B44" s="48" t="s">
        <v>15</v>
      </c>
      <c r="C44" s="53">
        <f t="shared" si="0"/>
        <v>0.145</v>
      </c>
      <c r="D44" s="40">
        <v>0.29</v>
      </c>
    </row>
    <row r="45" spans="1:4" ht="15">
      <c r="A45" s="42">
        <v>2251</v>
      </c>
      <c r="B45" s="46" t="s">
        <v>11</v>
      </c>
      <c r="C45" s="53">
        <f t="shared" si="0"/>
        <v>1.155</v>
      </c>
      <c r="D45" s="40">
        <v>2.31</v>
      </c>
    </row>
    <row r="46" spans="1:4" ht="15">
      <c r="A46" s="42">
        <v>2259</v>
      </c>
      <c r="B46" s="46" t="s">
        <v>36</v>
      </c>
      <c r="C46" s="53">
        <f t="shared" si="0"/>
        <v>0.01</v>
      </c>
      <c r="D46" s="40">
        <v>0.02</v>
      </c>
    </row>
    <row r="47" spans="1:4" ht="15">
      <c r="A47" s="42">
        <v>2262</v>
      </c>
      <c r="B47" s="46" t="s">
        <v>16</v>
      </c>
      <c r="C47" s="53">
        <f t="shared" si="0"/>
        <v>1.215</v>
      </c>
      <c r="D47" s="40">
        <v>2.43</v>
      </c>
    </row>
    <row r="48" spans="1:4" ht="15">
      <c r="A48" s="42">
        <v>2264</v>
      </c>
      <c r="B48" s="46" t="s">
        <v>41</v>
      </c>
      <c r="C48" s="53">
        <f t="shared" si="0"/>
        <v>0.01</v>
      </c>
      <c r="D48" s="40">
        <v>0.02</v>
      </c>
    </row>
    <row r="49" spans="1:4" ht="15">
      <c r="A49" s="42">
        <v>2279</v>
      </c>
      <c r="B49" s="46" t="s">
        <v>17</v>
      </c>
      <c r="C49" s="53">
        <f t="shared" si="0"/>
        <v>0.16</v>
      </c>
      <c r="D49" s="40">
        <v>0.32</v>
      </c>
    </row>
    <row r="50" spans="1:4" ht="15">
      <c r="A50" s="42">
        <v>2311</v>
      </c>
      <c r="B50" s="46" t="s">
        <v>18</v>
      </c>
      <c r="C50" s="53">
        <f t="shared" si="0"/>
        <v>0.72</v>
      </c>
      <c r="D50" s="40">
        <v>1.44</v>
      </c>
    </row>
    <row r="51" spans="1:4" ht="15">
      <c r="A51" s="42">
        <v>2312</v>
      </c>
      <c r="B51" s="46" t="s">
        <v>19</v>
      </c>
      <c r="C51" s="53">
        <f t="shared" si="0"/>
        <v>0.15</v>
      </c>
      <c r="D51" s="40">
        <v>0.3</v>
      </c>
    </row>
    <row r="52" spans="1:4" ht="15">
      <c r="A52" s="42">
        <v>2322</v>
      </c>
      <c r="B52" s="46" t="s">
        <v>21</v>
      </c>
      <c r="C52" s="53">
        <f t="shared" si="0"/>
        <v>3.105</v>
      </c>
      <c r="D52" s="40">
        <v>6.21</v>
      </c>
    </row>
    <row r="53" spans="1:4" ht="15">
      <c r="A53" s="42">
        <v>2350</v>
      </c>
      <c r="B53" s="46" t="s">
        <v>22</v>
      </c>
      <c r="C53" s="53">
        <f t="shared" si="0"/>
        <v>3.1</v>
      </c>
      <c r="D53" s="40">
        <v>6.2</v>
      </c>
    </row>
    <row r="54" spans="1:4" ht="15">
      <c r="A54" s="42">
        <v>2361</v>
      </c>
      <c r="B54" s="46" t="s">
        <v>23</v>
      </c>
      <c r="C54" s="53">
        <f t="shared" si="0"/>
        <v>0.95</v>
      </c>
      <c r="D54" s="40">
        <v>1.9</v>
      </c>
    </row>
    <row r="55" spans="1:4" ht="15">
      <c r="A55" s="42">
        <v>2400</v>
      </c>
      <c r="B55" s="46" t="s">
        <v>29</v>
      </c>
      <c r="C55" s="53">
        <f t="shared" si="0"/>
        <v>0.175</v>
      </c>
      <c r="D55" s="40">
        <v>0.35</v>
      </c>
    </row>
    <row r="56" spans="1:4" ht="15.75" customHeight="1">
      <c r="A56" s="42">
        <v>2512</v>
      </c>
      <c r="B56" s="46" t="s">
        <v>40</v>
      </c>
      <c r="C56" s="53">
        <f t="shared" si="0"/>
        <v>40.765</v>
      </c>
      <c r="D56" s="40">
        <v>81.53</v>
      </c>
    </row>
    <row r="57" spans="1:4" ht="15">
      <c r="A57" s="42">
        <v>2515</v>
      </c>
      <c r="B57" s="46" t="s">
        <v>24</v>
      </c>
      <c r="C57" s="53">
        <f t="shared" si="0"/>
        <v>0.215</v>
      </c>
      <c r="D57" s="40">
        <v>0.43</v>
      </c>
    </row>
    <row r="58" spans="1:4" ht="15">
      <c r="A58" s="42">
        <v>2519</v>
      </c>
      <c r="B58" s="46" t="s">
        <v>26</v>
      </c>
      <c r="C58" s="53">
        <f t="shared" si="0"/>
        <v>0.01</v>
      </c>
      <c r="D58" s="40">
        <v>0.02</v>
      </c>
    </row>
    <row r="59" spans="1:4" ht="15">
      <c r="A59" s="42">
        <v>5232</v>
      </c>
      <c r="B59" s="46" t="s">
        <v>25</v>
      </c>
      <c r="C59" s="53">
        <f t="shared" si="0"/>
        <v>7.5</v>
      </c>
      <c r="D59" s="40">
        <v>15</v>
      </c>
    </row>
    <row r="60" spans="1:4" ht="15">
      <c r="A60" s="42">
        <v>5240</v>
      </c>
      <c r="B60" s="46" t="s">
        <v>37</v>
      </c>
      <c r="C60" s="53">
        <f t="shared" si="0"/>
        <v>1.5</v>
      </c>
      <c r="D60" s="40">
        <v>3</v>
      </c>
    </row>
    <row r="61" spans="1:4" ht="15">
      <c r="A61" s="42">
        <v>5250</v>
      </c>
      <c r="B61" s="46" t="s">
        <v>38</v>
      </c>
      <c r="C61" s="53">
        <f t="shared" si="0"/>
        <v>6</v>
      </c>
      <c r="D61" s="40">
        <v>12</v>
      </c>
    </row>
    <row r="62" spans="1:4" ht="15">
      <c r="A62" s="44"/>
      <c r="B62" s="49" t="s">
        <v>9</v>
      </c>
      <c r="C62" s="41">
        <f>SUM(C35:C61)</f>
        <v>134.85500000000002</v>
      </c>
      <c r="D62" s="41">
        <f>SUM(D35:D61)</f>
        <v>269.71000000000004</v>
      </c>
    </row>
    <row r="63" spans="1:4" ht="15">
      <c r="A63" s="44"/>
      <c r="B63" s="49" t="s">
        <v>30</v>
      </c>
      <c r="C63" s="41">
        <f>C62+C33</f>
        <v>235</v>
      </c>
      <c r="D63" s="41">
        <f>D62+D33</f>
        <v>470</v>
      </c>
    </row>
    <row r="64" spans="1:4" ht="15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250</v>
      </c>
      <c r="D65" s="7">
        <v>500</v>
      </c>
    </row>
    <row r="66" spans="1:4" ht="34.5" customHeight="1">
      <c r="A66" s="62" t="s">
        <v>80</v>
      </c>
      <c r="B66" s="63"/>
      <c r="C66" s="27">
        <f>C63/C65</f>
        <v>0.94</v>
      </c>
      <c r="D66" s="27">
        <f>D63/D65</f>
        <v>0.94</v>
      </c>
    </row>
    <row r="67" spans="1:4" ht="15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A69:B69"/>
    <mergeCell ref="A10:D10"/>
    <mergeCell ref="B11:D11"/>
    <mergeCell ref="B12:D12"/>
    <mergeCell ref="B13:D13"/>
    <mergeCell ref="A65:B65"/>
    <mergeCell ref="A66:B66"/>
    <mergeCell ref="A7:D7"/>
    <mergeCell ref="B8:D8"/>
    <mergeCell ref="A9:D9"/>
    <mergeCell ref="A68:B68"/>
  </mergeCells>
  <printOptions/>
  <pageMargins left="0.7480314960629921" right="0.7480314960629921" top="0.984251968503937" bottom="0.984251968503937" header="0.5118110236220472" footer="0.5118110236220472"/>
  <pageSetup firstPageNumber="30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5.7109375" style="14" customWidth="1"/>
    <col min="2" max="2" width="51.8515625" style="14" customWidth="1"/>
    <col min="3" max="4" width="22.14062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">
      <c r="A9" s="61" t="s">
        <v>1</v>
      </c>
      <c r="B9" s="61"/>
      <c r="C9" s="61"/>
      <c r="D9" s="61"/>
    </row>
    <row r="10" spans="1:4" ht="15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5">
      <c r="A12" s="17"/>
      <c r="B12" s="61" t="s">
        <v>65</v>
      </c>
      <c r="C12" s="61"/>
      <c r="D12" s="61"/>
    </row>
    <row r="13" spans="1:4" ht="15">
      <c r="A13" s="17" t="s">
        <v>2</v>
      </c>
      <c r="B13" s="17" t="s">
        <v>74</v>
      </c>
      <c r="C13" s="17"/>
      <c r="D13" s="17"/>
    </row>
    <row r="14" spans="2:4" ht="15">
      <c r="B14" s="18"/>
      <c r="C14" s="18"/>
      <c r="D14" s="18"/>
    </row>
    <row r="15" spans="1:4" ht="75">
      <c r="A15" s="7" t="s">
        <v>3</v>
      </c>
      <c r="B15" s="7" t="s">
        <v>4</v>
      </c>
      <c r="C15" s="7" t="s">
        <v>77</v>
      </c>
      <c r="D15" s="7" t="s">
        <v>78</v>
      </c>
    </row>
    <row r="16" spans="1:4" ht="15">
      <c r="A16" s="19">
        <v>1</v>
      </c>
      <c r="B16" s="20">
        <v>2</v>
      </c>
      <c r="C16" s="19">
        <v>3</v>
      </c>
      <c r="D16" s="19">
        <v>4</v>
      </c>
    </row>
    <row r="17" spans="1:4" ht="15">
      <c r="A17" s="43"/>
      <c r="B17" s="48" t="s">
        <v>6</v>
      </c>
      <c r="C17" s="48"/>
      <c r="D17" s="48"/>
    </row>
    <row r="18" spans="1:4" ht="15">
      <c r="A18" s="42">
        <v>1100</v>
      </c>
      <c r="B18" s="42" t="s">
        <v>72</v>
      </c>
      <c r="C18" s="53">
        <f>D18/500*250</f>
        <v>9.06</v>
      </c>
      <c r="D18" s="40">
        <v>18.12</v>
      </c>
    </row>
    <row r="19" spans="1:4" ht="30">
      <c r="A19" s="42">
        <v>1200</v>
      </c>
      <c r="B19" s="46" t="s">
        <v>73</v>
      </c>
      <c r="C19" s="53">
        <f aca="true" t="shared" si="0" ref="C19:C60">D19/500*250</f>
        <v>2.185</v>
      </c>
      <c r="D19" s="40">
        <v>4.37</v>
      </c>
    </row>
    <row r="20" spans="1:4" ht="15">
      <c r="A20" s="42">
        <v>2222</v>
      </c>
      <c r="B20" s="46" t="s">
        <v>27</v>
      </c>
      <c r="C20" s="53">
        <f t="shared" si="0"/>
        <v>0.775</v>
      </c>
      <c r="D20" s="40">
        <v>1.55</v>
      </c>
    </row>
    <row r="21" spans="1:4" ht="15">
      <c r="A21" s="42">
        <v>2223</v>
      </c>
      <c r="B21" s="46" t="s">
        <v>28</v>
      </c>
      <c r="C21" s="53">
        <f t="shared" si="0"/>
        <v>0.445</v>
      </c>
      <c r="D21" s="40">
        <v>0.89</v>
      </c>
    </row>
    <row r="22" spans="1:4" ht="30">
      <c r="A22" s="42">
        <v>2231</v>
      </c>
      <c r="B22" s="46" t="s">
        <v>45</v>
      </c>
      <c r="C22" s="53">
        <f t="shared" si="0"/>
        <v>0.215</v>
      </c>
      <c r="D22" s="40">
        <v>0.43</v>
      </c>
    </row>
    <row r="23" spans="1:4" ht="30">
      <c r="A23" s="42">
        <v>2243</v>
      </c>
      <c r="B23" s="46" t="s">
        <v>32</v>
      </c>
      <c r="C23" s="53">
        <f t="shared" si="0"/>
        <v>0.185</v>
      </c>
      <c r="D23" s="40">
        <v>0.37</v>
      </c>
    </row>
    <row r="24" spans="1:4" ht="15">
      <c r="A24" s="42">
        <v>2244</v>
      </c>
      <c r="B24" s="46" t="s">
        <v>14</v>
      </c>
      <c r="C24" s="53">
        <f t="shared" si="0"/>
        <v>0.09</v>
      </c>
      <c r="D24" s="40">
        <v>0.18</v>
      </c>
    </row>
    <row r="25" spans="1:4" ht="15">
      <c r="A25" s="42">
        <v>2251</v>
      </c>
      <c r="B25" s="46" t="s">
        <v>11</v>
      </c>
      <c r="C25" s="53">
        <f t="shared" si="0"/>
        <v>0.59</v>
      </c>
      <c r="D25" s="40">
        <v>1.18</v>
      </c>
    </row>
    <row r="26" spans="1:4" ht="15">
      <c r="A26" s="42">
        <v>2279</v>
      </c>
      <c r="B26" s="46" t="s">
        <v>17</v>
      </c>
      <c r="C26" s="53">
        <f t="shared" si="0"/>
        <v>0.05</v>
      </c>
      <c r="D26" s="40">
        <v>0.1</v>
      </c>
    </row>
    <row r="27" spans="1:4" ht="15">
      <c r="A27" s="42">
        <v>2321</v>
      </c>
      <c r="B27" s="46" t="s">
        <v>20</v>
      </c>
      <c r="C27" s="53">
        <f t="shared" si="0"/>
        <v>1.285</v>
      </c>
      <c r="D27" s="40">
        <v>2.57</v>
      </c>
    </row>
    <row r="28" spans="1:4" ht="15">
      <c r="A28" s="42">
        <v>2362</v>
      </c>
      <c r="B28" s="46" t="s">
        <v>46</v>
      </c>
      <c r="C28" s="53">
        <f t="shared" si="0"/>
        <v>0.075</v>
      </c>
      <c r="D28" s="40">
        <v>0.15</v>
      </c>
    </row>
    <row r="29" spans="1:4" ht="15">
      <c r="A29" s="42">
        <v>2363</v>
      </c>
      <c r="B29" s="46" t="s">
        <v>39</v>
      </c>
      <c r="C29" s="53">
        <f t="shared" si="0"/>
        <v>25</v>
      </c>
      <c r="D29" s="40">
        <v>50</v>
      </c>
    </row>
    <row r="30" spans="1:4" ht="15">
      <c r="A30" s="42">
        <v>2370</v>
      </c>
      <c r="B30" s="46" t="s">
        <v>47</v>
      </c>
      <c r="C30" s="53">
        <f t="shared" si="0"/>
        <v>0.01</v>
      </c>
      <c r="D30" s="40">
        <v>0.02</v>
      </c>
    </row>
    <row r="31" spans="1:4" ht="15">
      <c r="A31" s="42">
        <v>5232</v>
      </c>
      <c r="B31" s="46" t="s">
        <v>48</v>
      </c>
      <c r="C31" s="53">
        <f t="shared" si="0"/>
        <v>0.1</v>
      </c>
      <c r="D31" s="40">
        <v>0.2</v>
      </c>
    </row>
    <row r="32" spans="1:4" ht="15">
      <c r="A32" s="42"/>
      <c r="B32" s="47" t="s">
        <v>7</v>
      </c>
      <c r="C32" s="41">
        <f>SUM(C18:C31)</f>
        <v>40.065</v>
      </c>
      <c r="D32" s="41">
        <f>SUM(D18:D31)</f>
        <v>80.13</v>
      </c>
    </row>
    <row r="33" spans="1:4" ht="15">
      <c r="A33" s="44"/>
      <c r="B33" s="42" t="s">
        <v>8</v>
      </c>
      <c r="C33" s="53"/>
      <c r="D33" s="42"/>
    </row>
    <row r="34" spans="1:4" ht="15">
      <c r="A34" s="42">
        <v>1100</v>
      </c>
      <c r="B34" s="42" t="s">
        <v>72</v>
      </c>
      <c r="C34" s="53">
        <f t="shared" si="0"/>
        <v>17.295</v>
      </c>
      <c r="D34" s="40">
        <v>34.59</v>
      </c>
    </row>
    <row r="35" spans="1:4" ht="30">
      <c r="A35" s="42">
        <v>1200</v>
      </c>
      <c r="B35" s="46" t="s">
        <v>73</v>
      </c>
      <c r="C35" s="53">
        <f t="shared" si="0"/>
        <v>4.165</v>
      </c>
      <c r="D35" s="40">
        <v>8.33</v>
      </c>
    </row>
    <row r="36" spans="1:4" ht="15">
      <c r="A36" s="42">
        <v>2219</v>
      </c>
      <c r="B36" s="42" t="s">
        <v>31</v>
      </c>
      <c r="C36" s="53">
        <f t="shared" si="0"/>
        <v>0.52</v>
      </c>
      <c r="D36" s="40">
        <v>1.04</v>
      </c>
    </row>
    <row r="37" spans="1:4" ht="30">
      <c r="A37" s="42">
        <v>2234</v>
      </c>
      <c r="B37" s="46" t="s">
        <v>33</v>
      </c>
      <c r="C37" s="53">
        <f t="shared" si="0"/>
        <v>0.04</v>
      </c>
      <c r="D37" s="40">
        <v>0.08</v>
      </c>
    </row>
    <row r="38" spans="1:4" ht="30">
      <c r="A38" s="42">
        <v>2239</v>
      </c>
      <c r="B38" s="46" t="s">
        <v>34</v>
      </c>
      <c r="C38" s="53">
        <f t="shared" si="0"/>
        <v>0.21</v>
      </c>
      <c r="D38" s="40">
        <v>0.42</v>
      </c>
    </row>
    <row r="39" spans="1:4" ht="15">
      <c r="A39" s="42">
        <v>2241</v>
      </c>
      <c r="B39" s="46" t="s">
        <v>35</v>
      </c>
      <c r="C39" s="53">
        <f t="shared" si="0"/>
        <v>0.045</v>
      </c>
      <c r="D39" s="40">
        <v>0.09</v>
      </c>
    </row>
    <row r="40" spans="1:4" ht="15">
      <c r="A40" s="42">
        <v>2242</v>
      </c>
      <c r="B40" s="46" t="s">
        <v>12</v>
      </c>
      <c r="C40" s="53">
        <f t="shared" si="0"/>
        <v>0.17</v>
      </c>
      <c r="D40" s="40">
        <v>0.34</v>
      </c>
    </row>
    <row r="41" spans="1:4" ht="30">
      <c r="A41" s="42">
        <v>2243</v>
      </c>
      <c r="B41" s="46" t="s">
        <v>13</v>
      </c>
      <c r="C41" s="53">
        <f t="shared" si="0"/>
        <v>0.165</v>
      </c>
      <c r="D41" s="40">
        <v>0.33</v>
      </c>
    </row>
    <row r="42" spans="1:4" ht="15">
      <c r="A42" s="42">
        <v>2244</v>
      </c>
      <c r="B42" s="46" t="s">
        <v>14</v>
      </c>
      <c r="C42" s="53">
        <f t="shared" si="0"/>
        <v>0.15</v>
      </c>
      <c r="D42" s="40">
        <v>0.3</v>
      </c>
    </row>
    <row r="43" spans="1:4" ht="15">
      <c r="A43" s="42">
        <v>2247</v>
      </c>
      <c r="B43" s="48" t="s">
        <v>15</v>
      </c>
      <c r="C43" s="53">
        <f t="shared" si="0"/>
        <v>0.05</v>
      </c>
      <c r="D43" s="40">
        <v>0.1</v>
      </c>
    </row>
    <row r="44" spans="1:4" ht="15">
      <c r="A44" s="42">
        <v>2251</v>
      </c>
      <c r="B44" s="46" t="s">
        <v>11</v>
      </c>
      <c r="C44" s="53">
        <f t="shared" si="0"/>
        <v>0.385</v>
      </c>
      <c r="D44" s="40">
        <v>0.77</v>
      </c>
    </row>
    <row r="45" spans="1:4" ht="15">
      <c r="A45" s="42">
        <v>2259</v>
      </c>
      <c r="B45" s="46" t="s">
        <v>36</v>
      </c>
      <c r="C45" s="53">
        <f t="shared" si="0"/>
        <v>0.005</v>
      </c>
      <c r="D45" s="40">
        <v>0.01</v>
      </c>
    </row>
    <row r="46" spans="1:4" ht="15">
      <c r="A46" s="42">
        <v>2262</v>
      </c>
      <c r="B46" s="46" t="s">
        <v>16</v>
      </c>
      <c r="C46" s="53">
        <f t="shared" si="0"/>
        <v>0.405</v>
      </c>
      <c r="D46" s="40">
        <v>0.81</v>
      </c>
    </row>
    <row r="47" spans="1:4" ht="15">
      <c r="A47" s="42">
        <v>2264</v>
      </c>
      <c r="B47" s="46" t="s">
        <v>41</v>
      </c>
      <c r="C47" s="53">
        <f t="shared" si="0"/>
        <v>0.005</v>
      </c>
      <c r="D47" s="40">
        <v>0.01</v>
      </c>
    </row>
    <row r="48" spans="1:4" ht="19.5" customHeight="1">
      <c r="A48" s="42">
        <v>2279</v>
      </c>
      <c r="B48" s="46" t="s">
        <v>17</v>
      </c>
      <c r="C48" s="53">
        <f t="shared" si="0"/>
        <v>0.16</v>
      </c>
      <c r="D48" s="40">
        <v>0.32</v>
      </c>
    </row>
    <row r="49" spans="1:4" ht="15">
      <c r="A49" s="42">
        <v>2311</v>
      </c>
      <c r="B49" s="46" t="s">
        <v>18</v>
      </c>
      <c r="C49" s="53">
        <f t="shared" si="0"/>
        <v>0.22</v>
      </c>
      <c r="D49" s="40">
        <v>0.44</v>
      </c>
    </row>
    <row r="50" spans="1:4" ht="15">
      <c r="A50" s="42">
        <v>2312</v>
      </c>
      <c r="B50" s="46" t="s">
        <v>19</v>
      </c>
      <c r="C50" s="53">
        <f t="shared" si="0"/>
        <v>0.05</v>
      </c>
      <c r="D50" s="40">
        <v>0.1</v>
      </c>
    </row>
    <row r="51" spans="1:4" ht="15">
      <c r="A51" s="42">
        <v>2322</v>
      </c>
      <c r="B51" s="46" t="s">
        <v>21</v>
      </c>
      <c r="C51" s="53">
        <f t="shared" si="0"/>
        <v>1.035</v>
      </c>
      <c r="D51" s="40">
        <v>2.07</v>
      </c>
    </row>
    <row r="52" spans="1:4" ht="15.75" customHeight="1">
      <c r="A52" s="42">
        <v>2350</v>
      </c>
      <c r="B52" s="46" t="s">
        <v>22</v>
      </c>
      <c r="C52" s="53">
        <f t="shared" si="0"/>
        <v>1.03</v>
      </c>
      <c r="D52" s="40">
        <v>2.06</v>
      </c>
    </row>
    <row r="53" spans="1:4" ht="15">
      <c r="A53" s="42">
        <v>2361</v>
      </c>
      <c r="B53" s="46" t="s">
        <v>23</v>
      </c>
      <c r="C53" s="53">
        <f t="shared" si="0"/>
        <v>0.315</v>
      </c>
      <c r="D53" s="40">
        <v>0.63</v>
      </c>
    </row>
    <row r="54" spans="1:4" ht="15">
      <c r="A54" s="42">
        <v>2400</v>
      </c>
      <c r="B54" s="46" t="s">
        <v>29</v>
      </c>
      <c r="C54" s="53">
        <f t="shared" si="0"/>
        <v>0.06</v>
      </c>
      <c r="D54" s="40">
        <v>0.12</v>
      </c>
    </row>
    <row r="55" spans="1:4" ht="15">
      <c r="A55" s="42">
        <v>2512</v>
      </c>
      <c r="B55" s="46" t="s">
        <v>40</v>
      </c>
      <c r="C55" s="53">
        <f t="shared" si="0"/>
        <v>14.99</v>
      </c>
      <c r="D55" s="40">
        <v>29.98</v>
      </c>
    </row>
    <row r="56" spans="1:4" ht="15">
      <c r="A56" s="42">
        <v>2515</v>
      </c>
      <c r="B56" s="46" t="s">
        <v>24</v>
      </c>
      <c r="C56" s="53">
        <f t="shared" si="0"/>
        <v>0.07</v>
      </c>
      <c r="D56" s="40">
        <v>0.14</v>
      </c>
    </row>
    <row r="57" spans="1:4" ht="15">
      <c r="A57" s="42">
        <v>2519</v>
      </c>
      <c r="B57" s="46" t="s">
        <v>26</v>
      </c>
      <c r="C57" s="53">
        <f t="shared" si="0"/>
        <v>0.005</v>
      </c>
      <c r="D57" s="40">
        <v>0.01</v>
      </c>
    </row>
    <row r="58" spans="1:4" ht="15">
      <c r="A58" s="42">
        <v>5232</v>
      </c>
      <c r="B58" s="46" t="s">
        <v>25</v>
      </c>
      <c r="C58" s="53">
        <f t="shared" si="0"/>
        <v>3.39</v>
      </c>
      <c r="D58" s="40">
        <v>6.78</v>
      </c>
    </row>
    <row r="59" spans="1:4" ht="15">
      <c r="A59" s="42">
        <v>5240</v>
      </c>
      <c r="B59" s="46" t="s">
        <v>37</v>
      </c>
      <c r="C59" s="53">
        <f t="shared" si="0"/>
        <v>0.5</v>
      </c>
      <c r="D59" s="40">
        <v>1</v>
      </c>
    </row>
    <row r="60" spans="1:4" ht="15">
      <c r="A60" s="42">
        <v>5250</v>
      </c>
      <c r="B60" s="46" t="s">
        <v>38</v>
      </c>
      <c r="C60" s="53">
        <f t="shared" si="0"/>
        <v>2</v>
      </c>
      <c r="D60" s="40">
        <v>4</v>
      </c>
    </row>
    <row r="61" spans="1:4" ht="15">
      <c r="A61" s="44"/>
      <c r="B61" s="49" t="s">
        <v>9</v>
      </c>
      <c r="C61" s="41">
        <f>SUM(C34:C60)</f>
        <v>47.43500000000001</v>
      </c>
      <c r="D61" s="41">
        <f>SUM(D34:D60)</f>
        <v>94.87000000000002</v>
      </c>
    </row>
    <row r="62" spans="1:4" ht="15">
      <c r="A62" s="44"/>
      <c r="B62" s="49" t="s">
        <v>30</v>
      </c>
      <c r="C62" s="41">
        <f>C61+C32</f>
        <v>87.5</v>
      </c>
      <c r="D62" s="41">
        <f>D61+D32</f>
        <v>175</v>
      </c>
    </row>
    <row r="63" spans="1:4" ht="15">
      <c r="A63" s="5"/>
      <c r="B63" s="30"/>
      <c r="C63" s="30"/>
      <c r="D63" s="30"/>
    </row>
    <row r="64" spans="1:4" ht="15.75" customHeight="1">
      <c r="A64" s="62" t="s">
        <v>79</v>
      </c>
      <c r="B64" s="63"/>
      <c r="C64" s="7">
        <v>250</v>
      </c>
      <c r="D64" s="7">
        <v>500</v>
      </c>
    </row>
    <row r="65" spans="1:4" ht="34.5" customHeight="1">
      <c r="A65" s="62" t="s">
        <v>80</v>
      </c>
      <c r="B65" s="63"/>
      <c r="C65" s="27">
        <f>C62/C64</f>
        <v>0.35</v>
      </c>
      <c r="D65" s="27">
        <f>D62/D64</f>
        <v>0.35</v>
      </c>
    </row>
    <row r="66" spans="1:4" ht="15">
      <c r="A66" s="30"/>
      <c r="B66" s="12"/>
      <c r="C66" s="12"/>
      <c r="D66" s="12"/>
    </row>
    <row r="67" spans="1:4" s="10" customFormat="1" ht="19.5" customHeight="1">
      <c r="A67" s="62" t="s">
        <v>81</v>
      </c>
      <c r="B67" s="63"/>
      <c r="C67" s="9"/>
      <c r="D67" s="9"/>
    </row>
    <row r="68" spans="1:4" s="10" customFormat="1" ht="31.5" customHeight="1">
      <c r="A68" s="62" t="s">
        <v>82</v>
      </c>
      <c r="B68" s="63"/>
      <c r="C68" s="9"/>
      <c r="D68" s="9"/>
    </row>
    <row r="69" spans="1:3" ht="13.5" customHeight="1">
      <c r="A69" s="11"/>
      <c r="B69" s="12"/>
      <c r="C69" s="13"/>
    </row>
    <row r="70" s="10" customFormat="1" ht="17.25" customHeight="1">
      <c r="A70" s="10" t="s">
        <v>83</v>
      </c>
    </row>
    <row r="71" s="10" customFormat="1" ht="12.75" customHeight="1"/>
    <row r="72" spans="1:2" s="10" customFormat="1" ht="15" customHeight="1">
      <c r="A72" s="10" t="s">
        <v>84</v>
      </c>
      <c r="B72" s="15"/>
    </row>
    <row r="73" s="10" customFormat="1" ht="14.25" customHeight="1">
      <c r="B73" s="16" t="s">
        <v>85</v>
      </c>
    </row>
  </sheetData>
  <sheetProtection/>
  <mergeCells count="10">
    <mergeCell ref="A65:B65"/>
    <mergeCell ref="A7:D7"/>
    <mergeCell ref="B8:D8"/>
    <mergeCell ref="A9:D9"/>
    <mergeCell ref="A67:B67"/>
    <mergeCell ref="A68:B68"/>
    <mergeCell ref="A10:D10"/>
    <mergeCell ref="B11:D11"/>
    <mergeCell ref="B12:D12"/>
    <mergeCell ref="A64:B64"/>
  </mergeCells>
  <printOptions/>
  <pageMargins left="0.7480314960629921" right="0.7480314960629921" top="0.984251968503937" bottom="0.984251968503937" header="0.5118110236220472" footer="0.5118110236220472"/>
  <pageSetup firstPageNumber="32" useFirstPageNumber="1" fitToHeight="0" fitToWidth="1" horizontalDpi="600" verticalDpi="600" orientation="portrait" paperSize="9" scale="78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14" customWidth="1"/>
    <col min="2" max="2" width="47.57421875" style="14" customWidth="1"/>
    <col min="3" max="3" width="22.8515625" style="14" customWidth="1"/>
    <col min="4" max="4" width="22.14062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3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.75">
      <c r="B8" s="67"/>
      <c r="C8" s="67"/>
      <c r="D8" s="67"/>
    </row>
    <row r="9" spans="1:4" ht="15">
      <c r="A9" s="61" t="s">
        <v>1</v>
      </c>
      <c r="B9" s="61"/>
      <c r="C9" s="61"/>
      <c r="D9" s="61"/>
    </row>
    <row r="10" spans="1:4" ht="15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5">
      <c r="A12" s="17"/>
      <c r="B12" s="61" t="s">
        <v>66</v>
      </c>
      <c r="C12" s="61"/>
      <c r="D12" s="61"/>
    </row>
    <row r="13" spans="1:4" ht="15">
      <c r="A13" s="17" t="s">
        <v>2</v>
      </c>
      <c r="B13" s="17" t="s">
        <v>74</v>
      </c>
      <c r="C13" s="17"/>
      <c r="D13" s="17"/>
    </row>
    <row r="14" spans="2:4" ht="15">
      <c r="B14" s="18"/>
      <c r="C14" s="18"/>
      <c r="D14" s="18"/>
    </row>
    <row r="15" spans="1:4" ht="75">
      <c r="A15" s="7" t="s">
        <v>3</v>
      </c>
      <c r="B15" s="7" t="s">
        <v>4</v>
      </c>
      <c r="C15" s="7" t="s">
        <v>77</v>
      </c>
      <c r="D15" s="7" t="s">
        <v>78</v>
      </c>
    </row>
    <row r="16" spans="1:4" ht="15">
      <c r="A16" s="19">
        <v>1</v>
      </c>
      <c r="B16" s="20">
        <v>2</v>
      </c>
      <c r="C16" s="19">
        <v>3</v>
      </c>
      <c r="D16" s="19">
        <v>4</v>
      </c>
    </row>
    <row r="17" spans="1:4" ht="15">
      <c r="A17" s="43"/>
      <c r="B17" s="48" t="s">
        <v>6</v>
      </c>
      <c r="C17" s="48"/>
      <c r="D17" s="48"/>
    </row>
    <row r="18" spans="1:4" ht="15">
      <c r="A18" s="42">
        <v>1100</v>
      </c>
      <c r="B18" s="42" t="s">
        <v>72</v>
      </c>
      <c r="C18" s="53">
        <f>D18/500*250</f>
        <v>4.53</v>
      </c>
      <c r="D18" s="40">
        <v>9.06</v>
      </c>
    </row>
    <row r="19" spans="1:4" ht="30">
      <c r="A19" s="42">
        <v>1200</v>
      </c>
      <c r="B19" s="46" t="s">
        <v>73</v>
      </c>
      <c r="C19" s="53">
        <f aca="true" t="shared" si="0" ref="C19:C60">D19/500*250</f>
        <v>1.09</v>
      </c>
      <c r="D19" s="40">
        <v>2.18</v>
      </c>
    </row>
    <row r="20" spans="1:4" ht="15">
      <c r="A20" s="42">
        <v>2222</v>
      </c>
      <c r="B20" s="46" t="s">
        <v>27</v>
      </c>
      <c r="C20" s="53">
        <f t="shared" si="0"/>
        <v>0.385</v>
      </c>
      <c r="D20" s="40">
        <v>0.77</v>
      </c>
    </row>
    <row r="21" spans="1:4" ht="15">
      <c r="A21" s="42">
        <v>2223</v>
      </c>
      <c r="B21" s="46" t="s">
        <v>28</v>
      </c>
      <c r="C21" s="53">
        <f t="shared" si="0"/>
        <v>0.225</v>
      </c>
      <c r="D21" s="40">
        <v>0.45</v>
      </c>
    </row>
    <row r="22" spans="1:4" ht="28.5" customHeight="1">
      <c r="A22" s="42">
        <v>2231</v>
      </c>
      <c r="B22" s="46" t="s">
        <v>45</v>
      </c>
      <c r="C22" s="53">
        <f t="shared" si="0"/>
        <v>0.11</v>
      </c>
      <c r="D22" s="40">
        <v>0.22</v>
      </c>
    </row>
    <row r="23" spans="1:4" ht="30" customHeight="1">
      <c r="A23" s="42">
        <v>2243</v>
      </c>
      <c r="B23" s="46" t="s">
        <v>32</v>
      </c>
      <c r="C23" s="53">
        <f t="shared" si="0"/>
        <v>0.09</v>
      </c>
      <c r="D23" s="40">
        <v>0.18</v>
      </c>
    </row>
    <row r="24" spans="1:4" ht="15">
      <c r="A24" s="42">
        <v>2244</v>
      </c>
      <c r="B24" s="46" t="s">
        <v>14</v>
      </c>
      <c r="C24" s="53">
        <f t="shared" si="0"/>
        <v>0.045</v>
      </c>
      <c r="D24" s="40">
        <v>0.09</v>
      </c>
    </row>
    <row r="25" spans="1:4" ht="15">
      <c r="A25" s="42">
        <v>2251</v>
      </c>
      <c r="B25" s="46" t="s">
        <v>11</v>
      </c>
      <c r="C25" s="53">
        <f t="shared" si="0"/>
        <v>0.295</v>
      </c>
      <c r="D25" s="40">
        <v>0.59</v>
      </c>
    </row>
    <row r="26" spans="1:4" ht="15">
      <c r="A26" s="42">
        <v>2279</v>
      </c>
      <c r="B26" s="46" t="s">
        <v>17</v>
      </c>
      <c r="C26" s="53">
        <f t="shared" si="0"/>
        <v>0.025</v>
      </c>
      <c r="D26" s="40">
        <v>0.05</v>
      </c>
    </row>
    <row r="27" spans="1:4" ht="15">
      <c r="A27" s="42">
        <v>2321</v>
      </c>
      <c r="B27" s="46" t="s">
        <v>20</v>
      </c>
      <c r="C27" s="53">
        <f t="shared" si="0"/>
        <v>0.645</v>
      </c>
      <c r="D27" s="40">
        <v>1.29</v>
      </c>
    </row>
    <row r="28" spans="1:4" ht="15">
      <c r="A28" s="42">
        <v>2362</v>
      </c>
      <c r="B28" s="46" t="s">
        <v>46</v>
      </c>
      <c r="C28" s="53">
        <f t="shared" si="0"/>
        <v>0.035</v>
      </c>
      <c r="D28" s="40">
        <v>0.07</v>
      </c>
    </row>
    <row r="29" spans="1:4" ht="15">
      <c r="A29" s="42">
        <v>2363</v>
      </c>
      <c r="B29" s="46" t="s">
        <v>39</v>
      </c>
      <c r="C29" s="53">
        <f t="shared" si="0"/>
        <v>10</v>
      </c>
      <c r="D29" s="40">
        <v>20</v>
      </c>
    </row>
    <row r="30" spans="1:4" ht="15">
      <c r="A30" s="42">
        <v>2370</v>
      </c>
      <c r="B30" s="46" t="s">
        <v>47</v>
      </c>
      <c r="C30" s="53">
        <f t="shared" si="0"/>
        <v>0.005</v>
      </c>
      <c r="D30" s="40">
        <v>0.01</v>
      </c>
    </row>
    <row r="31" spans="1:4" ht="15">
      <c r="A31" s="42">
        <v>5232</v>
      </c>
      <c r="B31" s="46" t="s">
        <v>48</v>
      </c>
      <c r="C31" s="53">
        <f t="shared" si="0"/>
        <v>0.05</v>
      </c>
      <c r="D31" s="40">
        <v>0.1</v>
      </c>
    </row>
    <row r="32" spans="1:4" ht="15">
      <c r="A32" s="42"/>
      <c r="B32" s="47" t="s">
        <v>7</v>
      </c>
      <c r="C32" s="41">
        <f>SUM(C18:C31)</f>
        <v>17.53</v>
      </c>
      <c r="D32" s="41">
        <f>SUM(D18:D31)</f>
        <v>35.06</v>
      </c>
    </row>
    <row r="33" spans="1:4" ht="15">
      <c r="A33" s="44"/>
      <c r="B33" s="42" t="s">
        <v>8</v>
      </c>
      <c r="C33" s="53"/>
      <c r="D33" s="42"/>
    </row>
    <row r="34" spans="1:4" ht="15">
      <c r="A34" s="42">
        <v>1100</v>
      </c>
      <c r="B34" s="42" t="s">
        <v>72</v>
      </c>
      <c r="C34" s="53">
        <f t="shared" si="0"/>
        <v>10.375</v>
      </c>
      <c r="D34" s="40">
        <v>20.75</v>
      </c>
    </row>
    <row r="35" spans="1:4" ht="30">
      <c r="A35" s="42">
        <v>1200</v>
      </c>
      <c r="B35" s="46" t="s">
        <v>73</v>
      </c>
      <c r="C35" s="53">
        <f t="shared" si="0"/>
        <v>2.5</v>
      </c>
      <c r="D35" s="40">
        <v>5</v>
      </c>
    </row>
    <row r="36" spans="1:4" ht="15">
      <c r="A36" s="42">
        <v>2219</v>
      </c>
      <c r="B36" s="42" t="s">
        <v>31</v>
      </c>
      <c r="C36" s="53">
        <f t="shared" si="0"/>
        <v>0.31</v>
      </c>
      <c r="D36" s="40">
        <v>0.62</v>
      </c>
    </row>
    <row r="37" spans="1:4" ht="30">
      <c r="A37" s="42">
        <v>2234</v>
      </c>
      <c r="B37" s="46" t="s">
        <v>33</v>
      </c>
      <c r="C37" s="53">
        <f t="shared" si="0"/>
        <v>0.025</v>
      </c>
      <c r="D37" s="40">
        <v>0.05</v>
      </c>
    </row>
    <row r="38" spans="1:4" ht="30">
      <c r="A38" s="42">
        <v>2239</v>
      </c>
      <c r="B38" s="46" t="s">
        <v>34</v>
      </c>
      <c r="C38" s="53">
        <f t="shared" si="0"/>
        <v>0.125</v>
      </c>
      <c r="D38" s="40">
        <v>0.25</v>
      </c>
    </row>
    <row r="39" spans="1:4" ht="15">
      <c r="A39" s="42">
        <v>2241</v>
      </c>
      <c r="B39" s="46" t="s">
        <v>35</v>
      </c>
      <c r="C39" s="53">
        <f t="shared" si="0"/>
        <v>0.025</v>
      </c>
      <c r="D39" s="40">
        <v>0.05</v>
      </c>
    </row>
    <row r="40" spans="1:4" ht="15">
      <c r="A40" s="42">
        <v>2242</v>
      </c>
      <c r="B40" s="46" t="s">
        <v>12</v>
      </c>
      <c r="C40" s="53">
        <f t="shared" si="0"/>
        <v>0.1</v>
      </c>
      <c r="D40" s="40">
        <v>0.2</v>
      </c>
    </row>
    <row r="41" spans="1:4" ht="30">
      <c r="A41" s="42">
        <v>2243</v>
      </c>
      <c r="B41" s="46" t="s">
        <v>13</v>
      </c>
      <c r="C41" s="53">
        <f t="shared" si="0"/>
        <v>0.1</v>
      </c>
      <c r="D41" s="40">
        <v>0.2</v>
      </c>
    </row>
    <row r="42" spans="1:4" ht="15">
      <c r="A42" s="42">
        <v>2244</v>
      </c>
      <c r="B42" s="46" t="s">
        <v>14</v>
      </c>
      <c r="C42" s="53">
        <f t="shared" si="0"/>
        <v>0.02</v>
      </c>
      <c r="D42" s="40">
        <v>0.04</v>
      </c>
    </row>
    <row r="43" spans="1:4" ht="15">
      <c r="A43" s="42">
        <v>2247</v>
      </c>
      <c r="B43" s="48" t="s">
        <v>15</v>
      </c>
      <c r="C43" s="53">
        <f t="shared" si="0"/>
        <v>0.03</v>
      </c>
      <c r="D43" s="40">
        <v>0.06</v>
      </c>
    </row>
    <row r="44" spans="1:4" ht="15">
      <c r="A44" s="42">
        <v>2251</v>
      </c>
      <c r="B44" s="46" t="s">
        <v>11</v>
      </c>
      <c r="C44" s="53">
        <f t="shared" si="0"/>
        <v>0.23</v>
      </c>
      <c r="D44" s="40">
        <v>0.46</v>
      </c>
    </row>
    <row r="45" spans="1:4" ht="15">
      <c r="A45" s="42">
        <v>2259</v>
      </c>
      <c r="B45" s="46" t="s">
        <v>36</v>
      </c>
      <c r="C45" s="53">
        <f t="shared" si="0"/>
        <v>0.005</v>
      </c>
      <c r="D45" s="40">
        <v>0.01</v>
      </c>
    </row>
    <row r="46" spans="1:4" ht="15">
      <c r="A46" s="42">
        <v>2262</v>
      </c>
      <c r="B46" s="46" t="s">
        <v>16</v>
      </c>
      <c r="C46" s="53">
        <f t="shared" si="0"/>
        <v>0.245</v>
      </c>
      <c r="D46" s="40">
        <v>0.49</v>
      </c>
    </row>
    <row r="47" spans="1:4" ht="15">
      <c r="A47" s="42">
        <v>2264</v>
      </c>
      <c r="B47" s="46" t="s">
        <v>41</v>
      </c>
      <c r="C47" s="53">
        <f t="shared" si="0"/>
        <v>0.005</v>
      </c>
      <c r="D47" s="40">
        <v>0.01</v>
      </c>
    </row>
    <row r="48" spans="1:4" ht="18" customHeight="1">
      <c r="A48" s="42">
        <v>2279</v>
      </c>
      <c r="B48" s="46" t="s">
        <v>17</v>
      </c>
      <c r="C48" s="53">
        <f t="shared" si="0"/>
        <v>0.03</v>
      </c>
      <c r="D48" s="40">
        <v>0.06</v>
      </c>
    </row>
    <row r="49" spans="1:4" ht="15">
      <c r="A49" s="42">
        <v>2311</v>
      </c>
      <c r="B49" s="46" t="s">
        <v>18</v>
      </c>
      <c r="C49" s="53">
        <f t="shared" si="0"/>
        <v>0.1</v>
      </c>
      <c r="D49" s="40">
        <v>0.2</v>
      </c>
    </row>
    <row r="50" spans="1:4" ht="15">
      <c r="A50" s="42">
        <v>2312</v>
      </c>
      <c r="B50" s="46" t="s">
        <v>19</v>
      </c>
      <c r="C50" s="53">
        <f t="shared" si="0"/>
        <v>0.03</v>
      </c>
      <c r="D50" s="40">
        <v>0.06</v>
      </c>
    </row>
    <row r="51" spans="1:4" ht="15">
      <c r="A51" s="42">
        <v>2322</v>
      </c>
      <c r="B51" s="46" t="s">
        <v>21</v>
      </c>
      <c r="C51" s="53">
        <f t="shared" si="0"/>
        <v>0.62</v>
      </c>
      <c r="D51" s="40">
        <v>1.24</v>
      </c>
    </row>
    <row r="52" spans="1:4" ht="17.25" customHeight="1">
      <c r="A52" s="42">
        <v>2350</v>
      </c>
      <c r="B52" s="46" t="s">
        <v>22</v>
      </c>
      <c r="C52" s="53">
        <f t="shared" si="0"/>
        <v>0.62</v>
      </c>
      <c r="D52" s="40">
        <v>1.24</v>
      </c>
    </row>
    <row r="53" spans="1:4" ht="15">
      <c r="A53" s="42">
        <v>2361</v>
      </c>
      <c r="B53" s="46" t="s">
        <v>23</v>
      </c>
      <c r="C53" s="53">
        <f t="shared" si="0"/>
        <v>2</v>
      </c>
      <c r="D53" s="40">
        <v>4</v>
      </c>
    </row>
    <row r="54" spans="1:4" ht="15">
      <c r="A54" s="42">
        <v>2400</v>
      </c>
      <c r="B54" s="46" t="s">
        <v>29</v>
      </c>
      <c r="C54" s="53">
        <f t="shared" si="0"/>
        <v>0.035</v>
      </c>
      <c r="D54" s="40">
        <v>0.07</v>
      </c>
    </row>
    <row r="55" spans="1:4" ht="30">
      <c r="A55" s="42">
        <v>2512</v>
      </c>
      <c r="B55" s="46" t="s">
        <v>40</v>
      </c>
      <c r="C55" s="53">
        <f t="shared" si="0"/>
        <v>8.01</v>
      </c>
      <c r="D55" s="40">
        <v>16.02</v>
      </c>
    </row>
    <row r="56" spans="1:4" ht="15">
      <c r="A56" s="42">
        <v>2515</v>
      </c>
      <c r="B56" s="46" t="s">
        <v>24</v>
      </c>
      <c r="C56" s="53">
        <f t="shared" si="0"/>
        <v>0.045</v>
      </c>
      <c r="D56" s="40">
        <v>0.09</v>
      </c>
    </row>
    <row r="57" spans="1:4" ht="15" customHeight="1">
      <c r="A57" s="42">
        <v>2519</v>
      </c>
      <c r="B57" s="46" t="s">
        <v>26</v>
      </c>
      <c r="C57" s="53">
        <f t="shared" si="0"/>
        <v>0.005</v>
      </c>
      <c r="D57" s="40">
        <v>0.01</v>
      </c>
    </row>
    <row r="58" spans="1:4" ht="15">
      <c r="A58" s="42">
        <v>5232</v>
      </c>
      <c r="B58" s="46" t="s">
        <v>25</v>
      </c>
      <c r="C58" s="53">
        <f t="shared" si="0"/>
        <v>0.38</v>
      </c>
      <c r="D58" s="40">
        <v>0.76</v>
      </c>
    </row>
    <row r="59" spans="1:4" ht="15">
      <c r="A59" s="42">
        <v>5240</v>
      </c>
      <c r="B59" s="46" t="s">
        <v>37</v>
      </c>
      <c r="C59" s="53">
        <f t="shared" si="0"/>
        <v>0.3</v>
      </c>
      <c r="D59" s="40">
        <v>0.6</v>
      </c>
    </row>
    <row r="60" spans="1:4" ht="15">
      <c r="A60" s="42">
        <v>5250</v>
      </c>
      <c r="B60" s="46" t="s">
        <v>38</v>
      </c>
      <c r="C60" s="53">
        <f t="shared" si="0"/>
        <v>1.2</v>
      </c>
      <c r="D60" s="40">
        <v>2.4</v>
      </c>
    </row>
    <row r="61" spans="1:4" ht="15">
      <c r="A61" s="44"/>
      <c r="B61" s="49" t="s">
        <v>9</v>
      </c>
      <c r="C61" s="41">
        <f>SUM(C34:C60)</f>
        <v>27.47</v>
      </c>
      <c r="D61" s="41">
        <f>SUM(D34:D60)</f>
        <v>54.94</v>
      </c>
    </row>
    <row r="62" spans="1:4" ht="15">
      <c r="A62" s="44"/>
      <c r="B62" s="49" t="s">
        <v>30</v>
      </c>
      <c r="C62" s="41">
        <f>C61+C32</f>
        <v>45</v>
      </c>
      <c r="D62" s="41">
        <f>D61+D32</f>
        <v>90</v>
      </c>
    </row>
    <row r="63" spans="1:4" ht="15">
      <c r="A63" s="5"/>
      <c r="B63" s="30"/>
      <c r="C63" s="30"/>
      <c r="D63" s="30"/>
    </row>
    <row r="64" spans="1:4" ht="15.75" customHeight="1">
      <c r="A64" s="62" t="s">
        <v>79</v>
      </c>
      <c r="B64" s="63"/>
      <c r="C64" s="7">
        <v>250</v>
      </c>
      <c r="D64" s="7">
        <v>500</v>
      </c>
    </row>
    <row r="65" spans="1:4" ht="36" customHeight="1">
      <c r="A65" s="62" t="s">
        <v>80</v>
      </c>
      <c r="B65" s="63"/>
      <c r="C65" s="27">
        <f>C62/C64</f>
        <v>0.18</v>
      </c>
      <c r="D65" s="27">
        <f>D62/D64</f>
        <v>0.18</v>
      </c>
    </row>
    <row r="66" spans="1:4" ht="15">
      <c r="A66" s="30"/>
      <c r="B66" s="12"/>
      <c r="C66" s="12"/>
      <c r="D66" s="12"/>
    </row>
    <row r="67" spans="1:4" s="10" customFormat="1" ht="19.5" customHeight="1">
      <c r="A67" s="62" t="s">
        <v>81</v>
      </c>
      <c r="B67" s="63"/>
      <c r="C67" s="9"/>
      <c r="D67" s="9"/>
    </row>
    <row r="68" spans="1:4" s="10" customFormat="1" ht="31.5" customHeight="1">
      <c r="A68" s="62" t="s">
        <v>82</v>
      </c>
      <c r="B68" s="63"/>
      <c r="C68" s="9"/>
      <c r="D68" s="9"/>
    </row>
    <row r="69" spans="1:3" ht="13.5" customHeight="1">
      <c r="A69" s="11"/>
      <c r="B69" s="12"/>
      <c r="C69" s="13"/>
    </row>
    <row r="70" s="10" customFormat="1" ht="17.25" customHeight="1">
      <c r="A70" s="10" t="s">
        <v>83</v>
      </c>
    </row>
    <row r="71" s="10" customFormat="1" ht="12.75" customHeight="1"/>
    <row r="72" spans="1:2" s="10" customFormat="1" ht="15" customHeight="1">
      <c r="A72" s="10" t="s">
        <v>84</v>
      </c>
      <c r="B72" s="15"/>
    </row>
    <row r="73" s="10" customFormat="1" ht="14.25" customHeight="1">
      <c r="B73" s="16" t="s">
        <v>85</v>
      </c>
    </row>
  </sheetData>
  <sheetProtection/>
  <mergeCells count="10">
    <mergeCell ref="A65:B65"/>
    <mergeCell ref="A7:D7"/>
    <mergeCell ref="B8:D8"/>
    <mergeCell ref="A9:D9"/>
    <mergeCell ref="A67:B67"/>
    <mergeCell ref="A68:B68"/>
    <mergeCell ref="A10:D10"/>
    <mergeCell ref="B11:D11"/>
    <mergeCell ref="B12:D12"/>
    <mergeCell ref="A64:B64"/>
  </mergeCells>
  <printOptions/>
  <pageMargins left="0.7480314960629921" right="0.7480314960629921" top="0.984251968503937" bottom="0.984251968503937" header="0.5118110236220472" footer="0.5118110236220472"/>
  <pageSetup firstPageNumber="34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1">
      <selection activeCell="A79" sqref="A79:B79"/>
    </sheetView>
  </sheetViews>
  <sheetFormatPr defaultColWidth="9.140625" defaultRowHeight="12.75"/>
  <cols>
    <col min="1" max="1" width="15.7109375" style="14" customWidth="1"/>
    <col min="2" max="2" width="55.57421875" style="14" customWidth="1"/>
    <col min="3" max="3" width="22.7109375" style="14" customWidth="1"/>
    <col min="4" max="4" width="22.14062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spans="1:5" ht="15.75">
      <c r="A5" s="1"/>
      <c r="B5" s="39"/>
      <c r="C5" s="2"/>
      <c r="D5" s="3" t="s">
        <v>76</v>
      </c>
      <c r="E5" s="14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">
      <c r="A9" s="61" t="s">
        <v>1</v>
      </c>
      <c r="B9" s="61"/>
      <c r="C9" s="61"/>
      <c r="D9" s="61"/>
    </row>
    <row r="10" spans="1:4" ht="15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15">
      <c r="A12" s="17"/>
      <c r="B12" s="61" t="s">
        <v>67</v>
      </c>
      <c r="C12" s="61"/>
      <c r="D12" s="61"/>
    </row>
    <row r="13" spans="1:4" ht="15">
      <c r="A13" s="17" t="s">
        <v>2</v>
      </c>
      <c r="B13" s="17" t="s">
        <v>74</v>
      </c>
      <c r="C13" s="17"/>
      <c r="D13" s="17"/>
    </row>
    <row r="14" spans="2:4" ht="15">
      <c r="B14" s="18"/>
      <c r="C14" s="18"/>
      <c r="D14" s="18"/>
    </row>
    <row r="15" spans="1:4" ht="75">
      <c r="A15" s="7" t="s">
        <v>3</v>
      </c>
      <c r="B15" s="7" t="s">
        <v>4</v>
      </c>
      <c r="C15" s="7" t="s">
        <v>77</v>
      </c>
      <c r="D15" s="7" t="s">
        <v>78</v>
      </c>
    </row>
    <row r="16" spans="1:4" ht="15">
      <c r="A16" s="19">
        <v>1</v>
      </c>
      <c r="B16" s="20">
        <v>2</v>
      </c>
      <c r="C16" s="19">
        <v>3</v>
      </c>
      <c r="D16" s="19">
        <v>4</v>
      </c>
    </row>
    <row r="17" spans="1:4" ht="15">
      <c r="A17" s="43"/>
      <c r="B17" s="48" t="s">
        <v>6</v>
      </c>
      <c r="C17" s="21"/>
      <c r="D17" s="21"/>
    </row>
    <row r="18" spans="1:4" ht="15">
      <c r="A18" s="42">
        <v>1100</v>
      </c>
      <c r="B18" s="42" t="s">
        <v>72</v>
      </c>
      <c r="C18" s="40">
        <f>D18/60*50</f>
        <v>4.15</v>
      </c>
      <c r="D18" s="40">
        <v>4.98</v>
      </c>
    </row>
    <row r="19" spans="1:4" ht="30">
      <c r="A19" s="42">
        <v>1200</v>
      </c>
      <c r="B19" s="46" t="s">
        <v>73</v>
      </c>
      <c r="C19" s="40">
        <f aca="true" t="shared" si="0" ref="C19:C60">D19/60*50</f>
        <v>1</v>
      </c>
      <c r="D19" s="40">
        <v>1.2</v>
      </c>
    </row>
    <row r="20" spans="1:4" ht="15">
      <c r="A20" s="42">
        <v>2222</v>
      </c>
      <c r="B20" s="46" t="s">
        <v>27</v>
      </c>
      <c r="C20" s="40">
        <f t="shared" si="0"/>
        <v>0.35833333333333334</v>
      </c>
      <c r="D20" s="40">
        <v>0.43</v>
      </c>
    </row>
    <row r="21" spans="1:4" ht="15">
      <c r="A21" s="42">
        <v>2223</v>
      </c>
      <c r="B21" s="46" t="s">
        <v>28</v>
      </c>
      <c r="C21" s="40">
        <f t="shared" si="0"/>
        <v>0.20833333333333334</v>
      </c>
      <c r="D21" s="40">
        <v>0.25</v>
      </c>
    </row>
    <row r="22" spans="1:4" ht="30">
      <c r="A22" s="42">
        <v>2231</v>
      </c>
      <c r="B22" s="46" t="s">
        <v>45</v>
      </c>
      <c r="C22" s="40">
        <f t="shared" si="0"/>
        <v>0.5916666666666667</v>
      </c>
      <c r="D22" s="40">
        <v>0.71</v>
      </c>
    </row>
    <row r="23" spans="1:4" ht="15" customHeight="1">
      <c r="A23" s="42">
        <v>2243</v>
      </c>
      <c r="B23" s="46" t="s">
        <v>32</v>
      </c>
      <c r="C23" s="40">
        <f t="shared" si="0"/>
        <v>0.08333333333333334</v>
      </c>
      <c r="D23" s="40">
        <v>0.1</v>
      </c>
    </row>
    <row r="24" spans="1:4" ht="15">
      <c r="A24" s="42">
        <v>2244</v>
      </c>
      <c r="B24" s="46" t="s">
        <v>14</v>
      </c>
      <c r="C24" s="40">
        <f t="shared" si="0"/>
        <v>0.04166666666666667</v>
      </c>
      <c r="D24" s="40">
        <v>0.05</v>
      </c>
    </row>
    <row r="25" spans="1:4" ht="15">
      <c r="A25" s="42">
        <v>2251</v>
      </c>
      <c r="B25" s="46" t="s">
        <v>11</v>
      </c>
      <c r="C25" s="40">
        <f t="shared" si="0"/>
        <v>0.26666666666666666</v>
      </c>
      <c r="D25" s="40">
        <v>0.32</v>
      </c>
    </row>
    <row r="26" spans="1:4" ht="15">
      <c r="A26" s="42">
        <v>2279</v>
      </c>
      <c r="B26" s="46" t="s">
        <v>17</v>
      </c>
      <c r="C26" s="40">
        <f t="shared" si="0"/>
        <v>0.025</v>
      </c>
      <c r="D26" s="40">
        <v>0.03</v>
      </c>
    </row>
    <row r="27" spans="1:4" ht="15">
      <c r="A27" s="42">
        <v>2321</v>
      </c>
      <c r="B27" s="46" t="s">
        <v>20</v>
      </c>
      <c r="C27" s="40">
        <f t="shared" si="0"/>
        <v>0.1</v>
      </c>
      <c r="D27" s="40">
        <v>0.12</v>
      </c>
    </row>
    <row r="28" spans="1:4" ht="15">
      <c r="A28" s="42">
        <v>2362</v>
      </c>
      <c r="B28" s="46" t="s">
        <v>46</v>
      </c>
      <c r="C28" s="40">
        <f t="shared" si="0"/>
        <v>0.03333333333333333</v>
      </c>
      <c r="D28" s="40">
        <v>0.04</v>
      </c>
    </row>
    <row r="29" spans="1:4" ht="15">
      <c r="A29" s="42">
        <v>2363</v>
      </c>
      <c r="B29" s="46" t="s">
        <v>39</v>
      </c>
      <c r="C29" s="40">
        <f t="shared" si="0"/>
        <v>12.5</v>
      </c>
      <c r="D29" s="40">
        <v>15</v>
      </c>
    </row>
    <row r="30" spans="1:4" ht="15">
      <c r="A30" s="42">
        <v>2370</v>
      </c>
      <c r="B30" s="46" t="s">
        <v>47</v>
      </c>
      <c r="C30" s="40">
        <f t="shared" si="0"/>
        <v>0.008333333333333333</v>
      </c>
      <c r="D30" s="40">
        <v>0.01</v>
      </c>
    </row>
    <row r="31" spans="1:4" ht="15">
      <c r="A31" s="42">
        <v>5232</v>
      </c>
      <c r="B31" s="46" t="s">
        <v>48</v>
      </c>
      <c r="C31" s="40">
        <f t="shared" si="0"/>
        <v>0.04166666666666667</v>
      </c>
      <c r="D31" s="40">
        <v>0.05</v>
      </c>
    </row>
    <row r="32" spans="1:4" ht="15">
      <c r="A32" s="42"/>
      <c r="B32" s="47" t="s">
        <v>7</v>
      </c>
      <c r="C32" s="41">
        <f>SUM(C18:C31)</f>
        <v>19.408333333333335</v>
      </c>
      <c r="D32" s="41">
        <f>SUM(D18:D31)</f>
        <v>23.29</v>
      </c>
    </row>
    <row r="33" spans="1:4" ht="15">
      <c r="A33" s="44"/>
      <c r="B33" s="42" t="s">
        <v>8</v>
      </c>
      <c r="C33" s="40"/>
      <c r="D33" s="42"/>
    </row>
    <row r="34" spans="1:4" ht="15">
      <c r="A34" s="42">
        <v>1100</v>
      </c>
      <c r="B34" s="42" t="s">
        <v>72</v>
      </c>
      <c r="C34" s="40">
        <f t="shared" si="0"/>
        <v>2.2083333333333335</v>
      </c>
      <c r="D34" s="40">
        <v>2.65</v>
      </c>
    </row>
    <row r="35" spans="1:4" ht="30">
      <c r="A35" s="42">
        <v>1200</v>
      </c>
      <c r="B35" s="46" t="s">
        <v>73</v>
      </c>
      <c r="C35" s="40">
        <f t="shared" si="0"/>
        <v>0.5333333333333333</v>
      </c>
      <c r="D35" s="40">
        <v>0.64</v>
      </c>
    </row>
    <row r="36" spans="1:4" ht="15">
      <c r="A36" s="42">
        <v>2219</v>
      </c>
      <c r="B36" s="42" t="s">
        <v>31</v>
      </c>
      <c r="C36" s="40">
        <f t="shared" si="0"/>
        <v>0.08333333333333334</v>
      </c>
      <c r="D36" s="40">
        <v>0.1</v>
      </c>
    </row>
    <row r="37" spans="1:4" ht="30">
      <c r="A37" s="42">
        <v>2234</v>
      </c>
      <c r="B37" s="46" t="s">
        <v>33</v>
      </c>
      <c r="C37" s="40">
        <f t="shared" si="0"/>
        <v>0.008333333333333333</v>
      </c>
      <c r="D37" s="40">
        <v>0.01</v>
      </c>
    </row>
    <row r="38" spans="1:4" ht="30">
      <c r="A38" s="42">
        <v>2239</v>
      </c>
      <c r="B38" s="46" t="s">
        <v>34</v>
      </c>
      <c r="C38" s="40">
        <f t="shared" si="0"/>
        <v>0.03333333333333333</v>
      </c>
      <c r="D38" s="40">
        <v>0.04</v>
      </c>
    </row>
    <row r="39" spans="1:4" ht="15">
      <c r="A39" s="42">
        <v>2241</v>
      </c>
      <c r="B39" s="46" t="s">
        <v>35</v>
      </c>
      <c r="C39" s="40">
        <f t="shared" si="0"/>
        <v>0.008333333333333333</v>
      </c>
      <c r="D39" s="40">
        <v>0.01</v>
      </c>
    </row>
    <row r="40" spans="1:4" ht="15">
      <c r="A40" s="42">
        <v>2242</v>
      </c>
      <c r="B40" s="46" t="s">
        <v>12</v>
      </c>
      <c r="C40" s="40">
        <f t="shared" si="0"/>
        <v>0.025</v>
      </c>
      <c r="D40" s="40">
        <v>0.03</v>
      </c>
    </row>
    <row r="41" spans="1:4" ht="14.25" customHeight="1">
      <c r="A41" s="42">
        <v>2243</v>
      </c>
      <c r="B41" s="46" t="s">
        <v>13</v>
      </c>
      <c r="C41" s="40">
        <f t="shared" si="0"/>
        <v>0.025</v>
      </c>
      <c r="D41" s="40">
        <v>0.03</v>
      </c>
    </row>
    <row r="42" spans="1:4" ht="15">
      <c r="A42" s="42">
        <v>2244</v>
      </c>
      <c r="B42" s="46" t="s">
        <v>14</v>
      </c>
      <c r="C42" s="40">
        <f t="shared" si="0"/>
        <v>0.025</v>
      </c>
      <c r="D42" s="40">
        <v>0.03</v>
      </c>
    </row>
    <row r="43" spans="1:4" ht="15">
      <c r="A43" s="42">
        <v>2247</v>
      </c>
      <c r="B43" s="48" t="s">
        <v>15</v>
      </c>
      <c r="C43" s="40">
        <f t="shared" si="0"/>
        <v>0.008333333333333333</v>
      </c>
      <c r="D43" s="40">
        <v>0.01</v>
      </c>
    </row>
    <row r="44" spans="1:4" ht="15">
      <c r="A44" s="42">
        <v>2251</v>
      </c>
      <c r="B44" s="46" t="s">
        <v>11</v>
      </c>
      <c r="C44" s="40">
        <f t="shared" si="0"/>
        <v>0.06666666666666667</v>
      </c>
      <c r="D44" s="40">
        <v>0.08</v>
      </c>
    </row>
    <row r="45" spans="1:4" ht="15">
      <c r="A45" s="42">
        <v>2259</v>
      </c>
      <c r="B45" s="46" t="s">
        <v>36</v>
      </c>
      <c r="C45" s="40">
        <f t="shared" si="0"/>
        <v>0.008333333333333333</v>
      </c>
      <c r="D45" s="40">
        <v>0.01</v>
      </c>
    </row>
    <row r="46" spans="1:4" ht="15">
      <c r="A46" s="42">
        <v>2262</v>
      </c>
      <c r="B46" s="46" t="s">
        <v>16</v>
      </c>
      <c r="C46" s="40">
        <f t="shared" si="0"/>
        <v>0.06666666666666667</v>
      </c>
      <c r="D46" s="40">
        <v>0.08</v>
      </c>
    </row>
    <row r="47" spans="1:4" ht="15">
      <c r="A47" s="42">
        <v>2264</v>
      </c>
      <c r="B47" s="46" t="s">
        <v>41</v>
      </c>
      <c r="C47" s="40">
        <f t="shared" si="0"/>
        <v>0.008333333333333333</v>
      </c>
      <c r="D47" s="40">
        <v>0.01</v>
      </c>
    </row>
    <row r="48" spans="1:4" ht="13.5" customHeight="1">
      <c r="A48" s="42">
        <v>2279</v>
      </c>
      <c r="B48" s="46" t="s">
        <v>17</v>
      </c>
      <c r="C48" s="40">
        <f t="shared" si="0"/>
        <v>0.025</v>
      </c>
      <c r="D48" s="40">
        <v>0.03</v>
      </c>
    </row>
    <row r="49" spans="1:4" ht="13.5" customHeight="1">
      <c r="A49" s="42">
        <v>2311</v>
      </c>
      <c r="B49" s="46" t="s">
        <v>18</v>
      </c>
      <c r="C49" s="40">
        <f t="shared" si="0"/>
        <v>0.05</v>
      </c>
      <c r="D49" s="40">
        <v>0.06</v>
      </c>
    </row>
    <row r="50" spans="1:4" ht="15">
      <c r="A50" s="42">
        <v>2312</v>
      </c>
      <c r="B50" s="46" t="s">
        <v>19</v>
      </c>
      <c r="C50" s="40">
        <f t="shared" si="0"/>
        <v>0.008333333333333333</v>
      </c>
      <c r="D50" s="40">
        <v>0.01</v>
      </c>
    </row>
    <row r="51" spans="1:4" ht="15">
      <c r="A51" s="42">
        <v>2322</v>
      </c>
      <c r="B51" s="46" t="s">
        <v>21</v>
      </c>
      <c r="C51" s="40">
        <f t="shared" si="0"/>
        <v>0.17500000000000002</v>
      </c>
      <c r="D51" s="40">
        <v>0.21</v>
      </c>
    </row>
    <row r="52" spans="1:4" ht="14.25" customHeight="1">
      <c r="A52" s="42">
        <v>2350</v>
      </c>
      <c r="B52" s="46" t="s">
        <v>22</v>
      </c>
      <c r="C52" s="40">
        <f t="shared" si="0"/>
        <v>0.16666666666666669</v>
      </c>
      <c r="D52" s="40">
        <v>0.2</v>
      </c>
    </row>
    <row r="53" spans="1:4" ht="15">
      <c r="A53" s="42">
        <v>2361</v>
      </c>
      <c r="B53" s="46" t="s">
        <v>23</v>
      </c>
      <c r="C53" s="40">
        <f t="shared" si="0"/>
        <v>0.05</v>
      </c>
      <c r="D53" s="40">
        <v>0.06</v>
      </c>
    </row>
    <row r="54" spans="1:4" ht="15">
      <c r="A54" s="42">
        <v>2400</v>
      </c>
      <c r="B54" s="46" t="s">
        <v>29</v>
      </c>
      <c r="C54" s="40">
        <f t="shared" si="0"/>
        <v>0.008333333333333333</v>
      </c>
      <c r="D54" s="40">
        <v>0.01</v>
      </c>
    </row>
    <row r="55" spans="1:4" ht="15">
      <c r="A55" s="42">
        <v>2512</v>
      </c>
      <c r="B55" s="46" t="s">
        <v>40</v>
      </c>
      <c r="C55" s="40">
        <f t="shared" si="0"/>
        <v>4.916666666666667</v>
      </c>
      <c r="D55" s="40">
        <v>5.9</v>
      </c>
    </row>
    <row r="56" spans="1:4" ht="15">
      <c r="A56" s="42">
        <v>2515</v>
      </c>
      <c r="B56" s="46" t="s">
        <v>24</v>
      </c>
      <c r="C56" s="40">
        <f t="shared" si="0"/>
        <v>0.008333333333333333</v>
      </c>
      <c r="D56" s="40">
        <v>0.01</v>
      </c>
    </row>
    <row r="57" spans="1:4" ht="15">
      <c r="A57" s="42">
        <v>2519</v>
      </c>
      <c r="B57" s="46" t="s">
        <v>26</v>
      </c>
      <c r="C57" s="40">
        <f t="shared" si="0"/>
        <v>0.008333333333333333</v>
      </c>
      <c r="D57" s="40">
        <v>0.01</v>
      </c>
    </row>
    <row r="58" spans="1:4" ht="15">
      <c r="A58" s="42">
        <v>5232</v>
      </c>
      <c r="B58" s="46" t="s">
        <v>25</v>
      </c>
      <c r="C58" s="40">
        <f t="shared" si="0"/>
        <v>0.19166666666666668</v>
      </c>
      <c r="D58" s="40">
        <v>0.23</v>
      </c>
    </row>
    <row r="59" spans="1:4" ht="15">
      <c r="A59" s="42">
        <v>5240</v>
      </c>
      <c r="B59" s="46" t="s">
        <v>37</v>
      </c>
      <c r="C59" s="40">
        <f t="shared" si="0"/>
        <v>0.16666666666666669</v>
      </c>
      <c r="D59" s="40">
        <v>0.2</v>
      </c>
    </row>
    <row r="60" spans="1:4" ht="15">
      <c r="A60" s="42">
        <v>5250</v>
      </c>
      <c r="B60" s="46" t="s">
        <v>38</v>
      </c>
      <c r="C60" s="40">
        <f t="shared" si="0"/>
        <v>0.20833333333333334</v>
      </c>
      <c r="D60" s="40">
        <v>0.25</v>
      </c>
    </row>
    <row r="61" spans="1:4" ht="15">
      <c r="A61" s="44"/>
      <c r="B61" s="49" t="s">
        <v>9</v>
      </c>
      <c r="C61" s="41">
        <f>SUM(C34:C60)</f>
        <v>9.091666666666665</v>
      </c>
      <c r="D61" s="41">
        <f>SUM(D34:D60)</f>
        <v>10.909999999999997</v>
      </c>
    </row>
    <row r="62" spans="1:4" ht="15">
      <c r="A62" s="44"/>
      <c r="B62" s="49" t="s">
        <v>30</v>
      </c>
      <c r="C62" s="41">
        <f>C61+C32</f>
        <v>28.5</v>
      </c>
      <c r="D62" s="41">
        <f>D61+D32</f>
        <v>34.199999999999996</v>
      </c>
    </row>
    <row r="63" spans="1:4" ht="15">
      <c r="A63" s="5"/>
      <c r="B63" s="30"/>
      <c r="C63" s="45"/>
      <c r="D63" s="45"/>
    </row>
    <row r="64" spans="1:4" ht="15.75" customHeight="1">
      <c r="A64" s="62" t="s">
        <v>79</v>
      </c>
      <c r="B64" s="63"/>
      <c r="C64" s="7">
        <v>50</v>
      </c>
      <c r="D64" s="7">
        <v>60</v>
      </c>
    </row>
    <row r="65" spans="1:4" ht="35.25" customHeight="1">
      <c r="A65" s="62" t="s">
        <v>80</v>
      </c>
      <c r="B65" s="63"/>
      <c r="C65" s="27">
        <f>C62/C64</f>
        <v>0.57</v>
      </c>
      <c r="D65" s="27">
        <f>D62/D64</f>
        <v>0.57</v>
      </c>
    </row>
    <row r="66" spans="1:4" ht="15">
      <c r="A66" s="30"/>
      <c r="B66" s="12"/>
      <c r="C66" s="12"/>
      <c r="D66" s="12"/>
    </row>
    <row r="67" spans="1:4" s="10" customFormat="1" ht="19.5" customHeight="1">
      <c r="A67" s="62" t="s">
        <v>81</v>
      </c>
      <c r="B67" s="63"/>
      <c r="C67" s="9"/>
      <c r="D67" s="9"/>
    </row>
    <row r="68" spans="1:4" s="10" customFormat="1" ht="31.5" customHeight="1">
      <c r="A68" s="62" t="s">
        <v>82</v>
      </c>
      <c r="B68" s="63"/>
      <c r="C68" s="9"/>
      <c r="D68" s="9"/>
    </row>
    <row r="69" spans="1:3" ht="13.5" customHeight="1">
      <c r="A69" s="11"/>
      <c r="B69" s="12"/>
      <c r="C69" s="13"/>
    </row>
    <row r="70" s="10" customFormat="1" ht="17.25" customHeight="1">
      <c r="A70" s="10" t="s">
        <v>83</v>
      </c>
    </row>
    <row r="71" s="10" customFormat="1" ht="12.75" customHeight="1"/>
    <row r="72" spans="1:2" s="10" customFormat="1" ht="15" customHeight="1">
      <c r="A72" s="10" t="s">
        <v>84</v>
      </c>
      <c r="B72" s="15"/>
    </row>
    <row r="73" s="10" customFormat="1" ht="14.25" customHeight="1">
      <c r="B73" s="16" t="s">
        <v>85</v>
      </c>
    </row>
    <row r="76" spans="1:4" ht="18.75">
      <c r="A76" s="68" t="s">
        <v>86</v>
      </c>
      <c r="B76" s="68"/>
      <c r="C76" s="72" t="s">
        <v>87</v>
      </c>
      <c r="D76" s="72"/>
    </row>
    <row r="77" spans="1:4" ht="15">
      <c r="A77" s="54"/>
      <c r="B77" s="54"/>
      <c r="C77"/>
      <c r="D77"/>
    </row>
    <row r="78" spans="1:4" ht="15">
      <c r="A78" s="54"/>
      <c r="B78" s="54"/>
      <c r="C78"/>
      <c r="D78"/>
    </row>
    <row r="79" spans="1:4" ht="15">
      <c r="A79" s="69" t="s">
        <v>102</v>
      </c>
      <c r="B79" s="69"/>
      <c r="C79"/>
      <c r="D79"/>
    </row>
    <row r="80" spans="1:4" ht="15">
      <c r="A80" s="54"/>
      <c r="B80" s="54"/>
      <c r="C80"/>
      <c r="D80"/>
    </row>
    <row r="81" spans="1:4" ht="15">
      <c r="A81" s="70" t="s">
        <v>88</v>
      </c>
      <c r="B81" s="70"/>
      <c r="C81"/>
      <c r="D81"/>
    </row>
    <row r="82" spans="1:4" ht="15">
      <c r="A82" s="71" t="s">
        <v>89</v>
      </c>
      <c r="B82" s="69"/>
      <c r="C82" s="55"/>
      <c r="D82"/>
    </row>
    <row r="83" spans="1:4" ht="15">
      <c r="A83" s="69" t="s">
        <v>90</v>
      </c>
      <c r="B83" s="69"/>
      <c r="C83"/>
      <c r="D83"/>
    </row>
  </sheetData>
  <sheetProtection/>
  <mergeCells count="16">
    <mergeCell ref="A65:B65"/>
    <mergeCell ref="A7:D7"/>
    <mergeCell ref="B8:D8"/>
    <mergeCell ref="A9:D9"/>
    <mergeCell ref="A67:B67"/>
    <mergeCell ref="A68:B68"/>
    <mergeCell ref="A10:D10"/>
    <mergeCell ref="B11:D11"/>
    <mergeCell ref="B12:D12"/>
    <mergeCell ref="A64:B64"/>
    <mergeCell ref="A76:B76"/>
    <mergeCell ref="A79:B79"/>
    <mergeCell ref="A81:B81"/>
    <mergeCell ref="A82:B82"/>
    <mergeCell ref="A83:B83"/>
    <mergeCell ref="C76:D76"/>
  </mergeCells>
  <hyperlinks>
    <hyperlink ref="A82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36" useFirstPageNumber="1" fitToHeight="0" fitToWidth="1" horizontalDpi="600" verticalDpi="600" orientation="portrait" paperSize="9" scale="75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Layout" workbookViewId="0" topLeftCell="A1">
      <selection activeCell="D42" sqref="D42:D45"/>
    </sheetView>
  </sheetViews>
  <sheetFormatPr defaultColWidth="9.140625" defaultRowHeight="12.75"/>
  <cols>
    <col min="1" max="1" width="15.7109375" style="14" customWidth="1"/>
    <col min="2" max="2" width="52.57421875" style="14" customWidth="1"/>
    <col min="3" max="4" width="19.00390625" style="14" customWidth="1"/>
    <col min="5" max="16384" width="9.140625" style="14" customWidth="1"/>
  </cols>
  <sheetData>
    <row r="1" spans="3:4" ht="15">
      <c r="C1" s="3"/>
      <c r="D1" s="3" t="s">
        <v>68</v>
      </c>
    </row>
    <row r="2" spans="3:4" ht="15">
      <c r="C2" s="4"/>
      <c r="D2" s="4" t="s">
        <v>69</v>
      </c>
    </row>
    <row r="3" spans="3:4" ht="15" customHeight="1">
      <c r="C3" s="4"/>
      <c r="D3" s="4" t="s">
        <v>70</v>
      </c>
    </row>
    <row r="4" spans="3:4" ht="15">
      <c r="C4" s="3"/>
      <c r="D4" s="3" t="s">
        <v>75</v>
      </c>
    </row>
    <row r="5" spans="3:4" ht="15">
      <c r="C5" s="3"/>
      <c r="D5" s="3" t="s">
        <v>76</v>
      </c>
    </row>
    <row r="6" spans="3:4" ht="15">
      <c r="C6" s="3"/>
      <c r="D6" s="3"/>
    </row>
    <row r="7" spans="1:4" ht="15.75">
      <c r="A7" s="66" t="s">
        <v>10</v>
      </c>
      <c r="B7" s="66"/>
      <c r="C7" s="66"/>
      <c r="D7" s="66"/>
    </row>
    <row r="8" spans="2:3" ht="15">
      <c r="B8" s="65"/>
      <c r="C8" s="65"/>
    </row>
    <row r="9" spans="1:3" ht="15">
      <c r="A9" s="61" t="s">
        <v>1</v>
      </c>
      <c r="B9" s="61"/>
      <c r="C9" s="61"/>
    </row>
    <row r="10" spans="1:3" ht="15.75" customHeight="1">
      <c r="A10" s="61" t="s">
        <v>0</v>
      </c>
      <c r="B10" s="61"/>
      <c r="C10" s="61"/>
    </row>
    <row r="11" spans="1:3" ht="12" customHeight="1">
      <c r="A11" s="17"/>
      <c r="B11" s="61" t="s">
        <v>44</v>
      </c>
      <c r="C11" s="61"/>
    </row>
    <row r="12" spans="1:3" ht="15" customHeight="1">
      <c r="A12" s="17"/>
      <c r="B12" s="61" t="s">
        <v>42</v>
      </c>
      <c r="C12" s="61"/>
    </row>
    <row r="13" spans="1:3" ht="12.75" customHeight="1">
      <c r="A13" s="17"/>
      <c r="B13" s="61" t="s">
        <v>43</v>
      </c>
      <c r="C13" s="61"/>
    </row>
    <row r="14" spans="1:3" ht="15.75" customHeight="1">
      <c r="A14" s="17" t="s">
        <v>2</v>
      </c>
      <c r="B14" s="17" t="s">
        <v>74</v>
      </c>
      <c r="C14" s="17"/>
    </row>
    <row r="15" spans="2:3" ht="15">
      <c r="B15" s="18"/>
      <c r="C15" s="18"/>
    </row>
    <row r="16" spans="1:4" ht="103.5" customHeight="1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19">
        <v>1</v>
      </c>
      <c r="B17" s="20">
        <v>2</v>
      </c>
      <c r="C17" s="19">
        <v>3</v>
      </c>
      <c r="D17" s="19">
        <v>4</v>
      </c>
    </row>
    <row r="18" spans="1:4" ht="15">
      <c r="A18" s="43"/>
      <c r="B18" s="21" t="s">
        <v>6</v>
      </c>
      <c r="C18" s="21"/>
      <c r="D18" s="22"/>
    </row>
    <row r="19" spans="1:4" ht="15">
      <c r="A19" s="42">
        <v>1100</v>
      </c>
      <c r="B19" s="23" t="s">
        <v>72</v>
      </c>
      <c r="C19" s="40">
        <f>D19/107*120</f>
        <v>25.065420560747665</v>
      </c>
      <c r="D19" s="40">
        <v>22.35</v>
      </c>
    </row>
    <row r="20" spans="1:4" ht="30">
      <c r="A20" s="42">
        <v>1200</v>
      </c>
      <c r="B20" s="25" t="s">
        <v>73</v>
      </c>
      <c r="C20" s="40">
        <f aca="true" t="shared" si="0" ref="C20:C61">D20/107*120</f>
        <v>6.033644859813084</v>
      </c>
      <c r="D20" s="40">
        <v>5.38</v>
      </c>
    </row>
    <row r="21" spans="1:4" ht="15">
      <c r="A21" s="42">
        <v>2222</v>
      </c>
      <c r="B21" s="25" t="s">
        <v>27</v>
      </c>
      <c r="C21" s="40">
        <f t="shared" si="0"/>
        <v>2.142056074766355</v>
      </c>
      <c r="D21" s="40">
        <v>1.91</v>
      </c>
    </row>
    <row r="22" spans="1:4" ht="15">
      <c r="A22" s="42">
        <v>2223</v>
      </c>
      <c r="B22" s="25" t="s">
        <v>28</v>
      </c>
      <c r="C22" s="40">
        <f t="shared" si="0"/>
        <v>1.233644859813084</v>
      </c>
      <c r="D22" s="40">
        <v>1.1</v>
      </c>
    </row>
    <row r="23" spans="1:4" ht="30">
      <c r="A23" s="42">
        <v>2231</v>
      </c>
      <c r="B23" s="25" t="s">
        <v>45</v>
      </c>
      <c r="C23" s="40">
        <f t="shared" si="0"/>
        <v>0.6056074766355141</v>
      </c>
      <c r="D23" s="40">
        <v>0.54</v>
      </c>
    </row>
    <row r="24" spans="1:4" ht="30">
      <c r="A24" s="42">
        <v>2243</v>
      </c>
      <c r="B24" s="25" t="s">
        <v>32</v>
      </c>
      <c r="C24" s="40">
        <f t="shared" si="0"/>
        <v>0.5046728971962617</v>
      </c>
      <c r="D24" s="40">
        <v>0.45</v>
      </c>
    </row>
    <row r="25" spans="1:4" ht="15">
      <c r="A25" s="42">
        <v>2244</v>
      </c>
      <c r="B25" s="25" t="s">
        <v>14</v>
      </c>
      <c r="C25" s="40">
        <f t="shared" si="0"/>
        <v>0.2579439252336449</v>
      </c>
      <c r="D25" s="40">
        <v>0.23</v>
      </c>
    </row>
    <row r="26" spans="1:4" ht="15">
      <c r="A26" s="42">
        <v>2251</v>
      </c>
      <c r="B26" s="25" t="s">
        <v>11</v>
      </c>
      <c r="C26" s="40">
        <f t="shared" si="0"/>
        <v>1.6373831775700933</v>
      </c>
      <c r="D26" s="40">
        <v>1.46</v>
      </c>
    </row>
    <row r="27" spans="1:4" ht="16.5" customHeight="1">
      <c r="A27" s="42">
        <v>2279</v>
      </c>
      <c r="B27" s="25" t="s">
        <v>17</v>
      </c>
      <c r="C27" s="40">
        <f t="shared" si="0"/>
        <v>0.13457943925233645</v>
      </c>
      <c r="D27" s="40">
        <v>0.12</v>
      </c>
    </row>
    <row r="28" spans="1:4" ht="15">
      <c r="A28" s="42">
        <v>2321</v>
      </c>
      <c r="B28" s="25" t="s">
        <v>20</v>
      </c>
      <c r="C28" s="40">
        <f t="shared" si="0"/>
        <v>3.5551401869158874</v>
      </c>
      <c r="D28" s="40">
        <v>3.17</v>
      </c>
    </row>
    <row r="29" spans="1:4" ht="15">
      <c r="A29" s="42">
        <v>2362</v>
      </c>
      <c r="B29" s="25" t="s">
        <v>46</v>
      </c>
      <c r="C29" s="40">
        <f t="shared" si="0"/>
        <v>0.20186915887850468</v>
      </c>
      <c r="D29" s="40">
        <v>0.18</v>
      </c>
    </row>
    <row r="30" spans="1:4" ht="15">
      <c r="A30" s="42">
        <v>2363</v>
      </c>
      <c r="B30" s="25" t="s">
        <v>39</v>
      </c>
      <c r="C30" s="40">
        <f t="shared" si="0"/>
        <v>74.4</v>
      </c>
      <c r="D30" s="40">
        <v>66.34</v>
      </c>
    </row>
    <row r="31" spans="1:4" ht="15">
      <c r="A31" s="42">
        <v>2370</v>
      </c>
      <c r="B31" s="25" t="s">
        <v>47</v>
      </c>
      <c r="C31" s="40">
        <f t="shared" si="0"/>
        <v>0.022429906542056073</v>
      </c>
      <c r="D31" s="40">
        <v>0.02</v>
      </c>
    </row>
    <row r="32" spans="1:4" ht="18" customHeight="1">
      <c r="A32" s="42">
        <v>5232</v>
      </c>
      <c r="B32" s="25" t="s">
        <v>48</v>
      </c>
      <c r="C32" s="40">
        <f t="shared" si="0"/>
        <v>0.2691588785046729</v>
      </c>
      <c r="D32" s="40">
        <v>0.24</v>
      </c>
    </row>
    <row r="33" spans="1:4" ht="15">
      <c r="A33" s="42"/>
      <c r="B33" s="26" t="s">
        <v>7</v>
      </c>
      <c r="C33" s="41">
        <f>SUM(C19:C32)</f>
        <v>116.06355140186916</v>
      </c>
      <c r="D33" s="41">
        <f>SUM(D19:D32)</f>
        <v>103.49</v>
      </c>
    </row>
    <row r="34" spans="1:4" ht="15">
      <c r="A34" s="44"/>
      <c r="B34" s="23" t="s">
        <v>8</v>
      </c>
      <c r="C34" s="40"/>
      <c r="D34" s="42"/>
    </row>
    <row r="35" spans="1:4" ht="15">
      <c r="A35" s="42">
        <v>1100</v>
      </c>
      <c r="B35" s="23" t="s">
        <v>72</v>
      </c>
      <c r="C35" s="40">
        <f t="shared" si="0"/>
        <v>15.521495327102803</v>
      </c>
      <c r="D35" s="40">
        <v>13.84</v>
      </c>
    </row>
    <row r="36" spans="1:4" ht="30">
      <c r="A36" s="42">
        <v>1200</v>
      </c>
      <c r="B36" s="25" t="s">
        <v>73</v>
      </c>
      <c r="C36" s="40">
        <f t="shared" si="0"/>
        <v>3.734579439252337</v>
      </c>
      <c r="D36" s="40">
        <v>3.33</v>
      </c>
    </row>
    <row r="37" spans="1:4" ht="15">
      <c r="A37" s="42">
        <v>2219</v>
      </c>
      <c r="B37" s="23" t="s">
        <v>31</v>
      </c>
      <c r="C37" s="40">
        <f t="shared" si="0"/>
        <v>0.45981308411214955</v>
      </c>
      <c r="D37" s="40">
        <v>0.41</v>
      </c>
    </row>
    <row r="38" spans="1:4" ht="30">
      <c r="A38" s="42">
        <v>2234</v>
      </c>
      <c r="B38" s="25" t="s">
        <v>33</v>
      </c>
      <c r="C38" s="40">
        <f t="shared" si="0"/>
        <v>0.03364485981308411</v>
      </c>
      <c r="D38" s="40">
        <v>0.03</v>
      </c>
    </row>
    <row r="39" spans="1:4" ht="30">
      <c r="A39" s="42">
        <v>2239</v>
      </c>
      <c r="B39" s="25" t="s">
        <v>34</v>
      </c>
      <c r="C39" s="40">
        <f t="shared" si="0"/>
        <v>0.19065420560747665</v>
      </c>
      <c r="D39" s="40">
        <v>0.17</v>
      </c>
    </row>
    <row r="40" spans="1:4" ht="15">
      <c r="A40" s="42">
        <v>2241</v>
      </c>
      <c r="B40" s="25" t="s">
        <v>35</v>
      </c>
      <c r="C40" s="40">
        <f t="shared" si="0"/>
        <v>0.03364485981308411</v>
      </c>
      <c r="D40" s="40">
        <v>0.03</v>
      </c>
    </row>
    <row r="41" spans="1:4" ht="15">
      <c r="A41" s="42">
        <v>2242</v>
      </c>
      <c r="B41" s="25" t="s">
        <v>12</v>
      </c>
      <c r="C41" s="40">
        <f t="shared" si="0"/>
        <v>0.15700934579439252</v>
      </c>
      <c r="D41" s="40">
        <v>0.14</v>
      </c>
    </row>
    <row r="42" spans="1:4" ht="30">
      <c r="A42" s="42">
        <v>2243</v>
      </c>
      <c r="B42" s="25" t="s">
        <v>13</v>
      </c>
      <c r="C42" s="40">
        <f t="shared" si="0"/>
        <v>0.14579439252336449</v>
      </c>
      <c r="D42" s="40">
        <v>0.13</v>
      </c>
    </row>
    <row r="43" spans="1:4" ht="15">
      <c r="A43" s="42">
        <v>2244</v>
      </c>
      <c r="B43" s="25" t="s">
        <v>14</v>
      </c>
      <c r="C43" s="40">
        <f t="shared" si="0"/>
        <v>0.022429906542056073</v>
      </c>
      <c r="D43" s="40">
        <v>0.02</v>
      </c>
    </row>
    <row r="44" spans="1:4" ht="15">
      <c r="A44" s="42">
        <v>2247</v>
      </c>
      <c r="B44" s="21" t="s">
        <v>15</v>
      </c>
      <c r="C44" s="40">
        <f t="shared" si="0"/>
        <v>0.044859813084112146</v>
      </c>
      <c r="D44" s="40">
        <v>0.04</v>
      </c>
    </row>
    <row r="45" spans="1:4" ht="15">
      <c r="A45" s="42">
        <v>2251</v>
      </c>
      <c r="B45" s="25" t="s">
        <v>11</v>
      </c>
      <c r="C45" s="40">
        <f t="shared" si="0"/>
        <v>0.34766355140186916</v>
      </c>
      <c r="D45" s="40">
        <v>0.31</v>
      </c>
    </row>
    <row r="46" spans="1:4" ht="15">
      <c r="A46" s="42">
        <v>2259</v>
      </c>
      <c r="B46" s="25" t="s">
        <v>36</v>
      </c>
      <c r="C46" s="40">
        <f t="shared" si="0"/>
        <v>0.011214953271028037</v>
      </c>
      <c r="D46" s="40">
        <v>0.01</v>
      </c>
    </row>
    <row r="47" spans="1:4" ht="15">
      <c r="A47" s="42">
        <v>2262</v>
      </c>
      <c r="B47" s="25" t="s">
        <v>16</v>
      </c>
      <c r="C47" s="40">
        <f t="shared" si="0"/>
        <v>0.35887850467289717</v>
      </c>
      <c r="D47" s="40">
        <v>0.32</v>
      </c>
    </row>
    <row r="48" spans="1:4" ht="15">
      <c r="A48" s="42">
        <v>2264</v>
      </c>
      <c r="B48" s="25" t="s">
        <v>41</v>
      </c>
      <c r="C48" s="40">
        <f t="shared" si="0"/>
        <v>0.011214953271028037</v>
      </c>
      <c r="D48" s="40">
        <v>0.01</v>
      </c>
    </row>
    <row r="49" spans="1:4" ht="18" customHeight="1">
      <c r="A49" s="42">
        <v>2279</v>
      </c>
      <c r="B49" s="25" t="s">
        <v>17</v>
      </c>
      <c r="C49" s="40">
        <f t="shared" si="0"/>
        <v>0.03364485981308411</v>
      </c>
      <c r="D49" s="40">
        <v>0.03</v>
      </c>
    </row>
    <row r="50" spans="1:4" ht="15">
      <c r="A50" s="42">
        <v>2311</v>
      </c>
      <c r="B50" s="25" t="s">
        <v>18</v>
      </c>
      <c r="C50" s="40">
        <f t="shared" si="0"/>
        <v>0.11214953271028037</v>
      </c>
      <c r="D50" s="40">
        <v>0.1</v>
      </c>
    </row>
    <row r="51" spans="1:4" ht="15">
      <c r="A51" s="42">
        <v>2312</v>
      </c>
      <c r="B51" s="25" t="s">
        <v>19</v>
      </c>
      <c r="C51" s="40">
        <f t="shared" si="0"/>
        <v>0.044859813084112146</v>
      </c>
      <c r="D51" s="40">
        <v>0.04</v>
      </c>
    </row>
    <row r="52" spans="1:4" ht="15">
      <c r="A52" s="42">
        <v>2322</v>
      </c>
      <c r="B52" s="25" t="s">
        <v>21</v>
      </c>
      <c r="C52" s="40">
        <f t="shared" si="0"/>
        <v>0.930841121495327</v>
      </c>
      <c r="D52" s="40">
        <v>0.83</v>
      </c>
    </row>
    <row r="53" spans="1:4" ht="16.5" customHeight="1">
      <c r="A53" s="42">
        <v>2350</v>
      </c>
      <c r="B53" s="25" t="s">
        <v>22</v>
      </c>
      <c r="C53" s="40">
        <f t="shared" si="0"/>
        <v>0.5607476635514018</v>
      </c>
      <c r="D53" s="40">
        <v>0.5</v>
      </c>
    </row>
    <row r="54" spans="1:4" ht="15">
      <c r="A54" s="42">
        <v>2361</v>
      </c>
      <c r="B54" s="25" t="s">
        <v>23</v>
      </c>
      <c r="C54" s="40">
        <f t="shared" si="0"/>
        <v>0.2803738317757009</v>
      </c>
      <c r="D54" s="40">
        <v>0.25</v>
      </c>
    </row>
    <row r="55" spans="1:4" ht="15">
      <c r="A55" s="42">
        <v>2400</v>
      </c>
      <c r="B55" s="25" t="s">
        <v>29</v>
      </c>
      <c r="C55" s="40">
        <f t="shared" si="0"/>
        <v>0.056074766355140186</v>
      </c>
      <c r="D55" s="40">
        <v>0.05</v>
      </c>
    </row>
    <row r="56" spans="1:4" ht="15">
      <c r="A56" s="42">
        <v>2512</v>
      </c>
      <c r="B56" s="25" t="s">
        <v>40</v>
      </c>
      <c r="C56" s="40">
        <f t="shared" si="0"/>
        <v>30.280373831775698</v>
      </c>
      <c r="D56" s="40">
        <v>27</v>
      </c>
    </row>
    <row r="57" spans="1:4" ht="15">
      <c r="A57" s="42">
        <v>2515</v>
      </c>
      <c r="B57" s="25" t="s">
        <v>24</v>
      </c>
      <c r="C57" s="40">
        <f t="shared" si="0"/>
        <v>0.06728971962616823</v>
      </c>
      <c r="D57" s="40">
        <v>0.06</v>
      </c>
    </row>
    <row r="58" spans="1:4" ht="15">
      <c r="A58" s="42">
        <v>2519</v>
      </c>
      <c r="B58" s="25" t="s">
        <v>26</v>
      </c>
      <c r="C58" s="40">
        <f t="shared" si="0"/>
        <v>0.011214953271028037</v>
      </c>
      <c r="D58" s="40">
        <v>0.01</v>
      </c>
    </row>
    <row r="59" spans="1:4" ht="15">
      <c r="A59" s="42">
        <v>5232</v>
      </c>
      <c r="B59" s="25" t="s">
        <v>25</v>
      </c>
      <c r="C59" s="40">
        <f t="shared" si="0"/>
        <v>2.2429906542056073</v>
      </c>
      <c r="D59" s="40">
        <v>2</v>
      </c>
    </row>
    <row r="60" spans="1:4" ht="15">
      <c r="A60" s="42">
        <v>5240</v>
      </c>
      <c r="B60" s="25" t="s">
        <v>37</v>
      </c>
      <c r="C60" s="40">
        <f t="shared" si="0"/>
        <v>0.4485981308411215</v>
      </c>
      <c r="D60" s="40">
        <v>0.4</v>
      </c>
    </row>
    <row r="61" spans="1:4" ht="15">
      <c r="A61" s="42">
        <v>5250</v>
      </c>
      <c r="B61" s="25" t="s">
        <v>38</v>
      </c>
      <c r="C61" s="40">
        <f t="shared" si="0"/>
        <v>1.794392523364486</v>
      </c>
      <c r="D61" s="40">
        <v>1.6</v>
      </c>
    </row>
    <row r="62" spans="1:4" ht="15">
      <c r="A62" s="44"/>
      <c r="B62" s="29" t="s">
        <v>9</v>
      </c>
      <c r="C62" s="41">
        <f>SUM(C35:C61)</f>
        <v>57.93644859813084</v>
      </c>
      <c r="D62" s="41">
        <f>SUM(D35:D61)</f>
        <v>51.660000000000004</v>
      </c>
    </row>
    <row r="63" spans="1:4" ht="15">
      <c r="A63" s="28"/>
      <c r="B63" s="29" t="s">
        <v>30</v>
      </c>
      <c r="C63" s="41">
        <f>C62+C33</f>
        <v>174</v>
      </c>
      <c r="D63" s="41">
        <f>D62+D33</f>
        <v>155.15</v>
      </c>
    </row>
    <row r="64" spans="1:4" ht="15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120</v>
      </c>
      <c r="D65" s="7">
        <v>107</v>
      </c>
    </row>
    <row r="66" spans="1:4" ht="32.25" customHeight="1">
      <c r="A66" s="62" t="s">
        <v>80</v>
      </c>
      <c r="B66" s="63"/>
      <c r="C66" s="27">
        <f>C63/C65</f>
        <v>1.45</v>
      </c>
      <c r="D66" s="27">
        <f>D63/D65</f>
        <v>1.45</v>
      </c>
    </row>
    <row r="67" spans="1:3" ht="15">
      <c r="A67" s="30"/>
      <c r="B67" s="12"/>
      <c r="C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  <row r="75" spans="1:4" ht="15" hidden="1">
      <c r="A75" s="11"/>
      <c r="B75" s="12"/>
      <c r="C75" s="31">
        <f>C63+'8.1.2.'!C63+'8.1.3.'!C63+'8.1.4.'!D63+'8.1.5.'!C63+'8.1.6.'!D63+'8.2.1.'!C63+'8.2.2.'!C63+'8.2.3.'!C63+'8.3.1.'!C63+'8.3.2.'!C63+'8.3.3.'!C63+'8.4.'!C62+'8.5.1.'!C63+'8.5.2.'!C63+'8.6.'!C62+'8.7.'!C62+'8.8.'!C62</f>
        <v>11739.750000000002</v>
      </c>
      <c r="D75" s="38">
        <f>D63+'8.1.2.'!D63+'8.1.3.'!D63+'8.1.4.'!E63+'8.1.5.'!D63+'8.1.6.'!E63+'8.2.1.'!D63+'8.2.2.'!D63+'8.2.3.'!D63+'8.3.1.'!D63+'8.3.2.'!D63+'8.3.3.'!D63+'8.4.'!D62+'8.5.1.'!D63+'8.5.2.'!D63+'8.6.'!D62+'8.7.'!D62+'8.8.'!D62</f>
        <v>35051.52999999999</v>
      </c>
    </row>
    <row r="76" spans="1:4" ht="15">
      <c r="A76" s="32"/>
      <c r="B76" s="33"/>
      <c r="C76" s="34"/>
      <c r="D76" s="38"/>
    </row>
    <row r="77" spans="2:3" ht="15">
      <c r="B77" s="64"/>
      <c r="C77" s="64"/>
    </row>
  </sheetData>
  <sheetProtection/>
  <mergeCells count="12">
    <mergeCell ref="B8:C8"/>
    <mergeCell ref="A9:C9"/>
    <mergeCell ref="A7:D7"/>
    <mergeCell ref="A10:C10"/>
    <mergeCell ref="B11:C11"/>
    <mergeCell ref="B12:C12"/>
    <mergeCell ref="B13:C13"/>
    <mergeCell ref="A66:B66"/>
    <mergeCell ref="B77:C77"/>
    <mergeCell ref="A65:B65"/>
    <mergeCell ref="A68:B68"/>
    <mergeCell ref="A69:B69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82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B13" sqref="B13:D13"/>
    </sheetView>
  </sheetViews>
  <sheetFormatPr defaultColWidth="9.140625" defaultRowHeight="12.75"/>
  <cols>
    <col min="1" max="1" width="15.7109375" style="14" customWidth="1"/>
    <col min="2" max="2" width="47.7109375" style="14" customWidth="1"/>
    <col min="3" max="4" width="22.140625" style="14" customWidth="1"/>
    <col min="5" max="16384" width="9.140625" style="14" customWidth="1"/>
  </cols>
  <sheetData>
    <row r="1" spans="1:4" s="30" customFormat="1" ht="15.75" customHeight="1">
      <c r="A1" s="14"/>
      <c r="B1" s="5"/>
      <c r="C1" s="3"/>
      <c r="D1" s="3" t="s">
        <v>68</v>
      </c>
    </row>
    <row r="2" spans="1:4" s="30" customFormat="1" ht="15">
      <c r="A2" s="14"/>
      <c r="B2" s="5"/>
      <c r="C2" s="4"/>
      <c r="D2" s="4" t="s">
        <v>69</v>
      </c>
    </row>
    <row r="3" spans="1:4" s="30" customFormat="1" ht="15">
      <c r="A3" s="14"/>
      <c r="B3" s="5"/>
      <c r="C3" s="4"/>
      <c r="D3" s="4" t="s">
        <v>70</v>
      </c>
    </row>
    <row r="4" spans="1:4" s="30" customFormat="1" ht="15">
      <c r="A4" s="14"/>
      <c r="B4" s="3"/>
      <c r="C4" s="3"/>
      <c r="D4" s="3" t="s">
        <v>75</v>
      </c>
    </row>
    <row r="5" spans="1:4" s="30" customFormat="1" ht="15">
      <c r="A5" s="14"/>
      <c r="B5" s="3"/>
      <c r="C5" s="3"/>
      <c r="D5" s="3" t="s">
        <v>76</v>
      </c>
    </row>
    <row r="6" spans="1:4" s="30" customFormat="1" ht="15">
      <c r="A6" s="14"/>
      <c r="B6" s="3"/>
      <c r="C6" s="3"/>
      <c r="D6" s="3"/>
    </row>
    <row r="7" spans="1:4" s="30" customFormat="1" ht="15.75">
      <c r="A7" s="66" t="s">
        <v>10</v>
      </c>
      <c r="B7" s="66"/>
      <c r="C7" s="66"/>
      <c r="D7" s="66"/>
    </row>
    <row r="8" spans="1:4" s="30" customFormat="1" ht="15">
      <c r="A8" s="14"/>
      <c r="B8" s="65"/>
      <c r="C8" s="65"/>
      <c r="D8" s="65"/>
    </row>
    <row r="9" spans="1:4" s="30" customFormat="1" ht="15.75" customHeight="1">
      <c r="A9" s="61" t="s">
        <v>1</v>
      </c>
      <c r="B9" s="61"/>
      <c r="C9" s="61"/>
      <c r="D9" s="61"/>
    </row>
    <row r="10" spans="1:4" s="30" customFormat="1" ht="15.75" customHeight="1">
      <c r="A10" s="61" t="s">
        <v>0</v>
      </c>
      <c r="B10" s="61"/>
      <c r="C10" s="61"/>
      <c r="D10" s="61"/>
    </row>
    <row r="11" spans="1:4" s="30" customFormat="1" ht="15.75" customHeight="1">
      <c r="A11" s="17"/>
      <c r="B11" s="61" t="s">
        <v>44</v>
      </c>
      <c r="C11" s="61"/>
      <c r="D11" s="61"/>
    </row>
    <row r="12" spans="1:4" s="30" customFormat="1" ht="15.75" customHeight="1">
      <c r="A12" s="17"/>
      <c r="B12" s="61" t="s">
        <v>42</v>
      </c>
      <c r="C12" s="61"/>
      <c r="D12" s="61"/>
    </row>
    <row r="13" spans="1:4" s="30" customFormat="1" ht="15">
      <c r="A13" s="17"/>
      <c r="B13" s="61" t="s">
        <v>49</v>
      </c>
      <c r="C13" s="61"/>
      <c r="D13" s="61"/>
    </row>
    <row r="14" spans="1:4" s="30" customFormat="1" ht="15">
      <c r="A14" s="17" t="s">
        <v>2</v>
      </c>
      <c r="B14" s="17" t="s">
        <v>74</v>
      </c>
      <c r="C14" s="17"/>
      <c r="D14" s="17"/>
    </row>
    <row r="15" spans="1:4" s="30" customFormat="1" ht="15">
      <c r="A15" s="14"/>
      <c r="B15" s="18"/>
      <c r="C15" s="18"/>
      <c r="D15" s="18"/>
    </row>
    <row r="16" spans="1:4" s="30" customFormat="1" ht="75">
      <c r="A16" s="7" t="s">
        <v>3</v>
      </c>
      <c r="B16" s="7" t="s">
        <v>4</v>
      </c>
      <c r="C16" s="7" t="s">
        <v>77</v>
      </c>
      <c r="D16" s="7" t="s">
        <v>78</v>
      </c>
    </row>
    <row r="17" spans="1:4" s="30" customFormat="1" ht="15">
      <c r="A17" s="19">
        <v>1</v>
      </c>
      <c r="B17" s="20">
        <v>2</v>
      </c>
      <c r="C17" s="20">
        <v>3</v>
      </c>
      <c r="D17" s="19">
        <v>4</v>
      </c>
    </row>
    <row r="18" spans="1:4" s="30" customFormat="1" ht="15">
      <c r="A18" s="19"/>
      <c r="B18" s="21" t="s">
        <v>6</v>
      </c>
      <c r="C18" s="21"/>
      <c r="D18" s="21"/>
    </row>
    <row r="19" spans="1:4" s="30" customFormat="1" ht="15">
      <c r="A19" s="42">
        <v>1100</v>
      </c>
      <c r="B19" s="42" t="s">
        <v>72</v>
      </c>
      <c r="C19" s="40">
        <f>D19/7407*2500</f>
        <v>193.56689617928987</v>
      </c>
      <c r="D19" s="40">
        <v>573.5</v>
      </c>
    </row>
    <row r="20" spans="1:4" s="30" customFormat="1" ht="30">
      <c r="A20" s="42">
        <v>1200</v>
      </c>
      <c r="B20" s="46" t="s">
        <v>73</v>
      </c>
      <c r="C20" s="40">
        <f aca="true" t="shared" si="0" ref="C20:C61">D20/7407*2500</f>
        <v>46.63156473606048</v>
      </c>
      <c r="D20" s="40">
        <v>138.16</v>
      </c>
    </row>
    <row r="21" spans="1:4" s="30" customFormat="1" ht="15">
      <c r="A21" s="42">
        <v>2222</v>
      </c>
      <c r="B21" s="46" t="s">
        <v>27</v>
      </c>
      <c r="C21" s="40">
        <f t="shared" si="0"/>
        <v>16.5417847981639</v>
      </c>
      <c r="D21" s="40">
        <v>49.01</v>
      </c>
    </row>
    <row r="22" spans="1:4" ht="15.75" customHeight="1">
      <c r="A22" s="42">
        <v>2223</v>
      </c>
      <c r="B22" s="46" t="s">
        <v>28</v>
      </c>
      <c r="C22" s="40">
        <f t="shared" si="0"/>
        <v>9.541649790738491</v>
      </c>
      <c r="D22" s="40">
        <v>28.27</v>
      </c>
    </row>
    <row r="23" spans="1:4" ht="30">
      <c r="A23" s="42">
        <v>2231</v>
      </c>
      <c r="B23" s="46" t="s">
        <v>45</v>
      </c>
      <c r="C23" s="40">
        <f t="shared" si="0"/>
        <v>4.637505062778453</v>
      </c>
      <c r="D23" s="40">
        <v>13.74</v>
      </c>
    </row>
    <row r="24" spans="1:4" ht="30">
      <c r="A24" s="42">
        <v>2243</v>
      </c>
      <c r="B24" s="46" t="s">
        <v>32</v>
      </c>
      <c r="C24" s="40">
        <f t="shared" si="0"/>
        <v>3.942216821925206</v>
      </c>
      <c r="D24" s="40">
        <v>11.68</v>
      </c>
    </row>
    <row r="25" spans="1:4" ht="15">
      <c r="A25" s="42">
        <v>2244</v>
      </c>
      <c r="B25" s="46" t="s">
        <v>14</v>
      </c>
      <c r="C25" s="40">
        <f t="shared" si="0"/>
        <v>1.9677332253273931</v>
      </c>
      <c r="D25" s="40">
        <v>5.83</v>
      </c>
    </row>
    <row r="26" spans="1:4" ht="15">
      <c r="A26" s="42">
        <v>2251</v>
      </c>
      <c r="B26" s="46" t="s">
        <v>11</v>
      </c>
      <c r="C26" s="40">
        <f t="shared" si="0"/>
        <v>12.61306871877953</v>
      </c>
      <c r="D26" s="40">
        <v>37.37</v>
      </c>
    </row>
    <row r="27" spans="1:4" ht="18.75" customHeight="1">
      <c r="A27" s="42">
        <v>2279</v>
      </c>
      <c r="B27" s="46" t="s">
        <v>17</v>
      </c>
      <c r="C27" s="40">
        <f t="shared" si="0"/>
        <v>1.0395571756446604</v>
      </c>
      <c r="D27" s="40">
        <v>3.08</v>
      </c>
    </row>
    <row r="28" spans="1:4" ht="17.25" customHeight="1">
      <c r="A28" s="42">
        <v>2321</v>
      </c>
      <c r="B28" s="46" t="s">
        <v>20</v>
      </c>
      <c r="C28" s="40">
        <f t="shared" si="0"/>
        <v>27.480761441879306</v>
      </c>
      <c r="D28" s="40">
        <v>81.42</v>
      </c>
    </row>
    <row r="29" spans="1:4" ht="20.25" customHeight="1">
      <c r="A29" s="42">
        <v>2362</v>
      </c>
      <c r="B29" s="46" t="s">
        <v>46</v>
      </c>
      <c r="C29" s="40">
        <f t="shared" si="0"/>
        <v>1.5627109491022004</v>
      </c>
      <c r="D29" s="40">
        <v>4.63</v>
      </c>
    </row>
    <row r="30" spans="1:4" ht="15">
      <c r="A30" s="42">
        <v>2363</v>
      </c>
      <c r="B30" s="46" t="s">
        <v>39</v>
      </c>
      <c r="C30" s="40">
        <f t="shared" si="0"/>
        <v>575</v>
      </c>
      <c r="D30" s="40">
        <v>1703.61</v>
      </c>
    </row>
    <row r="31" spans="1:4" ht="15">
      <c r="A31" s="42">
        <v>2370</v>
      </c>
      <c r="B31" s="46" t="s">
        <v>47</v>
      </c>
      <c r="C31" s="40">
        <f t="shared" si="0"/>
        <v>0.1822600243013366</v>
      </c>
      <c r="D31" s="40">
        <v>0.54</v>
      </c>
    </row>
    <row r="32" spans="1:4" ht="17.25" customHeight="1">
      <c r="A32" s="42">
        <v>5232</v>
      </c>
      <c r="B32" s="46" t="s">
        <v>48</v>
      </c>
      <c r="C32" s="40">
        <f t="shared" si="0"/>
        <v>2.0959902794653704</v>
      </c>
      <c r="D32" s="40">
        <v>6.21</v>
      </c>
    </row>
    <row r="33" spans="1:4" ht="15">
      <c r="A33" s="42"/>
      <c r="B33" s="47" t="s">
        <v>7</v>
      </c>
      <c r="C33" s="41">
        <f>SUM(C19:C32)</f>
        <v>896.8036992034562</v>
      </c>
      <c r="D33" s="41">
        <f>SUM(D19:D32)</f>
        <v>2657.0499999999997</v>
      </c>
    </row>
    <row r="34" spans="1:4" ht="15">
      <c r="A34" s="44"/>
      <c r="B34" s="42" t="s">
        <v>8</v>
      </c>
      <c r="C34" s="40">
        <f t="shared" si="0"/>
        <v>0</v>
      </c>
      <c r="D34" s="42"/>
    </row>
    <row r="35" spans="1:4" ht="16.5" customHeight="1">
      <c r="A35" s="42">
        <v>1100</v>
      </c>
      <c r="B35" s="42" t="s">
        <v>72</v>
      </c>
      <c r="C35" s="40">
        <f t="shared" si="0"/>
        <v>133.44471445929526</v>
      </c>
      <c r="D35" s="40">
        <v>395.37</v>
      </c>
    </row>
    <row r="36" spans="1:4" ht="16.5" customHeight="1">
      <c r="A36" s="42">
        <v>1200</v>
      </c>
      <c r="B36" s="46" t="s">
        <v>73</v>
      </c>
      <c r="C36" s="40">
        <f t="shared" si="0"/>
        <v>32.148643175374644</v>
      </c>
      <c r="D36" s="40">
        <v>95.25</v>
      </c>
    </row>
    <row r="37" spans="1:4" ht="15">
      <c r="A37" s="42">
        <v>2219</v>
      </c>
      <c r="B37" s="42" t="s">
        <v>31</v>
      </c>
      <c r="C37" s="40">
        <f t="shared" si="0"/>
        <v>4.0232212771702445</v>
      </c>
      <c r="D37" s="40">
        <v>11.92</v>
      </c>
    </row>
    <row r="38" spans="1:4" ht="30">
      <c r="A38" s="42">
        <v>2234</v>
      </c>
      <c r="B38" s="46" t="s">
        <v>33</v>
      </c>
      <c r="C38" s="40">
        <f t="shared" si="0"/>
        <v>0.30039152153368437</v>
      </c>
      <c r="D38" s="40">
        <v>0.89</v>
      </c>
    </row>
    <row r="39" spans="1:4" ht="30">
      <c r="A39" s="42">
        <v>2239</v>
      </c>
      <c r="B39" s="46" t="s">
        <v>34</v>
      </c>
      <c r="C39" s="40">
        <f t="shared" si="0"/>
        <v>1.6167139192655597</v>
      </c>
      <c r="D39" s="40">
        <v>4.79</v>
      </c>
    </row>
    <row r="40" spans="1:4" ht="15">
      <c r="A40" s="42">
        <v>2241</v>
      </c>
      <c r="B40" s="46" t="s">
        <v>35</v>
      </c>
      <c r="C40" s="40">
        <f t="shared" si="0"/>
        <v>0.33751856352099363</v>
      </c>
      <c r="D40" s="40">
        <v>1</v>
      </c>
    </row>
    <row r="41" spans="1:4" ht="15">
      <c r="A41" s="42">
        <v>2242</v>
      </c>
      <c r="B41" s="46" t="s">
        <v>12</v>
      </c>
      <c r="C41" s="40">
        <f t="shared" si="0"/>
        <v>1.3163223977318752</v>
      </c>
      <c r="D41" s="40">
        <v>3.9</v>
      </c>
    </row>
    <row r="42" spans="1:4" ht="30">
      <c r="A42" s="42">
        <v>2243</v>
      </c>
      <c r="B42" s="46" t="s">
        <v>13</v>
      </c>
      <c r="C42" s="40">
        <f t="shared" si="0"/>
        <v>1.2926960982854059</v>
      </c>
      <c r="D42" s="40">
        <v>3.83</v>
      </c>
    </row>
    <row r="43" spans="1:4" ht="15">
      <c r="A43" s="42">
        <v>2244</v>
      </c>
      <c r="B43" s="46" t="s">
        <v>14</v>
      </c>
      <c r="C43" s="40">
        <f t="shared" si="0"/>
        <v>0.2733900364520049</v>
      </c>
      <c r="D43" s="40">
        <v>0.81</v>
      </c>
    </row>
    <row r="44" spans="1:4" ht="15">
      <c r="A44" s="42">
        <v>2247</v>
      </c>
      <c r="B44" s="48" t="s">
        <v>15</v>
      </c>
      <c r="C44" s="40">
        <f t="shared" si="0"/>
        <v>0.3813959767787228</v>
      </c>
      <c r="D44" s="40">
        <v>1.13</v>
      </c>
    </row>
    <row r="45" spans="1:4" ht="15">
      <c r="A45" s="42">
        <v>2251</v>
      </c>
      <c r="B45" s="46" t="s">
        <v>11</v>
      </c>
      <c r="C45" s="40">
        <f t="shared" si="0"/>
        <v>2.9904144727960036</v>
      </c>
      <c r="D45" s="40">
        <v>8.86</v>
      </c>
    </row>
    <row r="46" spans="1:4" ht="15">
      <c r="A46" s="42">
        <v>2259</v>
      </c>
      <c r="B46" s="46" t="s">
        <v>36</v>
      </c>
      <c r="C46" s="40">
        <f t="shared" si="0"/>
        <v>0.02362629944646956</v>
      </c>
      <c r="D46" s="40">
        <v>0.07</v>
      </c>
    </row>
    <row r="47" spans="1:4" ht="15">
      <c r="A47" s="42">
        <v>2262</v>
      </c>
      <c r="B47" s="46" t="s">
        <v>16</v>
      </c>
      <c r="C47" s="40">
        <f t="shared" si="0"/>
        <v>3.142297826380451</v>
      </c>
      <c r="D47" s="40">
        <v>9.31</v>
      </c>
    </row>
    <row r="48" spans="1:4" ht="15">
      <c r="A48" s="42">
        <v>2264</v>
      </c>
      <c r="B48" s="46" t="s">
        <v>41</v>
      </c>
      <c r="C48" s="40">
        <f t="shared" si="0"/>
        <v>0.02700148508167949</v>
      </c>
      <c r="D48" s="40">
        <v>0.08</v>
      </c>
    </row>
    <row r="49" spans="1:4" ht="18" customHeight="1">
      <c r="A49" s="42">
        <v>2279</v>
      </c>
      <c r="B49" s="46" t="s">
        <v>17</v>
      </c>
      <c r="C49" s="40">
        <f t="shared" si="0"/>
        <v>0.33751856352099363</v>
      </c>
      <c r="D49" s="40">
        <v>1</v>
      </c>
    </row>
    <row r="50" spans="1:4" ht="15">
      <c r="A50" s="42">
        <v>2311</v>
      </c>
      <c r="B50" s="46" t="s">
        <v>18</v>
      </c>
      <c r="C50" s="40">
        <f t="shared" si="0"/>
        <v>0.6750371270419873</v>
      </c>
      <c r="D50" s="40">
        <v>2</v>
      </c>
    </row>
    <row r="51" spans="1:4" ht="15">
      <c r="A51" s="42">
        <v>2312</v>
      </c>
      <c r="B51" s="46" t="s">
        <v>19</v>
      </c>
      <c r="C51" s="40">
        <f t="shared" si="0"/>
        <v>0.38814634804914266</v>
      </c>
      <c r="D51" s="40">
        <v>1.15</v>
      </c>
    </row>
    <row r="52" spans="1:4" ht="16.5" customHeight="1">
      <c r="A52" s="42">
        <v>2322</v>
      </c>
      <c r="B52" s="46" t="s">
        <v>21</v>
      </c>
      <c r="C52" s="40">
        <f t="shared" si="0"/>
        <v>5.400297016335898</v>
      </c>
      <c r="D52" s="40">
        <v>16</v>
      </c>
    </row>
    <row r="53" spans="1:4" ht="17.25" customHeight="1">
      <c r="A53" s="42">
        <v>2350</v>
      </c>
      <c r="B53" s="46" t="s">
        <v>22</v>
      </c>
      <c r="C53" s="40">
        <f t="shared" si="0"/>
        <v>2.700148508167949</v>
      </c>
      <c r="D53" s="40">
        <v>8</v>
      </c>
    </row>
    <row r="54" spans="1:4" ht="15">
      <c r="A54" s="42">
        <v>2361</v>
      </c>
      <c r="B54" s="46" t="s">
        <v>23</v>
      </c>
      <c r="C54" s="40">
        <f t="shared" si="0"/>
        <v>2.4571351424328336</v>
      </c>
      <c r="D54" s="40">
        <v>7.28</v>
      </c>
    </row>
    <row r="55" spans="1:4" ht="15">
      <c r="A55" s="42">
        <v>2400</v>
      </c>
      <c r="B55" s="46" t="s">
        <v>29</v>
      </c>
      <c r="C55" s="40">
        <f t="shared" si="0"/>
        <v>0.4522748751181315</v>
      </c>
      <c r="D55" s="40">
        <v>1.34</v>
      </c>
    </row>
    <row r="56" spans="1:4" ht="31.5" customHeight="1">
      <c r="A56" s="42">
        <v>2512</v>
      </c>
      <c r="B56" s="46" t="s">
        <v>40</v>
      </c>
      <c r="C56" s="40">
        <f t="shared" si="0"/>
        <v>225</v>
      </c>
      <c r="D56" s="40">
        <v>666.63</v>
      </c>
    </row>
    <row r="57" spans="1:4" ht="15">
      <c r="A57" s="42">
        <v>2515</v>
      </c>
      <c r="B57" s="46" t="s">
        <v>24</v>
      </c>
      <c r="C57" s="40">
        <f t="shared" si="0"/>
        <v>0.5535304441744295</v>
      </c>
      <c r="D57" s="40">
        <v>1.64</v>
      </c>
    </row>
    <row r="58" spans="1:4" ht="30">
      <c r="A58" s="42">
        <v>2519</v>
      </c>
      <c r="B58" s="46" t="s">
        <v>26</v>
      </c>
      <c r="C58" s="40">
        <f t="shared" si="0"/>
        <v>0.02362629944646956</v>
      </c>
      <c r="D58" s="40">
        <v>0.07</v>
      </c>
    </row>
    <row r="59" spans="1:4" ht="15">
      <c r="A59" s="42">
        <v>5232</v>
      </c>
      <c r="B59" s="46" t="s">
        <v>25</v>
      </c>
      <c r="C59" s="40">
        <f t="shared" si="0"/>
        <v>15.495477251248817</v>
      </c>
      <c r="D59" s="40">
        <v>45.91</v>
      </c>
    </row>
    <row r="60" spans="1:4" ht="15">
      <c r="A60" s="42">
        <v>5240</v>
      </c>
      <c r="B60" s="46" t="s">
        <v>37</v>
      </c>
      <c r="C60" s="40">
        <f t="shared" si="0"/>
        <v>3.8814634804914268</v>
      </c>
      <c r="D60" s="40">
        <v>11.5</v>
      </c>
    </row>
    <row r="61" spans="1:4" ht="17.25" customHeight="1">
      <c r="A61" s="42">
        <v>5250</v>
      </c>
      <c r="B61" s="46" t="s">
        <v>38</v>
      </c>
      <c r="C61" s="40">
        <f t="shared" si="0"/>
        <v>14.513298231402727</v>
      </c>
      <c r="D61" s="40">
        <v>43</v>
      </c>
    </row>
    <row r="62" spans="1:4" ht="15.75" customHeight="1">
      <c r="A62" s="44"/>
      <c r="B62" s="49" t="s">
        <v>9</v>
      </c>
      <c r="C62" s="41">
        <f>SUM(C35:C61)</f>
        <v>453.1963007965438</v>
      </c>
      <c r="D62" s="41">
        <f>SUM(D35:D61)</f>
        <v>1342.7300000000002</v>
      </c>
    </row>
    <row r="63" spans="1:4" ht="15">
      <c r="A63" s="44"/>
      <c r="B63" s="49" t="s">
        <v>30</v>
      </c>
      <c r="C63" s="41">
        <f>C62+C33</f>
        <v>1350</v>
      </c>
      <c r="D63" s="41">
        <f>D62+D33</f>
        <v>3999.7799999999997</v>
      </c>
    </row>
    <row r="64" spans="1:4" ht="15.75" customHeight="1">
      <c r="A64" s="50"/>
      <c r="B64" s="45"/>
      <c r="C64" s="45"/>
      <c r="D64" s="45"/>
    </row>
    <row r="65" spans="1:4" ht="15.75" customHeight="1">
      <c r="A65" s="62" t="s">
        <v>79</v>
      </c>
      <c r="B65" s="63"/>
      <c r="C65" s="7">
        <v>2500</v>
      </c>
      <c r="D65" s="7">
        <v>7407</v>
      </c>
    </row>
    <row r="66" spans="1:4" ht="33.75" customHeight="1">
      <c r="A66" s="62" t="s">
        <v>80</v>
      </c>
      <c r="B66" s="63"/>
      <c r="C66" s="27">
        <f>C63/C65</f>
        <v>0.54</v>
      </c>
      <c r="D66" s="27">
        <f>D63/D65</f>
        <v>0.5399999999999999</v>
      </c>
    </row>
    <row r="67" spans="1:4" ht="15.75" customHeight="1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A66:B66"/>
    <mergeCell ref="A68:B68"/>
    <mergeCell ref="A69:B69"/>
    <mergeCell ref="A7:D7"/>
    <mergeCell ref="B8:D8"/>
    <mergeCell ref="A9:D9"/>
    <mergeCell ref="A10:D10"/>
    <mergeCell ref="B11:D11"/>
    <mergeCell ref="A65:B65"/>
    <mergeCell ref="B12:D12"/>
    <mergeCell ref="B13:D13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5.7109375" style="14" customWidth="1"/>
    <col min="2" max="2" width="51.28125" style="14" customWidth="1"/>
    <col min="3" max="3" width="23.140625" style="14" customWidth="1"/>
    <col min="4" max="4" width="22.140625" style="14" customWidth="1"/>
    <col min="5" max="16384" width="9.140625" style="14" customWidth="1"/>
  </cols>
  <sheetData>
    <row r="1" spans="1:4" s="30" customFormat="1" ht="15.75" customHeight="1">
      <c r="A1" s="14"/>
      <c r="B1" s="5"/>
      <c r="C1" s="3"/>
      <c r="D1" s="3" t="s">
        <v>68</v>
      </c>
    </row>
    <row r="2" spans="1:4" s="30" customFormat="1" ht="15">
      <c r="A2" s="14"/>
      <c r="B2" s="5"/>
      <c r="C2" s="4"/>
      <c r="D2" s="4" t="s">
        <v>69</v>
      </c>
    </row>
    <row r="3" spans="1:4" s="30" customFormat="1" ht="15">
      <c r="A3" s="14"/>
      <c r="B3" s="5"/>
      <c r="C3" s="4"/>
      <c r="D3" s="4" t="s">
        <v>70</v>
      </c>
    </row>
    <row r="4" spans="1:4" s="30" customFormat="1" ht="15">
      <c r="A4" s="14"/>
      <c r="B4" s="5"/>
      <c r="C4" s="3"/>
      <c r="D4" s="3" t="s">
        <v>75</v>
      </c>
    </row>
    <row r="5" spans="1:4" s="30" customFormat="1" ht="15">
      <c r="A5" s="14"/>
      <c r="B5" s="3"/>
      <c r="C5" s="3"/>
      <c r="D5" s="3" t="s">
        <v>76</v>
      </c>
    </row>
    <row r="6" spans="1:4" s="30" customFormat="1" ht="15">
      <c r="A6" s="14"/>
      <c r="B6" s="3"/>
      <c r="C6" s="3"/>
      <c r="D6" s="37"/>
    </row>
    <row r="7" spans="1:4" s="30" customFormat="1" ht="15.75">
      <c r="A7" s="66" t="s">
        <v>10</v>
      </c>
      <c r="B7" s="66"/>
      <c r="C7" s="66"/>
      <c r="D7" s="66"/>
    </row>
    <row r="8" spans="1:4" s="30" customFormat="1" ht="15">
      <c r="A8" s="14"/>
      <c r="B8" s="65"/>
      <c r="C8" s="65"/>
      <c r="D8" s="65"/>
    </row>
    <row r="9" spans="1:4" s="30" customFormat="1" ht="15.75" customHeight="1">
      <c r="A9" s="61" t="s">
        <v>1</v>
      </c>
      <c r="B9" s="61"/>
      <c r="C9" s="61"/>
      <c r="D9" s="61"/>
    </row>
    <row r="10" spans="1:4" s="30" customFormat="1" ht="15.75" customHeight="1">
      <c r="A10" s="61" t="s">
        <v>0</v>
      </c>
      <c r="B10" s="61"/>
      <c r="C10" s="61"/>
      <c r="D10" s="61"/>
    </row>
    <row r="11" spans="1:4" s="30" customFormat="1" ht="15.75" customHeight="1">
      <c r="A11" s="17"/>
      <c r="B11" s="61" t="s">
        <v>44</v>
      </c>
      <c r="C11" s="61"/>
      <c r="D11" s="61"/>
    </row>
    <row r="12" spans="1:4" s="30" customFormat="1" ht="13.5" customHeight="1">
      <c r="A12" s="17"/>
      <c r="B12" s="61" t="s">
        <v>42</v>
      </c>
      <c r="C12" s="61"/>
      <c r="D12" s="61"/>
    </row>
    <row r="13" spans="1:4" s="30" customFormat="1" ht="15">
      <c r="A13" s="17"/>
      <c r="B13" s="61" t="s">
        <v>50</v>
      </c>
      <c r="C13" s="61"/>
      <c r="D13" s="61"/>
    </row>
    <row r="14" spans="1:4" s="30" customFormat="1" ht="15">
      <c r="A14" s="17" t="s">
        <v>2</v>
      </c>
      <c r="B14" s="17" t="s">
        <v>74</v>
      </c>
      <c r="C14" s="17"/>
      <c r="D14" s="17"/>
    </row>
    <row r="15" spans="1:4" s="30" customFormat="1" ht="15">
      <c r="A15" s="14"/>
      <c r="B15" s="18"/>
      <c r="C15" s="18"/>
      <c r="D15" s="18"/>
    </row>
    <row r="16" spans="1:4" s="30" customFormat="1" ht="75">
      <c r="A16" s="7" t="s">
        <v>3</v>
      </c>
      <c r="B16" s="7" t="s">
        <v>4</v>
      </c>
      <c r="C16" s="7" t="s">
        <v>77</v>
      </c>
      <c r="D16" s="7" t="s">
        <v>78</v>
      </c>
    </row>
    <row r="17" spans="1:4" s="30" customFormat="1" ht="15">
      <c r="A17" s="19">
        <v>1</v>
      </c>
      <c r="B17" s="20">
        <v>2</v>
      </c>
      <c r="C17" s="20">
        <v>3</v>
      </c>
      <c r="D17" s="19">
        <v>4</v>
      </c>
    </row>
    <row r="18" spans="1:4" s="30" customFormat="1" ht="15">
      <c r="A18" s="43"/>
      <c r="B18" s="48" t="s">
        <v>6</v>
      </c>
      <c r="C18" s="48"/>
      <c r="D18" s="48"/>
    </row>
    <row r="19" spans="1:4" s="30" customFormat="1" ht="15">
      <c r="A19" s="42">
        <v>1100</v>
      </c>
      <c r="B19" s="42" t="s">
        <v>72</v>
      </c>
      <c r="C19" s="40">
        <f>D19/10793*3500</f>
        <v>849.0961734457518</v>
      </c>
      <c r="D19" s="40">
        <v>2618.37</v>
      </c>
    </row>
    <row r="20" spans="1:4" s="30" customFormat="1" ht="30">
      <c r="A20" s="42">
        <v>1200</v>
      </c>
      <c r="B20" s="46" t="s">
        <v>73</v>
      </c>
      <c r="C20" s="40">
        <f aca="true" t="shared" si="0" ref="C20:C61">D20/10793*3500</f>
        <v>204.54878161771518</v>
      </c>
      <c r="D20" s="40">
        <v>630.77</v>
      </c>
    </row>
    <row r="21" spans="1:4" s="30" customFormat="1" ht="15">
      <c r="A21" s="42">
        <v>2222</v>
      </c>
      <c r="B21" s="46" t="s">
        <v>27</v>
      </c>
      <c r="C21" s="40">
        <f t="shared" si="0"/>
        <v>72.5650884832762</v>
      </c>
      <c r="D21" s="40">
        <v>223.77</v>
      </c>
    </row>
    <row r="22" spans="1:4" ht="15.75" customHeight="1">
      <c r="A22" s="42">
        <v>2223</v>
      </c>
      <c r="B22" s="46" t="s">
        <v>28</v>
      </c>
      <c r="C22" s="40">
        <f t="shared" si="0"/>
        <v>41.85536922079125</v>
      </c>
      <c r="D22" s="40">
        <v>129.07</v>
      </c>
    </row>
    <row r="23" spans="1:4" ht="30">
      <c r="A23" s="42">
        <v>2231</v>
      </c>
      <c r="B23" s="46" t="s">
        <v>45</v>
      </c>
      <c r="C23" s="40">
        <f t="shared" si="0"/>
        <v>20.335865838969703</v>
      </c>
      <c r="D23" s="40">
        <v>62.71</v>
      </c>
    </row>
    <row r="24" spans="1:4" ht="30">
      <c r="A24" s="42">
        <v>2243</v>
      </c>
      <c r="B24" s="46" t="s">
        <v>32</v>
      </c>
      <c r="C24" s="40">
        <f t="shared" si="0"/>
        <v>17.287593810803298</v>
      </c>
      <c r="D24" s="40">
        <v>53.31</v>
      </c>
    </row>
    <row r="25" spans="1:4" ht="15">
      <c r="A25" s="42">
        <v>2244</v>
      </c>
      <c r="B25" s="46" t="s">
        <v>14</v>
      </c>
      <c r="C25" s="40">
        <f t="shared" si="0"/>
        <v>8.625961271194294</v>
      </c>
      <c r="D25" s="40">
        <v>26.6</v>
      </c>
    </row>
    <row r="26" spans="1:4" ht="15">
      <c r="A26" s="42">
        <v>2251</v>
      </c>
      <c r="B26" s="46" t="s">
        <v>11</v>
      </c>
      <c r="C26" s="40">
        <f t="shared" si="0"/>
        <v>55.3358658389697</v>
      </c>
      <c r="D26" s="40">
        <v>170.64</v>
      </c>
    </row>
    <row r="27" spans="1:4" ht="15">
      <c r="A27" s="42">
        <v>2279</v>
      </c>
      <c r="B27" s="46" t="s">
        <v>17</v>
      </c>
      <c r="C27" s="40">
        <f t="shared" si="0"/>
        <v>4.559436671916983</v>
      </c>
      <c r="D27" s="40">
        <v>14.06</v>
      </c>
    </row>
    <row r="28" spans="1:4" ht="14.25" customHeight="1">
      <c r="A28" s="42">
        <v>2321</v>
      </c>
      <c r="B28" s="46" t="s">
        <v>20</v>
      </c>
      <c r="C28" s="40">
        <f t="shared" si="0"/>
        <v>120.53970165848234</v>
      </c>
      <c r="D28" s="40">
        <v>371.71</v>
      </c>
    </row>
    <row r="29" spans="1:4" ht="13.5" customHeight="1">
      <c r="A29" s="42">
        <v>2362</v>
      </c>
      <c r="B29" s="46" t="s">
        <v>46</v>
      </c>
      <c r="C29" s="40">
        <f t="shared" si="0"/>
        <v>6.858612063374409</v>
      </c>
      <c r="D29" s="40">
        <v>21.15</v>
      </c>
    </row>
    <row r="30" spans="1:4" ht="15">
      <c r="A30" s="42">
        <v>2363</v>
      </c>
      <c r="B30" s="46" t="s">
        <v>39</v>
      </c>
      <c r="C30" s="40">
        <f t="shared" si="0"/>
        <v>2520</v>
      </c>
      <c r="D30" s="40">
        <v>7770.96</v>
      </c>
    </row>
    <row r="31" spans="1:4" ht="15">
      <c r="A31" s="42">
        <v>2370</v>
      </c>
      <c r="B31" s="46" t="s">
        <v>47</v>
      </c>
      <c r="C31" s="40">
        <f t="shared" si="0"/>
        <v>0.8042249606226257</v>
      </c>
      <c r="D31" s="40">
        <v>2.48</v>
      </c>
    </row>
    <row r="32" spans="1:4" ht="16.5" customHeight="1">
      <c r="A32" s="42">
        <v>5232</v>
      </c>
      <c r="B32" s="46" t="s">
        <v>48</v>
      </c>
      <c r="C32" s="40">
        <f t="shared" si="0"/>
        <v>9.19345872324655</v>
      </c>
      <c r="D32" s="40">
        <v>28.35</v>
      </c>
    </row>
    <row r="33" spans="1:4" ht="15">
      <c r="A33" s="42"/>
      <c r="B33" s="47" t="s">
        <v>7</v>
      </c>
      <c r="C33" s="41">
        <f>SUM(C19:C32)</f>
        <v>3931.6061336051152</v>
      </c>
      <c r="D33" s="41">
        <f>SUM(D19:D32)</f>
        <v>12123.949999999999</v>
      </c>
    </row>
    <row r="34" spans="1:4" ht="15">
      <c r="A34" s="44"/>
      <c r="B34" s="42" t="s">
        <v>8</v>
      </c>
      <c r="C34" s="40"/>
      <c r="D34" s="42"/>
    </row>
    <row r="35" spans="1:4" ht="18.75" customHeight="1">
      <c r="A35" s="42">
        <v>1100</v>
      </c>
      <c r="B35" s="42" t="s">
        <v>72</v>
      </c>
      <c r="C35" s="40">
        <f t="shared" si="0"/>
        <v>591.1410173260447</v>
      </c>
      <c r="D35" s="40">
        <v>1822.91</v>
      </c>
    </row>
    <row r="36" spans="1:4" ht="14.25" customHeight="1">
      <c r="A36" s="42">
        <v>1200</v>
      </c>
      <c r="B36" s="46" t="s">
        <v>73</v>
      </c>
      <c r="C36" s="40">
        <f t="shared" si="0"/>
        <v>142.40618919670155</v>
      </c>
      <c r="D36" s="40">
        <v>439.14</v>
      </c>
    </row>
    <row r="37" spans="1:4" ht="15">
      <c r="A37" s="42">
        <v>2219</v>
      </c>
      <c r="B37" s="42" t="s">
        <v>31</v>
      </c>
      <c r="C37" s="40">
        <f t="shared" si="0"/>
        <v>17.709163346613543</v>
      </c>
      <c r="D37" s="40">
        <v>54.61</v>
      </c>
    </row>
    <row r="38" spans="1:4" ht="27" customHeight="1">
      <c r="A38" s="42">
        <v>2234</v>
      </c>
      <c r="B38" s="46" t="s">
        <v>33</v>
      </c>
      <c r="C38" s="40">
        <f t="shared" si="0"/>
        <v>1.316594088761234</v>
      </c>
      <c r="D38" s="40">
        <v>4.06</v>
      </c>
    </row>
    <row r="39" spans="1:4" ht="30">
      <c r="A39" s="42">
        <v>2239</v>
      </c>
      <c r="B39" s="46" t="s">
        <v>34</v>
      </c>
      <c r="C39" s="40">
        <f t="shared" si="0"/>
        <v>7.114796627443715</v>
      </c>
      <c r="D39" s="40">
        <v>21.94</v>
      </c>
    </row>
    <row r="40" spans="1:4" ht="15">
      <c r="A40" s="42">
        <v>2241</v>
      </c>
      <c r="B40" s="46" t="s">
        <v>35</v>
      </c>
      <c r="C40" s="40">
        <f t="shared" si="0"/>
        <v>1.4917075882516444</v>
      </c>
      <c r="D40" s="40">
        <v>4.6</v>
      </c>
    </row>
    <row r="41" spans="1:4" ht="15">
      <c r="A41" s="42">
        <v>2242</v>
      </c>
      <c r="B41" s="46" t="s">
        <v>12</v>
      </c>
      <c r="C41" s="40">
        <f t="shared" si="0"/>
        <v>5.804688223848791</v>
      </c>
      <c r="D41" s="40">
        <v>17.9</v>
      </c>
    </row>
    <row r="42" spans="1:4" ht="30">
      <c r="A42" s="42">
        <v>2243</v>
      </c>
      <c r="B42" s="46" t="s">
        <v>13</v>
      </c>
      <c r="C42" s="40">
        <f t="shared" si="0"/>
        <v>5.694431576021495</v>
      </c>
      <c r="D42" s="40">
        <v>17.56</v>
      </c>
    </row>
    <row r="43" spans="1:4" ht="15">
      <c r="A43" s="42">
        <v>2244</v>
      </c>
      <c r="B43" s="46" t="s">
        <v>14</v>
      </c>
      <c r="C43" s="40">
        <f t="shared" si="0"/>
        <v>1.2971370332622996</v>
      </c>
      <c r="D43" s="40">
        <v>4</v>
      </c>
    </row>
    <row r="44" spans="1:4" ht="15">
      <c r="A44" s="42">
        <v>2247</v>
      </c>
      <c r="B44" s="48" t="s">
        <v>15</v>
      </c>
      <c r="C44" s="40">
        <f t="shared" si="0"/>
        <v>1.6765496154915223</v>
      </c>
      <c r="D44" s="40">
        <v>5.17</v>
      </c>
    </row>
    <row r="45" spans="1:4" ht="15">
      <c r="A45" s="42">
        <v>2251</v>
      </c>
      <c r="B45" s="46" t="s">
        <v>11</v>
      </c>
      <c r="C45" s="40">
        <f t="shared" si="0"/>
        <v>13.15945520244603</v>
      </c>
      <c r="D45" s="40">
        <v>40.58</v>
      </c>
    </row>
    <row r="46" spans="1:4" ht="15">
      <c r="A46" s="42">
        <v>2259</v>
      </c>
      <c r="B46" s="46" t="s">
        <v>36</v>
      </c>
      <c r="C46" s="40">
        <f t="shared" si="0"/>
        <v>0.10701380524413973</v>
      </c>
      <c r="D46" s="40">
        <v>0.33</v>
      </c>
    </row>
    <row r="47" spans="1:4" ht="15">
      <c r="A47" s="42">
        <v>2262</v>
      </c>
      <c r="B47" s="46" t="s">
        <v>16</v>
      </c>
      <c r="C47" s="40">
        <f t="shared" si="0"/>
        <v>13.833966459742426</v>
      </c>
      <c r="D47" s="40">
        <v>42.66</v>
      </c>
    </row>
    <row r="48" spans="1:4" ht="15">
      <c r="A48" s="42">
        <v>2264</v>
      </c>
      <c r="B48" s="46" t="s">
        <v>41</v>
      </c>
      <c r="C48" s="40">
        <f t="shared" si="0"/>
        <v>0.1199851755767627</v>
      </c>
      <c r="D48" s="40">
        <v>0.37</v>
      </c>
    </row>
    <row r="49" spans="1:4" ht="15">
      <c r="A49" s="42">
        <v>2279</v>
      </c>
      <c r="B49" s="46" t="s">
        <v>17</v>
      </c>
      <c r="C49" s="40">
        <f t="shared" si="0"/>
        <v>1.6214212915778745</v>
      </c>
      <c r="D49" s="40">
        <v>5</v>
      </c>
    </row>
    <row r="50" spans="1:4" ht="17.25" customHeight="1">
      <c r="A50" s="42">
        <v>2311</v>
      </c>
      <c r="B50" s="46" t="s">
        <v>18</v>
      </c>
      <c r="C50" s="40">
        <f t="shared" si="0"/>
        <v>8.107106457889373</v>
      </c>
      <c r="D50" s="40">
        <v>25</v>
      </c>
    </row>
    <row r="51" spans="1:4" ht="15">
      <c r="A51" s="42">
        <v>2312</v>
      </c>
      <c r="B51" s="46" t="s">
        <v>19</v>
      </c>
      <c r="C51" s="40">
        <f t="shared" si="0"/>
        <v>1.7154637264893915</v>
      </c>
      <c r="D51" s="40">
        <v>5.29</v>
      </c>
    </row>
    <row r="52" spans="1:4" ht="16.5" customHeight="1">
      <c r="A52" s="42">
        <v>2322</v>
      </c>
      <c r="B52" s="46" t="s">
        <v>21</v>
      </c>
      <c r="C52" s="40">
        <f t="shared" si="0"/>
        <v>35.35995552673029</v>
      </c>
      <c r="D52" s="40">
        <v>109.04</v>
      </c>
    </row>
    <row r="53" spans="1:4" ht="15">
      <c r="A53" s="42">
        <v>2350</v>
      </c>
      <c r="B53" s="46" t="s">
        <v>22</v>
      </c>
      <c r="C53" s="40">
        <f t="shared" si="0"/>
        <v>35.29509867506717</v>
      </c>
      <c r="D53" s="40">
        <v>108.84</v>
      </c>
    </row>
    <row r="54" spans="1:4" ht="18" customHeight="1">
      <c r="A54" s="42">
        <v>2361</v>
      </c>
      <c r="B54" s="46" t="s">
        <v>23</v>
      </c>
      <c r="C54" s="40">
        <f t="shared" si="0"/>
        <v>10.818122857407579</v>
      </c>
      <c r="D54" s="40">
        <v>33.36</v>
      </c>
    </row>
    <row r="55" spans="1:4" ht="15">
      <c r="A55" s="42">
        <v>2400</v>
      </c>
      <c r="B55" s="46" t="s">
        <v>29</v>
      </c>
      <c r="C55" s="40">
        <f t="shared" si="0"/>
        <v>1.9878625034744741</v>
      </c>
      <c r="D55" s="40">
        <v>6.13</v>
      </c>
    </row>
    <row r="56" spans="1:4" ht="15" customHeight="1">
      <c r="A56" s="42">
        <v>2512</v>
      </c>
      <c r="B56" s="46" t="s">
        <v>40</v>
      </c>
      <c r="C56" s="40">
        <f t="shared" si="0"/>
        <v>1050.4604836468081</v>
      </c>
      <c r="D56" s="40">
        <v>3239.32</v>
      </c>
    </row>
    <row r="57" spans="1:4" ht="15">
      <c r="A57" s="42">
        <v>2515</v>
      </c>
      <c r="B57" s="46" t="s">
        <v>24</v>
      </c>
      <c r="C57" s="40">
        <f t="shared" si="0"/>
        <v>2.4321319373668118</v>
      </c>
      <c r="D57" s="40">
        <v>7.5</v>
      </c>
    </row>
    <row r="58" spans="1:4" ht="15">
      <c r="A58" s="42">
        <v>2519</v>
      </c>
      <c r="B58" s="46" t="s">
        <v>26</v>
      </c>
      <c r="C58" s="40">
        <f t="shared" si="0"/>
        <v>0.10052812007782821</v>
      </c>
      <c r="D58" s="40">
        <v>0.31</v>
      </c>
    </row>
    <row r="59" spans="1:4" ht="15">
      <c r="A59" s="42">
        <v>5232</v>
      </c>
      <c r="B59" s="46" t="s">
        <v>25</v>
      </c>
      <c r="C59" s="40">
        <f t="shared" si="0"/>
        <v>87.17409432039285</v>
      </c>
      <c r="D59" s="40">
        <v>268.82</v>
      </c>
    </row>
    <row r="60" spans="1:4" ht="15">
      <c r="A60" s="42">
        <v>5240</v>
      </c>
      <c r="B60" s="46" t="s">
        <v>37</v>
      </c>
      <c r="C60" s="40">
        <f t="shared" si="0"/>
        <v>17.089780413230798</v>
      </c>
      <c r="D60" s="40">
        <v>52.7</v>
      </c>
    </row>
    <row r="61" spans="1:4" ht="15" customHeight="1">
      <c r="A61" s="42">
        <v>5250</v>
      </c>
      <c r="B61" s="46" t="s">
        <v>38</v>
      </c>
      <c r="C61" s="40">
        <f t="shared" si="0"/>
        <v>68.35912165292319</v>
      </c>
      <c r="D61" s="40">
        <v>210.8</v>
      </c>
    </row>
    <row r="62" spans="1:4" ht="15.75" customHeight="1">
      <c r="A62" s="44"/>
      <c r="B62" s="49" t="s">
        <v>9</v>
      </c>
      <c r="C62" s="41">
        <f>SUM(C35:C61)</f>
        <v>2123.3938663948857</v>
      </c>
      <c r="D62" s="41">
        <f>SUM(D35:D61)</f>
        <v>6547.9400000000005</v>
      </c>
    </row>
    <row r="63" spans="1:4" ht="15">
      <c r="A63" s="44"/>
      <c r="B63" s="49" t="s">
        <v>30</v>
      </c>
      <c r="C63" s="41">
        <f>C62+C33</f>
        <v>6055.000000000001</v>
      </c>
      <c r="D63" s="41">
        <f>D62+D33</f>
        <v>18671.89</v>
      </c>
    </row>
    <row r="64" spans="1:4" ht="15.75" customHeight="1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3500</v>
      </c>
      <c r="D65" s="7">
        <v>10793</v>
      </c>
    </row>
    <row r="66" spans="1:4" ht="33.75" customHeight="1">
      <c r="A66" s="62" t="s">
        <v>80</v>
      </c>
      <c r="B66" s="63"/>
      <c r="C66" s="27">
        <f>C63/C65</f>
        <v>1.7300000000000002</v>
      </c>
      <c r="D66" s="27">
        <f>D63/D65</f>
        <v>1.73</v>
      </c>
    </row>
    <row r="67" spans="1:4" ht="15.75" customHeight="1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B13:D13"/>
    <mergeCell ref="A66:B66"/>
    <mergeCell ref="A65:B65"/>
    <mergeCell ref="A68:B68"/>
    <mergeCell ref="A69:B69"/>
    <mergeCell ref="A7:D7"/>
    <mergeCell ref="B8:D8"/>
    <mergeCell ref="A9:D9"/>
    <mergeCell ref="A10:D10"/>
    <mergeCell ref="B11:D11"/>
    <mergeCell ref="B12:D12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78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Layout" workbookViewId="0" topLeftCell="A1">
      <selection activeCell="B42" sqref="B42:B44"/>
    </sheetView>
  </sheetViews>
  <sheetFormatPr defaultColWidth="9.140625" defaultRowHeight="12.75"/>
  <cols>
    <col min="1" max="1" width="15.7109375" style="14" customWidth="1"/>
    <col min="2" max="2" width="53.00390625" style="14" customWidth="1"/>
    <col min="3" max="3" width="11.00390625" style="14" hidden="1" customWidth="1"/>
    <col min="4" max="4" width="18.8515625" style="14" customWidth="1"/>
    <col min="5" max="5" width="18.57421875" style="14" customWidth="1"/>
    <col min="6" max="16384" width="9.140625" style="14" customWidth="1"/>
  </cols>
  <sheetData>
    <row r="1" spans="4:5" ht="15">
      <c r="D1" s="3"/>
      <c r="E1" s="3" t="s">
        <v>68</v>
      </c>
    </row>
    <row r="2" spans="4:5" ht="15">
      <c r="D2" s="4"/>
      <c r="E2" s="4" t="s">
        <v>69</v>
      </c>
    </row>
    <row r="3" spans="4:5" ht="15">
      <c r="D3" s="4"/>
      <c r="E3" s="4" t="s">
        <v>70</v>
      </c>
    </row>
    <row r="4" spans="4:5" ht="15">
      <c r="D4" s="3"/>
      <c r="E4" s="3" t="s">
        <v>75</v>
      </c>
    </row>
    <row r="5" spans="1:5" s="30" customFormat="1" ht="15">
      <c r="A5" s="14"/>
      <c r="B5" s="3"/>
      <c r="C5" s="3"/>
      <c r="E5" s="3" t="s">
        <v>76</v>
      </c>
    </row>
    <row r="7" spans="1:5" ht="15.75" customHeight="1">
      <c r="A7" s="66" t="s">
        <v>10</v>
      </c>
      <c r="B7" s="66"/>
      <c r="C7" s="66"/>
      <c r="D7" s="66"/>
      <c r="E7" s="66"/>
    </row>
    <row r="8" spans="2:3" ht="15.75" customHeight="1">
      <c r="B8" s="65"/>
      <c r="C8" s="65"/>
    </row>
    <row r="9" spans="1:3" ht="15.75" customHeight="1">
      <c r="A9" s="61" t="s">
        <v>1</v>
      </c>
      <c r="B9" s="61"/>
      <c r="C9" s="61"/>
    </row>
    <row r="10" spans="1:4" ht="15.75" customHeight="1">
      <c r="A10" s="61" t="s">
        <v>0</v>
      </c>
      <c r="B10" s="61"/>
      <c r="C10" s="61"/>
      <c r="D10" s="17"/>
    </row>
    <row r="11" spans="1:4" ht="15.75" customHeight="1">
      <c r="A11" s="17"/>
      <c r="B11" s="61" t="s">
        <v>44</v>
      </c>
      <c r="C11" s="61"/>
      <c r="D11" s="17"/>
    </row>
    <row r="12" spans="1:5" ht="18" customHeight="1">
      <c r="A12" s="17"/>
      <c r="B12" s="61" t="s">
        <v>42</v>
      </c>
      <c r="C12" s="61"/>
      <c r="D12" s="61"/>
      <c r="E12" s="61"/>
    </row>
    <row r="13" spans="1:3" ht="13.5" customHeight="1">
      <c r="A13" s="17"/>
      <c r="B13" s="61" t="s">
        <v>51</v>
      </c>
      <c r="C13" s="61"/>
    </row>
    <row r="14" spans="1:3" ht="15.75" customHeight="1">
      <c r="A14" s="17" t="s">
        <v>2</v>
      </c>
      <c r="B14" s="17" t="s">
        <v>74</v>
      </c>
      <c r="C14" s="17"/>
    </row>
    <row r="15" spans="2:3" ht="15">
      <c r="B15" s="18"/>
      <c r="C15" s="18"/>
    </row>
    <row r="16" spans="1:5" ht="111.75" customHeight="1">
      <c r="A16" s="7" t="s">
        <v>3</v>
      </c>
      <c r="B16" s="7" t="s">
        <v>4</v>
      </c>
      <c r="C16" s="7" t="s">
        <v>5</v>
      </c>
      <c r="D16" s="7" t="s">
        <v>77</v>
      </c>
      <c r="E16" s="7" t="s">
        <v>78</v>
      </c>
    </row>
    <row r="17" spans="1:5" ht="15">
      <c r="A17" s="19">
        <v>1</v>
      </c>
      <c r="B17" s="20">
        <v>2</v>
      </c>
      <c r="C17" s="19">
        <v>3</v>
      </c>
      <c r="D17" s="19">
        <v>3</v>
      </c>
      <c r="E17" s="19">
        <v>4</v>
      </c>
    </row>
    <row r="18" spans="1:5" ht="15">
      <c r="A18" s="43"/>
      <c r="B18" s="21" t="s">
        <v>6</v>
      </c>
      <c r="C18" s="21"/>
      <c r="D18" s="42"/>
      <c r="E18" s="42"/>
    </row>
    <row r="19" spans="1:5" ht="15">
      <c r="A19" s="42">
        <v>1100</v>
      </c>
      <c r="B19" s="23" t="s">
        <v>72</v>
      </c>
      <c r="C19" s="24">
        <v>144.96</v>
      </c>
      <c r="D19" s="40">
        <f>C19/4436*950</f>
        <v>31.04418394950406</v>
      </c>
      <c r="E19" s="40">
        <f>C19/4436*4440</f>
        <v>145.09071235347162</v>
      </c>
    </row>
    <row r="20" spans="1:5" ht="27.75" customHeight="1">
      <c r="A20" s="42">
        <v>1200</v>
      </c>
      <c r="B20" s="25" t="s">
        <v>73</v>
      </c>
      <c r="C20" s="24">
        <v>34.92</v>
      </c>
      <c r="D20" s="40">
        <f aca="true" t="shared" si="0" ref="D20:D61">C20/4436*950</f>
        <v>7.478358881875565</v>
      </c>
      <c r="E20" s="40">
        <f aca="true" t="shared" si="1" ref="E20:E61">C20/4436*4440</f>
        <v>34.95148782687106</v>
      </c>
    </row>
    <row r="21" spans="1:5" ht="15.75" customHeight="1">
      <c r="A21" s="42">
        <v>2222</v>
      </c>
      <c r="B21" s="25" t="s">
        <v>27</v>
      </c>
      <c r="C21" s="24">
        <v>12.39</v>
      </c>
      <c r="D21" s="40">
        <f t="shared" si="0"/>
        <v>2.653403967538323</v>
      </c>
      <c r="E21" s="40">
        <f t="shared" si="1"/>
        <v>12.401172227231742</v>
      </c>
    </row>
    <row r="22" spans="1:5" ht="15.75" customHeight="1">
      <c r="A22" s="42">
        <v>2223</v>
      </c>
      <c r="B22" s="25" t="s">
        <v>28</v>
      </c>
      <c r="C22" s="24">
        <v>7.15</v>
      </c>
      <c r="D22" s="40">
        <f t="shared" si="0"/>
        <v>1.5312218214607756</v>
      </c>
      <c r="E22" s="40">
        <f t="shared" si="1"/>
        <v>7.156447249774573</v>
      </c>
    </row>
    <row r="23" spans="1:5" ht="28.5" customHeight="1">
      <c r="A23" s="42">
        <v>2231</v>
      </c>
      <c r="B23" s="25" t="s">
        <v>45</v>
      </c>
      <c r="C23" s="24">
        <v>3.47</v>
      </c>
      <c r="D23" s="40">
        <f t="shared" si="0"/>
        <v>0.7431244364292156</v>
      </c>
      <c r="E23" s="40">
        <f t="shared" si="1"/>
        <v>3.4731289449954916</v>
      </c>
    </row>
    <row r="24" spans="1:5" ht="29.25" customHeight="1">
      <c r="A24" s="42">
        <v>2243</v>
      </c>
      <c r="B24" s="25" t="s">
        <v>32</v>
      </c>
      <c r="C24" s="24">
        <v>2.95</v>
      </c>
      <c r="D24" s="40">
        <f t="shared" si="0"/>
        <v>0.6317628494138864</v>
      </c>
      <c r="E24" s="40">
        <f t="shared" si="1"/>
        <v>2.9526600541027954</v>
      </c>
    </row>
    <row r="25" spans="1:5" ht="15.75" customHeight="1">
      <c r="A25" s="42">
        <v>2244</v>
      </c>
      <c r="B25" s="25" t="s">
        <v>14</v>
      </c>
      <c r="C25" s="24">
        <v>1.47</v>
      </c>
      <c r="D25" s="40">
        <f t="shared" si="0"/>
        <v>0.3148106402164112</v>
      </c>
      <c r="E25" s="40">
        <f t="shared" si="1"/>
        <v>1.4713255184851217</v>
      </c>
    </row>
    <row r="26" spans="1:5" ht="15.75" customHeight="1">
      <c r="A26" s="42">
        <v>2251</v>
      </c>
      <c r="B26" s="25" t="s">
        <v>11</v>
      </c>
      <c r="C26" s="24">
        <v>9.45</v>
      </c>
      <c r="D26" s="40">
        <f t="shared" si="0"/>
        <v>2.0237826871055002</v>
      </c>
      <c r="E26" s="40">
        <f t="shared" si="1"/>
        <v>9.458521190261497</v>
      </c>
    </row>
    <row r="27" spans="1:5" ht="15.75" customHeight="1">
      <c r="A27" s="42">
        <v>2279</v>
      </c>
      <c r="B27" s="25" t="s">
        <v>17</v>
      </c>
      <c r="C27" s="24">
        <v>0.78</v>
      </c>
      <c r="D27" s="40">
        <f t="shared" si="0"/>
        <v>0.1670423805229937</v>
      </c>
      <c r="E27" s="40">
        <f t="shared" si="1"/>
        <v>0.7807033363390442</v>
      </c>
    </row>
    <row r="28" spans="1:5" ht="15">
      <c r="A28" s="42">
        <v>2321</v>
      </c>
      <c r="B28" s="25" t="s">
        <v>20</v>
      </c>
      <c r="C28" s="24">
        <v>20.58</v>
      </c>
      <c r="D28" s="40">
        <f t="shared" si="0"/>
        <v>4.407348963029756</v>
      </c>
      <c r="E28" s="40">
        <f t="shared" si="1"/>
        <v>20.598557258791704</v>
      </c>
    </row>
    <row r="29" spans="1:5" ht="15.75" customHeight="1">
      <c r="A29" s="42">
        <v>2362</v>
      </c>
      <c r="B29" s="25" t="s">
        <v>46</v>
      </c>
      <c r="C29" s="24">
        <v>1.17</v>
      </c>
      <c r="D29" s="40">
        <f t="shared" si="0"/>
        <v>0.25056357078449054</v>
      </c>
      <c r="E29" s="40">
        <f t="shared" si="1"/>
        <v>1.1710550045085664</v>
      </c>
    </row>
    <row r="30" spans="1:5" ht="15">
      <c r="A30" s="42">
        <v>2363</v>
      </c>
      <c r="B30" s="25" t="s">
        <v>39</v>
      </c>
      <c r="C30" s="24">
        <v>443.6</v>
      </c>
      <c r="D30" s="40">
        <f t="shared" si="0"/>
        <v>95</v>
      </c>
      <c r="E30" s="40">
        <f t="shared" si="1"/>
        <v>444</v>
      </c>
    </row>
    <row r="31" spans="1:5" ht="15">
      <c r="A31" s="42">
        <v>2370</v>
      </c>
      <c r="B31" s="25" t="s">
        <v>47</v>
      </c>
      <c r="C31" s="24">
        <v>0.14</v>
      </c>
      <c r="D31" s="40">
        <f t="shared" si="0"/>
        <v>0.029981965734896303</v>
      </c>
      <c r="E31" s="40">
        <f t="shared" si="1"/>
        <v>0.1401262398557259</v>
      </c>
    </row>
    <row r="32" spans="1:5" ht="16.5" customHeight="1">
      <c r="A32" s="42">
        <v>5232</v>
      </c>
      <c r="B32" s="25" t="s">
        <v>48</v>
      </c>
      <c r="C32" s="24">
        <v>1.57</v>
      </c>
      <c r="D32" s="40">
        <f t="shared" si="0"/>
        <v>0.33622633002705143</v>
      </c>
      <c r="E32" s="40">
        <f t="shared" si="1"/>
        <v>1.5714156898106404</v>
      </c>
    </row>
    <row r="33" spans="1:5" ht="15" customHeight="1">
      <c r="A33" s="42"/>
      <c r="B33" s="26" t="s">
        <v>7</v>
      </c>
      <c r="C33" s="27">
        <f>SUM(C19:C32)</f>
        <v>684.6</v>
      </c>
      <c r="D33" s="41">
        <f>SUM(D19:D32)</f>
        <v>146.61181244364292</v>
      </c>
      <c r="E33" s="41">
        <f>SUM(E19:E32)</f>
        <v>685.2173128944996</v>
      </c>
    </row>
    <row r="34" spans="1:5" ht="15">
      <c r="A34" s="44"/>
      <c r="B34" s="23" t="s">
        <v>8</v>
      </c>
      <c r="C34" s="23"/>
      <c r="D34" s="40"/>
      <c r="E34" s="40"/>
    </row>
    <row r="35" spans="1:5" ht="15">
      <c r="A35" s="42">
        <v>1100</v>
      </c>
      <c r="B35" s="23" t="s">
        <v>72</v>
      </c>
      <c r="C35" s="24">
        <v>103.77</v>
      </c>
      <c r="D35" s="40">
        <f t="shared" si="0"/>
        <v>22.22306131650135</v>
      </c>
      <c r="E35" s="40">
        <f t="shared" si="1"/>
        <v>103.86357078449053</v>
      </c>
    </row>
    <row r="36" spans="1:5" ht="30">
      <c r="A36" s="42">
        <v>1200</v>
      </c>
      <c r="B36" s="25" t="s">
        <v>73</v>
      </c>
      <c r="C36" s="24">
        <v>25</v>
      </c>
      <c r="D36" s="40">
        <f t="shared" si="0"/>
        <v>5.353922452660054</v>
      </c>
      <c r="E36" s="40">
        <f t="shared" si="1"/>
        <v>25.022542831379624</v>
      </c>
    </row>
    <row r="37" spans="1:5" ht="15">
      <c r="A37" s="42">
        <v>2219</v>
      </c>
      <c r="B37" s="23" t="s">
        <v>31</v>
      </c>
      <c r="C37" s="24">
        <v>3.11</v>
      </c>
      <c r="D37" s="40">
        <f t="shared" si="0"/>
        <v>0.6660279531109108</v>
      </c>
      <c r="E37" s="40">
        <f t="shared" si="1"/>
        <v>3.112804328223625</v>
      </c>
    </row>
    <row r="38" spans="1:5" ht="30">
      <c r="A38" s="42">
        <v>2234</v>
      </c>
      <c r="B38" s="25" t="s">
        <v>33</v>
      </c>
      <c r="C38" s="24">
        <v>0.23</v>
      </c>
      <c r="D38" s="40">
        <f t="shared" si="0"/>
        <v>0.0492560865644725</v>
      </c>
      <c r="E38" s="40">
        <f t="shared" si="1"/>
        <v>0.23020739404869253</v>
      </c>
    </row>
    <row r="39" spans="1:5" ht="30">
      <c r="A39" s="42">
        <v>2239</v>
      </c>
      <c r="B39" s="25" t="s">
        <v>34</v>
      </c>
      <c r="C39" s="24">
        <v>1.25</v>
      </c>
      <c r="D39" s="40">
        <f t="shared" si="0"/>
        <v>0.2676961226330027</v>
      </c>
      <c r="E39" s="40">
        <f t="shared" si="1"/>
        <v>1.251127141568981</v>
      </c>
    </row>
    <row r="40" spans="1:5" ht="15">
      <c r="A40" s="42">
        <v>2241</v>
      </c>
      <c r="B40" s="25" t="s">
        <v>35</v>
      </c>
      <c r="C40" s="24">
        <v>0.36</v>
      </c>
      <c r="D40" s="40">
        <f t="shared" si="0"/>
        <v>0.07709648331830478</v>
      </c>
      <c r="E40" s="40">
        <f t="shared" si="1"/>
        <v>0.36032461677186656</v>
      </c>
    </row>
    <row r="41" spans="1:5" ht="15">
      <c r="A41" s="42">
        <v>2242</v>
      </c>
      <c r="B41" s="25" t="s">
        <v>12</v>
      </c>
      <c r="C41" s="24">
        <v>1.02</v>
      </c>
      <c r="D41" s="40">
        <f t="shared" si="0"/>
        <v>0.2184400360685302</v>
      </c>
      <c r="E41" s="40">
        <f t="shared" si="1"/>
        <v>1.0209197475202887</v>
      </c>
    </row>
    <row r="42" spans="1:5" ht="30">
      <c r="A42" s="42">
        <v>2243</v>
      </c>
      <c r="B42" s="25" t="s">
        <v>13</v>
      </c>
      <c r="C42" s="24">
        <v>1</v>
      </c>
      <c r="D42" s="40">
        <f t="shared" si="0"/>
        <v>0.21415689810640215</v>
      </c>
      <c r="E42" s="40">
        <f t="shared" si="1"/>
        <v>1.0009017132551847</v>
      </c>
    </row>
    <row r="43" spans="1:5" ht="15">
      <c r="A43" s="42">
        <v>2244</v>
      </c>
      <c r="B43" s="25" t="s">
        <v>14</v>
      </c>
      <c r="C43" s="24">
        <v>0.42</v>
      </c>
      <c r="D43" s="40">
        <f t="shared" si="0"/>
        <v>0.0899458972046889</v>
      </c>
      <c r="E43" s="40">
        <f t="shared" si="1"/>
        <v>0.42037871956717765</v>
      </c>
    </row>
    <row r="44" spans="1:5" ht="15">
      <c r="A44" s="42">
        <v>2247</v>
      </c>
      <c r="B44" s="21" t="s">
        <v>15</v>
      </c>
      <c r="C44" s="24">
        <v>0.29</v>
      </c>
      <c r="D44" s="40">
        <f t="shared" si="0"/>
        <v>0.06210550045085662</v>
      </c>
      <c r="E44" s="40">
        <f t="shared" si="1"/>
        <v>0.29026149684400354</v>
      </c>
    </row>
    <row r="45" spans="1:5" ht="15">
      <c r="A45" s="42">
        <v>2251</v>
      </c>
      <c r="B45" s="25" t="s">
        <v>11</v>
      </c>
      <c r="C45" s="24">
        <v>2.31</v>
      </c>
      <c r="D45" s="40">
        <f t="shared" si="0"/>
        <v>0.49470243462578906</v>
      </c>
      <c r="E45" s="40">
        <f t="shared" si="1"/>
        <v>2.3120829576194772</v>
      </c>
    </row>
    <row r="46" spans="1:5" ht="15">
      <c r="A46" s="42">
        <v>2259</v>
      </c>
      <c r="B46" s="25" t="s">
        <v>36</v>
      </c>
      <c r="C46" s="24">
        <v>0.02</v>
      </c>
      <c r="D46" s="40">
        <f t="shared" si="0"/>
        <v>0.004283137962128043</v>
      </c>
      <c r="E46" s="40">
        <f t="shared" si="1"/>
        <v>0.020018034265103696</v>
      </c>
    </row>
    <row r="47" spans="1:5" ht="15">
      <c r="A47" s="42">
        <v>2262</v>
      </c>
      <c r="B47" s="25" t="s">
        <v>16</v>
      </c>
      <c r="C47" s="24">
        <v>2.43</v>
      </c>
      <c r="D47" s="40">
        <f t="shared" si="0"/>
        <v>0.5204012623985573</v>
      </c>
      <c r="E47" s="40">
        <f t="shared" si="1"/>
        <v>2.4321911632100996</v>
      </c>
    </row>
    <row r="48" spans="1:5" ht="15">
      <c r="A48" s="42">
        <v>2264</v>
      </c>
      <c r="B48" s="25" t="s">
        <v>41</v>
      </c>
      <c r="C48" s="24">
        <v>0.02</v>
      </c>
      <c r="D48" s="40">
        <f t="shared" si="0"/>
        <v>0.004283137962128043</v>
      </c>
      <c r="E48" s="40">
        <f t="shared" si="1"/>
        <v>0.020018034265103696</v>
      </c>
    </row>
    <row r="49" spans="1:5" ht="16.5" customHeight="1">
      <c r="A49" s="42">
        <v>2279</v>
      </c>
      <c r="B49" s="25" t="s">
        <v>17</v>
      </c>
      <c r="C49" s="24">
        <v>0.5</v>
      </c>
      <c r="D49" s="40">
        <f t="shared" si="0"/>
        <v>0.10707844905320107</v>
      </c>
      <c r="E49" s="40">
        <f t="shared" si="1"/>
        <v>0.5004508566275924</v>
      </c>
    </row>
    <row r="50" spans="1:5" ht="15" customHeight="1">
      <c r="A50" s="42">
        <v>2311</v>
      </c>
      <c r="B50" s="25" t="s">
        <v>18</v>
      </c>
      <c r="C50" s="24">
        <v>1.8</v>
      </c>
      <c r="D50" s="40">
        <f t="shared" si="0"/>
        <v>0.3854824165915239</v>
      </c>
      <c r="E50" s="40">
        <f t="shared" si="1"/>
        <v>1.8016230838593326</v>
      </c>
    </row>
    <row r="51" spans="1:5" ht="15">
      <c r="A51" s="42">
        <v>2312</v>
      </c>
      <c r="B51" s="25" t="s">
        <v>19</v>
      </c>
      <c r="C51" s="24">
        <v>0.3</v>
      </c>
      <c r="D51" s="40">
        <f t="shared" si="0"/>
        <v>0.06424706943192066</v>
      </c>
      <c r="E51" s="40">
        <f t="shared" si="1"/>
        <v>0.30027051397655546</v>
      </c>
    </row>
    <row r="52" spans="1:5" ht="15">
      <c r="A52" s="42">
        <v>2322</v>
      </c>
      <c r="B52" s="25" t="s">
        <v>21</v>
      </c>
      <c r="C52" s="24">
        <v>12</v>
      </c>
      <c r="D52" s="40">
        <f t="shared" si="0"/>
        <v>2.5698827772768262</v>
      </c>
      <c r="E52" s="40">
        <f t="shared" si="1"/>
        <v>12.01082055906222</v>
      </c>
    </row>
    <row r="53" spans="1:5" ht="15.75" customHeight="1">
      <c r="A53" s="42">
        <v>2350</v>
      </c>
      <c r="B53" s="25" t="s">
        <v>22</v>
      </c>
      <c r="C53" s="24">
        <v>6.2</v>
      </c>
      <c r="D53" s="40">
        <f t="shared" si="0"/>
        <v>1.3277727682596934</v>
      </c>
      <c r="E53" s="40">
        <f t="shared" si="1"/>
        <v>6.205590622182147</v>
      </c>
    </row>
    <row r="54" spans="1:5" ht="13.5" customHeight="1">
      <c r="A54" s="42">
        <v>2361</v>
      </c>
      <c r="B54" s="25" t="s">
        <v>23</v>
      </c>
      <c r="C54" s="24">
        <v>1.9</v>
      </c>
      <c r="D54" s="40">
        <f t="shared" si="0"/>
        <v>0.40689810640216406</v>
      </c>
      <c r="E54" s="40">
        <f t="shared" si="1"/>
        <v>1.901713255184851</v>
      </c>
    </row>
    <row r="55" spans="1:5" ht="15">
      <c r="A55" s="42">
        <v>2400</v>
      </c>
      <c r="B55" s="25" t="s">
        <v>29</v>
      </c>
      <c r="C55" s="24">
        <v>0.35</v>
      </c>
      <c r="D55" s="40">
        <f t="shared" si="0"/>
        <v>0.07495491433724076</v>
      </c>
      <c r="E55" s="40">
        <f t="shared" si="1"/>
        <v>0.3503155996393147</v>
      </c>
    </row>
    <row r="56" spans="1:5" ht="15">
      <c r="A56" s="42">
        <v>2512</v>
      </c>
      <c r="B56" s="25" t="s">
        <v>40</v>
      </c>
      <c r="C56" s="24">
        <v>183.26</v>
      </c>
      <c r="D56" s="40">
        <f t="shared" si="0"/>
        <v>39.24639314697926</v>
      </c>
      <c r="E56" s="40">
        <f t="shared" si="1"/>
        <v>183.42524797114518</v>
      </c>
    </row>
    <row r="57" spans="1:5" ht="14.25" customHeight="1">
      <c r="A57" s="42">
        <v>2515</v>
      </c>
      <c r="B57" s="25" t="s">
        <v>24</v>
      </c>
      <c r="C57" s="24">
        <v>0.43</v>
      </c>
      <c r="D57" s="40">
        <f t="shared" si="0"/>
        <v>0.09208746618575293</v>
      </c>
      <c r="E57" s="40">
        <f t="shared" si="1"/>
        <v>0.43038773669972946</v>
      </c>
    </row>
    <row r="58" spans="1:5" ht="15">
      <c r="A58" s="42">
        <v>2519</v>
      </c>
      <c r="B58" s="25" t="s">
        <v>26</v>
      </c>
      <c r="C58" s="24">
        <v>0.02</v>
      </c>
      <c r="D58" s="40">
        <f t="shared" si="0"/>
        <v>0.004283137962128043</v>
      </c>
      <c r="E58" s="40">
        <f t="shared" si="1"/>
        <v>0.020018034265103696</v>
      </c>
    </row>
    <row r="59" spans="1:5" ht="15">
      <c r="A59" s="42">
        <v>5232</v>
      </c>
      <c r="B59" s="25" t="s">
        <v>25</v>
      </c>
      <c r="C59" s="24">
        <v>17.05</v>
      </c>
      <c r="D59" s="40">
        <f t="shared" si="0"/>
        <v>3.651375112714157</v>
      </c>
      <c r="E59" s="40">
        <f t="shared" si="1"/>
        <v>17.0653742110009</v>
      </c>
    </row>
    <row r="60" spans="1:5" ht="15">
      <c r="A60" s="42">
        <v>5240</v>
      </c>
      <c r="B60" s="25" t="s">
        <v>37</v>
      </c>
      <c r="C60" s="24">
        <v>3</v>
      </c>
      <c r="D60" s="40">
        <f t="shared" si="0"/>
        <v>0.6424706943192066</v>
      </c>
      <c r="E60" s="40">
        <f t="shared" si="1"/>
        <v>3.002705139765555</v>
      </c>
    </row>
    <row r="61" spans="1:5" ht="15">
      <c r="A61" s="42">
        <v>5250</v>
      </c>
      <c r="B61" s="25" t="s">
        <v>38</v>
      </c>
      <c r="C61" s="24">
        <v>12</v>
      </c>
      <c r="D61" s="40">
        <f t="shared" si="0"/>
        <v>2.5698827772768262</v>
      </c>
      <c r="E61" s="40">
        <f t="shared" si="1"/>
        <v>12.01082055906222</v>
      </c>
    </row>
    <row r="62" spans="1:5" ht="15">
      <c r="A62" s="28"/>
      <c r="B62" s="29" t="s">
        <v>9</v>
      </c>
      <c r="C62" s="27">
        <f>SUM(C35:C61)</f>
        <v>380.04</v>
      </c>
      <c r="D62" s="41">
        <f>SUM(D35:D61)</f>
        <v>81.3881875563571</v>
      </c>
      <c r="E62" s="41">
        <f>SUM(E35:E61)</f>
        <v>380.3826871055005</v>
      </c>
    </row>
    <row r="63" spans="1:5" ht="15">
      <c r="A63" s="28"/>
      <c r="B63" s="29" t="s">
        <v>30</v>
      </c>
      <c r="C63" s="27">
        <f>C62+C33</f>
        <v>1064.64</v>
      </c>
      <c r="D63" s="41">
        <f>D62+D33</f>
        <v>228</v>
      </c>
      <c r="E63" s="41">
        <f>E62+E33</f>
        <v>1065.6000000000001</v>
      </c>
    </row>
    <row r="64" spans="1:5" ht="15">
      <c r="A64" s="5"/>
      <c r="B64" s="30"/>
      <c r="C64" s="30"/>
      <c r="D64" s="45"/>
      <c r="E64" s="45"/>
    </row>
    <row r="65" spans="1:5" ht="15.75" customHeight="1">
      <c r="A65" s="62" t="s">
        <v>79</v>
      </c>
      <c r="B65" s="63"/>
      <c r="C65" s="35">
        <v>4436</v>
      </c>
      <c r="D65" s="7">
        <v>950</v>
      </c>
      <c r="E65" s="7">
        <v>4440</v>
      </c>
    </row>
    <row r="66" spans="1:5" ht="35.25" customHeight="1">
      <c r="A66" s="62" t="s">
        <v>80</v>
      </c>
      <c r="B66" s="63"/>
      <c r="C66" s="36">
        <f>C63/C65</f>
        <v>0.24000000000000002</v>
      </c>
      <c r="D66" s="27">
        <f>D63/D65</f>
        <v>0.24</v>
      </c>
      <c r="E66" s="27">
        <f>E63/E65</f>
        <v>0.24000000000000002</v>
      </c>
    </row>
    <row r="67" spans="1:3" ht="15.75" customHeight="1">
      <c r="A67" s="30"/>
      <c r="B67" s="12"/>
      <c r="C67" s="12"/>
    </row>
    <row r="68" spans="1:5" s="10" customFormat="1" ht="19.5" customHeight="1">
      <c r="A68" s="62" t="s">
        <v>81</v>
      </c>
      <c r="B68" s="63"/>
      <c r="C68" s="9"/>
      <c r="D68" s="9"/>
      <c r="E68" s="9"/>
    </row>
    <row r="69" spans="1:5" s="10" customFormat="1" ht="31.5" customHeight="1">
      <c r="A69" s="62" t="s">
        <v>82</v>
      </c>
      <c r="B69" s="63"/>
      <c r="C69" s="9"/>
      <c r="D69" s="9"/>
      <c r="E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A69:B69"/>
    <mergeCell ref="A65:B65"/>
    <mergeCell ref="B8:C8"/>
    <mergeCell ref="A9:C9"/>
    <mergeCell ref="A66:B66"/>
    <mergeCell ref="A10:C10"/>
    <mergeCell ref="B11:C11"/>
    <mergeCell ref="A7:E7"/>
    <mergeCell ref="B13:C13"/>
    <mergeCell ref="B12:E12"/>
    <mergeCell ref="A68:B68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5.7109375" style="14" customWidth="1"/>
    <col min="2" max="2" width="54.421875" style="14" customWidth="1"/>
    <col min="3" max="3" width="24.28125" style="14" customWidth="1"/>
    <col min="4" max="4" width="22.140625" style="14" customWidth="1"/>
    <col min="5" max="16384" width="9.140625" style="14" customWidth="1"/>
  </cols>
  <sheetData>
    <row r="1" spans="2:5" ht="15">
      <c r="B1" s="5"/>
      <c r="C1" s="3"/>
      <c r="D1" s="3" t="s">
        <v>68</v>
      </c>
      <c r="E1" s="30"/>
    </row>
    <row r="2" spans="2:5" ht="15">
      <c r="B2" s="5"/>
      <c r="C2" s="4"/>
      <c r="D2" s="4" t="s">
        <v>69</v>
      </c>
      <c r="E2" s="30"/>
    </row>
    <row r="3" spans="2:5" ht="15">
      <c r="B3" s="5"/>
      <c r="C3" s="4"/>
      <c r="D3" s="4" t="s">
        <v>70</v>
      </c>
      <c r="E3" s="30"/>
    </row>
    <row r="4" spans="2:5" ht="15">
      <c r="B4" s="5"/>
      <c r="C4" s="3"/>
      <c r="D4" s="3" t="s">
        <v>75</v>
      </c>
      <c r="E4" s="30"/>
    </row>
    <row r="5" spans="4:5" ht="15">
      <c r="D5" s="3" t="s">
        <v>76</v>
      </c>
      <c r="E5" s="30"/>
    </row>
    <row r="6" spans="4:5" ht="15">
      <c r="D6" s="3"/>
      <c r="E6" s="30"/>
    </row>
    <row r="7" spans="1:5" ht="15.75" customHeight="1">
      <c r="A7" s="66" t="s">
        <v>10</v>
      </c>
      <c r="B7" s="66"/>
      <c r="C7" s="66"/>
      <c r="D7" s="66"/>
      <c r="E7" s="30"/>
    </row>
    <row r="8" spans="2:5" ht="15.75" customHeight="1">
      <c r="B8" s="65"/>
      <c r="C8" s="65"/>
      <c r="D8" s="65"/>
      <c r="E8" s="30"/>
    </row>
    <row r="9" spans="1:5" ht="15.75" customHeight="1">
      <c r="A9" s="61" t="s">
        <v>1</v>
      </c>
      <c r="B9" s="61"/>
      <c r="C9" s="61"/>
      <c r="D9" s="61"/>
      <c r="E9" s="30"/>
    </row>
    <row r="10" spans="1:5" ht="15.75" customHeight="1">
      <c r="A10" s="61" t="s">
        <v>0</v>
      </c>
      <c r="B10" s="61"/>
      <c r="C10" s="61"/>
      <c r="D10" s="61"/>
      <c r="E10" s="30"/>
    </row>
    <row r="11" spans="1:5" ht="15.75" customHeight="1">
      <c r="A11" s="17"/>
      <c r="B11" s="61" t="s">
        <v>44</v>
      </c>
      <c r="C11" s="61"/>
      <c r="D11" s="61"/>
      <c r="E11" s="30"/>
    </row>
    <row r="12" spans="1:5" ht="19.5" customHeight="1">
      <c r="A12" s="17"/>
      <c r="B12" s="61" t="s">
        <v>42</v>
      </c>
      <c r="C12" s="61"/>
      <c r="D12" s="61"/>
      <c r="E12" s="30"/>
    </row>
    <row r="13" spans="1:4" ht="15.75" customHeight="1">
      <c r="A13" s="17"/>
      <c r="B13" s="61" t="s">
        <v>52</v>
      </c>
      <c r="C13" s="61"/>
      <c r="D13" s="61"/>
    </row>
    <row r="14" spans="1:4" ht="15.75" customHeight="1">
      <c r="A14" s="17" t="s">
        <v>2</v>
      </c>
      <c r="B14" s="17" t="s">
        <v>74</v>
      </c>
      <c r="C14" s="17"/>
      <c r="D14" s="17"/>
    </row>
    <row r="15" spans="2:5" ht="15">
      <c r="B15" s="18"/>
      <c r="C15" s="18"/>
      <c r="D15" s="18"/>
      <c r="E15" s="30"/>
    </row>
    <row r="16" spans="1:5" ht="75">
      <c r="A16" s="7" t="s">
        <v>3</v>
      </c>
      <c r="B16" s="7" t="s">
        <v>4</v>
      </c>
      <c r="C16" s="7" t="s">
        <v>77</v>
      </c>
      <c r="D16" s="7" t="s">
        <v>78</v>
      </c>
      <c r="E16" s="30"/>
    </row>
    <row r="17" spans="1:5" ht="15">
      <c r="A17" s="19">
        <v>1</v>
      </c>
      <c r="B17" s="20">
        <v>2</v>
      </c>
      <c r="C17" s="19">
        <v>3</v>
      </c>
      <c r="D17" s="19">
        <v>4</v>
      </c>
      <c r="E17" s="30"/>
    </row>
    <row r="18" spans="1:5" ht="15">
      <c r="A18" s="43"/>
      <c r="B18" s="48" t="s">
        <v>6</v>
      </c>
      <c r="C18" s="21"/>
      <c r="D18" s="21"/>
      <c r="E18" s="30"/>
    </row>
    <row r="19" spans="1:5" ht="15">
      <c r="A19" s="42">
        <v>1100</v>
      </c>
      <c r="B19" s="42" t="s">
        <v>72</v>
      </c>
      <c r="C19" s="40">
        <f>D19/1852*800</f>
        <v>54.790496760259174</v>
      </c>
      <c r="D19" s="40">
        <v>126.84</v>
      </c>
      <c r="E19" s="30"/>
    </row>
    <row r="20" spans="1:5" ht="30">
      <c r="A20" s="42">
        <v>1200</v>
      </c>
      <c r="B20" s="46" t="s">
        <v>73</v>
      </c>
      <c r="C20" s="40">
        <f aca="true" t="shared" si="0" ref="C20:C32">D20/1852*800</f>
        <v>13.200863930885529</v>
      </c>
      <c r="D20" s="40">
        <v>30.56</v>
      </c>
      <c r="E20" s="30"/>
    </row>
    <row r="21" spans="1:5" ht="15">
      <c r="A21" s="42">
        <v>2222</v>
      </c>
      <c r="B21" s="46" t="s">
        <v>27</v>
      </c>
      <c r="C21" s="40">
        <f t="shared" si="0"/>
        <v>4.682505399568035</v>
      </c>
      <c r="D21" s="40">
        <v>10.84</v>
      </c>
      <c r="E21" s="30"/>
    </row>
    <row r="22" spans="1:5" ht="15">
      <c r="A22" s="42">
        <v>2223</v>
      </c>
      <c r="B22" s="46" t="s">
        <v>28</v>
      </c>
      <c r="C22" s="40">
        <f t="shared" si="0"/>
        <v>2.699784017278618</v>
      </c>
      <c r="D22" s="40">
        <v>6.25</v>
      </c>
      <c r="E22" s="30"/>
    </row>
    <row r="23" spans="1:5" ht="30">
      <c r="A23" s="42">
        <v>2231</v>
      </c>
      <c r="B23" s="46" t="s">
        <v>45</v>
      </c>
      <c r="C23" s="40">
        <f t="shared" si="0"/>
        <v>1.3131749460043196</v>
      </c>
      <c r="D23" s="40">
        <v>3.04</v>
      </c>
      <c r="E23" s="30"/>
    </row>
    <row r="24" spans="1:5" ht="15" customHeight="1">
      <c r="A24" s="42">
        <v>2243</v>
      </c>
      <c r="B24" s="46" t="s">
        <v>32</v>
      </c>
      <c r="C24" s="40">
        <f t="shared" si="0"/>
        <v>1.1144708423326135</v>
      </c>
      <c r="D24" s="40">
        <v>2.58</v>
      </c>
      <c r="E24" s="30"/>
    </row>
    <row r="25" spans="1:5" ht="15.75" customHeight="1">
      <c r="A25" s="42">
        <v>2244</v>
      </c>
      <c r="B25" s="46" t="s">
        <v>14</v>
      </c>
      <c r="C25" s="40">
        <f t="shared" si="0"/>
        <v>0.5572354211663068</v>
      </c>
      <c r="D25" s="40">
        <v>1.29</v>
      </c>
      <c r="E25" s="30"/>
    </row>
    <row r="26" spans="1:5" ht="15.75" customHeight="1">
      <c r="A26" s="42">
        <v>2251</v>
      </c>
      <c r="B26" s="46" t="s">
        <v>11</v>
      </c>
      <c r="C26" s="40">
        <f t="shared" si="0"/>
        <v>3.572354211663067</v>
      </c>
      <c r="D26" s="40">
        <v>8.27</v>
      </c>
      <c r="E26" s="30"/>
    </row>
    <row r="27" spans="1:5" ht="15" customHeight="1">
      <c r="A27" s="42">
        <v>2279</v>
      </c>
      <c r="B27" s="46" t="s">
        <v>17</v>
      </c>
      <c r="C27" s="40">
        <f t="shared" si="0"/>
        <v>0.2937365010799136</v>
      </c>
      <c r="D27" s="40">
        <v>0.68</v>
      </c>
      <c r="E27" s="30"/>
    </row>
    <row r="28" spans="1:5" ht="13.5" customHeight="1">
      <c r="A28" s="42">
        <v>2321</v>
      </c>
      <c r="B28" s="46" t="s">
        <v>20</v>
      </c>
      <c r="C28" s="40">
        <f t="shared" si="0"/>
        <v>7.775377969762419</v>
      </c>
      <c r="D28" s="40">
        <v>18</v>
      </c>
      <c r="E28" s="30"/>
    </row>
    <row r="29" spans="1:5" ht="14.25" customHeight="1">
      <c r="A29" s="42">
        <v>2362</v>
      </c>
      <c r="B29" s="46" t="s">
        <v>46</v>
      </c>
      <c r="C29" s="40">
        <f t="shared" si="0"/>
        <v>0.4406047516198704</v>
      </c>
      <c r="D29" s="40">
        <v>1.02</v>
      </c>
      <c r="E29" s="30"/>
    </row>
    <row r="30" spans="1:5" ht="15">
      <c r="A30" s="42">
        <v>2363</v>
      </c>
      <c r="B30" s="46" t="s">
        <v>39</v>
      </c>
      <c r="C30" s="40">
        <f t="shared" si="0"/>
        <v>160</v>
      </c>
      <c r="D30" s="40">
        <v>370.4</v>
      </c>
      <c r="E30" s="30"/>
    </row>
    <row r="31" spans="1:5" ht="14.25" customHeight="1">
      <c r="A31" s="42">
        <v>2370</v>
      </c>
      <c r="B31" s="46" t="s">
        <v>47</v>
      </c>
      <c r="C31" s="40">
        <f t="shared" si="0"/>
        <v>0.05183585313174946</v>
      </c>
      <c r="D31" s="40">
        <v>0.12</v>
      </c>
      <c r="E31" s="30"/>
    </row>
    <row r="32" spans="1:5" ht="15" customHeight="1">
      <c r="A32" s="42">
        <v>5232</v>
      </c>
      <c r="B32" s="46" t="s">
        <v>48</v>
      </c>
      <c r="C32" s="40">
        <f t="shared" si="0"/>
        <v>0.591792656587473</v>
      </c>
      <c r="D32" s="40">
        <v>1.37</v>
      </c>
      <c r="E32" s="30"/>
    </row>
    <row r="33" spans="1:5" ht="15">
      <c r="A33" s="42"/>
      <c r="B33" s="47" t="s">
        <v>7</v>
      </c>
      <c r="C33" s="41">
        <f>SUM(C19:C32)</f>
        <v>251.0842332613391</v>
      </c>
      <c r="D33" s="41">
        <f>SUM(D19:D32)</f>
        <v>581.26</v>
      </c>
      <c r="E33" s="30"/>
    </row>
    <row r="34" spans="1:5" ht="15">
      <c r="A34" s="44"/>
      <c r="B34" s="42" t="s">
        <v>8</v>
      </c>
      <c r="C34" s="40"/>
      <c r="D34" s="42"/>
      <c r="E34" s="30"/>
    </row>
    <row r="35" spans="1:4" ht="15.75" customHeight="1">
      <c r="A35" s="42">
        <v>1100</v>
      </c>
      <c r="B35" s="42" t="s">
        <v>72</v>
      </c>
      <c r="C35" s="40">
        <f>D35/1852*800</f>
        <v>37.35637149028078</v>
      </c>
      <c r="D35" s="40">
        <v>86.48</v>
      </c>
    </row>
    <row r="36" spans="1:4" ht="28.5" customHeight="1">
      <c r="A36" s="42">
        <v>1200</v>
      </c>
      <c r="B36" s="46" t="s">
        <v>73</v>
      </c>
      <c r="C36" s="40">
        <f aca="true" t="shared" si="1" ref="C36:C61">D36/1852*800</f>
        <v>8.997840172786177</v>
      </c>
      <c r="D36" s="40">
        <v>20.83</v>
      </c>
    </row>
    <row r="37" spans="1:4" ht="15">
      <c r="A37" s="42">
        <v>2219</v>
      </c>
      <c r="B37" s="42" t="s">
        <v>31</v>
      </c>
      <c r="C37" s="40">
        <f t="shared" si="1"/>
        <v>1.118790496760259</v>
      </c>
      <c r="D37" s="40">
        <v>2.59</v>
      </c>
    </row>
    <row r="38" spans="1:4" ht="30">
      <c r="A38" s="42">
        <v>2234</v>
      </c>
      <c r="B38" s="46" t="s">
        <v>33</v>
      </c>
      <c r="C38" s="40">
        <f t="shared" si="1"/>
        <v>0.08207343412526998</v>
      </c>
      <c r="D38" s="40">
        <v>0.19</v>
      </c>
    </row>
    <row r="39" spans="1:4" ht="30">
      <c r="A39" s="42">
        <v>2239</v>
      </c>
      <c r="B39" s="46" t="s">
        <v>34</v>
      </c>
      <c r="C39" s="40">
        <f t="shared" si="1"/>
        <v>0.44924406047516197</v>
      </c>
      <c r="D39" s="40">
        <v>1.04</v>
      </c>
    </row>
    <row r="40" spans="1:4" ht="15">
      <c r="A40" s="42">
        <v>2241</v>
      </c>
      <c r="B40" s="46" t="s">
        <v>35</v>
      </c>
      <c r="C40" s="40">
        <f t="shared" si="1"/>
        <v>0.09503239740820735</v>
      </c>
      <c r="D40" s="40">
        <v>0.22</v>
      </c>
    </row>
    <row r="41" spans="1:4" ht="15">
      <c r="A41" s="42">
        <v>2242</v>
      </c>
      <c r="B41" s="46" t="s">
        <v>12</v>
      </c>
      <c r="C41" s="40">
        <f t="shared" si="1"/>
        <v>0.367170626349892</v>
      </c>
      <c r="D41" s="40">
        <v>0.85</v>
      </c>
    </row>
    <row r="42" spans="1:4" ht="30">
      <c r="A42" s="42">
        <v>2243</v>
      </c>
      <c r="B42" s="46" t="s">
        <v>13</v>
      </c>
      <c r="C42" s="40">
        <f t="shared" si="1"/>
        <v>0.3585313174946004</v>
      </c>
      <c r="D42" s="40">
        <v>0.83</v>
      </c>
    </row>
    <row r="43" spans="1:4" ht="15">
      <c r="A43" s="42">
        <v>2244</v>
      </c>
      <c r="B43" s="46" t="s">
        <v>14</v>
      </c>
      <c r="C43" s="40">
        <f t="shared" si="1"/>
        <v>0.0734341252699784</v>
      </c>
      <c r="D43" s="40">
        <v>0.17</v>
      </c>
    </row>
    <row r="44" spans="1:4" ht="15">
      <c r="A44" s="42">
        <v>2247</v>
      </c>
      <c r="B44" s="48" t="s">
        <v>15</v>
      </c>
      <c r="C44" s="40">
        <f t="shared" si="1"/>
        <v>0.10799136069114472</v>
      </c>
      <c r="D44" s="40">
        <v>0.25</v>
      </c>
    </row>
    <row r="45" spans="1:4" ht="15">
      <c r="A45" s="42">
        <v>2251</v>
      </c>
      <c r="B45" s="46" t="s">
        <v>11</v>
      </c>
      <c r="C45" s="40">
        <f t="shared" si="1"/>
        <v>0.8336933045356371</v>
      </c>
      <c r="D45" s="40">
        <v>1.93</v>
      </c>
    </row>
    <row r="46" spans="1:4" ht="15">
      <c r="A46" s="42">
        <v>2259</v>
      </c>
      <c r="B46" s="46" t="s">
        <v>36</v>
      </c>
      <c r="C46" s="40">
        <f t="shared" si="1"/>
        <v>0.008639308855291577</v>
      </c>
      <c r="D46" s="40">
        <v>0.02</v>
      </c>
    </row>
    <row r="47" spans="1:4" ht="15">
      <c r="A47" s="42">
        <v>2262</v>
      </c>
      <c r="B47" s="46" t="s">
        <v>16</v>
      </c>
      <c r="C47" s="40">
        <f t="shared" si="1"/>
        <v>0.8725701943844493</v>
      </c>
      <c r="D47" s="40">
        <v>2.02</v>
      </c>
    </row>
    <row r="48" spans="1:4" ht="15">
      <c r="A48" s="42">
        <v>2264</v>
      </c>
      <c r="B48" s="46" t="s">
        <v>41</v>
      </c>
      <c r="C48" s="40">
        <f t="shared" si="1"/>
        <v>0.008639308855291577</v>
      </c>
      <c r="D48" s="40">
        <v>0.02</v>
      </c>
    </row>
    <row r="49" spans="1:4" ht="14.25" customHeight="1">
      <c r="A49" s="42">
        <v>2279</v>
      </c>
      <c r="B49" s="46" t="s">
        <v>17</v>
      </c>
      <c r="C49" s="40">
        <f t="shared" si="1"/>
        <v>0.09071274298056156</v>
      </c>
      <c r="D49" s="40">
        <v>0.21</v>
      </c>
    </row>
    <row r="50" spans="1:4" ht="15.75" customHeight="1">
      <c r="A50" s="42">
        <v>2311</v>
      </c>
      <c r="B50" s="46" t="s">
        <v>18</v>
      </c>
      <c r="C50" s="40">
        <f t="shared" si="1"/>
        <v>0.4319654427645789</v>
      </c>
      <c r="D50" s="40">
        <v>1</v>
      </c>
    </row>
    <row r="51" spans="1:4" ht="15">
      <c r="A51" s="42">
        <v>2312</v>
      </c>
      <c r="B51" s="46" t="s">
        <v>19</v>
      </c>
      <c r="C51" s="40">
        <f t="shared" si="1"/>
        <v>0.10799136069114472</v>
      </c>
      <c r="D51" s="40">
        <v>0.25</v>
      </c>
    </row>
    <row r="52" spans="1:4" ht="15" customHeight="1">
      <c r="A52" s="42">
        <v>2322</v>
      </c>
      <c r="B52" s="46" t="s">
        <v>21</v>
      </c>
      <c r="C52" s="40">
        <f t="shared" si="1"/>
        <v>2.2332613390928726</v>
      </c>
      <c r="D52" s="40">
        <v>5.17</v>
      </c>
    </row>
    <row r="53" spans="1:4" ht="15.75" customHeight="1">
      <c r="A53" s="42">
        <v>2350</v>
      </c>
      <c r="B53" s="46" t="s">
        <v>22</v>
      </c>
      <c r="C53" s="40">
        <f t="shared" si="1"/>
        <v>2.228941684665227</v>
      </c>
      <c r="D53" s="40">
        <v>5.16</v>
      </c>
    </row>
    <row r="54" spans="1:4" ht="15" customHeight="1">
      <c r="A54" s="42">
        <v>2361</v>
      </c>
      <c r="B54" s="46" t="s">
        <v>23</v>
      </c>
      <c r="C54" s="40">
        <f t="shared" si="1"/>
        <v>0.6825053995680346</v>
      </c>
      <c r="D54" s="40">
        <v>1.58</v>
      </c>
    </row>
    <row r="55" spans="1:4" ht="15">
      <c r="A55" s="42">
        <v>2400</v>
      </c>
      <c r="B55" s="46" t="s">
        <v>29</v>
      </c>
      <c r="C55" s="40">
        <f t="shared" si="1"/>
        <v>0.12526997840172785</v>
      </c>
      <c r="D55" s="40">
        <v>0.29</v>
      </c>
    </row>
    <row r="56" spans="1:4" ht="15">
      <c r="A56" s="42">
        <v>2512</v>
      </c>
      <c r="B56" s="46" t="s">
        <v>40</v>
      </c>
      <c r="C56" s="40">
        <f t="shared" si="1"/>
        <v>66.9330453563715</v>
      </c>
      <c r="D56" s="40">
        <v>154.95</v>
      </c>
    </row>
    <row r="57" spans="1:4" ht="15">
      <c r="A57" s="42">
        <v>2515</v>
      </c>
      <c r="B57" s="46" t="s">
        <v>24</v>
      </c>
      <c r="C57" s="40">
        <f t="shared" si="1"/>
        <v>0.15550755939524838</v>
      </c>
      <c r="D57" s="40">
        <v>0.36</v>
      </c>
    </row>
    <row r="58" spans="1:4" ht="15">
      <c r="A58" s="42">
        <v>2519</v>
      </c>
      <c r="B58" s="46" t="s">
        <v>26</v>
      </c>
      <c r="C58" s="40">
        <f t="shared" si="1"/>
        <v>0.004319654427645789</v>
      </c>
      <c r="D58" s="40">
        <v>0.01</v>
      </c>
    </row>
    <row r="59" spans="1:4" ht="13.5" customHeight="1">
      <c r="A59" s="42">
        <v>5232</v>
      </c>
      <c r="B59" s="46" t="s">
        <v>25</v>
      </c>
      <c r="C59" s="40">
        <f t="shared" si="1"/>
        <v>3.792656587473002</v>
      </c>
      <c r="D59" s="40">
        <v>8.78</v>
      </c>
    </row>
    <row r="60" spans="1:4" ht="15">
      <c r="A60" s="42">
        <v>5240</v>
      </c>
      <c r="B60" s="46" t="s">
        <v>37</v>
      </c>
      <c r="C60" s="40">
        <f t="shared" si="1"/>
        <v>1.079913606911447</v>
      </c>
      <c r="D60" s="40">
        <v>2.5</v>
      </c>
    </row>
    <row r="61" spans="1:4" ht="15">
      <c r="A61" s="42">
        <v>5250</v>
      </c>
      <c r="B61" s="46" t="s">
        <v>38</v>
      </c>
      <c r="C61" s="40">
        <f t="shared" si="1"/>
        <v>4.319654427645788</v>
      </c>
      <c r="D61" s="40">
        <v>10</v>
      </c>
    </row>
    <row r="62" spans="1:4" ht="15">
      <c r="A62" s="44"/>
      <c r="B62" s="49" t="s">
        <v>9</v>
      </c>
      <c r="C62" s="41">
        <f>SUM(C35:C61)</f>
        <v>132.91576673866092</v>
      </c>
      <c r="D62" s="41">
        <f>SUM(D35:D61)</f>
        <v>307.69999999999993</v>
      </c>
    </row>
    <row r="63" spans="1:4" ht="15">
      <c r="A63" s="44"/>
      <c r="B63" s="49" t="s">
        <v>30</v>
      </c>
      <c r="C63" s="41">
        <f>C62+C33</f>
        <v>384</v>
      </c>
      <c r="D63" s="41">
        <f>D62+D33</f>
        <v>888.9599999999999</v>
      </c>
    </row>
    <row r="64" spans="1:4" ht="15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800</v>
      </c>
      <c r="D65" s="7">
        <v>1852</v>
      </c>
    </row>
    <row r="66" spans="1:4" ht="35.25" customHeight="1">
      <c r="A66" s="62" t="s">
        <v>80</v>
      </c>
      <c r="B66" s="63"/>
      <c r="C66" s="27">
        <f>C63/C65</f>
        <v>0.48</v>
      </c>
      <c r="D66" s="27">
        <f>D63/D65</f>
        <v>0.48</v>
      </c>
    </row>
    <row r="67" spans="1:4" ht="15.75" customHeight="1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A66:B66"/>
    <mergeCell ref="A68:B68"/>
    <mergeCell ref="A69:B69"/>
    <mergeCell ref="A7:D7"/>
    <mergeCell ref="B8:D8"/>
    <mergeCell ref="A9:D9"/>
    <mergeCell ref="A65:B65"/>
    <mergeCell ref="A10:D10"/>
    <mergeCell ref="B11:D11"/>
    <mergeCell ref="B12:D12"/>
    <mergeCell ref="B13:D13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7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14" customWidth="1"/>
    <col min="2" max="2" width="53.00390625" style="14" customWidth="1"/>
    <col min="3" max="3" width="22.140625" style="14" hidden="1" customWidth="1"/>
    <col min="4" max="5" width="18.421875" style="14" customWidth="1"/>
    <col min="6" max="16384" width="9.140625" style="14" customWidth="1"/>
  </cols>
  <sheetData>
    <row r="1" spans="4:5" ht="15">
      <c r="D1" s="3"/>
      <c r="E1" s="3" t="s">
        <v>68</v>
      </c>
    </row>
    <row r="2" spans="4:5" ht="15">
      <c r="D2" s="4"/>
      <c r="E2" s="4" t="s">
        <v>69</v>
      </c>
    </row>
    <row r="3" spans="4:5" ht="15">
      <c r="D3" s="4"/>
      <c r="E3" s="4" t="s">
        <v>70</v>
      </c>
    </row>
    <row r="4" spans="4:5" ht="15">
      <c r="D4" s="3"/>
      <c r="E4" s="3" t="s">
        <v>75</v>
      </c>
    </row>
    <row r="5" ht="15">
      <c r="E5" s="3" t="s">
        <v>76</v>
      </c>
    </row>
    <row r="6" ht="15">
      <c r="E6" s="3"/>
    </row>
    <row r="7" spans="1:5" ht="15.75" customHeight="1">
      <c r="A7" s="66" t="s">
        <v>10</v>
      </c>
      <c r="B7" s="66"/>
      <c r="C7" s="66"/>
      <c r="D7" s="66"/>
      <c r="E7" s="66"/>
    </row>
    <row r="8" spans="2:3" ht="15.75" customHeight="1">
      <c r="B8" s="65"/>
      <c r="C8" s="65"/>
    </row>
    <row r="9" spans="1:3" ht="15.75" customHeight="1">
      <c r="A9" s="61" t="s">
        <v>1</v>
      </c>
      <c r="B9" s="61"/>
      <c r="C9" s="61"/>
    </row>
    <row r="10" spans="1:3" ht="15.75" customHeight="1">
      <c r="A10" s="61" t="s">
        <v>0</v>
      </c>
      <c r="B10" s="61"/>
      <c r="C10" s="61"/>
    </row>
    <row r="11" spans="1:3" ht="15">
      <c r="A11" s="17"/>
      <c r="B11" s="61" t="s">
        <v>44</v>
      </c>
      <c r="C11" s="61"/>
    </row>
    <row r="12" spans="1:3" ht="16.5" customHeight="1">
      <c r="A12" s="17"/>
      <c r="B12" s="61" t="s">
        <v>42</v>
      </c>
      <c r="C12" s="61"/>
    </row>
    <row r="13" spans="1:3" ht="15">
      <c r="A13" s="17"/>
      <c r="B13" s="61" t="s">
        <v>53</v>
      </c>
      <c r="C13" s="61"/>
    </row>
    <row r="14" spans="1:3" ht="15">
      <c r="A14" s="17" t="s">
        <v>2</v>
      </c>
      <c r="B14" s="17" t="s">
        <v>74</v>
      </c>
      <c r="C14" s="17"/>
    </row>
    <row r="15" spans="2:3" ht="15">
      <c r="B15" s="18"/>
      <c r="C15" s="18"/>
    </row>
    <row r="16" spans="1:5" ht="105">
      <c r="A16" s="7" t="s">
        <v>3</v>
      </c>
      <c r="B16" s="7" t="s">
        <v>4</v>
      </c>
      <c r="C16" s="7" t="s">
        <v>5</v>
      </c>
      <c r="D16" s="7" t="s">
        <v>77</v>
      </c>
      <c r="E16" s="7" t="s">
        <v>78</v>
      </c>
    </row>
    <row r="17" spans="1:5" ht="15">
      <c r="A17" s="19">
        <v>1</v>
      </c>
      <c r="B17" s="20">
        <v>2</v>
      </c>
      <c r="C17" s="19">
        <v>3</v>
      </c>
      <c r="D17" s="19">
        <v>3</v>
      </c>
      <c r="E17" s="19">
        <v>4</v>
      </c>
    </row>
    <row r="18" spans="1:5" ht="15">
      <c r="A18" s="43"/>
      <c r="B18" s="48" t="s">
        <v>6</v>
      </c>
      <c r="C18" s="48"/>
      <c r="D18" s="42"/>
      <c r="E18" s="42"/>
    </row>
    <row r="19" spans="1:5" ht="15">
      <c r="A19" s="42">
        <v>1100</v>
      </c>
      <c r="B19" s="42" t="s">
        <v>72</v>
      </c>
      <c r="C19" s="40">
        <v>12.68</v>
      </c>
      <c r="D19" s="40">
        <f>C19/67*120</f>
        <v>22.71044776119403</v>
      </c>
      <c r="E19" s="40">
        <f>C19/67*68</f>
        <v>12.869253731343283</v>
      </c>
    </row>
    <row r="20" spans="1:5" ht="30">
      <c r="A20" s="42">
        <v>1200</v>
      </c>
      <c r="B20" s="46" t="s">
        <v>73</v>
      </c>
      <c r="C20" s="40">
        <v>3.06</v>
      </c>
      <c r="D20" s="40">
        <f aca="true" t="shared" si="0" ref="D20:D61">C20/67*120</f>
        <v>5.480597014925373</v>
      </c>
      <c r="E20" s="40">
        <f aca="true" t="shared" si="1" ref="E20:E61">C20/67*68</f>
        <v>3.105671641791045</v>
      </c>
    </row>
    <row r="21" spans="1:5" ht="15">
      <c r="A21" s="42">
        <v>2222</v>
      </c>
      <c r="B21" s="46" t="s">
        <v>27</v>
      </c>
      <c r="C21" s="40">
        <v>1.08</v>
      </c>
      <c r="D21" s="40">
        <f t="shared" si="0"/>
        <v>1.9343283582089552</v>
      </c>
      <c r="E21" s="40">
        <f t="shared" si="1"/>
        <v>1.0961194029850747</v>
      </c>
    </row>
    <row r="22" spans="1:5" ht="15">
      <c r="A22" s="42">
        <v>2223</v>
      </c>
      <c r="B22" s="46" t="s">
        <v>28</v>
      </c>
      <c r="C22" s="40">
        <v>0.63</v>
      </c>
      <c r="D22" s="40">
        <f t="shared" si="0"/>
        <v>1.128358208955224</v>
      </c>
      <c r="E22" s="40">
        <f t="shared" si="1"/>
        <v>0.6394029850746269</v>
      </c>
    </row>
    <row r="23" spans="1:5" ht="30">
      <c r="A23" s="42">
        <v>2231</v>
      </c>
      <c r="B23" s="46" t="s">
        <v>45</v>
      </c>
      <c r="C23" s="40">
        <v>0.3</v>
      </c>
      <c r="D23" s="40">
        <f t="shared" si="0"/>
        <v>0.5373134328358209</v>
      </c>
      <c r="E23" s="40">
        <f t="shared" si="1"/>
        <v>0.30447761194029854</v>
      </c>
    </row>
    <row r="24" spans="1:5" ht="30">
      <c r="A24" s="42">
        <v>2243</v>
      </c>
      <c r="B24" s="46" t="s">
        <v>32</v>
      </c>
      <c r="C24" s="40">
        <v>0.26</v>
      </c>
      <c r="D24" s="40">
        <f t="shared" si="0"/>
        <v>0.4656716417910448</v>
      </c>
      <c r="E24" s="40">
        <f t="shared" si="1"/>
        <v>0.2638805970149254</v>
      </c>
    </row>
    <row r="25" spans="1:5" ht="15">
      <c r="A25" s="42">
        <v>2244</v>
      </c>
      <c r="B25" s="46" t="s">
        <v>14</v>
      </c>
      <c r="C25" s="40">
        <v>0.13</v>
      </c>
      <c r="D25" s="40">
        <f t="shared" si="0"/>
        <v>0.2328358208955224</v>
      </c>
      <c r="E25" s="40">
        <f t="shared" si="1"/>
        <v>0.1319402985074627</v>
      </c>
    </row>
    <row r="26" spans="1:5" ht="15" customHeight="1">
      <c r="A26" s="42">
        <v>2251</v>
      </c>
      <c r="B26" s="46" t="s">
        <v>11</v>
      </c>
      <c r="C26" s="40">
        <v>0.83</v>
      </c>
      <c r="D26" s="40">
        <f t="shared" si="0"/>
        <v>1.4865671641791045</v>
      </c>
      <c r="E26" s="40">
        <f t="shared" si="1"/>
        <v>0.8423880597014926</v>
      </c>
    </row>
    <row r="27" spans="1:5" ht="15">
      <c r="A27" s="42">
        <v>2279</v>
      </c>
      <c r="B27" s="46" t="s">
        <v>17</v>
      </c>
      <c r="C27" s="40">
        <v>0.07</v>
      </c>
      <c r="D27" s="40">
        <f t="shared" si="0"/>
        <v>0.12537313432835823</v>
      </c>
      <c r="E27" s="40">
        <f t="shared" si="1"/>
        <v>0.07104477611940299</v>
      </c>
    </row>
    <row r="28" spans="1:5" ht="14.25" customHeight="1">
      <c r="A28" s="42">
        <v>2321</v>
      </c>
      <c r="B28" s="46" t="s">
        <v>20</v>
      </c>
      <c r="C28" s="40">
        <v>1.8</v>
      </c>
      <c r="D28" s="40">
        <f t="shared" si="0"/>
        <v>3.2238805970149254</v>
      </c>
      <c r="E28" s="40">
        <f t="shared" si="1"/>
        <v>1.826865671641791</v>
      </c>
    </row>
    <row r="29" spans="1:5" ht="15">
      <c r="A29" s="42">
        <v>2362</v>
      </c>
      <c r="B29" s="46" t="s">
        <v>46</v>
      </c>
      <c r="C29" s="40">
        <v>0.1</v>
      </c>
      <c r="D29" s="40">
        <f t="shared" si="0"/>
        <v>0.1791044776119403</v>
      </c>
      <c r="E29" s="40">
        <f t="shared" si="1"/>
        <v>0.10149253731343284</v>
      </c>
    </row>
    <row r="30" spans="1:5" ht="15">
      <c r="A30" s="42">
        <v>2363</v>
      </c>
      <c r="B30" s="46" t="s">
        <v>39</v>
      </c>
      <c r="C30" s="40">
        <v>36.85</v>
      </c>
      <c r="D30" s="40">
        <f t="shared" si="0"/>
        <v>66</v>
      </c>
      <c r="E30" s="40">
        <f t="shared" si="1"/>
        <v>37.400000000000006</v>
      </c>
    </row>
    <row r="31" spans="1:5" ht="15">
      <c r="A31" s="42">
        <v>2370</v>
      </c>
      <c r="B31" s="46" t="s">
        <v>47</v>
      </c>
      <c r="C31" s="40">
        <v>0.01</v>
      </c>
      <c r="D31" s="40">
        <f t="shared" si="0"/>
        <v>0.01791044776119403</v>
      </c>
      <c r="E31" s="40">
        <f t="shared" si="1"/>
        <v>0.010149253731343283</v>
      </c>
    </row>
    <row r="32" spans="1:5" ht="15">
      <c r="A32" s="42">
        <v>5232</v>
      </c>
      <c r="B32" s="46" t="s">
        <v>48</v>
      </c>
      <c r="C32" s="40">
        <v>0.14</v>
      </c>
      <c r="D32" s="40">
        <f t="shared" si="0"/>
        <v>0.25074626865671645</v>
      </c>
      <c r="E32" s="40">
        <f t="shared" si="1"/>
        <v>0.14208955223880598</v>
      </c>
    </row>
    <row r="33" spans="1:5" ht="15">
      <c r="A33" s="42"/>
      <c r="B33" s="47" t="s">
        <v>7</v>
      </c>
      <c r="C33" s="41">
        <f>SUM(C19:C32)</f>
        <v>57.940000000000005</v>
      </c>
      <c r="D33" s="41">
        <f>SUM(D19:D32)</f>
        <v>103.77313432835821</v>
      </c>
      <c r="E33" s="41">
        <f>SUM(E19:E32)</f>
        <v>58.804776119402995</v>
      </c>
    </row>
    <row r="34" spans="1:5" ht="15">
      <c r="A34" s="44"/>
      <c r="B34" s="42" t="s">
        <v>8</v>
      </c>
      <c r="C34" s="42"/>
      <c r="D34" s="40"/>
      <c r="E34" s="40"/>
    </row>
    <row r="35" spans="1:5" ht="15" customHeight="1">
      <c r="A35" s="42">
        <v>1100</v>
      </c>
      <c r="B35" s="42" t="s">
        <v>72</v>
      </c>
      <c r="C35" s="40">
        <v>10.38</v>
      </c>
      <c r="D35" s="40">
        <f t="shared" si="0"/>
        <v>18.591044776119404</v>
      </c>
      <c r="E35" s="40">
        <f t="shared" si="1"/>
        <v>10.534925373134328</v>
      </c>
    </row>
    <row r="36" spans="1:5" ht="30.75" customHeight="1">
      <c r="A36" s="42">
        <v>1200</v>
      </c>
      <c r="B36" s="46" t="s">
        <v>73</v>
      </c>
      <c r="C36" s="40">
        <v>2.5</v>
      </c>
      <c r="D36" s="40">
        <f t="shared" si="0"/>
        <v>4.477611940298507</v>
      </c>
      <c r="E36" s="40">
        <f t="shared" si="1"/>
        <v>2.5373134328358207</v>
      </c>
    </row>
    <row r="37" spans="1:5" ht="15">
      <c r="A37" s="42">
        <v>2219</v>
      </c>
      <c r="B37" s="42" t="s">
        <v>31</v>
      </c>
      <c r="C37" s="40">
        <v>0.31</v>
      </c>
      <c r="D37" s="40">
        <f t="shared" si="0"/>
        <v>0.5552238805970149</v>
      </c>
      <c r="E37" s="40">
        <f t="shared" si="1"/>
        <v>0.3146268656716418</v>
      </c>
    </row>
    <row r="38" spans="1:5" ht="30">
      <c r="A38" s="42">
        <v>2234</v>
      </c>
      <c r="B38" s="46" t="s">
        <v>33</v>
      </c>
      <c r="C38" s="40">
        <v>0.02</v>
      </c>
      <c r="D38" s="40">
        <f t="shared" si="0"/>
        <v>0.03582089552238806</v>
      </c>
      <c r="E38" s="40">
        <f t="shared" si="1"/>
        <v>0.020298507462686566</v>
      </c>
    </row>
    <row r="39" spans="1:5" ht="30">
      <c r="A39" s="42">
        <v>2239</v>
      </c>
      <c r="B39" s="46" t="s">
        <v>34</v>
      </c>
      <c r="C39" s="40">
        <v>0.12</v>
      </c>
      <c r="D39" s="40">
        <f t="shared" si="0"/>
        <v>0.21492537313432836</v>
      </c>
      <c r="E39" s="40">
        <f t="shared" si="1"/>
        <v>0.1217910447761194</v>
      </c>
    </row>
    <row r="40" spans="1:5" ht="15">
      <c r="A40" s="42">
        <v>2241</v>
      </c>
      <c r="B40" s="46" t="s">
        <v>35</v>
      </c>
      <c r="C40" s="40">
        <v>0.03</v>
      </c>
      <c r="D40" s="40">
        <f t="shared" si="0"/>
        <v>0.05373134328358209</v>
      </c>
      <c r="E40" s="40">
        <f t="shared" si="1"/>
        <v>0.03044776119402985</v>
      </c>
    </row>
    <row r="41" spans="1:5" ht="15">
      <c r="A41" s="42">
        <v>2242</v>
      </c>
      <c r="B41" s="46" t="s">
        <v>12</v>
      </c>
      <c r="C41" s="40">
        <v>0.1</v>
      </c>
      <c r="D41" s="40">
        <f t="shared" si="0"/>
        <v>0.1791044776119403</v>
      </c>
      <c r="E41" s="40">
        <f t="shared" si="1"/>
        <v>0.10149253731343284</v>
      </c>
    </row>
    <row r="42" spans="1:5" ht="30">
      <c r="A42" s="42">
        <v>2243</v>
      </c>
      <c r="B42" s="46" t="s">
        <v>13</v>
      </c>
      <c r="C42" s="40">
        <v>0.1</v>
      </c>
      <c r="D42" s="40">
        <f t="shared" si="0"/>
        <v>0.1791044776119403</v>
      </c>
      <c r="E42" s="40">
        <f t="shared" si="1"/>
        <v>0.10149253731343284</v>
      </c>
    </row>
    <row r="43" spans="1:5" ht="15.75" customHeight="1">
      <c r="A43" s="42">
        <v>2244</v>
      </c>
      <c r="B43" s="46" t="s">
        <v>14</v>
      </c>
      <c r="C43" s="40">
        <v>0.04</v>
      </c>
      <c r="D43" s="40">
        <f t="shared" si="0"/>
        <v>0.07164179104477612</v>
      </c>
      <c r="E43" s="40">
        <f t="shared" si="1"/>
        <v>0.04059701492537313</v>
      </c>
    </row>
    <row r="44" spans="1:5" ht="15.75" customHeight="1">
      <c r="A44" s="42">
        <v>2247</v>
      </c>
      <c r="B44" s="48" t="s">
        <v>15</v>
      </c>
      <c r="C44" s="40">
        <v>0.03</v>
      </c>
      <c r="D44" s="40">
        <f t="shared" si="0"/>
        <v>0.05373134328358209</v>
      </c>
      <c r="E44" s="40">
        <f t="shared" si="1"/>
        <v>0.03044776119402985</v>
      </c>
    </row>
    <row r="45" spans="1:5" ht="15">
      <c r="A45" s="42">
        <v>2251</v>
      </c>
      <c r="B45" s="46" t="s">
        <v>11</v>
      </c>
      <c r="C45" s="40">
        <v>0.23</v>
      </c>
      <c r="D45" s="40">
        <f t="shared" si="0"/>
        <v>0.4119402985074627</v>
      </c>
      <c r="E45" s="40">
        <f t="shared" si="1"/>
        <v>0.23343283582089552</v>
      </c>
    </row>
    <row r="46" spans="1:5" ht="15">
      <c r="A46" s="42">
        <v>2259</v>
      </c>
      <c r="B46" s="46" t="s">
        <v>36</v>
      </c>
      <c r="C46" s="40">
        <v>0.01</v>
      </c>
      <c r="D46" s="40">
        <f t="shared" si="0"/>
        <v>0.01791044776119403</v>
      </c>
      <c r="E46" s="40">
        <f t="shared" si="1"/>
        <v>0.010149253731343283</v>
      </c>
    </row>
    <row r="47" spans="1:5" ht="17.25" customHeight="1">
      <c r="A47" s="42">
        <v>2262</v>
      </c>
      <c r="B47" s="46" t="s">
        <v>16</v>
      </c>
      <c r="C47" s="40">
        <v>0.24</v>
      </c>
      <c r="D47" s="40">
        <f t="shared" si="0"/>
        <v>0.4298507462686567</v>
      </c>
      <c r="E47" s="40">
        <f t="shared" si="1"/>
        <v>0.2435820895522388</v>
      </c>
    </row>
    <row r="48" spans="1:5" ht="15">
      <c r="A48" s="42">
        <v>2264</v>
      </c>
      <c r="B48" s="46" t="s">
        <v>41</v>
      </c>
      <c r="C48" s="40">
        <v>0.01</v>
      </c>
      <c r="D48" s="40">
        <f t="shared" si="0"/>
        <v>0.01791044776119403</v>
      </c>
      <c r="E48" s="40">
        <f t="shared" si="1"/>
        <v>0.010149253731343283</v>
      </c>
    </row>
    <row r="49" spans="1:5" ht="15">
      <c r="A49" s="42">
        <v>2279</v>
      </c>
      <c r="B49" s="46" t="s">
        <v>17</v>
      </c>
      <c r="C49" s="40">
        <v>0.04</v>
      </c>
      <c r="D49" s="40">
        <f t="shared" si="0"/>
        <v>0.07164179104477612</v>
      </c>
      <c r="E49" s="40">
        <f t="shared" si="1"/>
        <v>0.04059701492537313</v>
      </c>
    </row>
    <row r="50" spans="1:5" ht="15">
      <c r="A50" s="42">
        <v>2311</v>
      </c>
      <c r="B50" s="46" t="s">
        <v>18</v>
      </c>
      <c r="C50" s="40">
        <v>0.16</v>
      </c>
      <c r="D50" s="40">
        <f t="shared" si="0"/>
        <v>0.2865671641791045</v>
      </c>
      <c r="E50" s="40">
        <f t="shared" si="1"/>
        <v>0.16238805970149253</v>
      </c>
    </row>
    <row r="51" spans="1:5" ht="15">
      <c r="A51" s="42">
        <v>2312</v>
      </c>
      <c r="B51" s="46" t="s">
        <v>19</v>
      </c>
      <c r="C51" s="40">
        <v>0.03</v>
      </c>
      <c r="D51" s="40">
        <f t="shared" si="0"/>
        <v>0.05373134328358209</v>
      </c>
      <c r="E51" s="40">
        <f t="shared" si="1"/>
        <v>0.03044776119402985</v>
      </c>
    </row>
    <row r="52" spans="1:5" ht="15">
      <c r="A52" s="42">
        <v>2322</v>
      </c>
      <c r="B52" s="46" t="s">
        <v>21</v>
      </c>
      <c r="C52" s="40">
        <v>0.62</v>
      </c>
      <c r="D52" s="40">
        <f t="shared" si="0"/>
        <v>1.1104477611940298</v>
      </c>
      <c r="E52" s="40">
        <f t="shared" si="1"/>
        <v>0.6292537313432836</v>
      </c>
    </row>
    <row r="53" spans="1:5" ht="15" customHeight="1">
      <c r="A53" s="42">
        <v>2350</v>
      </c>
      <c r="B53" s="46" t="s">
        <v>22</v>
      </c>
      <c r="C53" s="40">
        <v>0.62</v>
      </c>
      <c r="D53" s="40">
        <f t="shared" si="0"/>
        <v>1.1104477611940298</v>
      </c>
      <c r="E53" s="40">
        <f t="shared" si="1"/>
        <v>0.6292537313432836</v>
      </c>
    </row>
    <row r="54" spans="1:5" ht="15">
      <c r="A54" s="42">
        <v>2361</v>
      </c>
      <c r="B54" s="46" t="s">
        <v>23</v>
      </c>
      <c r="C54" s="40">
        <v>0.19</v>
      </c>
      <c r="D54" s="40">
        <f t="shared" si="0"/>
        <v>0.3402985074626866</v>
      </c>
      <c r="E54" s="40">
        <f t="shared" si="1"/>
        <v>0.1928358208955224</v>
      </c>
    </row>
    <row r="55" spans="1:5" ht="15">
      <c r="A55" s="42">
        <v>2400</v>
      </c>
      <c r="B55" s="46" t="s">
        <v>29</v>
      </c>
      <c r="C55" s="40">
        <v>0.03</v>
      </c>
      <c r="D55" s="40">
        <f t="shared" si="0"/>
        <v>0.05373134328358209</v>
      </c>
      <c r="E55" s="40">
        <f t="shared" si="1"/>
        <v>0.03044776119402985</v>
      </c>
    </row>
    <row r="56" spans="1:5" ht="13.5" customHeight="1">
      <c r="A56" s="42">
        <v>2512</v>
      </c>
      <c r="B56" s="46" t="s">
        <v>40</v>
      </c>
      <c r="C56" s="40">
        <v>16.12</v>
      </c>
      <c r="D56" s="40">
        <f t="shared" si="0"/>
        <v>28.871641791044777</v>
      </c>
      <c r="E56" s="40">
        <f t="shared" si="1"/>
        <v>16.360597014925375</v>
      </c>
    </row>
    <row r="57" spans="1:5" ht="14.25" customHeight="1">
      <c r="A57" s="42">
        <v>2515</v>
      </c>
      <c r="B57" s="46" t="s">
        <v>24</v>
      </c>
      <c r="C57" s="40">
        <v>0.04</v>
      </c>
      <c r="D57" s="40">
        <f t="shared" si="0"/>
        <v>0.07164179104477612</v>
      </c>
      <c r="E57" s="40">
        <f t="shared" si="1"/>
        <v>0.04059701492537313</v>
      </c>
    </row>
    <row r="58" spans="1:5" ht="15">
      <c r="A58" s="42">
        <v>2519</v>
      </c>
      <c r="B58" s="46" t="s">
        <v>26</v>
      </c>
      <c r="C58" s="40">
        <v>0.01</v>
      </c>
      <c r="D58" s="40">
        <f t="shared" si="0"/>
        <v>0.01791044776119403</v>
      </c>
      <c r="E58" s="40">
        <f t="shared" si="1"/>
        <v>0.010149253731343283</v>
      </c>
    </row>
    <row r="59" spans="1:5" ht="15">
      <c r="A59" s="42">
        <v>5232</v>
      </c>
      <c r="B59" s="46" t="s">
        <v>25</v>
      </c>
      <c r="C59" s="40">
        <v>1.71</v>
      </c>
      <c r="D59" s="40">
        <f t="shared" si="0"/>
        <v>3.062686567164179</v>
      </c>
      <c r="E59" s="40">
        <f t="shared" si="1"/>
        <v>1.7355223880597013</v>
      </c>
    </row>
    <row r="60" spans="1:5" ht="15">
      <c r="A60" s="42">
        <v>5240</v>
      </c>
      <c r="B60" s="46" t="s">
        <v>37</v>
      </c>
      <c r="C60" s="40">
        <v>0.3</v>
      </c>
      <c r="D60" s="40">
        <f t="shared" si="0"/>
        <v>0.5373134328358209</v>
      </c>
      <c r="E60" s="40">
        <f t="shared" si="1"/>
        <v>0.30447761194029854</v>
      </c>
    </row>
    <row r="61" spans="1:5" ht="15" customHeight="1">
      <c r="A61" s="42">
        <v>5250</v>
      </c>
      <c r="B61" s="46" t="s">
        <v>38</v>
      </c>
      <c r="C61" s="40">
        <v>1.2</v>
      </c>
      <c r="D61" s="40">
        <f t="shared" si="0"/>
        <v>2.1492537313432836</v>
      </c>
      <c r="E61" s="40">
        <f t="shared" si="1"/>
        <v>1.2179104477611942</v>
      </c>
    </row>
    <row r="62" spans="1:5" ht="15">
      <c r="A62" s="44"/>
      <c r="B62" s="49" t="s">
        <v>9</v>
      </c>
      <c r="C62" s="41">
        <f>SUM(C35:C61)</f>
        <v>35.18999999999999</v>
      </c>
      <c r="D62" s="41">
        <f>SUM(D35:D61)</f>
        <v>63.02686567164181</v>
      </c>
      <c r="E62" s="41">
        <f>SUM(E35:E61)</f>
        <v>35.71522388059701</v>
      </c>
    </row>
    <row r="63" spans="1:5" ht="15">
      <c r="A63" s="44"/>
      <c r="B63" s="49" t="s">
        <v>30</v>
      </c>
      <c r="C63" s="41">
        <f>C62+C33</f>
        <v>93.13</v>
      </c>
      <c r="D63" s="41">
        <f>D62+D33</f>
        <v>166.8</v>
      </c>
      <c r="E63" s="41">
        <f>E62+E33</f>
        <v>94.52000000000001</v>
      </c>
    </row>
    <row r="64" spans="1:3" ht="15">
      <c r="A64" s="5"/>
      <c r="B64" s="30"/>
      <c r="C64" s="30"/>
    </row>
    <row r="65" spans="1:5" ht="15.75" customHeight="1">
      <c r="A65" s="62" t="s">
        <v>79</v>
      </c>
      <c r="B65" s="63"/>
      <c r="C65" s="35">
        <v>67</v>
      </c>
      <c r="D65" s="7">
        <v>120</v>
      </c>
      <c r="E65" s="7">
        <v>68</v>
      </c>
    </row>
    <row r="66" spans="1:5" ht="27.75" customHeight="1">
      <c r="A66" s="62" t="s">
        <v>80</v>
      </c>
      <c r="B66" s="63"/>
      <c r="C66" s="36">
        <f>C63/C65</f>
        <v>1.39</v>
      </c>
      <c r="D66" s="27">
        <f>D63/D65</f>
        <v>1.3900000000000001</v>
      </c>
      <c r="E66" s="27">
        <f>E63/E65</f>
        <v>1.3900000000000001</v>
      </c>
    </row>
    <row r="67" spans="1:3" ht="15">
      <c r="A67" s="30"/>
      <c r="B67" s="12"/>
      <c r="C67" s="12"/>
    </row>
    <row r="68" spans="1:5" s="10" customFormat="1" ht="19.5" customHeight="1">
      <c r="A68" s="62" t="s">
        <v>81</v>
      </c>
      <c r="B68" s="63"/>
      <c r="C68" s="9"/>
      <c r="D68" s="9"/>
      <c r="E68" s="9"/>
    </row>
    <row r="69" spans="1:5" s="10" customFormat="1" ht="31.5" customHeight="1">
      <c r="A69" s="62" t="s">
        <v>82</v>
      </c>
      <c r="B69" s="63"/>
      <c r="C69" s="9"/>
      <c r="D69" s="9"/>
      <c r="E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B13:C13"/>
    <mergeCell ref="A65:B65"/>
    <mergeCell ref="A7:E7"/>
    <mergeCell ref="B8:C8"/>
    <mergeCell ref="A68:B68"/>
    <mergeCell ref="A69:B69"/>
    <mergeCell ref="A66:B66"/>
    <mergeCell ref="A9:C9"/>
    <mergeCell ref="A10:C10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5.7109375" style="14" customWidth="1"/>
    <col min="2" max="2" width="51.8515625" style="14" customWidth="1"/>
    <col min="3" max="3" width="20.00390625" style="14" customWidth="1"/>
    <col min="4" max="4" width="20.421875" style="14" customWidth="1"/>
    <col min="5" max="16384" width="9.140625" style="14" customWidth="1"/>
  </cols>
  <sheetData>
    <row r="1" spans="2:4" ht="15">
      <c r="B1" s="5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.75" customHeight="1">
      <c r="A9" s="61" t="s">
        <v>1</v>
      </c>
      <c r="B9" s="61"/>
      <c r="C9" s="61"/>
      <c r="D9" s="61"/>
    </row>
    <row r="10" spans="1:4" ht="15.75" customHeight="1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20.25" customHeight="1">
      <c r="A12" s="17"/>
      <c r="B12" s="61" t="s">
        <v>54</v>
      </c>
      <c r="C12" s="61"/>
      <c r="D12" s="61"/>
    </row>
    <row r="13" spans="1:4" ht="15">
      <c r="A13" s="17"/>
      <c r="B13" s="61" t="s">
        <v>55</v>
      </c>
      <c r="C13" s="61"/>
      <c r="D13" s="61"/>
    </row>
    <row r="14" spans="1:4" ht="15">
      <c r="A14" s="17" t="s">
        <v>2</v>
      </c>
      <c r="B14" s="17" t="s">
        <v>74</v>
      </c>
      <c r="C14" s="17"/>
      <c r="D14" s="17"/>
    </row>
    <row r="15" spans="2:4" ht="15">
      <c r="B15" s="18"/>
      <c r="C15" s="18"/>
      <c r="D15" s="18"/>
    </row>
    <row r="16" spans="1:4" ht="101.25" customHeight="1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43">
        <v>1</v>
      </c>
      <c r="B17" s="51">
        <v>2</v>
      </c>
      <c r="C17" s="43">
        <v>3</v>
      </c>
      <c r="D17" s="43">
        <v>4</v>
      </c>
    </row>
    <row r="18" spans="1:4" ht="15">
      <c r="A18" s="43"/>
      <c r="B18" s="48" t="s">
        <v>6</v>
      </c>
      <c r="C18" s="48"/>
      <c r="D18" s="48"/>
    </row>
    <row r="19" spans="1:4" ht="15">
      <c r="A19" s="42">
        <v>1100</v>
      </c>
      <c r="B19" s="42" t="s">
        <v>72</v>
      </c>
      <c r="C19" s="40">
        <f>D19/1994*500</f>
        <v>177.20411233701105</v>
      </c>
      <c r="D19" s="40">
        <v>706.69</v>
      </c>
    </row>
    <row r="20" spans="1:4" ht="30">
      <c r="A20" s="42">
        <v>1200</v>
      </c>
      <c r="B20" s="46" t="s">
        <v>73</v>
      </c>
      <c r="C20" s="40">
        <f aca="true" t="shared" si="0" ref="C20:C61">D20/1994*500</f>
        <v>42.688064192577734</v>
      </c>
      <c r="D20" s="40">
        <v>170.24</v>
      </c>
    </row>
    <row r="21" spans="1:4" ht="15">
      <c r="A21" s="42">
        <v>2222</v>
      </c>
      <c r="B21" s="46" t="s">
        <v>27</v>
      </c>
      <c r="C21" s="40">
        <f t="shared" si="0"/>
        <v>15.14543630892678</v>
      </c>
      <c r="D21" s="40">
        <v>60.4</v>
      </c>
    </row>
    <row r="22" spans="1:4" ht="15">
      <c r="A22" s="42">
        <v>2223</v>
      </c>
      <c r="B22" s="46" t="s">
        <v>28</v>
      </c>
      <c r="C22" s="40">
        <f t="shared" si="0"/>
        <v>8.736208625877634</v>
      </c>
      <c r="D22" s="40">
        <v>34.84</v>
      </c>
    </row>
    <row r="23" spans="1:4" ht="30">
      <c r="A23" s="42">
        <v>2231</v>
      </c>
      <c r="B23" s="46" t="s">
        <v>45</v>
      </c>
      <c r="C23" s="40">
        <f t="shared" si="0"/>
        <v>4.245235707121364</v>
      </c>
      <c r="D23" s="40">
        <v>16.93</v>
      </c>
    </row>
    <row r="24" spans="1:4" ht="30">
      <c r="A24" s="42">
        <v>2243</v>
      </c>
      <c r="B24" s="46" t="s">
        <v>32</v>
      </c>
      <c r="C24" s="40">
        <f t="shared" si="0"/>
        <v>3.6083249749247748</v>
      </c>
      <c r="D24" s="40">
        <v>14.39</v>
      </c>
    </row>
    <row r="25" spans="1:4" ht="15">
      <c r="A25" s="42">
        <v>2244</v>
      </c>
      <c r="B25" s="46" t="s">
        <v>14</v>
      </c>
      <c r="C25" s="40">
        <f t="shared" si="0"/>
        <v>1.8004012036108326</v>
      </c>
      <c r="D25" s="40">
        <v>7.18</v>
      </c>
    </row>
    <row r="26" spans="1:4" ht="15">
      <c r="A26" s="42">
        <v>2251</v>
      </c>
      <c r="B26" s="46" t="s">
        <v>11</v>
      </c>
      <c r="C26" s="40">
        <f t="shared" si="0"/>
        <v>11.547141424272818</v>
      </c>
      <c r="D26" s="40">
        <v>46.05</v>
      </c>
    </row>
    <row r="27" spans="1:4" ht="15.75" customHeight="1">
      <c r="A27" s="42">
        <v>2279</v>
      </c>
      <c r="B27" s="46" t="s">
        <v>17</v>
      </c>
      <c r="C27" s="40">
        <f t="shared" si="0"/>
        <v>0.9528585757271816</v>
      </c>
      <c r="D27" s="40">
        <v>3.8</v>
      </c>
    </row>
    <row r="28" spans="1:4" ht="15">
      <c r="A28" s="42">
        <v>2321</v>
      </c>
      <c r="B28" s="46" t="s">
        <v>20</v>
      </c>
      <c r="C28" s="40">
        <f t="shared" si="0"/>
        <v>25.15546639919759</v>
      </c>
      <c r="D28" s="40">
        <v>100.32</v>
      </c>
    </row>
    <row r="29" spans="1:4" ht="15">
      <c r="A29" s="42">
        <v>2362</v>
      </c>
      <c r="B29" s="46" t="s">
        <v>46</v>
      </c>
      <c r="C29" s="40">
        <f t="shared" si="0"/>
        <v>1.4317953861584753</v>
      </c>
      <c r="D29" s="40">
        <v>5.71</v>
      </c>
    </row>
    <row r="30" spans="1:4" ht="15">
      <c r="A30" s="42">
        <v>2363</v>
      </c>
      <c r="B30" s="46" t="s">
        <v>39</v>
      </c>
      <c r="C30" s="40">
        <f t="shared" si="0"/>
        <v>524.9999999999999</v>
      </c>
      <c r="D30" s="40">
        <v>2093.7</v>
      </c>
    </row>
    <row r="31" spans="1:4" ht="15">
      <c r="A31" s="42">
        <v>2370</v>
      </c>
      <c r="B31" s="46" t="s">
        <v>47</v>
      </c>
      <c r="C31" s="40">
        <f t="shared" si="0"/>
        <v>0.16800401203610832</v>
      </c>
      <c r="D31" s="40">
        <v>0.67</v>
      </c>
    </row>
    <row r="32" spans="1:4" ht="15" customHeight="1">
      <c r="A32" s="42">
        <v>5232</v>
      </c>
      <c r="B32" s="46" t="s">
        <v>48</v>
      </c>
      <c r="C32" s="40">
        <f t="shared" si="0"/>
        <v>1.9182547642928787</v>
      </c>
      <c r="D32" s="40">
        <v>7.65</v>
      </c>
    </row>
    <row r="33" spans="1:4" ht="15">
      <c r="A33" s="42"/>
      <c r="B33" s="47" t="s">
        <v>7</v>
      </c>
      <c r="C33" s="41">
        <f>SUM(C19:C32)</f>
        <v>819.6013039117352</v>
      </c>
      <c r="D33" s="41">
        <f>SUM(D19:D32)</f>
        <v>3268.57</v>
      </c>
    </row>
    <row r="34" spans="1:4" ht="14.25" customHeight="1">
      <c r="A34" s="44"/>
      <c r="B34" s="42" t="s">
        <v>8</v>
      </c>
      <c r="C34" s="40"/>
      <c r="D34" s="42"/>
    </row>
    <row r="35" spans="1:4" ht="15">
      <c r="A35" s="42">
        <v>1100</v>
      </c>
      <c r="B35" s="42" t="s">
        <v>72</v>
      </c>
      <c r="C35" s="40">
        <f t="shared" si="0"/>
        <v>123.16449348044132</v>
      </c>
      <c r="D35" s="40">
        <v>491.18</v>
      </c>
    </row>
    <row r="36" spans="1:4" ht="30">
      <c r="A36" s="42">
        <v>1200</v>
      </c>
      <c r="B36" s="46" t="s">
        <v>73</v>
      </c>
      <c r="C36" s="40">
        <f t="shared" si="0"/>
        <v>29.67151454363089</v>
      </c>
      <c r="D36" s="40">
        <v>118.33</v>
      </c>
    </row>
    <row r="37" spans="1:4" ht="15">
      <c r="A37" s="42">
        <v>2219</v>
      </c>
      <c r="B37" s="42" t="s">
        <v>31</v>
      </c>
      <c r="C37" s="40">
        <f t="shared" si="0"/>
        <v>3.688565697091274</v>
      </c>
      <c r="D37" s="40">
        <v>14.71</v>
      </c>
    </row>
    <row r="38" spans="1:4" ht="30">
      <c r="A38" s="42">
        <v>2234</v>
      </c>
      <c r="B38" s="46" t="s">
        <v>33</v>
      </c>
      <c r="C38" s="40">
        <f t="shared" si="0"/>
        <v>0.275827482447342</v>
      </c>
      <c r="D38" s="40">
        <v>1.1</v>
      </c>
    </row>
    <row r="39" spans="1:4" ht="30">
      <c r="A39" s="42">
        <v>2239</v>
      </c>
      <c r="B39" s="46" t="s">
        <v>34</v>
      </c>
      <c r="C39" s="40">
        <f t="shared" si="0"/>
        <v>1.4819458375125376</v>
      </c>
      <c r="D39" s="40">
        <v>5.91</v>
      </c>
    </row>
    <row r="40" spans="1:4" ht="15">
      <c r="A40" s="42">
        <v>2241</v>
      </c>
      <c r="B40" s="46" t="s">
        <v>35</v>
      </c>
      <c r="C40" s="40">
        <f t="shared" si="0"/>
        <v>0.31093279839518556</v>
      </c>
      <c r="D40" s="40">
        <v>1.24</v>
      </c>
    </row>
    <row r="41" spans="1:4" ht="15">
      <c r="A41" s="42">
        <v>2242</v>
      </c>
      <c r="B41" s="46" t="s">
        <v>12</v>
      </c>
      <c r="C41" s="40">
        <f t="shared" si="0"/>
        <v>1.2086258776328986</v>
      </c>
      <c r="D41" s="40">
        <v>4.82</v>
      </c>
    </row>
    <row r="42" spans="1:4" ht="30">
      <c r="A42" s="42">
        <v>2243</v>
      </c>
      <c r="B42" s="46" t="s">
        <v>13</v>
      </c>
      <c r="C42" s="40">
        <f t="shared" si="0"/>
        <v>1.1860581745235708</v>
      </c>
      <c r="D42" s="40">
        <v>4.73</v>
      </c>
    </row>
    <row r="43" spans="1:4" ht="15">
      <c r="A43" s="42">
        <v>2244</v>
      </c>
      <c r="B43" s="46" t="s">
        <v>14</v>
      </c>
      <c r="C43" s="40">
        <f t="shared" si="0"/>
        <v>0.7522567703109327</v>
      </c>
      <c r="D43" s="40">
        <v>3</v>
      </c>
    </row>
    <row r="44" spans="1:4" ht="15">
      <c r="A44" s="42">
        <v>2247</v>
      </c>
      <c r="B44" s="48" t="s">
        <v>15</v>
      </c>
      <c r="C44" s="40">
        <f t="shared" si="0"/>
        <v>0.3485456369107322</v>
      </c>
      <c r="D44" s="40">
        <v>1.39</v>
      </c>
    </row>
    <row r="45" spans="1:4" ht="15">
      <c r="A45" s="42">
        <v>2251</v>
      </c>
      <c r="B45" s="46" t="s">
        <v>11</v>
      </c>
      <c r="C45" s="40">
        <f t="shared" si="0"/>
        <v>2.7407221664994985</v>
      </c>
      <c r="D45" s="40">
        <v>10.93</v>
      </c>
    </row>
    <row r="46" spans="1:4" ht="15">
      <c r="A46" s="42">
        <v>2259</v>
      </c>
      <c r="B46" s="46" t="s">
        <v>36</v>
      </c>
      <c r="C46" s="40">
        <f t="shared" si="0"/>
        <v>0.022567703109327986</v>
      </c>
      <c r="D46" s="40">
        <v>0.09</v>
      </c>
    </row>
    <row r="47" spans="1:4" ht="15">
      <c r="A47" s="42">
        <v>2262</v>
      </c>
      <c r="B47" s="46" t="s">
        <v>16</v>
      </c>
      <c r="C47" s="40">
        <f t="shared" si="0"/>
        <v>2.881143430290873</v>
      </c>
      <c r="D47" s="40">
        <v>11.49</v>
      </c>
    </row>
    <row r="48" spans="1:4" ht="15">
      <c r="A48" s="42">
        <v>2264</v>
      </c>
      <c r="B48" s="46" t="s">
        <v>41</v>
      </c>
      <c r="C48" s="40">
        <f t="shared" si="0"/>
        <v>0.025075225677031094</v>
      </c>
      <c r="D48" s="40">
        <v>0.1</v>
      </c>
    </row>
    <row r="49" spans="1:4" ht="15.75" customHeight="1">
      <c r="A49" s="42">
        <v>2279</v>
      </c>
      <c r="B49" s="46" t="s">
        <v>17</v>
      </c>
      <c r="C49" s="40">
        <f t="shared" si="0"/>
        <v>0.8776328986960883</v>
      </c>
      <c r="D49" s="40">
        <v>3.5</v>
      </c>
    </row>
    <row r="50" spans="1:4" ht="15">
      <c r="A50" s="42">
        <v>2311</v>
      </c>
      <c r="B50" s="46" t="s">
        <v>18</v>
      </c>
      <c r="C50" s="40">
        <f t="shared" si="0"/>
        <v>1.700100300902708</v>
      </c>
      <c r="D50" s="40">
        <v>6.78</v>
      </c>
    </row>
    <row r="51" spans="1:4" ht="15">
      <c r="A51" s="42">
        <v>2312</v>
      </c>
      <c r="B51" s="46" t="s">
        <v>19</v>
      </c>
      <c r="C51" s="40">
        <f t="shared" si="0"/>
        <v>0.35606820461384153</v>
      </c>
      <c r="D51" s="40">
        <v>1.42</v>
      </c>
    </row>
    <row r="52" spans="1:4" ht="15" customHeight="1">
      <c r="A52" s="42">
        <v>2322</v>
      </c>
      <c r="B52" s="46" t="s">
        <v>21</v>
      </c>
      <c r="C52" s="40">
        <f t="shared" si="0"/>
        <v>7.367101303911735</v>
      </c>
      <c r="D52" s="40">
        <v>29.38</v>
      </c>
    </row>
    <row r="53" spans="1:4" ht="15" customHeight="1">
      <c r="A53" s="42">
        <v>2350</v>
      </c>
      <c r="B53" s="46" t="s">
        <v>22</v>
      </c>
      <c r="C53" s="40">
        <f t="shared" si="0"/>
        <v>7.354563691073219</v>
      </c>
      <c r="D53" s="40">
        <v>29.33</v>
      </c>
    </row>
    <row r="54" spans="1:4" ht="15">
      <c r="A54" s="42">
        <v>2361</v>
      </c>
      <c r="B54" s="46" t="s">
        <v>23</v>
      </c>
      <c r="C54" s="40">
        <f t="shared" si="0"/>
        <v>2.254262788365095</v>
      </c>
      <c r="D54" s="40">
        <v>8.99</v>
      </c>
    </row>
    <row r="55" spans="1:4" ht="15">
      <c r="A55" s="42">
        <v>2400</v>
      </c>
      <c r="B55" s="46" t="s">
        <v>29</v>
      </c>
      <c r="C55" s="40">
        <f t="shared" si="0"/>
        <v>0.413741223671013</v>
      </c>
      <c r="D55" s="40">
        <v>1.65</v>
      </c>
    </row>
    <row r="56" spans="1:4" ht="14.25" customHeight="1">
      <c r="A56" s="42">
        <v>2512</v>
      </c>
      <c r="B56" s="46" t="s">
        <v>40</v>
      </c>
      <c r="C56" s="40">
        <f t="shared" si="0"/>
        <v>211.5346038114343</v>
      </c>
      <c r="D56" s="40">
        <v>843.6</v>
      </c>
    </row>
    <row r="57" spans="1:4" ht="15">
      <c r="A57" s="42">
        <v>2515</v>
      </c>
      <c r="B57" s="46" t="s">
        <v>24</v>
      </c>
      <c r="C57" s="40">
        <f t="shared" si="0"/>
        <v>0.010030090270812437</v>
      </c>
      <c r="D57" s="40">
        <v>0.04</v>
      </c>
    </row>
    <row r="58" spans="1:4" ht="15">
      <c r="A58" s="42">
        <v>2519</v>
      </c>
      <c r="B58" s="46" t="s">
        <v>26</v>
      </c>
      <c r="C58" s="40">
        <f t="shared" si="0"/>
        <v>0.020060180541624874</v>
      </c>
      <c r="D58" s="40">
        <v>0.08</v>
      </c>
    </row>
    <row r="59" spans="1:4" ht="15">
      <c r="A59" s="42">
        <v>5232</v>
      </c>
      <c r="B59" s="46" t="s">
        <v>25</v>
      </c>
      <c r="C59" s="40">
        <f t="shared" si="0"/>
        <v>0.37612838515546637</v>
      </c>
      <c r="D59" s="40">
        <v>1.5</v>
      </c>
    </row>
    <row r="60" spans="1:4" ht="15">
      <c r="A60" s="42">
        <v>5240</v>
      </c>
      <c r="B60" s="46" t="s">
        <v>37</v>
      </c>
      <c r="C60" s="40">
        <f t="shared" si="0"/>
        <v>0.07522567703109329</v>
      </c>
      <c r="D60" s="40">
        <v>0.3</v>
      </c>
    </row>
    <row r="61" spans="1:4" ht="15">
      <c r="A61" s="42">
        <v>5250</v>
      </c>
      <c r="B61" s="46" t="s">
        <v>38</v>
      </c>
      <c r="C61" s="40">
        <f t="shared" si="0"/>
        <v>0.30090270812437314</v>
      </c>
      <c r="D61" s="40">
        <v>1.2</v>
      </c>
    </row>
    <row r="62" spans="1:4" ht="15">
      <c r="A62" s="44"/>
      <c r="B62" s="49" t="s">
        <v>9</v>
      </c>
      <c r="C62" s="41">
        <f>SUM(C35:C61)</f>
        <v>400.3986960882648</v>
      </c>
      <c r="D62" s="41">
        <f>SUM(D35:D61)</f>
        <v>1596.79</v>
      </c>
    </row>
    <row r="63" spans="1:4" ht="15">
      <c r="A63" s="44"/>
      <c r="B63" s="49" t="s">
        <v>30</v>
      </c>
      <c r="C63" s="41">
        <f>C62+C33</f>
        <v>1220</v>
      </c>
      <c r="D63" s="41">
        <f>D62+D33</f>
        <v>4865.360000000001</v>
      </c>
    </row>
    <row r="64" spans="1:4" ht="15">
      <c r="A64" s="5"/>
      <c r="B64" s="30"/>
      <c r="C64" s="30"/>
      <c r="D64" s="30"/>
    </row>
    <row r="65" spans="1:4" ht="15.75" customHeight="1">
      <c r="A65" s="62" t="s">
        <v>79</v>
      </c>
      <c r="B65" s="63"/>
      <c r="C65" s="7">
        <v>500</v>
      </c>
      <c r="D65" s="7">
        <v>1994</v>
      </c>
    </row>
    <row r="66" spans="1:4" ht="39.75" customHeight="1">
      <c r="A66" s="62" t="s">
        <v>80</v>
      </c>
      <c r="B66" s="63"/>
      <c r="C66" s="27">
        <f>C63/C65</f>
        <v>2.44</v>
      </c>
      <c r="D66" s="27">
        <f>D63/D65</f>
        <v>2.4400000000000004</v>
      </c>
    </row>
    <row r="67" spans="1:4" ht="15.75" customHeight="1">
      <c r="A67" s="8"/>
      <c r="B67" s="52"/>
      <c r="C67" s="36"/>
      <c r="D67" s="36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B13:D13"/>
    <mergeCell ref="A65:B65"/>
    <mergeCell ref="A7:D7"/>
    <mergeCell ref="B8:D8"/>
    <mergeCell ref="A68:B68"/>
    <mergeCell ref="A69:B69"/>
    <mergeCell ref="A66:B66"/>
    <mergeCell ref="A9:D9"/>
    <mergeCell ref="A10:D10"/>
    <mergeCell ref="B11:D11"/>
    <mergeCell ref="B12:D12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C45" sqref="C45:C47"/>
    </sheetView>
  </sheetViews>
  <sheetFormatPr defaultColWidth="9.140625" defaultRowHeight="12.75"/>
  <cols>
    <col min="1" max="1" width="15.7109375" style="14" customWidth="1"/>
    <col min="2" max="2" width="52.421875" style="14" customWidth="1"/>
    <col min="3" max="3" width="20.28125" style="14" customWidth="1"/>
    <col min="4" max="4" width="21.140625" style="14" customWidth="1"/>
    <col min="5" max="16384" width="9.140625" style="14" customWidth="1"/>
  </cols>
  <sheetData>
    <row r="1" spans="2:4" ht="15">
      <c r="B1" s="3"/>
      <c r="C1" s="3"/>
      <c r="D1" s="3" t="s">
        <v>68</v>
      </c>
    </row>
    <row r="2" spans="2:4" ht="15">
      <c r="B2" s="5"/>
      <c r="C2" s="4"/>
      <c r="D2" s="4" t="s">
        <v>69</v>
      </c>
    </row>
    <row r="3" spans="2:4" ht="15">
      <c r="B3" s="5"/>
      <c r="C3" s="4"/>
      <c r="D3" s="4" t="s">
        <v>70</v>
      </c>
    </row>
    <row r="4" spans="2:4" ht="15">
      <c r="B4" s="5"/>
      <c r="C4" s="3"/>
      <c r="D4" s="3" t="s">
        <v>75</v>
      </c>
    </row>
    <row r="5" ht="15">
      <c r="D5" s="3" t="s">
        <v>76</v>
      </c>
    </row>
    <row r="6" ht="15">
      <c r="D6" s="3"/>
    </row>
    <row r="7" spans="1:4" ht="15.75">
      <c r="A7" s="66" t="s">
        <v>10</v>
      </c>
      <c r="B7" s="66"/>
      <c r="C7" s="66"/>
      <c r="D7" s="66"/>
    </row>
    <row r="8" spans="2:4" ht="15">
      <c r="B8" s="65"/>
      <c r="C8" s="65"/>
      <c r="D8" s="65"/>
    </row>
    <row r="9" spans="1:4" ht="15.75" customHeight="1">
      <c r="A9" s="61" t="s">
        <v>1</v>
      </c>
      <c r="B9" s="61"/>
      <c r="C9" s="61"/>
      <c r="D9" s="61"/>
    </row>
    <row r="10" spans="1:4" ht="15.75" customHeight="1">
      <c r="A10" s="61" t="s">
        <v>0</v>
      </c>
      <c r="B10" s="61"/>
      <c r="C10" s="61"/>
      <c r="D10" s="61"/>
    </row>
    <row r="11" spans="1:4" ht="15">
      <c r="A11" s="17"/>
      <c r="B11" s="61" t="s">
        <v>44</v>
      </c>
      <c r="C11" s="61"/>
      <c r="D11" s="61"/>
    </row>
    <row r="12" spans="1:4" ht="20.25" customHeight="1">
      <c r="A12" s="17"/>
      <c r="B12" s="61" t="s">
        <v>54</v>
      </c>
      <c r="C12" s="61"/>
      <c r="D12" s="61"/>
    </row>
    <row r="13" spans="1:4" ht="15">
      <c r="A13" s="17"/>
      <c r="B13" s="61" t="s">
        <v>56</v>
      </c>
      <c r="C13" s="61"/>
      <c r="D13" s="61"/>
    </row>
    <row r="14" spans="1:4" ht="15">
      <c r="A14" s="17" t="s">
        <v>2</v>
      </c>
      <c r="B14" s="17" t="s">
        <v>74</v>
      </c>
      <c r="C14" s="17"/>
      <c r="D14" s="17"/>
    </row>
    <row r="15" spans="2:4" ht="15">
      <c r="B15" s="18"/>
      <c r="C15" s="18"/>
      <c r="D15" s="18"/>
    </row>
    <row r="16" spans="1:4" ht="95.25" customHeight="1">
      <c r="A16" s="7" t="s">
        <v>3</v>
      </c>
      <c r="B16" s="7" t="s">
        <v>4</v>
      </c>
      <c r="C16" s="7" t="s">
        <v>77</v>
      </c>
      <c r="D16" s="7" t="s">
        <v>78</v>
      </c>
    </row>
    <row r="17" spans="1:4" ht="15">
      <c r="A17" s="43">
        <v>1</v>
      </c>
      <c r="B17" s="51">
        <v>2</v>
      </c>
      <c r="C17" s="43">
        <v>3</v>
      </c>
      <c r="D17" s="43">
        <v>4</v>
      </c>
    </row>
    <row r="18" spans="1:4" ht="15">
      <c r="A18" s="43"/>
      <c r="B18" s="48" t="s">
        <v>6</v>
      </c>
      <c r="C18" s="48"/>
      <c r="D18" s="48"/>
    </row>
    <row r="19" spans="1:4" ht="15">
      <c r="A19" s="42">
        <v>1100</v>
      </c>
      <c r="B19" s="42" t="s">
        <v>72</v>
      </c>
      <c r="C19" s="40">
        <f>D19/58*200</f>
        <v>40.62068965517241</v>
      </c>
      <c r="D19" s="40">
        <v>11.78</v>
      </c>
    </row>
    <row r="20" spans="1:4" ht="30">
      <c r="A20" s="42">
        <v>1200</v>
      </c>
      <c r="B20" s="46" t="s">
        <v>73</v>
      </c>
      <c r="C20" s="40">
        <f aca="true" t="shared" si="0" ref="C20:C61">D20/58*200</f>
        <v>9.793103448275861</v>
      </c>
      <c r="D20" s="40">
        <v>2.84</v>
      </c>
    </row>
    <row r="21" spans="1:4" ht="15">
      <c r="A21" s="42">
        <v>2222</v>
      </c>
      <c r="B21" s="46" t="s">
        <v>27</v>
      </c>
      <c r="C21" s="40">
        <f t="shared" si="0"/>
        <v>3.4482758620689653</v>
      </c>
      <c r="D21" s="40">
        <v>1</v>
      </c>
    </row>
    <row r="22" spans="1:4" ht="15">
      <c r="A22" s="42">
        <v>2223</v>
      </c>
      <c r="B22" s="46" t="s">
        <v>28</v>
      </c>
      <c r="C22" s="40">
        <f t="shared" si="0"/>
        <v>1.9999999999999998</v>
      </c>
      <c r="D22" s="40">
        <v>0.58</v>
      </c>
    </row>
    <row r="23" spans="1:4" ht="30">
      <c r="A23" s="42">
        <v>2231</v>
      </c>
      <c r="B23" s="46" t="s">
        <v>45</v>
      </c>
      <c r="C23" s="40">
        <f t="shared" si="0"/>
        <v>0.9655172413793104</v>
      </c>
      <c r="D23" s="40">
        <v>0.28</v>
      </c>
    </row>
    <row r="24" spans="1:4" ht="30">
      <c r="A24" s="42">
        <v>2243</v>
      </c>
      <c r="B24" s="46" t="s">
        <v>32</v>
      </c>
      <c r="C24" s="40">
        <f t="shared" si="0"/>
        <v>0.8275862068965517</v>
      </c>
      <c r="D24" s="40">
        <v>0.24</v>
      </c>
    </row>
    <row r="25" spans="1:4" ht="15">
      <c r="A25" s="42">
        <v>2244</v>
      </c>
      <c r="B25" s="46" t="s">
        <v>14</v>
      </c>
      <c r="C25" s="40">
        <f t="shared" si="0"/>
        <v>0.41379310344827586</v>
      </c>
      <c r="D25" s="40">
        <v>0.12</v>
      </c>
    </row>
    <row r="26" spans="1:4" ht="15">
      <c r="A26" s="42">
        <v>2251</v>
      </c>
      <c r="B26" s="46" t="s">
        <v>11</v>
      </c>
      <c r="C26" s="40">
        <f t="shared" si="0"/>
        <v>2.655172413793103</v>
      </c>
      <c r="D26" s="40">
        <v>0.77</v>
      </c>
    </row>
    <row r="27" spans="1:4" ht="15.75" customHeight="1">
      <c r="A27" s="42">
        <v>2279</v>
      </c>
      <c r="B27" s="46" t="s">
        <v>17</v>
      </c>
      <c r="C27" s="40">
        <f t="shared" si="0"/>
        <v>0.20689655172413793</v>
      </c>
      <c r="D27" s="40">
        <v>0.06</v>
      </c>
    </row>
    <row r="28" spans="1:4" ht="15">
      <c r="A28" s="42">
        <v>2321</v>
      </c>
      <c r="B28" s="46" t="s">
        <v>20</v>
      </c>
      <c r="C28" s="40">
        <f t="shared" si="0"/>
        <v>5.758620689655173</v>
      </c>
      <c r="D28" s="40">
        <v>1.67</v>
      </c>
    </row>
    <row r="29" spans="1:4" ht="15">
      <c r="A29" s="42">
        <v>2362</v>
      </c>
      <c r="B29" s="46" t="s">
        <v>46</v>
      </c>
      <c r="C29" s="40">
        <f t="shared" si="0"/>
        <v>0.3103448275862069</v>
      </c>
      <c r="D29" s="40">
        <v>0.09</v>
      </c>
    </row>
    <row r="30" spans="1:4" ht="15">
      <c r="A30" s="42">
        <v>2363</v>
      </c>
      <c r="B30" s="46" t="s">
        <v>39</v>
      </c>
      <c r="C30" s="40">
        <f t="shared" si="0"/>
        <v>120</v>
      </c>
      <c r="D30" s="40">
        <v>34.8</v>
      </c>
    </row>
    <row r="31" spans="1:4" ht="15">
      <c r="A31" s="42">
        <v>2370</v>
      </c>
      <c r="B31" s="46" t="s">
        <v>47</v>
      </c>
      <c r="C31" s="40">
        <f t="shared" si="0"/>
        <v>0.3448275862068966</v>
      </c>
      <c r="D31" s="40">
        <v>0.1</v>
      </c>
    </row>
    <row r="32" spans="1:4" ht="14.25" customHeight="1">
      <c r="A32" s="42">
        <v>5232</v>
      </c>
      <c r="B32" s="46" t="s">
        <v>48</v>
      </c>
      <c r="C32" s="40">
        <f t="shared" si="0"/>
        <v>0.44827586206896547</v>
      </c>
      <c r="D32" s="40">
        <v>0.13</v>
      </c>
    </row>
    <row r="33" spans="1:4" ht="13.5" customHeight="1">
      <c r="A33" s="42"/>
      <c r="B33" s="47" t="s">
        <v>7</v>
      </c>
      <c r="C33" s="41">
        <f>SUM(C19:C32)</f>
        <v>187.79310344827584</v>
      </c>
      <c r="D33" s="41">
        <f>SUM(D19:D32)</f>
        <v>54.459999999999994</v>
      </c>
    </row>
    <row r="34" spans="1:4" ht="15" customHeight="1">
      <c r="A34" s="44"/>
      <c r="B34" s="42" t="s">
        <v>8</v>
      </c>
      <c r="C34" s="40"/>
      <c r="D34" s="42"/>
    </row>
    <row r="35" spans="1:4" ht="15">
      <c r="A35" s="42">
        <v>1100</v>
      </c>
      <c r="B35" s="42" t="s">
        <v>72</v>
      </c>
      <c r="C35" s="40">
        <f t="shared" si="0"/>
        <v>23.82758620689655</v>
      </c>
      <c r="D35" s="40">
        <v>6.91</v>
      </c>
    </row>
    <row r="36" spans="1:4" ht="30">
      <c r="A36" s="42">
        <v>1200</v>
      </c>
      <c r="B36" s="46" t="s">
        <v>73</v>
      </c>
      <c r="C36" s="40">
        <f t="shared" si="0"/>
        <v>5.758620689655173</v>
      </c>
      <c r="D36" s="40">
        <v>1.67</v>
      </c>
    </row>
    <row r="37" spans="1:4" ht="15">
      <c r="A37" s="42">
        <v>2219</v>
      </c>
      <c r="B37" s="42" t="s">
        <v>31</v>
      </c>
      <c r="C37" s="40">
        <f t="shared" si="0"/>
        <v>0.7241379310344828</v>
      </c>
      <c r="D37" s="40">
        <v>0.21</v>
      </c>
    </row>
    <row r="38" spans="1:4" ht="30">
      <c r="A38" s="42">
        <v>2234</v>
      </c>
      <c r="B38" s="46" t="s">
        <v>33</v>
      </c>
      <c r="C38" s="40">
        <f t="shared" si="0"/>
        <v>0.06896551724137931</v>
      </c>
      <c r="D38" s="40">
        <v>0.02</v>
      </c>
    </row>
    <row r="39" spans="1:4" ht="30">
      <c r="A39" s="42">
        <v>2239</v>
      </c>
      <c r="B39" s="46" t="s">
        <v>34</v>
      </c>
      <c r="C39" s="40">
        <f t="shared" si="0"/>
        <v>0.27586206896551724</v>
      </c>
      <c r="D39" s="40">
        <v>0.08</v>
      </c>
    </row>
    <row r="40" spans="1:4" ht="15">
      <c r="A40" s="42">
        <v>2241</v>
      </c>
      <c r="B40" s="46" t="s">
        <v>35</v>
      </c>
      <c r="C40" s="40">
        <f t="shared" si="0"/>
        <v>0.06896551724137931</v>
      </c>
      <c r="D40" s="40">
        <v>0.02</v>
      </c>
    </row>
    <row r="41" spans="1:4" ht="15">
      <c r="A41" s="42">
        <v>2242</v>
      </c>
      <c r="B41" s="46" t="s">
        <v>12</v>
      </c>
      <c r="C41" s="40">
        <f t="shared" si="0"/>
        <v>0.2413793103448276</v>
      </c>
      <c r="D41" s="40">
        <v>0.07</v>
      </c>
    </row>
    <row r="42" spans="1:4" ht="30">
      <c r="A42" s="42">
        <v>2243</v>
      </c>
      <c r="B42" s="46" t="s">
        <v>13</v>
      </c>
      <c r="C42" s="40">
        <f t="shared" si="0"/>
        <v>0.2413793103448276</v>
      </c>
      <c r="D42" s="40">
        <v>0.07</v>
      </c>
    </row>
    <row r="43" spans="1:4" ht="15">
      <c r="A43" s="42">
        <v>2244</v>
      </c>
      <c r="B43" s="46" t="s">
        <v>14</v>
      </c>
      <c r="C43" s="40">
        <f t="shared" si="0"/>
        <v>0.10344827586206896</v>
      </c>
      <c r="D43" s="40">
        <v>0.03</v>
      </c>
    </row>
    <row r="44" spans="1:4" ht="15">
      <c r="A44" s="42">
        <v>2247</v>
      </c>
      <c r="B44" s="48" t="s">
        <v>15</v>
      </c>
      <c r="C44" s="40">
        <f t="shared" si="0"/>
        <v>0.06896551724137931</v>
      </c>
      <c r="D44" s="40">
        <v>0.02</v>
      </c>
    </row>
    <row r="45" spans="1:4" ht="15">
      <c r="A45" s="42">
        <v>2251</v>
      </c>
      <c r="B45" s="46" t="s">
        <v>11</v>
      </c>
      <c r="C45" s="40">
        <f t="shared" si="0"/>
        <v>0.5172413793103449</v>
      </c>
      <c r="D45" s="40">
        <v>0.15</v>
      </c>
    </row>
    <row r="46" spans="1:4" ht="15">
      <c r="A46" s="42">
        <v>2259</v>
      </c>
      <c r="B46" s="46" t="s">
        <v>36</v>
      </c>
      <c r="C46" s="40">
        <f t="shared" si="0"/>
        <v>0.034482758620689655</v>
      </c>
      <c r="D46" s="40">
        <v>0.01</v>
      </c>
    </row>
    <row r="47" spans="1:4" ht="15">
      <c r="A47" s="42">
        <v>2262</v>
      </c>
      <c r="B47" s="46" t="s">
        <v>16</v>
      </c>
      <c r="C47" s="40">
        <f t="shared" si="0"/>
        <v>0.5517241379310345</v>
      </c>
      <c r="D47" s="40">
        <v>0.16</v>
      </c>
    </row>
    <row r="48" spans="1:4" ht="15">
      <c r="A48" s="42">
        <v>2264</v>
      </c>
      <c r="B48" s="46" t="s">
        <v>41</v>
      </c>
      <c r="C48" s="40">
        <f t="shared" si="0"/>
        <v>0.034482758620689655</v>
      </c>
      <c r="D48" s="40">
        <v>0.01</v>
      </c>
    </row>
    <row r="49" spans="1:4" ht="16.5" customHeight="1">
      <c r="A49" s="42">
        <v>2279</v>
      </c>
      <c r="B49" s="46" t="s">
        <v>17</v>
      </c>
      <c r="C49" s="40">
        <f t="shared" si="0"/>
        <v>0.13793103448275862</v>
      </c>
      <c r="D49" s="40">
        <v>0.04</v>
      </c>
    </row>
    <row r="50" spans="1:4" ht="15">
      <c r="A50" s="42">
        <v>2311</v>
      </c>
      <c r="B50" s="46" t="s">
        <v>18</v>
      </c>
      <c r="C50" s="40">
        <f t="shared" si="0"/>
        <v>0.3793103448275862</v>
      </c>
      <c r="D50" s="40">
        <v>0.11</v>
      </c>
    </row>
    <row r="51" spans="1:4" ht="15">
      <c r="A51" s="42">
        <v>2312</v>
      </c>
      <c r="B51" s="46" t="s">
        <v>19</v>
      </c>
      <c r="C51" s="40">
        <f t="shared" si="0"/>
        <v>0.06896551724137931</v>
      </c>
      <c r="D51" s="40">
        <v>0.02</v>
      </c>
    </row>
    <row r="52" spans="1:4" ht="14.25" customHeight="1">
      <c r="A52" s="42">
        <v>2322</v>
      </c>
      <c r="B52" s="46" t="s">
        <v>21</v>
      </c>
      <c r="C52" s="40">
        <f t="shared" si="0"/>
        <v>1.4137931034482758</v>
      </c>
      <c r="D52" s="40">
        <v>0.41</v>
      </c>
    </row>
    <row r="53" spans="1:4" ht="15" customHeight="1">
      <c r="A53" s="42">
        <v>2350</v>
      </c>
      <c r="B53" s="46" t="s">
        <v>22</v>
      </c>
      <c r="C53" s="40">
        <f t="shared" si="0"/>
        <v>1.4137931034482758</v>
      </c>
      <c r="D53" s="40">
        <v>0.41</v>
      </c>
    </row>
    <row r="54" spans="1:4" ht="15">
      <c r="A54" s="42">
        <v>2361</v>
      </c>
      <c r="B54" s="46" t="s">
        <v>23</v>
      </c>
      <c r="C54" s="40">
        <f t="shared" si="0"/>
        <v>0.44827586206896547</v>
      </c>
      <c r="D54" s="40">
        <v>0.13</v>
      </c>
    </row>
    <row r="55" spans="1:4" ht="15">
      <c r="A55" s="42">
        <v>2400</v>
      </c>
      <c r="B55" s="46" t="s">
        <v>29</v>
      </c>
      <c r="C55" s="40">
        <f t="shared" si="0"/>
        <v>0.06896551724137931</v>
      </c>
      <c r="D55" s="40">
        <v>0.02</v>
      </c>
    </row>
    <row r="56" spans="1:4" ht="16.5" customHeight="1">
      <c r="A56" s="42">
        <v>2512</v>
      </c>
      <c r="B56" s="46" t="s">
        <v>40</v>
      </c>
      <c r="C56" s="40">
        <f t="shared" si="0"/>
        <v>48.51724137931034</v>
      </c>
      <c r="D56" s="40">
        <v>14.07</v>
      </c>
    </row>
    <row r="57" spans="1:4" ht="15">
      <c r="A57" s="42">
        <v>2515</v>
      </c>
      <c r="B57" s="46" t="s">
        <v>24</v>
      </c>
      <c r="C57" s="40">
        <f t="shared" si="0"/>
        <v>0.10344827586206896</v>
      </c>
      <c r="D57" s="40">
        <v>0.03</v>
      </c>
    </row>
    <row r="58" spans="1:4" ht="15">
      <c r="A58" s="42">
        <v>2519</v>
      </c>
      <c r="B58" s="46" t="s">
        <v>26</v>
      </c>
      <c r="C58" s="40">
        <f t="shared" si="0"/>
        <v>0.034482758620689655</v>
      </c>
      <c r="D58" s="40">
        <v>0.01</v>
      </c>
    </row>
    <row r="59" spans="1:4" ht="15">
      <c r="A59" s="42">
        <v>5232</v>
      </c>
      <c r="B59" s="46" t="s">
        <v>25</v>
      </c>
      <c r="C59" s="40">
        <f t="shared" si="0"/>
        <v>3.6551724137931036</v>
      </c>
      <c r="D59" s="40">
        <v>1.06</v>
      </c>
    </row>
    <row r="60" spans="1:4" ht="15">
      <c r="A60" s="42">
        <v>5240</v>
      </c>
      <c r="B60" s="46" t="s">
        <v>37</v>
      </c>
      <c r="C60" s="40">
        <f t="shared" si="0"/>
        <v>0.6896551724137931</v>
      </c>
      <c r="D60" s="40">
        <v>0.2</v>
      </c>
    </row>
    <row r="61" spans="1:4" ht="15">
      <c r="A61" s="42">
        <v>5250</v>
      </c>
      <c r="B61" s="46" t="s">
        <v>38</v>
      </c>
      <c r="C61" s="40">
        <f t="shared" si="0"/>
        <v>2.7586206896551726</v>
      </c>
      <c r="D61" s="40">
        <v>0.8</v>
      </c>
    </row>
    <row r="62" spans="1:4" ht="15">
      <c r="A62" s="44"/>
      <c r="B62" s="49" t="s">
        <v>9</v>
      </c>
      <c r="C62" s="41">
        <f>SUM(C35:C61)</f>
        <v>92.20689655172416</v>
      </c>
      <c r="D62" s="41">
        <f>SUM(D35:D61)</f>
        <v>26.740000000000002</v>
      </c>
    </row>
    <row r="63" spans="1:4" ht="15">
      <c r="A63" s="44"/>
      <c r="B63" s="49" t="s">
        <v>30</v>
      </c>
      <c r="C63" s="41">
        <f>C62+C33</f>
        <v>280</v>
      </c>
      <c r="D63" s="41">
        <f>D62+D33</f>
        <v>81.19999999999999</v>
      </c>
    </row>
    <row r="64" spans="1:4" ht="15">
      <c r="A64" s="50"/>
      <c r="B64" s="45"/>
      <c r="C64" s="45"/>
      <c r="D64" s="45"/>
    </row>
    <row r="65" spans="1:4" ht="15.75" customHeight="1">
      <c r="A65" s="62" t="s">
        <v>79</v>
      </c>
      <c r="B65" s="63"/>
      <c r="C65" s="7">
        <v>200</v>
      </c>
      <c r="D65" s="7">
        <v>58</v>
      </c>
    </row>
    <row r="66" spans="1:4" ht="35.25" customHeight="1">
      <c r="A66" s="62" t="s">
        <v>80</v>
      </c>
      <c r="B66" s="63"/>
      <c r="C66" s="27">
        <f>C63/C65</f>
        <v>1.4</v>
      </c>
      <c r="D66" s="27">
        <f>D63/D65</f>
        <v>1.4</v>
      </c>
    </row>
    <row r="67" spans="1:4" ht="15">
      <c r="A67" s="30"/>
      <c r="B67" s="12"/>
      <c r="C67" s="12"/>
      <c r="D67" s="12"/>
    </row>
    <row r="68" spans="1:4" s="10" customFormat="1" ht="19.5" customHeight="1">
      <c r="A68" s="62" t="s">
        <v>81</v>
      </c>
      <c r="B68" s="63"/>
      <c r="C68" s="9"/>
      <c r="D68" s="9"/>
    </row>
    <row r="69" spans="1:4" s="10" customFormat="1" ht="31.5" customHeight="1">
      <c r="A69" s="62" t="s">
        <v>82</v>
      </c>
      <c r="B69" s="63"/>
      <c r="C69" s="9"/>
      <c r="D69" s="9"/>
    </row>
    <row r="70" spans="1:3" ht="13.5" customHeight="1">
      <c r="A70" s="11"/>
      <c r="B70" s="12"/>
      <c r="C70" s="13"/>
    </row>
    <row r="71" s="10" customFormat="1" ht="17.25" customHeight="1">
      <c r="A71" s="10" t="s">
        <v>83</v>
      </c>
    </row>
    <row r="72" s="10" customFormat="1" ht="12.75" customHeight="1"/>
    <row r="73" spans="1:2" s="10" customFormat="1" ht="15" customHeight="1">
      <c r="A73" s="10" t="s">
        <v>84</v>
      </c>
      <c r="B73" s="15"/>
    </row>
    <row r="74" s="10" customFormat="1" ht="14.25" customHeight="1">
      <c r="B74" s="16" t="s">
        <v>85</v>
      </c>
    </row>
  </sheetData>
  <sheetProtection/>
  <mergeCells count="11">
    <mergeCell ref="B13:D13"/>
    <mergeCell ref="A65:B65"/>
    <mergeCell ref="A7:D7"/>
    <mergeCell ref="B8:D8"/>
    <mergeCell ref="A68:B68"/>
    <mergeCell ref="A69:B69"/>
    <mergeCell ref="A66:B66"/>
    <mergeCell ref="A9:D9"/>
    <mergeCell ref="A10:D10"/>
    <mergeCell ref="B11:D11"/>
    <mergeCell ref="B12:D12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2013-06-20T06:52:34Z</cp:lastPrinted>
  <dcterms:created xsi:type="dcterms:W3CDTF">2008-09-26T08:09:16Z</dcterms:created>
  <dcterms:modified xsi:type="dcterms:W3CDTF">2013-08-29T13:55:54Z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