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3275" windowHeight="10140" activeTab="0"/>
  </bookViews>
  <sheets>
    <sheet name="Saturs" sheetId="1" r:id="rId1"/>
    <sheet name="11.1.1" sheetId="2" r:id="rId2"/>
    <sheet name="11.1.2" sheetId="3" r:id="rId3"/>
    <sheet name="11.1.3." sheetId="4" r:id="rId4"/>
    <sheet name="11.2." sheetId="5" r:id="rId5"/>
    <sheet name="11.3." sheetId="6" r:id="rId6"/>
    <sheet name="11.4." sheetId="7" r:id="rId7"/>
    <sheet name="11.5." sheetId="8" r:id="rId8"/>
    <sheet name="11.6." sheetId="9" r:id="rId9"/>
    <sheet name="11.7" sheetId="10" r:id="rId10"/>
    <sheet name="11.8." sheetId="11" r:id="rId11"/>
    <sheet name="11.8.1." sheetId="12" r:id="rId12"/>
  </sheets>
  <definedNames>
    <definedName name="_xlnm.Print_Titles" localSheetId="1">'11.1.1'!$16:$17</definedName>
    <definedName name="_xlnm.Print_Titles" localSheetId="2">'11.1.2'!$16:$17</definedName>
    <definedName name="_xlnm.Print_Titles" localSheetId="3">'11.1.3.'!$16:$17</definedName>
    <definedName name="_xlnm.Print_Titles" localSheetId="4">'11.2.'!$15:$16</definedName>
    <definedName name="_xlnm.Print_Titles" localSheetId="5">'11.3.'!$15:$16</definedName>
    <definedName name="_xlnm.Print_Titles" localSheetId="6">'11.4.'!$15:$16</definedName>
    <definedName name="_xlnm.Print_Titles" localSheetId="7">'11.5.'!$15:$16</definedName>
    <definedName name="_xlnm.Print_Titles" localSheetId="8">'11.6.'!$15:$16</definedName>
    <definedName name="_xlnm.Print_Titles" localSheetId="9">'11.7'!$15:$16</definedName>
    <definedName name="_xlnm.Print_Titles" localSheetId="10">'11.8.'!$15:$16</definedName>
    <definedName name="_xlnm.Print_Titles" localSheetId="11">'11.8.1.'!$15:$16</definedName>
  </definedNames>
  <calcPr fullCalcOnLoad="1"/>
</workbook>
</file>

<file path=xl/sharedStrings.xml><?xml version="1.0" encoding="utf-8"?>
<sst xmlns="http://schemas.openxmlformats.org/spreadsheetml/2006/main" count="859" uniqueCount="98">
  <si>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</si>
  <si>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</si>
  <si>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</si>
  <si>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</si>
  <si>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</si>
  <si>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</si>
  <si>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</si>
  <si>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</si>
  <si>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</si>
  <si>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</si>
  <si>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</si>
  <si>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</si>
  <si>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</si>
  <si>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</si>
  <si>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</si>
  <si>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</si>
  <si>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</si>
  <si>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</si>
  <si>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</si>
  <si>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</si>
  <si>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</si>
  <si>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</si>
  <si>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</si>
  <si>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</si>
  <si>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</si>
  <si>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</si>
  <si>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</si>
  <si>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</si>
  <si>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</si>
  <si>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</si>
  <si>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</si>
  <si>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</si>
  <si>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</si>
  <si>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</si>
  <si>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</si>
  <si>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</si>
  <si>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</si>
  <si>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</si>
  <si>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</si>
  <si>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</si>
  <si>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</si>
  <si>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</si>
  <si>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</si>
  <si>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</si>
  <si>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</si>
  <si>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</si>
  <si>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</si>
  <si>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</si>
  <si>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</si>
  <si>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</si>
  <si>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</si>
  <si>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</si>
  <si>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</si>
  <si>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11. Pārējie maksas pakalpojumi</t>
  </si>
  <si>
    <t>11.1. Fitnesa pakalpojumi</t>
  </si>
  <si>
    <t>11.1.2. Trenažieru zāles apmeklējums (vienai personai)</t>
  </si>
  <si>
    <t>11.1.3. Aerobika zālē grupā (vienai personai)</t>
  </si>
  <si>
    <t>11.2. Kopēšana vai dokumenta ieskenēšana un nosūtīšana vai drukāšana</t>
  </si>
  <si>
    <t>11.3. Klienta veļas mazgāšana</t>
  </si>
  <si>
    <t>11.4. Klienta veļas žāvēšana</t>
  </si>
  <si>
    <t>11.5. Gultas veļas papildu maiņa</t>
  </si>
  <si>
    <t>11.6. Pārcelšana no viena numura uz citu numuru pēc klienta vēlēšanās</t>
  </si>
  <si>
    <t>11.7. Nozaudētās atslēgas dublikāta izgatavošana vai slēdzamas mantu glabātavas izmantošana</t>
  </si>
  <si>
    <t>11.8.1.  Nūjošanas inventāra noma 1.stunda</t>
  </si>
  <si>
    <t>11.8.2. katra nākamā stunda</t>
  </si>
  <si>
    <t>11.1.1. Aerobika ūdenī grupā (vienai personai)</t>
  </si>
  <si>
    <t>Sociālās integrācijas valsts aģentūras</t>
  </si>
  <si>
    <t>direktora p.i. I.Misūna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</si>
  <si>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</si>
  <si>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</si>
  <si>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2013.gada 19.jūnijā</t>
  </si>
  <si>
    <t>Izmaksu apjoms noteiktā laikposmā viena maksas pakalpojuma veida nodrošināšanai (2013.gada II pusgads)</t>
  </si>
  <si>
    <t>Izmaksu apjoms noteiktā laikposmā viena maksas pakalpojuma veida nodrošināšanai (2014) un turpmākajos gados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</si>
  <si>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</si>
  <si>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</si>
  <si>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</si>
  <si>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</si>
  <si>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</si>
  <si>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(amats)   (Vārds, Uzvārds)  (paraksts)</t>
  </si>
  <si>
    <t>Aprēķinu sastādīja: SIVA Finanšu nodaļas vecākā ekonomiste Anita Ozoliņa</t>
  </si>
  <si>
    <t>Atalgojums</t>
  </si>
  <si>
    <t>2013.gads un turpmāk</t>
  </si>
  <si>
    <t>2013ads un turpmāk</t>
  </si>
  <si>
    <t>2013gads un turpmāk</t>
  </si>
  <si>
    <t>sākotnējās ietekmes novērtējuma ziņojumam (anotācijai)</t>
  </si>
  <si>
    <t>Satura rādītājs</t>
  </si>
  <si>
    <t>2013 gads un turpmāk</t>
  </si>
  <si>
    <t>10.pielikums</t>
  </si>
  <si>
    <t>Labklājības ministre</t>
  </si>
  <si>
    <t>I.Viņķele</t>
  </si>
  <si>
    <t xml:space="preserve"> I.Ķīse, 67021651</t>
  </si>
  <si>
    <t>Inese.Kise@lm.gov.lv,</t>
  </si>
  <si>
    <t>fakss 67021678</t>
  </si>
  <si>
    <t xml:space="preserve">Ministru kabineta noteikumu projekta "Noteikumi par Sociālās integrācijas  </t>
  </si>
  <si>
    <t xml:space="preserve">valstas aģentūras sniegto maksas pakalpojumu cenrādi" </t>
  </si>
  <si>
    <t>11.8.  Nūjošanas inventāra noma 1.stunda</t>
  </si>
  <si>
    <t>11.8.1. katra nākamā stunda</t>
  </si>
  <si>
    <t>29.08.2013. 16:58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</si>
</sst>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4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2" fontId="4" fillId="0" borderId="11" xfId="0" applyNumberFormat="1" applyFont="1" applyBorder="1" applyAlignment="1">
      <alignment horizontal="center" vertical="top" wrapText="1"/>
    </xf>
    <xf numFmtId="2" fontId="48" fillId="0" borderId="11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56" applyFont="1" applyAlignment="1">
      <alignment wrapText="1"/>
      <protection/>
    </xf>
    <xf numFmtId="0" fontId="2" fillId="0" borderId="12" xfId="56" applyFont="1" applyBorder="1" applyAlignment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9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B17" sqref="B17:I17"/>
    </sheetView>
  </sheetViews>
  <sheetFormatPr defaultColWidth="9.140625" defaultRowHeight="12.75"/>
  <sheetData>
    <row r="1" spans="1:10" ht="15.75">
      <c r="A1" s="54"/>
      <c r="B1" s="59" t="s">
        <v>87</v>
      </c>
      <c r="C1" s="59"/>
      <c r="D1" s="59"/>
      <c r="E1" s="59"/>
      <c r="F1" s="59"/>
      <c r="G1" s="59"/>
      <c r="H1" s="59"/>
      <c r="I1" s="59"/>
      <c r="J1" s="59"/>
    </row>
    <row r="2" spans="1:10" ht="15.75">
      <c r="A2" s="59" t="s">
        <v>93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59" t="s">
        <v>94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>
      <c r="A4" s="59" t="s">
        <v>84</v>
      </c>
      <c r="B4" s="59"/>
      <c r="C4" s="59"/>
      <c r="D4" s="59"/>
      <c r="E4" s="59"/>
      <c r="F4" s="59"/>
      <c r="G4" s="59"/>
      <c r="H4" s="59"/>
      <c r="I4" s="59"/>
      <c r="J4" s="59"/>
    </row>
    <row r="10" spans="4:7" ht="15.75">
      <c r="D10" s="60" t="s">
        <v>85</v>
      </c>
      <c r="E10" s="60"/>
      <c r="F10" s="60"/>
      <c r="G10" s="60"/>
    </row>
    <row r="12" spans="2:10" ht="15" customHeight="1">
      <c r="B12" s="58" t="s">
        <v>65</v>
      </c>
      <c r="C12" s="58"/>
      <c r="D12" s="58"/>
      <c r="E12" s="58"/>
      <c r="F12" s="58"/>
      <c r="G12" s="58"/>
      <c r="H12" s="58"/>
      <c r="I12" s="58"/>
      <c r="J12" s="55"/>
    </row>
    <row r="13" spans="2:10" ht="15" customHeight="1">
      <c r="B13" s="58" t="s">
        <v>55</v>
      </c>
      <c r="C13" s="58"/>
      <c r="D13" s="58"/>
      <c r="E13" s="58"/>
      <c r="F13" s="58"/>
      <c r="G13" s="58"/>
      <c r="H13" s="58"/>
      <c r="I13" s="58"/>
      <c r="J13" s="55"/>
    </row>
    <row r="14" spans="2:10" ht="15" customHeight="1">
      <c r="B14" s="58" t="s">
        <v>56</v>
      </c>
      <c r="C14" s="58"/>
      <c r="D14" s="58"/>
      <c r="E14" s="58"/>
      <c r="F14" s="58"/>
      <c r="G14" s="58"/>
      <c r="H14" s="58"/>
      <c r="I14" s="58"/>
      <c r="J14" s="55"/>
    </row>
    <row r="15" spans="2:10" ht="15" customHeight="1">
      <c r="B15" s="58" t="s">
        <v>57</v>
      </c>
      <c r="C15" s="58"/>
      <c r="D15" s="58"/>
      <c r="E15" s="58"/>
      <c r="F15" s="58"/>
      <c r="G15" s="58"/>
      <c r="H15" s="58"/>
      <c r="I15" s="58"/>
      <c r="J15" s="55"/>
    </row>
    <row r="16" spans="2:10" ht="15" customHeight="1">
      <c r="B16" s="58" t="s">
        <v>58</v>
      </c>
      <c r="C16" s="58"/>
      <c r="D16" s="58"/>
      <c r="E16" s="58"/>
      <c r="F16" s="58"/>
      <c r="G16" s="58"/>
      <c r="H16" s="58"/>
      <c r="I16" s="58"/>
      <c r="J16" s="55"/>
    </row>
    <row r="17" spans="2:10" ht="15" customHeight="1">
      <c r="B17" s="58" t="s">
        <v>59</v>
      </c>
      <c r="C17" s="58"/>
      <c r="D17" s="58"/>
      <c r="E17" s="58"/>
      <c r="F17" s="58"/>
      <c r="G17" s="58"/>
      <c r="H17" s="58"/>
      <c r="I17" s="58"/>
      <c r="J17" s="55"/>
    </row>
    <row r="18" spans="2:10" ht="15" customHeight="1">
      <c r="B18" s="58" t="s">
        <v>60</v>
      </c>
      <c r="C18" s="58"/>
      <c r="D18" s="58"/>
      <c r="E18" s="58"/>
      <c r="F18" s="58"/>
      <c r="G18" s="58"/>
      <c r="H18" s="58"/>
      <c r="I18" s="58"/>
      <c r="J18" s="55"/>
    </row>
    <row r="19" spans="2:10" ht="15" customHeight="1">
      <c r="B19" s="58" t="s">
        <v>61</v>
      </c>
      <c r="C19" s="58"/>
      <c r="D19" s="58"/>
      <c r="E19" s="58"/>
      <c r="F19" s="58"/>
      <c r="G19" s="58"/>
      <c r="H19" s="58"/>
      <c r="I19" s="58"/>
      <c r="J19" s="55"/>
    </row>
    <row r="20" spans="2:10" ht="15" customHeight="1">
      <c r="B20" s="58" t="s">
        <v>62</v>
      </c>
      <c r="C20" s="58"/>
      <c r="D20" s="58"/>
      <c r="E20" s="58"/>
      <c r="F20" s="58"/>
      <c r="G20" s="58"/>
      <c r="H20" s="58"/>
      <c r="I20" s="58"/>
      <c r="J20" s="58"/>
    </row>
    <row r="21" spans="2:10" ht="15" customHeight="1">
      <c r="B21" s="58" t="s">
        <v>95</v>
      </c>
      <c r="C21" s="58"/>
      <c r="D21" s="58"/>
      <c r="E21" s="58"/>
      <c r="F21" s="58"/>
      <c r="G21" s="58"/>
      <c r="H21" s="58"/>
      <c r="I21" s="58"/>
      <c r="J21" s="55"/>
    </row>
    <row r="22" spans="2:10" ht="15" customHeight="1">
      <c r="B22" s="58" t="s">
        <v>96</v>
      </c>
      <c r="C22" s="58"/>
      <c r="D22" s="58"/>
      <c r="E22" s="58"/>
      <c r="F22" s="58"/>
      <c r="G22" s="58"/>
      <c r="H22" s="58"/>
      <c r="I22" s="58"/>
      <c r="J22" s="55"/>
    </row>
  </sheetData>
  <sheetProtection/>
  <mergeCells count="16">
    <mergeCell ref="B15:I15"/>
    <mergeCell ref="B1:J1"/>
    <mergeCell ref="A2:J2"/>
    <mergeCell ref="A3:J3"/>
    <mergeCell ref="A4:J4"/>
    <mergeCell ref="D10:G10"/>
    <mergeCell ref="B14:I14"/>
    <mergeCell ref="B13:I13"/>
    <mergeCell ref="B12:I12"/>
    <mergeCell ref="B16:I16"/>
    <mergeCell ref="B20:J20"/>
    <mergeCell ref="B22:I22"/>
    <mergeCell ref="B21:I21"/>
    <mergeCell ref="B19:I19"/>
    <mergeCell ref="B18:I18"/>
    <mergeCell ref="B17:I17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1">
      <selection activeCell="D78" sqref="D78:D80"/>
    </sheetView>
  </sheetViews>
  <sheetFormatPr defaultColWidth="9.140625" defaultRowHeight="12.75"/>
  <cols>
    <col min="1" max="1" width="15.7109375" style="9" customWidth="1"/>
    <col min="2" max="2" width="51.5742187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4"/>
      <c r="C1" s="64"/>
      <c r="D1" s="66"/>
      <c r="E1" s="1" t="s">
        <v>11</v>
      </c>
    </row>
    <row r="2" spans="2:5" ht="15">
      <c r="B2" s="12"/>
      <c r="C2" s="12"/>
      <c r="D2" s="12"/>
      <c r="E2" s="2" t="s">
        <v>66</v>
      </c>
    </row>
    <row r="3" spans="2:5" ht="15">
      <c r="B3" s="64"/>
      <c r="C3" s="64"/>
      <c r="D3" s="66"/>
      <c r="E3" s="2" t="s">
        <v>67</v>
      </c>
    </row>
    <row r="4" spans="2:5" ht="15">
      <c r="B4" s="1"/>
      <c r="C4" s="13"/>
      <c r="E4" s="1" t="s">
        <v>69</v>
      </c>
    </row>
    <row r="5" spans="2:5" ht="15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15.75">
      <c r="A7" s="69" t="s">
        <v>10</v>
      </c>
      <c r="B7" s="69"/>
      <c r="C7" s="69"/>
      <c r="D7" s="69"/>
      <c r="E7" s="69"/>
    </row>
    <row r="8" spans="2:3" ht="12.75" customHeight="1">
      <c r="B8" s="65"/>
      <c r="C8" s="65"/>
    </row>
    <row r="9" spans="1:3" ht="13.5" customHeight="1">
      <c r="A9" s="63" t="s">
        <v>1</v>
      </c>
      <c r="B9" s="63"/>
      <c r="C9" s="63"/>
    </row>
    <row r="10" spans="1:3" ht="14.25" customHeight="1">
      <c r="A10" s="63" t="s">
        <v>0</v>
      </c>
      <c r="B10" s="63"/>
      <c r="C10" s="63"/>
    </row>
    <row r="11" spans="1:3" ht="14.25" customHeight="1">
      <c r="A11" s="15"/>
      <c r="B11" s="63" t="s">
        <v>53</v>
      </c>
      <c r="C11" s="63"/>
    </row>
    <row r="12" spans="1:5" ht="13.5" customHeight="1">
      <c r="A12" s="15"/>
      <c r="B12" s="63" t="s">
        <v>62</v>
      </c>
      <c r="C12" s="63"/>
      <c r="D12" s="63"/>
      <c r="E12" s="63"/>
    </row>
    <row r="13" spans="1:3" ht="15">
      <c r="A13" s="15" t="s">
        <v>2</v>
      </c>
      <c r="B13" s="15" t="s">
        <v>81</v>
      </c>
      <c r="C13" s="15"/>
    </row>
    <row r="14" spans="1:3" ht="12.75" customHeight="1">
      <c r="A14" s="15"/>
      <c r="B14" s="15"/>
      <c r="C14" s="15"/>
    </row>
    <row r="15" spans="1:5" ht="88.5" customHeight="1">
      <c r="A15" s="3" t="s">
        <v>3</v>
      </c>
      <c r="B15" s="3" t="s">
        <v>4</v>
      </c>
      <c r="C15" s="3" t="s">
        <v>5</v>
      </c>
      <c r="D15" s="3" t="s">
        <v>71</v>
      </c>
      <c r="E15" s="3" t="s">
        <v>72</v>
      </c>
    </row>
    <row r="16" spans="1:5" ht="14.25" customHeight="1">
      <c r="A16" s="17">
        <v>1</v>
      </c>
      <c r="B16" s="18">
        <v>2</v>
      </c>
      <c r="C16" s="17">
        <v>3</v>
      </c>
      <c r="D16" s="18">
        <v>3</v>
      </c>
      <c r="E16" s="18">
        <v>4</v>
      </c>
    </row>
    <row r="17" spans="1:5" ht="15">
      <c r="A17" s="17"/>
      <c r="B17" s="19" t="s">
        <v>6</v>
      </c>
      <c r="C17" s="20"/>
      <c r="D17" s="21"/>
      <c r="E17" s="21"/>
    </row>
    <row r="18" spans="1:5" ht="15">
      <c r="A18" s="21">
        <v>1100</v>
      </c>
      <c r="B18" s="22" t="s">
        <v>80</v>
      </c>
      <c r="C18" s="23">
        <v>10.48</v>
      </c>
      <c r="D18" s="23">
        <f>C18/10*10</f>
        <v>10.48</v>
      </c>
      <c r="E18" s="23">
        <f>C18/10*25</f>
        <v>26.200000000000003</v>
      </c>
    </row>
    <row r="19" spans="1:5" ht="30">
      <c r="A19" s="41">
        <v>1200</v>
      </c>
      <c r="B19" s="42" t="s">
        <v>68</v>
      </c>
      <c r="C19" s="44">
        <v>2.52</v>
      </c>
      <c r="D19" s="43">
        <f>C19/10*10</f>
        <v>2.52</v>
      </c>
      <c r="E19" s="43">
        <f>C19/10*25</f>
        <v>6.3</v>
      </c>
    </row>
    <row r="20" spans="1:5" ht="15" customHeight="1">
      <c r="A20" s="21">
        <v>2279</v>
      </c>
      <c r="B20" s="24" t="s">
        <v>25</v>
      </c>
      <c r="C20" s="23">
        <v>16</v>
      </c>
      <c r="D20" s="23">
        <f>C20/10*10</f>
        <v>16</v>
      </c>
      <c r="E20" s="23">
        <f>C20/10*25</f>
        <v>40</v>
      </c>
    </row>
    <row r="21" spans="1:5" ht="15" hidden="1">
      <c r="A21" s="21">
        <v>2322</v>
      </c>
      <c r="B21" s="24" t="s">
        <v>29</v>
      </c>
      <c r="C21" s="23">
        <v>0</v>
      </c>
      <c r="D21" s="23">
        <f>C21/10*10</f>
        <v>0</v>
      </c>
      <c r="E21" s="23">
        <f>C21/10*25</f>
        <v>0</v>
      </c>
    </row>
    <row r="22" spans="1:5" ht="15">
      <c r="A22" s="21"/>
      <c r="B22" s="28" t="s">
        <v>7</v>
      </c>
      <c r="C22" s="27">
        <f>SUM(C18:C21)</f>
        <v>29</v>
      </c>
      <c r="D22" s="27">
        <f>SUM(D18:D21)</f>
        <v>29</v>
      </c>
      <c r="E22" s="27">
        <f>SUM(E18:E21)</f>
        <v>72.5</v>
      </c>
    </row>
    <row r="23" spans="1:5" ht="14.25" customHeight="1">
      <c r="A23" s="29"/>
      <c r="B23" s="22" t="s">
        <v>8</v>
      </c>
      <c r="C23" s="23"/>
      <c r="D23" s="27"/>
      <c r="E23" s="27"/>
    </row>
    <row r="24" spans="1:5" ht="14.25" customHeight="1">
      <c r="A24" s="21">
        <v>1100</v>
      </c>
      <c r="B24" s="22" t="s">
        <v>80</v>
      </c>
      <c r="C24" s="23">
        <v>9.67</v>
      </c>
      <c r="D24" s="23">
        <f aca="true" t="shared" si="0" ref="D24:D60">C24/10*10</f>
        <v>9.67</v>
      </c>
      <c r="E24" s="23">
        <f aca="true" t="shared" si="1" ref="E24:E60">C24/10*25</f>
        <v>24.175</v>
      </c>
    </row>
    <row r="25" spans="1:5" ht="29.25" customHeight="1">
      <c r="A25" s="41">
        <v>1200</v>
      </c>
      <c r="B25" s="42" t="s">
        <v>68</v>
      </c>
      <c r="C25" s="44">
        <v>2.33</v>
      </c>
      <c r="D25" s="43">
        <f t="shared" si="0"/>
        <v>2.33</v>
      </c>
      <c r="E25" s="43">
        <f t="shared" si="1"/>
        <v>5.825</v>
      </c>
    </row>
    <row r="26" spans="1:5" ht="30" hidden="1">
      <c r="A26" s="41">
        <v>2100</v>
      </c>
      <c r="B26" s="30" t="s">
        <v>50</v>
      </c>
      <c r="C26" s="43">
        <v>0</v>
      </c>
      <c r="D26" s="43">
        <f t="shared" si="0"/>
        <v>0</v>
      </c>
      <c r="E26" s="43">
        <f t="shared" si="1"/>
        <v>0</v>
      </c>
    </row>
    <row r="27" spans="1:5" ht="14.25" customHeight="1">
      <c r="A27" s="49">
        <v>2210</v>
      </c>
      <c r="B27" s="42" t="s">
        <v>46</v>
      </c>
      <c r="C27" s="43">
        <v>1</v>
      </c>
      <c r="D27" s="43">
        <f t="shared" si="0"/>
        <v>1</v>
      </c>
      <c r="E27" s="43">
        <f t="shared" si="1"/>
        <v>2.5</v>
      </c>
    </row>
    <row r="28" spans="1:5" ht="15" hidden="1">
      <c r="A28" s="41">
        <v>2222</v>
      </c>
      <c r="B28" s="42" t="s">
        <v>47</v>
      </c>
      <c r="C28" s="43"/>
      <c r="D28" s="43">
        <f t="shared" si="0"/>
        <v>0</v>
      </c>
      <c r="E28" s="43">
        <f t="shared" si="1"/>
        <v>0</v>
      </c>
    </row>
    <row r="29" spans="1:5" ht="15" hidden="1">
      <c r="A29" s="41">
        <v>2223</v>
      </c>
      <c r="B29" s="42" t="s">
        <v>48</v>
      </c>
      <c r="C29" s="43"/>
      <c r="D29" s="43">
        <f t="shared" si="0"/>
        <v>0</v>
      </c>
      <c r="E29" s="43">
        <f t="shared" si="1"/>
        <v>0</v>
      </c>
    </row>
    <row r="30" spans="1:5" ht="29.25" customHeight="1">
      <c r="A30" s="41">
        <v>2230</v>
      </c>
      <c r="B30" s="42" t="s">
        <v>49</v>
      </c>
      <c r="C30" s="43">
        <v>1</v>
      </c>
      <c r="D30" s="43">
        <f t="shared" si="0"/>
        <v>1</v>
      </c>
      <c r="E30" s="43">
        <f t="shared" si="1"/>
        <v>2.5</v>
      </c>
    </row>
    <row r="31" spans="1:5" ht="15" hidden="1">
      <c r="A31" s="21">
        <v>2241</v>
      </c>
      <c r="B31" s="24" t="s">
        <v>15</v>
      </c>
      <c r="C31" s="23"/>
      <c r="D31" s="23">
        <f t="shared" si="0"/>
        <v>0</v>
      </c>
      <c r="E31" s="23">
        <f t="shared" si="1"/>
        <v>0</v>
      </c>
    </row>
    <row r="32" spans="1:5" ht="15" hidden="1">
      <c r="A32" s="21">
        <v>2242</v>
      </c>
      <c r="B32" s="24" t="s">
        <v>16</v>
      </c>
      <c r="C32" s="23">
        <v>0</v>
      </c>
      <c r="D32" s="23">
        <f t="shared" si="0"/>
        <v>0</v>
      </c>
      <c r="E32" s="23">
        <f t="shared" si="1"/>
        <v>0</v>
      </c>
    </row>
    <row r="33" spans="1:5" ht="30" hidden="1">
      <c r="A33" s="21">
        <v>2243</v>
      </c>
      <c r="B33" s="24" t="s">
        <v>17</v>
      </c>
      <c r="C33" s="23">
        <v>0</v>
      </c>
      <c r="D33" s="23">
        <f t="shared" si="0"/>
        <v>0</v>
      </c>
      <c r="E33" s="23">
        <f t="shared" si="1"/>
        <v>0</v>
      </c>
    </row>
    <row r="34" spans="1:5" ht="13.5" customHeight="1">
      <c r="A34" s="21">
        <v>2244</v>
      </c>
      <c r="B34" s="24" t="s">
        <v>18</v>
      </c>
      <c r="C34" s="23">
        <v>2.01</v>
      </c>
      <c r="D34" s="23">
        <f t="shared" si="0"/>
        <v>2.01</v>
      </c>
      <c r="E34" s="23">
        <f t="shared" si="1"/>
        <v>5.0249999999999995</v>
      </c>
    </row>
    <row r="35" spans="1:5" ht="15" hidden="1">
      <c r="A35" s="21">
        <v>2247</v>
      </c>
      <c r="B35" s="19" t="s">
        <v>19</v>
      </c>
      <c r="C35" s="23">
        <v>0</v>
      </c>
      <c r="D35" s="23">
        <f t="shared" si="0"/>
        <v>0</v>
      </c>
      <c r="E35" s="23">
        <f t="shared" si="1"/>
        <v>0</v>
      </c>
    </row>
    <row r="36" spans="1:5" ht="14.25" customHeight="1">
      <c r="A36" s="21">
        <v>2249</v>
      </c>
      <c r="B36" s="24" t="s">
        <v>20</v>
      </c>
      <c r="C36" s="23">
        <v>1</v>
      </c>
      <c r="D36" s="23">
        <f t="shared" si="0"/>
        <v>1</v>
      </c>
      <c r="E36" s="23">
        <f t="shared" si="1"/>
        <v>2.5</v>
      </c>
    </row>
    <row r="37" spans="1:5" ht="13.5" customHeight="1">
      <c r="A37" s="21">
        <v>2251</v>
      </c>
      <c r="B37" s="24" t="s">
        <v>12</v>
      </c>
      <c r="C37" s="23">
        <v>1</v>
      </c>
      <c r="D37" s="23">
        <f t="shared" si="0"/>
        <v>1</v>
      </c>
      <c r="E37" s="23">
        <f t="shared" si="1"/>
        <v>2.5</v>
      </c>
    </row>
    <row r="38" spans="1:5" ht="15" hidden="1">
      <c r="A38" s="21">
        <v>2252</v>
      </c>
      <c r="B38" s="24" t="s">
        <v>13</v>
      </c>
      <c r="C38" s="23"/>
      <c r="D38" s="23">
        <f t="shared" si="0"/>
        <v>0</v>
      </c>
      <c r="E38" s="23">
        <f t="shared" si="1"/>
        <v>0</v>
      </c>
    </row>
    <row r="39" spans="1:5" ht="15" hidden="1">
      <c r="A39" s="21">
        <v>2259</v>
      </c>
      <c r="B39" s="24" t="s">
        <v>14</v>
      </c>
      <c r="C39" s="23"/>
      <c r="D39" s="23">
        <f t="shared" si="0"/>
        <v>0</v>
      </c>
      <c r="E39" s="23">
        <f t="shared" si="1"/>
        <v>0</v>
      </c>
    </row>
    <row r="40" spans="1:5" ht="15" hidden="1">
      <c r="A40" s="21">
        <v>2261</v>
      </c>
      <c r="B40" s="24" t="s">
        <v>21</v>
      </c>
      <c r="C40" s="23">
        <v>0</v>
      </c>
      <c r="D40" s="23">
        <f t="shared" si="0"/>
        <v>0</v>
      </c>
      <c r="E40" s="23">
        <f t="shared" si="1"/>
        <v>0</v>
      </c>
    </row>
    <row r="41" spans="1:5" ht="15" hidden="1">
      <c r="A41" s="21">
        <v>2262</v>
      </c>
      <c r="B41" s="24" t="s">
        <v>22</v>
      </c>
      <c r="C41" s="23">
        <v>0</v>
      </c>
      <c r="D41" s="23">
        <f t="shared" si="0"/>
        <v>0</v>
      </c>
      <c r="E41" s="23">
        <f t="shared" si="1"/>
        <v>0</v>
      </c>
    </row>
    <row r="42" spans="1:5" ht="15" hidden="1">
      <c r="A42" s="21">
        <v>2263</v>
      </c>
      <c r="B42" s="24" t="s">
        <v>23</v>
      </c>
      <c r="C42" s="23">
        <v>0</v>
      </c>
      <c r="D42" s="23">
        <f t="shared" si="0"/>
        <v>0</v>
      </c>
      <c r="E42" s="23">
        <f t="shared" si="1"/>
        <v>0</v>
      </c>
    </row>
    <row r="43" spans="1:5" ht="15" hidden="1">
      <c r="A43" s="21">
        <v>2264</v>
      </c>
      <c r="B43" s="24" t="s">
        <v>24</v>
      </c>
      <c r="C43" s="23">
        <v>0</v>
      </c>
      <c r="D43" s="23">
        <f t="shared" si="0"/>
        <v>0</v>
      </c>
      <c r="E43" s="23">
        <f t="shared" si="1"/>
        <v>0</v>
      </c>
    </row>
    <row r="44" spans="1:5" ht="14.25" customHeight="1">
      <c r="A44" s="21">
        <v>2279</v>
      </c>
      <c r="B44" s="24" t="s">
        <v>25</v>
      </c>
      <c r="C44" s="23">
        <v>2.01</v>
      </c>
      <c r="D44" s="23">
        <f t="shared" si="0"/>
        <v>2.01</v>
      </c>
      <c r="E44" s="23">
        <f t="shared" si="1"/>
        <v>5.0249999999999995</v>
      </c>
    </row>
    <row r="45" spans="1:5" ht="14.25" customHeight="1">
      <c r="A45" s="21">
        <v>2311</v>
      </c>
      <c r="B45" s="24" t="s">
        <v>26</v>
      </c>
      <c r="C45" s="23">
        <v>1</v>
      </c>
      <c r="D45" s="23">
        <f t="shared" si="0"/>
        <v>1</v>
      </c>
      <c r="E45" s="23">
        <f t="shared" si="1"/>
        <v>2.5</v>
      </c>
    </row>
    <row r="46" spans="1:5" ht="12.75" customHeight="1">
      <c r="A46" s="21">
        <v>2312</v>
      </c>
      <c r="B46" s="24" t="s">
        <v>27</v>
      </c>
      <c r="C46" s="23">
        <v>1</v>
      </c>
      <c r="D46" s="23">
        <f t="shared" si="0"/>
        <v>1</v>
      </c>
      <c r="E46" s="23">
        <f t="shared" si="1"/>
        <v>2.5</v>
      </c>
    </row>
    <row r="47" spans="1:5" ht="15" hidden="1">
      <c r="A47" s="21">
        <v>2321</v>
      </c>
      <c r="B47" s="24" t="s">
        <v>28</v>
      </c>
      <c r="C47" s="23">
        <v>0</v>
      </c>
      <c r="D47" s="23">
        <f t="shared" si="0"/>
        <v>0</v>
      </c>
      <c r="E47" s="23">
        <f t="shared" si="1"/>
        <v>0</v>
      </c>
    </row>
    <row r="48" spans="1:5" ht="13.5" customHeight="1">
      <c r="A48" s="21">
        <v>2322</v>
      </c>
      <c r="B48" s="24" t="s">
        <v>29</v>
      </c>
      <c r="C48" s="23">
        <v>12</v>
      </c>
      <c r="D48" s="23">
        <f t="shared" si="0"/>
        <v>12</v>
      </c>
      <c r="E48" s="23">
        <f t="shared" si="1"/>
        <v>30</v>
      </c>
    </row>
    <row r="49" spans="1:5" ht="15" hidden="1">
      <c r="A49" s="21">
        <v>2341</v>
      </c>
      <c r="B49" s="24" t="s">
        <v>30</v>
      </c>
      <c r="C49" s="23">
        <v>0</v>
      </c>
      <c r="D49" s="23">
        <f t="shared" si="0"/>
        <v>0</v>
      </c>
      <c r="E49" s="23">
        <f t="shared" si="1"/>
        <v>0</v>
      </c>
    </row>
    <row r="50" spans="1:5" ht="30" hidden="1">
      <c r="A50" s="21">
        <v>2344</v>
      </c>
      <c r="B50" s="24" t="s">
        <v>31</v>
      </c>
      <c r="C50" s="23"/>
      <c r="D50" s="23">
        <f t="shared" si="0"/>
        <v>0</v>
      </c>
      <c r="E50" s="23">
        <f t="shared" si="1"/>
        <v>0</v>
      </c>
    </row>
    <row r="51" spans="1:5" ht="15">
      <c r="A51" s="21">
        <v>2350</v>
      </c>
      <c r="B51" s="24" t="s">
        <v>32</v>
      </c>
      <c r="C51" s="23">
        <v>2</v>
      </c>
      <c r="D51" s="23">
        <f t="shared" si="0"/>
        <v>2</v>
      </c>
      <c r="E51" s="23">
        <f t="shared" si="1"/>
        <v>5</v>
      </c>
    </row>
    <row r="52" spans="1:5" ht="13.5" customHeight="1">
      <c r="A52" s="21">
        <v>2361</v>
      </c>
      <c r="B52" s="24" t="s">
        <v>33</v>
      </c>
      <c r="C52" s="23">
        <v>1</v>
      </c>
      <c r="D52" s="23">
        <f t="shared" si="0"/>
        <v>1</v>
      </c>
      <c r="E52" s="23">
        <f t="shared" si="1"/>
        <v>2.5</v>
      </c>
    </row>
    <row r="53" spans="1:5" ht="15" hidden="1">
      <c r="A53" s="21">
        <v>2362</v>
      </c>
      <c r="B53" s="24" t="s">
        <v>34</v>
      </c>
      <c r="C53" s="23"/>
      <c r="D53" s="23">
        <f t="shared" si="0"/>
        <v>0</v>
      </c>
      <c r="E53" s="23">
        <f t="shared" si="1"/>
        <v>0</v>
      </c>
    </row>
    <row r="54" spans="1:5" ht="15" hidden="1">
      <c r="A54" s="21">
        <v>2363</v>
      </c>
      <c r="B54" s="24" t="s">
        <v>35</v>
      </c>
      <c r="C54" s="23"/>
      <c r="D54" s="23">
        <f t="shared" si="0"/>
        <v>0</v>
      </c>
      <c r="E54" s="23">
        <f t="shared" si="1"/>
        <v>0</v>
      </c>
    </row>
    <row r="55" spans="1:5" ht="15" hidden="1">
      <c r="A55" s="21">
        <v>2370</v>
      </c>
      <c r="B55" s="24" t="s">
        <v>36</v>
      </c>
      <c r="C55" s="23"/>
      <c r="D55" s="23">
        <f t="shared" si="0"/>
        <v>0</v>
      </c>
      <c r="E55" s="23">
        <f t="shared" si="1"/>
        <v>0</v>
      </c>
    </row>
    <row r="56" spans="1:5" ht="15" hidden="1">
      <c r="A56" s="21">
        <v>2400</v>
      </c>
      <c r="B56" s="24" t="s">
        <v>51</v>
      </c>
      <c r="C56" s="23">
        <v>0</v>
      </c>
      <c r="D56" s="23">
        <f t="shared" si="0"/>
        <v>0</v>
      </c>
      <c r="E56" s="23">
        <f t="shared" si="1"/>
        <v>0</v>
      </c>
    </row>
    <row r="57" spans="1:5" ht="14.25" customHeight="1">
      <c r="A57" s="21">
        <v>2512</v>
      </c>
      <c r="B57" s="24" t="s">
        <v>37</v>
      </c>
      <c r="C57" s="23">
        <v>14.28</v>
      </c>
      <c r="D57" s="23">
        <f t="shared" si="0"/>
        <v>14.28</v>
      </c>
      <c r="E57" s="23">
        <f t="shared" si="1"/>
        <v>35.699999999999996</v>
      </c>
    </row>
    <row r="58" spans="1:5" ht="30" customHeight="1">
      <c r="A58" s="41">
        <v>2513</v>
      </c>
      <c r="B58" s="42" t="s">
        <v>38</v>
      </c>
      <c r="C58" s="43">
        <v>1</v>
      </c>
      <c r="D58" s="43">
        <f t="shared" si="0"/>
        <v>1</v>
      </c>
      <c r="E58" s="43">
        <f t="shared" si="1"/>
        <v>2.5</v>
      </c>
    </row>
    <row r="59" spans="1:5" ht="15" hidden="1">
      <c r="A59" s="41">
        <v>2515</v>
      </c>
      <c r="B59" s="42" t="s">
        <v>39</v>
      </c>
      <c r="C59" s="43">
        <v>0</v>
      </c>
      <c r="D59" s="43">
        <f t="shared" si="0"/>
        <v>0</v>
      </c>
      <c r="E59" s="43">
        <f t="shared" si="1"/>
        <v>0</v>
      </c>
    </row>
    <row r="60" spans="1:5" ht="15">
      <c r="A60" s="41">
        <v>2519</v>
      </c>
      <c r="B60" s="42" t="s">
        <v>42</v>
      </c>
      <c r="C60" s="43">
        <v>1</v>
      </c>
      <c r="D60" s="43">
        <f t="shared" si="0"/>
        <v>1</v>
      </c>
      <c r="E60" s="43">
        <f t="shared" si="1"/>
        <v>2.5</v>
      </c>
    </row>
    <row r="61" spans="1:5" ht="15" hidden="1">
      <c r="A61" s="41">
        <v>6240</v>
      </c>
      <c r="B61" s="42"/>
      <c r="C61" s="43"/>
      <c r="D61" s="43">
        <f aca="true" t="shared" si="2" ref="D61:D67">C61/10*20</f>
        <v>0</v>
      </c>
      <c r="E61" s="43">
        <f aca="true" t="shared" si="3" ref="E61:E67">C61/10*10</f>
        <v>0</v>
      </c>
    </row>
    <row r="62" spans="1:5" ht="15" hidden="1">
      <c r="A62" s="41">
        <v>6290</v>
      </c>
      <c r="B62" s="42"/>
      <c r="C62" s="43"/>
      <c r="D62" s="43">
        <f t="shared" si="2"/>
        <v>0</v>
      </c>
      <c r="E62" s="43">
        <f t="shared" si="3"/>
        <v>0</v>
      </c>
    </row>
    <row r="63" spans="1:5" ht="15" hidden="1">
      <c r="A63" s="41">
        <v>5121</v>
      </c>
      <c r="B63" s="42" t="s">
        <v>40</v>
      </c>
      <c r="C63" s="43">
        <v>0</v>
      </c>
      <c r="D63" s="43">
        <f t="shared" si="2"/>
        <v>0</v>
      </c>
      <c r="E63" s="43">
        <f t="shared" si="3"/>
        <v>0</v>
      </c>
    </row>
    <row r="64" spans="1:5" ht="15" hidden="1">
      <c r="A64" s="41">
        <v>5232</v>
      </c>
      <c r="B64" s="42" t="s">
        <v>41</v>
      </c>
      <c r="C64" s="43">
        <v>0</v>
      </c>
      <c r="D64" s="43">
        <f t="shared" si="2"/>
        <v>0</v>
      </c>
      <c r="E64" s="43">
        <f t="shared" si="3"/>
        <v>0</v>
      </c>
    </row>
    <row r="65" spans="1:5" ht="15" hidden="1">
      <c r="A65" s="41">
        <v>5238</v>
      </c>
      <c r="B65" s="42" t="s">
        <v>43</v>
      </c>
      <c r="C65" s="43">
        <v>0</v>
      </c>
      <c r="D65" s="43">
        <f t="shared" si="2"/>
        <v>0</v>
      </c>
      <c r="E65" s="43">
        <f t="shared" si="3"/>
        <v>0</v>
      </c>
    </row>
    <row r="66" spans="1:5" ht="15" hidden="1">
      <c r="A66" s="41">
        <v>5240</v>
      </c>
      <c r="B66" s="42" t="s">
        <v>44</v>
      </c>
      <c r="C66" s="43">
        <v>0</v>
      </c>
      <c r="D66" s="43">
        <f t="shared" si="2"/>
        <v>0</v>
      </c>
      <c r="E66" s="43">
        <f t="shared" si="3"/>
        <v>0</v>
      </c>
    </row>
    <row r="67" spans="1:5" ht="15" hidden="1">
      <c r="A67" s="41">
        <v>5250</v>
      </c>
      <c r="B67" s="42" t="s">
        <v>45</v>
      </c>
      <c r="C67" s="43"/>
      <c r="D67" s="43">
        <f t="shared" si="2"/>
        <v>0</v>
      </c>
      <c r="E67" s="43">
        <f t="shared" si="3"/>
        <v>0</v>
      </c>
    </row>
    <row r="68" spans="1:5" ht="15">
      <c r="A68" s="45"/>
      <c r="B68" s="46" t="s">
        <v>9</v>
      </c>
      <c r="C68" s="47">
        <f>SUM(C24:C67)</f>
        <v>53.3</v>
      </c>
      <c r="D68" s="47">
        <f>SUM(D24:D67)</f>
        <v>53.3</v>
      </c>
      <c r="E68" s="47">
        <f>SUM(E24:E67)</f>
        <v>133.25</v>
      </c>
    </row>
    <row r="69" spans="1:5" ht="15">
      <c r="A69" s="29"/>
      <c r="B69" s="31" t="s">
        <v>52</v>
      </c>
      <c r="C69" s="27">
        <f>C68+C22</f>
        <v>82.3</v>
      </c>
      <c r="D69" s="27">
        <f>D68+D22</f>
        <v>82.3</v>
      </c>
      <c r="E69" s="27">
        <f>E68+E22</f>
        <v>205.75</v>
      </c>
    </row>
    <row r="70" spans="1:5" ht="10.5" customHeight="1">
      <c r="A70" s="32"/>
      <c r="B70" s="14"/>
      <c r="C70" s="33"/>
      <c r="D70" s="33"/>
      <c r="E70" s="33"/>
    </row>
    <row r="71" spans="1:5" ht="15" customHeight="1">
      <c r="A71" s="61" t="s">
        <v>73</v>
      </c>
      <c r="B71" s="62"/>
      <c r="C71" s="34">
        <v>10</v>
      </c>
      <c r="D71" s="3">
        <v>10</v>
      </c>
      <c r="E71" s="3">
        <v>25</v>
      </c>
    </row>
    <row r="72" spans="1:5" ht="28.5" customHeight="1">
      <c r="A72" s="61" t="s">
        <v>74</v>
      </c>
      <c r="B72" s="62"/>
      <c r="C72" s="35">
        <f>C69/C71</f>
        <v>8.23</v>
      </c>
      <c r="D72" s="27">
        <f>D69/D71</f>
        <v>8.23</v>
      </c>
      <c r="E72" s="27">
        <f>E69/E71</f>
        <v>8.23</v>
      </c>
    </row>
    <row r="73" spans="1:5" ht="15">
      <c r="A73" s="14"/>
      <c r="B73" s="7"/>
      <c r="C73" s="7"/>
      <c r="D73" s="7"/>
      <c r="E73" s="7"/>
    </row>
    <row r="74" spans="1:5" s="5" customFormat="1" ht="16.5" customHeight="1">
      <c r="A74" s="61" t="s">
        <v>75</v>
      </c>
      <c r="B74" s="62"/>
      <c r="C74" s="4"/>
      <c r="D74" s="4"/>
      <c r="E74" s="4"/>
    </row>
    <row r="75" spans="1:5" s="5" customFormat="1" ht="30" customHeight="1">
      <c r="A75" s="61" t="s">
        <v>76</v>
      </c>
      <c r="B75" s="62"/>
      <c r="C75" s="4"/>
      <c r="D75" s="4"/>
      <c r="E75" s="4"/>
    </row>
    <row r="76" spans="1:3" ht="13.5" customHeight="1">
      <c r="A76" s="6"/>
      <c r="B76" s="7"/>
      <c r="C76" s="8"/>
    </row>
    <row r="77" s="5" customFormat="1" ht="15.75" customHeight="1">
      <c r="A77" s="5" t="s">
        <v>77</v>
      </c>
    </row>
    <row r="78" s="5" customFormat="1" ht="10.5" customHeight="1"/>
    <row r="79" spans="1:2" s="5" customFormat="1" ht="15" customHeight="1">
      <c r="A79" s="5" t="s">
        <v>79</v>
      </c>
      <c r="B79" s="10"/>
    </row>
    <row r="80" s="5" customFormat="1" ht="14.25" customHeight="1">
      <c r="B80" s="11" t="s">
        <v>78</v>
      </c>
    </row>
    <row r="81" spans="4:5" ht="15">
      <c r="D81" s="7"/>
      <c r="E81" s="7"/>
    </row>
    <row r="82" spans="4:5" ht="15">
      <c r="D82" s="8"/>
      <c r="E82" s="8"/>
    </row>
  </sheetData>
  <sheetProtection/>
  <mergeCells count="14">
    <mergeCell ref="A72:B72"/>
    <mergeCell ref="B8:C8"/>
    <mergeCell ref="A9:C9"/>
    <mergeCell ref="A7:E7"/>
    <mergeCell ref="B12:E12"/>
    <mergeCell ref="B1:D1"/>
    <mergeCell ref="B3:D3"/>
    <mergeCell ref="B5:D5"/>
    <mergeCell ref="A74:B74"/>
    <mergeCell ref="A75:B75"/>
    <mergeCell ref="A10:C10"/>
    <mergeCell ref="B6:D6"/>
    <mergeCell ref="B11:C11"/>
    <mergeCell ref="A71:B71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1">
      <selection activeCell="B71" sqref="A71:B72"/>
    </sheetView>
  </sheetViews>
  <sheetFormatPr defaultColWidth="9.140625" defaultRowHeight="12.75"/>
  <cols>
    <col min="1" max="1" width="15.7109375" style="9" customWidth="1"/>
    <col min="2" max="2" width="47.5742187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4"/>
      <c r="C1" s="64"/>
      <c r="D1" s="66"/>
      <c r="E1" s="1" t="s">
        <v>11</v>
      </c>
    </row>
    <row r="2" spans="2:5" ht="15">
      <c r="B2" s="12"/>
      <c r="C2" s="12"/>
      <c r="D2" s="12"/>
      <c r="E2" s="2" t="s">
        <v>66</v>
      </c>
    </row>
    <row r="3" spans="2:5" ht="15">
      <c r="B3" s="64"/>
      <c r="C3" s="64"/>
      <c r="D3" s="66"/>
      <c r="E3" s="2" t="s">
        <v>67</v>
      </c>
    </row>
    <row r="4" spans="2:5" ht="15">
      <c r="B4" s="1"/>
      <c r="C4" s="13"/>
      <c r="E4" s="1" t="s">
        <v>69</v>
      </c>
    </row>
    <row r="5" spans="2:5" ht="15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15.75">
      <c r="A7" s="69" t="s">
        <v>10</v>
      </c>
      <c r="B7" s="69"/>
      <c r="C7" s="69"/>
      <c r="D7" s="69"/>
      <c r="E7" s="69"/>
    </row>
    <row r="8" spans="2:3" ht="15">
      <c r="B8" s="65"/>
      <c r="C8" s="65"/>
    </row>
    <row r="9" spans="1:3" ht="15">
      <c r="A9" s="63" t="s">
        <v>1</v>
      </c>
      <c r="B9" s="63"/>
      <c r="C9" s="63"/>
    </row>
    <row r="10" spans="1:3" ht="15">
      <c r="A10" s="63" t="s">
        <v>0</v>
      </c>
      <c r="B10" s="63"/>
      <c r="C10" s="63"/>
    </row>
    <row r="11" spans="1:3" ht="15">
      <c r="A11" s="15"/>
      <c r="B11" s="63" t="s">
        <v>53</v>
      </c>
      <c r="C11" s="63"/>
    </row>
    <row r="12" spans="1:3" ht="15">
      <c r="A12" s="15"/>
      <c r="B12" s="63" t="s">
        <v>63</v>
      </c>
      <c r="C12" s="63"/>
    </row>
    <row r="13" spans="1:3" ht="15">
      <c r="A13" s="15" t="s">
        <v>2</v>
      </c>
      <c r="B13" s="15" t="s">
        <v>81</v>
      </c>
      <c r="C13" s="15"/>
    </row>
    <row r="14" spans="1:3" ht="15">
      <c r="A14" s="15"/>
      <c r="B14" s="15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71</v>
      </c>
      <c r="E15" s="3" t="s">
        <v>72</v>
      </c>
    </row>
    <row r="16" spans="1:5" ht="15">
      <c r="A16" s="17">
        <v>1</v>
      </c>
      <c r="B16" s="18">
        <v>2</v>
      </c>
      <c r="C16" s="17">
        <v>3</v>
      </c>
      <c r="D16" s="18">
        <v>3</v>
      </c>
      <c r="E16" s="18">
        <v>4</v>
      </c>
    </row>
    <row r="17" spans="1:5" ht="15">
      <c r="A17" s="48"/>
      <c r="B17" s="50" t="s">
        <v>6</v>
      </c>
      <c r="C17" s="52"/>
      <c r="D17" s="41"/>
      <c r="E17" s="41"/>
    </row>
    <row r="18" spans="1:5" ht="15">
      <c r="A18" s="41">
        <v>1100</v>
      </c>
      <c r="B18" s="41" t="s">
        <v>80</v>
      </c>
      <c r="C18" s="43">
        <v>98.72</v>
      </c>
      <c r="D18" s="43">
        <f>C18/356*500</f>
        <v>138.65168539325842</v>
      </c>
      <c r="E18" s="43">
        <f>C18/356*356</f>
        <v>98.72</v>
      </c>
    </row>
    <row r="19" spans="1:5" ht="30">
      <c r="A19" s="41">
        <v>1200</v>
      </c>
      <c r="B19" s="42" t="s">
        <v>68</v>
      </c>
      <c r="C19" s="44">
        <v>23.78</v>
      </c>
      <c r="D19" s="43">
        <f aca="true" t="shared" si="0" ref="D19:D68">C19/356*500</f>
        <v>33.39887640449438</v>
      </c>
      <c r="E19" s="43">
        <f aca="true" t="shared" si="1" ref="E19:E68">C19/356*356</f>
        <v>23.78</v>
      </c>
    </row>
    <row r="20" spans="1:5" ht="15" hidden="1">
      <c r="A20" s="49">
        <v>2341</v>
      </c>
      <c r="B20" s="42" t="s">
        <v>30</v>
      </c>
      <c r="C20" s="53"/>
      <c r="D20" s="43">
        <f t="shared" si="0"/>
        <v>0</v>
      </c>
      <c r="E20" s="43">
        <f t="shared" si="1"/>
        <v>0</v>
      </c>
    </row>
    <row r="21" spans="1:5" ht="30" hidden="1">
      <c r="A21" s="41">
        <v>2249</v>
      </c>
      <c r="B21" s="42" t="s">
        <v>20</v>
      </c>
      <c r="C21" s="53"/>
      <c r="D21" s="43">
        <f t="shared" si="0"/>
        <v>0</v>
      </c>
      <c r="E21" s="43">
        <f t="shared" si="1"/>
        <v>0</v>
      </c>
    </row>
    <row r="22" spans="1:5" ht="15">
      <c r="A22" s="41">
        <v>2312</v>
      </c>
      <c r="B22" s="42" t="s">
        <v>27</v>
      </c>
      <c r="C22" s="43">
        <v>65</v>
      </c>
      <c r="D22" s="43">
        <f t="shared" si="0"/>
        <v>91.29213483146067</v>
      </c>
      <c r="E22" s="43">
        <f t="shared" si="1"/>
        <v>65</v>
      </c>
    </row>
    <row r="23" spans="1:5" ht="15">
      <c r="A23" s="41"/>
      <c r="B23" s="51" t="s">
        <v>7</v>
      </c>
      <c r="C23" s="47">
        <f>SUM(C18:C22)</f>
        <v>187.5</v>
      </c>
      <c r="D23" s="47">
        <f>SUM(D18:D22)</f>
        <v>263.3426966292135</v>
      </c>
      <c r="E23" s="47">
        <f>SUM(E18:E22)</f>
        <v>187.5</v>
      </c>
    </row>
    <row r="24" spans="1:5" ht="15">
      <c r="A24" s="45"/>
      <c r="B24" s="41" t="s">
        <v>8</v>
      </c>
      <c r="C24" s="43"/>
      <c r="D24" s="43"/>
      <c r="E24" s="43"/>
    </row>
    <row r="25" spans="1:5" ht="15">
      <c r="A25" s="41">
        <v>1100</v>
      </c>
      <c r="B25" s="41" t="s">
        <v>80</v>
      </c>
      <c r="C25" s="43">
        <v>115.24</v>
      </c>
      <c r="D25" s="43">
        <f t="shared" si="0"/>
        <v>161.85393258426967</v>
      </c>
      <c r="E25" s="43">
        <f t="shared" si="1"/>
        <v>115.24000000000001</v>
      </c>
    </row>
    <row r="26" spans="1:5" ht="30">
      <c r="A26" s="41">
        <v>1200</v>
      </c>
      <c r="B26" s="42" t="s">
        <v>68</v>
      </c>
      <c r="C26" s="44">
        <v>27.76</v>
      </c>
      <c r="D26" s="43">
        <f t="shared" si="0"/>
        <v>38.98876404494382</v>
      </c>
      <c r="E26" s="43">
        <f t="shared" si="1"/>
        <v>27.76</v>
      </c>
    </row>
    <row r="27" spans="1:5" ht="30" hidden="1">
      <c r="A27" s="41">
        <v>2100</v>
      </c>
      <c r="B27" s="30" t="s">
        <v>50</v>
      </c>
      <c r="C27" s="43"/>
      <c r="D27" s="43">
        <f t="shared" si="0"/>
        <v>0</v>
      </c>
      <c r="E27" s="43">
        <f t="shared" si="1"/>
        <v>0</v>
      </c>
    </row>
    <row r="28" spans="1:5" ht="15">
      <c r="A28" s="49">
        <v>2210</v>
      </c>
      <c r="B28" s="42" t="s">
        <v>46</v>
      </c>
      <c r="C28" s="43">
        <v>5</v>
      </c>
      <c r="D28" s="43">
        <f t="shared" si="0"/>
        <v>7.022471910112359</v>
      </c>
      <c r="E28" s="43">
        <f t="shared" si="1"/>
        <v>5</v>
      </c>
    </row>
    <row r="29" spans="1:5" ht="15" hidden="1">
      <c r="A29" s="41">
        <v>2222</v>
      </c>
      <c r="B29" s="42" t="s">
        <v>47</v>
      </c>
      <c r="C29" s="43"/>
      <c r="D29" s="43">
        <f t="shared" si="0"/>
        <v>0</v>
      </c>
      <c r="E29" s="43">
        <f t="shared" si="1"/>
        <v>0</v>
      </c>
    </row>
    <row r="30" spans="1:5" ht="15" hidden="1">
      <c r="A30" s="41">
        <v>2223</v>
      </c>
      <c r="B30" s="42" t="s">
        <v>48</v>
      </c>
      <c r="C30" s="43"/>
      <c r="D30" s="43">
        <f t="shared" si="0"/>
        <v>0</v>
      </c>
      <c r="E30" s="43">
        <f t="shared" si="1"/>
        <v>0</v>
      </c>
    </row>
    <row r="31" spans="1:5" ht="30">
      <c r="A31" s="41">
        <v>2230</v>
      </c>
      <c r="B31" s="42" t="s">
        <v>49</v>
      </c>
      <c r="C31" s="43">
        <v>6</v>
      </c>
      <c r="D31" s="43">
        <f t="shared" si="0"/>
        <v>8.426966292134832</v>
      </c>
      <c r="E31" s="43">
        <f t="shared" si="1"/>
        <v>6</v>
      </c>
    </row>
    <row r="32" spans="1:5" ht="15" hidden="1">
      <c r="A32" s="41">
        <v>2241</v>
      </c>
      <c r="B32" s="42" t="s">
        <v>15</v>
      </c>
      <c r="C32" s="43"/>
      <c r="D32" s="43">
        <f t="shared" si="0"/>
        <v>0</v>
      </c>
      <c r="E32" s="43">
        <f t="shared" si="1"/>
        <v>0</v>
      </c>
    </row>
    <row r="33" spans="1:5" ht="15">
      <c r="A33" s="41">
        <v>2242</v>
      </c>
      <c r="B33" s="42" t="s">
        <v>16</v>
      </c>
      <c r="C33" s="43">
        <v>1</v>
      </c>
      <c r="D33" s="43">
        <f t="shared" si="0"/>
        <v>1.4044943820224718</v>
      </c>
      <c r="E33" s="43">
        <f t="shared" si="1"/>
        <v>1</v>
      </c>
    </row>
    <row r="34" spans="1:5" ht="30">
      <c r="A34" s="41">
        <v>2243</v>
      </c>
      <c r="B34" s="42" t="s">
        <v>17</v>
      </c>
      <c r="C34" s="43">
        <v>3</v>
      </c>
      <c r="D34" s="43">
        <f t="shared" si="0"/>
        <v>4.213483146067416</v>
      </c>
      <c r="E34" s="43">
        <f t="shared" si="1"/>
        <v>3</v>
      </c>
    </row>
    <row r="35" spans="1:5" ht="15">
      <c r="A35" s="41">
        <v>2244</v>
      </c>
      <c r="B35" s="42" t="s">
        <v>18</v>
      </c>
      <c r="C35" s="43">
        <v>24.5</v>
      </c>
      <c r="D35" s="43">
        <f t="shared" si="0"/>
        <v>34.41011235955056</v>
      </c>
      <c r="E35" s="43">
        <f t="shared" si="1"/>
        <v>24.5</v>
      </c>
    </row>
    <row r="36" spans="1:5" ht="15" hidden="1">
      <c r="A36" s="41">
        <v>2247</v>
      </c>
      <c r="B36" s="50" t="s">
        <v>19</v>
      </c>
      <c r="C36" s="43">
        <v>0</v>
      </c>
      <c r="D36" s="43">
        <f t="shared" si="0"/>
        <v>0</v>
      </c>
      <c r="E36" s="43">
        <f t="shared" si="1"/>
        <v>0</v>
      </c>
    </row>
    <row r="37" spans="1:5" ht="30">
      <c r="A37" s="41">
        <v>2249</v>
      </c>
      <c r="B37" s="42" t="s">
        <v>20</v>
      </c>
      <c r="C37" s="43">
        <v>1</v>
      </c>
      <c r="D37" s="43">
        <f t="shared" si="0"/>
        <v>1.4044943820224718</v>
      </c>
      <c r="E37" s="43">
        <f t="shared" si="1"/>
        <v>1</v>
      </c>
    </row>
    <row r="38" spans="1:5" ht="15">
      <c r="A38" s="41">
        <v>2251</v>
      </c>
      <c r="B38" s="42" t="s">
        <v>12</v>
      </c>
      <c r="C38" s="43">
        <v>8</v>
      </c>
      <c r="D38" s="43">
        <f t="shared" si="0"/>
        <v>11.235955056179774</v>
      </c>
      <c r="E38" s="43">
        <f t="shared" si="1"/>
        <v>8</v>
      </c>
    </row>
    <row r="39" spans="1:5" ht="15" hidden="1">
      <c r="A39" s="41">
        <v>2252</v>
      </c>
      <c r="B39" s="42" t="s">
        <v>13</v>
      </c>
      <c r="C39" s="43"/>
      <c r="D39" s="43">
        <f t="shared" si="0"/>
        <v>0</v>
      </c>
      <c r="E39" s="43">
        <f t="shared" si="1"/>
        <v>0</v>
      </c>
    </row>
    <row r="40" spans="1:5" ht="15" hidden="1">
      <c r="A40" s="41">
        <v>2259</v>
      </c>
      <c r="B40" s="42" t="s">
        <v>14</v>
      </c>
      <c r="C40" s="43"/>
      <c r="D40" s="43">
        <f t="shared" si="0"/>
        <v>0</v>
      </c>
      <c r="E40" s="43">
        <f t="shared" si="1"/>
        <v>0</v>
      </c>
    </row>
    <row r="41" spans="1:5" ht="15" hidden="1">
      <c r="A41" s="41">
        <v>2261</v>
      </c>
      <c r="B41" s="42" t="s">
        <v>21</v>
      </c>
      <c r="C41" s="43">
        <v>0</v>
      </c>
      <c r="D41" s="43">
        <f t="shared" si="0"/>
        <v>0</v>
      </c>
      <c r="E41" s="43">
        <f t="shared" si="1"/>
        <v>0</v>
      </c>
    </row>
    <row r="42" spans="1:5" ht="15">
      <c r="A42" s="41">
        <v>2262</v>
      </c>
      <c r="B42" s="42" t="s">
        <v>22</v>
      </c>
      <c r="C42" s="43">
        <v>2</v>
      </c>
      <c r="D42" s="43">
        <f t="shared" si="0"/>
        <v>2.8089887640449436</v>
      </c>
      <c r="E42" s="43">
        <f t="shared" si="1"/>
        <v>2</v>
      </c>
    </row>
    <row r="43" spans="1:5" ht="15">
      <c r="A43" s="41">
        <v>2263</v>
      </c>
      <c r="B43" s="42" t="s">
        <v>23</v>
      </c>
      <c r="C43" s="43">
        <v>12</v>
      </c>
      <c r="D43" s="43">
        <f t="shared" si="0"/>
        <v>16.853932584269664</v>
      </c>
      <c r="E43" s="43">
        <f t="shared" si="1"/>
        <v>12</v>
      </c>
    </row>
    <row r="44" spans="1:5" ht="15" hidden="1">
      <c r="A44" s="41">
        <v>2264</v>
      </c>
      <c r="B44" s="42" t="s">
        <v>24</v>
      </c>
      <c r="C44" s="43">
        <v>0</v>
      </c>
      <c r="D44" s="43">
        <f t="shared" si="0"/>
        <v>0</v>
      </c>
      <c r="E44" s="43">
        <f t="shared" si="1"/>
        <v>0</v>
      </c>
    </row>
    <row r="45" spans="1:5" ht="15">
      <c r="A45" s="41">
        <v>2279</v>
      </c>
      <c r="B45" s="42" t="s">
        <v>25</v>
      </c>
      <c r="C45" s="43">
        <v>8.49</v>
      </c>
      <c r="D45" s="43">
        <f t="shared" si="0"/>
        <v>11.924157303370785</v>
      </c>
      <c r="E45" s="43">
        <f t="shared" si="1"/>
        <v>8.49</v>
      </c>
    </row>
    <row r="46" spans="1:5" ht="15">
      <c r="A46" s="41">
        <v>2311</v>
      </c>
      <c r="B46" s="42" t="s">
        <v>26</v>
      </c>
      <c r="C46" s="43">
        <v>2</v>
      </c>
      <c r="D46" s="43">
        <f t="shared" si="0"/>
        <v>2.8089887640449436</v>
      </c>
      <c r="E46" s="43">
        <f t="shared" si="1"/>
        <v>2</v>
      </c>
    </row>
    <row r="47" spans="1:5" ht="15">
      <c r="A47" s="41">
        <v>2312</v>
      </c>
      <c r="B47" s="42" t="s">
        <v>27</v>
      </c>
      <c r="C47" s="43">
        <v>15</v>
      </c>
      <c r="D47" s="43">
        <f t="shared" si="0"/>
        <v>21.06741573033708</v>
      </c>
      <c r="E47" s="43">
        <f t="shared" si="1"/>
        <v>15</v>
      </c>
    </row>
    <row r="48" spans="1:5" ht="15" hidden="1">
      <c r="A48" s="41">
        <v>2321</v>
      </c>
      <c r="B48" s="42" t="s">
        <v>28</v>
      </c>
      <c r="C48" s="43">
        <v>0</v>
      </c>
      <c r="D48" s="43">
        <f t="shared" si="0"/>
        <v>0</v>
      </c>
      <c r="E48" s="43">
        <f t="shared" si="1"/>
        <v>0</v>
      </c>
    </row>
    <row r="49" spans="1:5" ht="15">
      <c r="A49" s="41">
        <v>2322</v>
      </c>
      <c r="B49" s="42" t="s">
        <v>29</v>
      </c>
      <c r="C49" s="43">
        <v>8</v>
      </c>
      <c r="D49" s="43">
        <f t="shared" si="0"/>
        <v>11.235955056179774</v>
      </c>
      <c r="E49" s="43">
        <f t="shared" si="1"/>
        <v>8</v>
      </c>
    </row>
    <row r="50" spans="1:5" ht="15" hidden="1">
      <c r="A50" s="41">
        <v>2341</v>
      </c>
      <c r="B50" s="42" t="s">
        <v>30</v>
      </c>
      <c r="C50" s="43">
        <v>0</v>
      </c>
      <c r="D50" s="43">
        <f t="shared" si="0"/>
        <v>0</v>
      </c>
      <c r="E50" s="43">
        <f t="shared" si="1"/>
        <v>0</v>
      </c>
    </row>
    <row r="51" spans="1:5" ht="30" hidden="1">
      <c r="A51" s="41">
        <v>2344</v>
      </c>
      <c r="B51" s="42" t="s">
        <v>31</v>
      </c>
      <c r="C51" s="43"/>
      <c r="D51" s="43">
        <f t="shared" si="0"/>
        <v>0</v>
      </c>
      <c r="E51" s="43">
        <f t="shared" si="1"/>
        <v>0</v>
      </c>
    </row>
    <row r="52" spans="1:5" ht="15">
      <c r="A52" s="41">
        <v>2350</v>
      </c>
      <c r="B52" s="42" t="s">
        <v>32</v>
      </c>
      <c r="C52" s="43">
        <v>9</v>
      </c>
      <c r="D52" s="43">
        <f t="shared" si="0"/>
        <v>12.640449438202246</v>
      </c>
      <c r="E52" s="43">
        <f t="shared" si="1"/>
        <v>9</v>
      </c>
    </row>
    <row r="53" spans="1:5" ht="15" hidden="1">
      <c r="A53" s="41">
        <v>2361</v>
      </c>
      <c r="B53" s="42" t="s">
        <v>33</v>
      </c>
      <c r="C53" s="43">
        <v>0</v>
      </c>
      <c r="D53" s="43">
        <f t="shared" si="0"/>
        <v>0</v>
      </c>
      <c r="E53" s="43">
        <f t="shared" si="1"/>
        <v>0</v>
      </c>
    </row>
    <row r="54" spans="1:5" ht="15" hidden="1">
      <c r="A54" s="41">
        <v>2362</v>
      </c>
      <c r="B54" s="42" t="s">
        <v>34</v>
      </c>
      <c r="C54" s="43"/>
      <c r="D54" s="43">
        <f t="shared" si="0"/>
        <v>0</v>
      </c>
      <c r="E54" s="43">
        <f t="shared" si="1"/>
        <v>0</v>
      </c>
    </row>
    <row r="55" spans="1:5" ht="15" hidden="1">
      <c r="A55" s="41">
        <v>2363</v>
      </c>
      <c r="B55" s="42" t="s">
        <v>35</v>
      </c>
      <c r="C55" s="43"/>
      <c r="D55" s="43">
        <f t="shared" si="0"/>
        <v>0</v>
      </c>
      <c r="E55" s="43">
        <f t="shared" si="1"/>
        <v>0</v>
      </c>
    </row>
    <row r="56" spans="1:5" ht="15" hidden="1">
      <c r="A56" s="41">
        <v>2370</v>
      </c>
      <c r="B56" s="42" t="s">
        <v>36</v>
      </c>
      <c r="C56" s="43"/>
      <c r="D56" s="43">
        <f t="shared" si="0"/>
        <v>0</v>
      </c>
      <c r="E56" s="43">
        <f t="shared" si="1"/>
        <v>0</v>
      </c>
    </row>
    <row r="57" spans="1:5" ht="15" hidden="1">
      <c r="A57" s="41">
        <v>2400</v>
      </c>
      <c r="B57" s="42" t="s">
        <v>51</v>
      </c>
      <c r="C57" s="43">
        <v>0</v>
      </c>
      <c r="D57" s="43">
        <f t="shared" si="0"/>
        <v>0</v>
      </c>
      <c r="E57" s="43">
        <f t="shared" si="1"/>
        <v>0</v>
      </c>
    </row>
    <row r="58" spans="1:5" ht="30">
      <c r="A58" s="41">
        <v>2512</v>
      </c>
      <c r="B58" s="42" t="s">
        <v>37</v>
      </c>
      <c r="C58" s="43">
        <v>92.51</v>
      </c>
      <c r="D58" s="43">
        <f t="shared" si="0"/>
        <v>129.9297752808989</v>
      </c>
      <c r="E58" s="43">
        <f t="shared" si="1"/>
        <v>92.51</v>
      </c>
    </row>
    <row r="59" spans="1:5" ht="29.25" customHeight="1">
      <c r="A59" s="41">
        <v>2513</v>
      </c>
      <c r="B59" s="42" t="s">
        <v>38</v>
      </c>
      <c r="C59" s="43">
        <v>2</v>
      </c>
      <c r="D59" s="43">
        <f t="shared" si="0"/>
        <v>2.8089887640449436</v>
      </c>
      <c r="E59" s="43">
        <f t="shared" si="1"/>
        <v>2</v>
      </c>
    </row>
    <row r="60" spans="1:5" ht="15" hidden="1">
      <c r="A60" s="21">
        <v>2515</v>
      </c>
      <c r="B60" s="24" t="s">
        <v>39</v>
      </c>
      <c r="C60" s="23">
        <v>0</v>
      </c>
      <c r="D60" s="23">
        <f t="shared" si="0"/>
        <v>0</v>
      </c>
      <c r="E60" s="23">
        <f t="shared" si="1"/>
        <v>0</v>
      </c>
    </row>
    <row r="61" spans="1:5" ht="15" customHeight="1">
      <c r="A61" s="21">
        <v>2519</v>
      </c>
      <c r="B61" s="24" t="s">
        <v>42</v>
      </c>
      <c r="C61" s="23">
        <v>4</v>
      </c>
      <c r="D61" s="23">
        <f t="shared" si="0"/>
        <v>5.617977528089887</v>
      </c>
      <c r="E61" s="23">
        <f t="shared" si="1"/>
        <v>4</v>
      </c>
    </row>
    <row r="62" spans="1:5" ht="15" hidden="1">
      <c r="A62" s="21">
        <v>6240</v>
      </c>
      <c r="B62" s="24"/>
      <c r="C62" s="23"/>
      <c r="D62" s="23">
        <f t="shared" si="0"/>
        <v>0</v>
      </c>
      <c r="E62" s="23">
        <f t="shared" si="1"/>
        <v>0</v>
      </c>
    </row>
    <row r="63" spans="1:5" ht="15" hidden="1">
      <c r="A63" s="21">
        <v>6290</v>
      </c>
      <c r="B63" s="24"/>
      <c r="C63" s="23"/>
      <c r="D63" s="23">
        <f t="shared" si="0"/>
        <v>0</v>
      </c>
      <c r="E63" s="23">
        <f t="shared" si="1"/>
        <v>0</v>
      </c>
    </row>
    <row r="64" spans="1:5" ht="15" hidden="1">
      <c r="A64" s="21">
        <v>5121</v>
      </c>
      <c r="B64" s="24" t="s">
        <v>40</v>
      </c>
      <c r="C64" s="23">
        <v>0</v>
      </c>
      <c r="D64" s="23">
        <f t="shared" si="0"/>
        <v>0</v>
      </c>
      <c r="E64" s="23">
        <f t="shared" si="1"/>
        <v>0</v>
      </c>
    </row>
    <row r="65" spans="1:5" ht="15" hidden="1">
      <c r="A65" s="21">
        <v>5232</v>
      </c>
      <c r="B65" s="24" t="s">
        <v>41</v>
      </c>
      <c r="C65" s="23">
        <v>0</v>
      </c>
      <c r="D65" s="23">
        <f t="shared" si="0"/>
        <v>0</v>
      </c>
      <c r="E65" s="23">
        <f t="shared" si="1"/>
        <v>0</v>
      </c>
    </row>
    <row r="66" spans="1:5" ht="15" hidden="1">
      <c r="A66" s="21">
        <v>5238</v>
      </c>
      <c r="B66" s="24" t="s">
        <v>43</v>
      </c>
      <c r="C66" s="23">
        <v>0</v>
      </c>
      <c r="D66" s="23">
        <f t="shared" si="0"/>
        <v>0</v>
      </c>
      <c r="E66" s="23">
        <f t="shared" si="1"/>
        <v>0</v>
      </c>
    </row>
    <row r="67" spans="1:5" ht="15" hidden="1">
      <c r="A67" s="21">
        <v>5240</v>
      </c>
      <c r="B67" s="24" t="s">
        <v>44</v>
      </c>
      <c r="C67" s="23">
        <v>0</v>
      </c>
      <c r="D67" s="23">
        <f t="shared" si="0"/>
        <v>0</v>
      </c>
      <c r="E67" s="23">
        <f t="shared" si="1"/>
        <v>0</v>
      </c>
    </row>
    <row r="68" spans="1:5" ht="15" hidden="1">
      <c r="A68" s="21">
        <v>5250</v>
      </c>
      <c r="B68" s="24" t="s">
        <v>45</v>
      </c>
      <c r="C68" s="23"/>
      <c r="D68" s="23">
        <f t="shared" si="0"/>
        <v>0</v>
      </c>
      <c r="E68" s="23">
        <f t="shared" si="1"/>
        <v>0</v>
      </c>
    </row>
    <row r="69" spans="1:5" ht="15">
      <c r="A69" s="29"/>
      <c r="B69" s="31" t="s">
        <v>9</v>
      </c>
      <c r="C69" s="27">
        <f>SUM(C25:C68)</f>
        <v>346.5</v>
      </c>
      <c r="D69" s="27">
        <f>SUM(D25:D68)</f>
        <v>486.65730337078656</v>
      </c>
      <c r="E69" s="27">
        <f>SUM(E25:E68)</f>
        <v>346.5</v>
      </c>
    </row>
    <row r="70" spans="1:5" ht="15">
      <c r="A70" s="29"/>
      <c r="B70" s="31" t="s">
        <v>52</v>
      </c>
      <c r="C70" s="27">
        <f>C69+C23</f>
        <v>534</v>
      </c>
      <c r="D70" s="27">
        <f>D69+D23</f>
        <v>750</v>
      </c>
      <c r="E70" s="27">
        <f>E69+E23</f>
        <v>534</v>
      </c>
    </row>
    <row r="71" spans="1:5" ht="15">
      <c r="A71" s="32"/>
      <c r="B71" s="14"/>
      <c r="C71" s="33"/>
      <c r="D71" s="33"/>
      <c r="E71" s="33"/>
    </row>
    <row r="72" spans="1:5" ht="15.75" customHeight="1">
      <c r="A72" s="61" t="s">
        <v>73</v>
      </c>
      <c r="B72" s="62"/>
      <c r="C72" s="34">
        <v>356</v>
      </c>
      <c r="D72" s="3">
        <v>500</v>
      </c>
      <c r="E72" s="3">
        <v>356</v>
      </c>
    </row>
    <row r="73" spans="1:5" ht="37.5" customHeight="1">
      <c r="A73" s="61" t="s">
        <v>74</v>
      </c>
      <c r="B73" s="62"/>
      <c r="C73" s="37">
        <f>C70/C72</f>
        <v>1.5</v>
      </c>
      <c r="D73" s="27">
        <f>D70/D72</f>
        <v>1.5</v>
      </c>
      <c r="E73" s="27">
        <f>E70/E72</f>
        <v>1.5</v>
      </c>
    </row>
    <row r="74" spans="1:5" ht="15">
      <c r="A74" s="14"/>
      <c r="B74" s="7"/>
      <c r="C74" s="7"/>
      <c r="D74" s="7"/>
      <c r="E74" s="7"/>
    </row>
    <row r="75" spans="1:5" s="5" customFormat="1" ht="19.5" customHeight="1">
      <c r="A75" s="61" t="s">
        <v>75</v>
      </c>
      <c r="B75" s="62"/>
      <c r="C75" s="4"/>
      <c r="D75" s="4"/>
      <c r="E75" s="4"/>
    </row>
    <row r="76" spans="1:5" s="5" customFormat="1" ht="31.5" customHeight="1">
      <c r="A76" s="61" t="s">
        <v>76</v>
      </c>
      <c r="B76" s="62"/>
      <c r="C76" s="4"/>
      <c r="D76" s="4"/>
      <c r="E76" s="4"/>
    </row>
    <row r="77" spans="1:3" ht="13.5" customHeight="1">
      <c r="A77" s="6"/>
      <c r="B77" s="7"/>
      <c r="C77" s="8"/>
    </row>
    <row r="78" s="5" customFormat="1" ht="17.25" customHeight="1">
      <c r="A78" s="5" t="s">
        <v>77</v>
      </c>
    </row>
    <row r="79" s="5" customFormat="1" ht="12.75" customHeight="1"/>
    <row r="80" spans="1:2" s="5" customFormat="1" ht="15" customHeight="1">
      <c r="A80" s="5" t="s">
        <v>79</v>
      </c>
      <c r="B80" s="10"/>
    </row>
    <row r="81" s="5" customFormat="1" ht="14.25" customHeight="1">
      <c r="B81" s="11" t="s">
        <v>78</v>
      </c>
    </row>
    <row r="82" spans="4:5" ht="15">
      <c r="D82" s="8"/>
      <c r="E82" s="8"/>
    </row>
  </sheetData>
  <sheetProtection/>
  <mergeCells count="15">
    <mergeCell ref="A75:B75"/>
    <mergeCell ref="A7:E7"/>
    <mergeCell ref="A76:B76"/>
    <mergeCell ref="A10:C10"/>
    <mergeCell ref="B6:D6"/>
    <mergeCell ref="B11:C11"/>
    <mergeCell ref="B12:C12"/>
    <mergeCell ref="A72:B72"/>
    <mergeCell ref="A73:B73"/>
    <mergeCell ref="B8:C8"/>
    <mergeCell ref="A9:C9"/>
    <mergeCell ref="B1:D1"/>
    <mergeCell ref="B3:D3"/>
    <mergeCell ref="B5:D5"/>
  </mergeCells>
  <printOptions/>
  <pageMargins left="0.7480314960629921" right="0.7480314960629921" top="0.984251968503937" bottom="0.984251968503937" header="0.5118110236220472" footer="0.5118110236220472"/>
  <pageSetup firstPageNumber="17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view="pageLayout" workbookViewId="0" topLeftCell="A1">
      <selection activeCell="A87" sqref="A87:B87"/>
    </sheetView>
  </sheetViews>
  <sheetFormatPr defaultColWidth="9.140625" defaultRowHeight="12.75"/>
  <cols>
    <col min="1" max="1" width="17.421875" style="9" customWidth="1"/>
    <col min="2" max="2" width="53.8515625" style="9" customWidth="1"/>
    <col min="3" max="3" width="15.28125" style="9" hidden="1" customWidth="1"/>
    <col min="4" max="5" width="16.421875" style="9" customWidth="1"/>
    <col min="6" max="16384" width="9.140625" style="9" customWidth="1"/>
  </cols>
  <sheetData>
    <row r="1" spans="2:5" ht="18" customHeight="1">
      <c r="B1" s="64"/>
      <c r="C1" s="64"/>
      <c r="D1" s="66"/>
      <c r="E1" s="1" t="s">
        <v>11</v>
      </c>
    </row>
    <row r="2" spans="2:5" ht="16.5" customHeight="1">
      <c r="B2" s="12"/>
      <c r="C2" s="12"/>
      <c r="D2" s="12"/>
      <c r="E2" s="2" t="s">
        <v>66</v>
      </c>
    </row>
    <row r="3" spans="2:5" ht="18" customHeight="1">
      <c r="B3" s="12"/>
      <c r="C3" s="12"/>
      <c r="D3" s="12"/>
      <c r="E3" s="2" t="s">
        <v>67</v>
      </c>
    </row>
    <row r="4" spans="2:5" ht="17.25" customHeight="1">
      <c r="B4" s="1"/>
      <c r="C4" s="13"/>
      <c r="E4" s="1" t="s">
        <v>69</v>
      </c>
    </row>
    <row r="5" spans="2:5" ht="17.25" customHeight="1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21" customHeight="1">
      <c r="A7" s="69" t="s">
        <v>10</v>
      </c>
      <c r="B7" s="69"/>
      <c r="C7" s="69"/>
      <c r="D7" s="69"/>
      <c r="E7" s="69"/>
    </row>
    <row r="8" spans="2:3" ht="15">
      <c r="B8" s="65"/>
      <c r="C8" s="65"/>
    </row>
    <row r="9" spans="1:3" ht="16.5" customHeight="1">
      <c r="A9" s="63" t="s">
        <v>1</v>
      </c>
      <c r="B9" s="63"/>
      <c r="C9" s="63"/>
    </row>
    <row r="10" spans="1:3" ht="17.25" customHeight="1">
      <c r="A10" s="63" t="s">
        <v>0</v>
      </c>
      <c r="B10" s="63"/>
      <c r="C10" s="63"/>
    </row>
    <row r="11" spans="1:3" ht="17.25" customHeight="1">
      <c r="A11" s="15"/>
      <c r="B11" s="63" t="s">
        <v>53</v>
      </c>
      <c r="C11" s="63"/>
    </row>
    <row r="12" spans="1:3" ht="16.5" customHeight="1">
      <c r="A12" s="15"/>
      <c r="B12" s="63" t="s">
        <v>64</v>
      </c>
      <c r="C12" s="63"/>
    </row>
    <row r="13" spans="1:3" ht="17.25" customHeight="1">
      <c r="A13" s="15" t="s">
        <v>2</v>
      </c>
      <c r="B13" s="15" t="s">
        <v>81</v>
      </c>
      <c r="C13" s="15"/>
    </row>
    <row r="14" spans="1:3" ht="15">
      <c r="A14" s="15"/>
      <c r="B14" s="15"/>
      <c r="C14" s="15"/>
    </row>
    <row r="15" spans="1:5" ht="113.25" customHeight="1">
      <c r="A15" s="3" t="s">
        <v>3</v>
      </c>
      <c r="B15" s="3" t="s">
        <v>4</v>
      </c>
      <c r="C15" s="3" t="s">
        <v>5</v>
      </c>
      <c r="D15" s="3" t="s">
        <v>71</v>
      </c>
      <c r="E15" s="3" t="s">
        <v>72</v>
      </c>
    </row>
    <row r="16" spans="1:5" ht="15">
      <c r="A16" s="17">
        <v>1</v>
      </c>
      <c r="B16" s="18">
        <v>2</v>
      </c>
      <c r="C16" s="17">
        <v>3</v>
      </c>
      <c r="D16" s="18">
        <v>3</v>
      </c>
      <c r="E16" s="18">
        <v>4</v>
      </c>
    </row>
    <row r="17" spans="1:5" ht="15">
      <c r="A17" s="17"/>
      <c r="B17" s="19" t="s">
        <v>6</v>
      </c>
      <c r="C17" s="20"/>
      <c r="D17" s="21"/>
      <c r="E17" s="21"/>
    </row>
    <row r="18" spans="1:5" ht="15">
      <c r="A18" s="41">
        <v>1100</v>
      </c>
      <c r="B18" s="41" t="s">
        <v>80</v>
      </c>
      <c r="C18" s="43">
        <v>9.67</v>
      </c>
      <c r="D18" s="43">
        <f>C18/180*120</f>
        <v>6.446666666666666</v>
      </c>
      <c r="E18" s="43">
        <f>C18/180*180</f>
        <v>9.67</v>
      </c>
    </row>
    <row r="19" spans="1:5" ht="30">
      <c r="A19" s="41">
        <v>1200</v>
      </c>
      <c r="B19" s="42" t="s">
        <v>68</v>
      </c>
      <c r="C19" s="44">
        <v>2.33</v>
      </c>
      <c r="D19" s="43">
        <f aca="true" t="shared" si="0" ref="D19:D68">C19/180*120</f>
        <v>1.5533333333333332</v>
      </c>
      <c r="E19" s="43">
        <f aca="true" t="shared" si="1" ref="E19:E68">C19/180*180</f>
        <v>2.33</v>
      </c>
    </row>
    <row r="20" spans="1:5" ht="15" hidden="1">
      <c r="A20" s="26">
        <v>2341</v>
      </c>
      <c r="B20" s="24" t="s">
        <v>30</v>
      </c>
      <c r="C20" s="36"/>
      <c r="D20" s="23">
        <f t="shared" si="0"/>
        <v>0</v>
      </c>
      <c r="E20" s="23">
        <f t="shared" si="1"/>
        <v>0</v>
      </c>
    </row>
    <row r="21" spans="1:5" ht="15" hidden="1">
      <c r="A21" s="21">
        <v>2249</v>
      </c>
      <c r="B21" s="24" t="s">
        <v>20</v>
      </c>
      <c r="C21" s="36"/>
      <c r="D21" s="23">
        <f t="shared" si="0"/>
        <v>0</v>
      </c>
      <c r="E21" s="23">
        <f t="shared" si="1"/>
        <v>0</v>
      </c>
    </row>
    <row r="22" spans="1:5" ht="15">
      <c r="A22" s="41">
        <v>2312</v>
      </c>
      <c r="B22" s="42" t="s">
        <v>27</v>
      </c>
      <c r="C22" s="43">
        <v>34</v>
      </c>
      <c r="D22" s="43">
        <f t="shared" si="0"/>
        <v>22.666666666666664</v>
      </c>
      <c r="E22" s="43">
        <f t="shared" si="1"/>
        <v>34</v>
      </c>
    </row>
    <row r="23" spans="1:5" ht="15">
      <c r="A23" s="41"/>
      <c r="B23" s="51" t="s">
        <v>7</v>
      </c>
      <c r="C23" s="47">
        <f>SUM(C18:C22)</f>
        <v>46</v>
      </c>
      <c r="D23" s="47">
        <f>SUM(D18:D22)</f>
        <v>30.666666666666664</v>
      </c>
      <c r="E23" s="47">
        <f>SUM(E18:E22)</f>
        <v>46</v>
      </c>
    </row>
    <row r="24" spans="1:5" ht="15">
      <c r="A24" s="45"/>
      <c r="B24" s="41" t="s">
        <v>8</v>
      </c>
      <c r="C24" s="43"/>
      <c r="D24" s="43"/>
      <c r="E24" s="43"/>
    </row>
    <row r="25" spans="1:5" ht="15">
      <c r="A25" s="41">
        <v>1100</v>
      </c>
      <c r="B25" s="41" t="s">
        <v>80</v>
      </c>
      <c r="C25" s="43">
        <v>18.53</v>
      </c>
      <c r="D25" s="43">
        <f t="shared" si="0"/>
        <v>12.353333333333333</v>
      </c>
      <c r="E25" s="43">
        <f t="shared" si="1"/>
        <v>18.53</v>
      </c>
    </row>
    <row r="26" spans="1:5" ht="30">
      <c r="A26" s="41">
        <v>1200</v>
      </c>
      <c r="B26" s="42" t="s">
        <v>68</v>
      </c>
      <c r="C26" s="44">
        <v>4.47</v>
      </c>
      <c r="D26" s="43">
        <f t="shared" si="0"/>
        <v>2.98</v>
      </c>
      <c r="E26" s="43">
        <f t="shared" si="1"/>
        <v>4.47</v>
      </c>
    </row>
    <row r="27" spans="1:5" ht="30" hidden="1">
      <c r="A27" s="41">
        <v>2100</v>
      </c>
      <c r="B27" s="30" t="s">
        <v>50</v>
      </c>
      <c r="C27" s="43">
        <v>0</v>
      </c>
      <c r="D27" s="43">
        <f t="shared" si="0"/>
        <v>0</v>
      </c>
      <c r="E27" s="43">
        <f t="shared" si="1"/>
        <v>0</v>
      </c>
    </row>
    <row r="28" spans="1:5" ht="15" hidden="1">
      <c r="A28" s="49">
        <v>2210</v>
      </c>
      <c r="B28" s="42" t="s">
        <v>46</v>
      </c>
      <c r="C28" s="43">
        <v>0</v>
      </c>
      <c r="D28" s="43">
        <f t="shared" si="0"/>
        <v>0</v>
      </c>
      <c r="E28" s="43">
        <f t="shared" si="1"/>
        <v>0</v>
      </c>
    </row>
    <row r="29" spans="1:5" ht="15" hidden="1">
      <c r="A29" s="41">
        <v>2222</v>
      </c>
      <c r="B29" s="42" t="s">
        <v>47</v>
      </c>
      <c r="C29" s="43"/>
      <c r="D29" s="43">
        <f t="shared" si="0"/>
        <v>0</v>
      </c>
      <c r="E29" s="43">
        <f t="shared" si="1"/>
        <v>0</v>
      </c>
    </row>
    <row r="30" spans="1:5" ht="15" hidden="1">
      <c r="A30" s="41">
        <v>2223</v>
      </c>
      <c r="B30" s="42" t="s">
        <v>48</v>
      </c>
      <c r="C30" s="43"/>
      <c r="D30" s="43">
        <f t="shared" si="0"/>
        <v>0</v>
      </c>
      <c r="E30" s="43">
        <f t="shared" si="1"/>
        <v>0</v>
      </c>
    </row>
    <row r="31" spans="1:5" ht="30">
      <c r="A31" s="41">
        <v>2230</v>
      </c>
      <c r="B31" s="42" t="s">
        <v>49</v>
      </c>
      <c r="C31" s="43">
        <v>1</v>
      </c>
      <c r="D31" s="43">
        <f t="shared" si="0"/>
        <v>0.6666666666666667</v>
      </c>
      <c r="E31" s="43">
        <f t="shared" si="1"/>
        <v>1</v>
      </c>
    </row>
    <row r="32" spans="1:5" ht="15" hidden="1">
      <c r="A32" s="41">
        <v>2241</v>
      </c>
      <c r="B32" s="42" t="s">
        <v>15</v>
      </c>
      <c r="C32" s="43"/>
      <c r="D32" s="43">
        <f t="shared" si="0"/>
        <v>0</v>
      </c>
      <c r="E32" s="43">
        <f t="shared" si="1"/>
        <v>0</v>
      </c>
    </row>
    <row r="33" spans="1:5" ht="15" hidden="1">
      <c r="A33" s="41">
        <v>2242</v>
      </c>
      <c r="B33" s="42" t="s">
        <v>16</v>
      </c>
      <c r="C33" s="43">
        <v>0</v>
      </c>
      <c r="D33" s="43">
        <f t="shared" si="0"/>
        <v>0</v>
      </c>
      <c r="E33" s="43">
        <f t="shared" si="1"/>
        <v>0</v>
      </c>
    </row>
    <row r="34" spans="1:5" ht="30">
      <c r="A34" s="41">
        <v>2243</v>
      </c>
      <c r="B34" s="42" t="s">
        <v>17</v>
      </c>
      <c r="C34" s="43">
        <v>1</v>
      </c>
      <c r="D34" s="43">
        <f t="shared" si="0"/>
        <v>0.6666666666666667</v>
      </c>
      <c r="E34" s="43">
        <f t="shared" si="1"/>
        <v>1</v>
      </c>
    </row>
    <row r="35" spans="1:5" ht="17.25" customHeight="1">
      <c r="A35" s="41">
        <v>2244</v>
      </c>
      <c r="B35" s="42" t="s">
        <v>18</v>
      </c>
      <c r="C35" s="43">
        <v>12.08</v>
      </c>
      <c r="D35" s="43">
        <f t="shared" si="0"/>
        <v>8.053333333333333</v>
      </c>
      <c r="E35" s="43">
        <f t="shared" si="1"/>
        <v>12.08</v>
      </c>
    </row>
    <row r="36" spans="1:5" ht="15" hidden="1">
      <c r="A36" s="41">
        <v>2247</v>
      </c>
      <c r="B36" s="50" t="s">
        <v>19</v>
      </c>
      <c r="C36" s="43">
        <v>0</v>
      </c>
      <c r="D36" s="43">
        <f t="shared" si="0"/>
        <v>0</v>
      </c>
      <c r="E36" s="43">
        <f t="shared" si="1"/>
        <v>0</v>
      </c>
    </row>
    <row r="37" spans="1:5" ht="15" hidden="1">
      <c r="A37" s="41">
        <v>2249</v>
      </c>
      <c r="B37" s="42" t="s">
        <v>20</v>
      </c>
      <c r="C37" s="43">
        <v>0</v>
      </c>
      <c r="D37" s="43">
        <f t="shared" si="0"/>
        <v>0</v>
      </c>
      <c r="E37" s="43">
        <f t="shared" si="1"/>
        <v>0</v>
      </c>
    </row>
    <row r="38" spans="1:5" ht="15" hidden="1">
      <c r="A38" s="41">
        <v>2251</v>
      </c>
      <c r="B38" s="42" t="s">
        <v>12</v>
      </c>
      <c r="C38" s="43">
        <v>0</v>
      </c>
      <c r="D38" s="43">
        <f t="shared" si="0"/>
        <v>0</v>
      </c>
      <c r="E38" s="43">
        <f t="shared" si="1"/>
        <v>0</v>
      </c>
    </row>
    <row r="39" spans="1:5" ht="15" hidden="1">
      <c r="A39" s="41">
        <v>2252</v>
      </c>
      <c r="B39" s="42" t="s">
        <v>13</v>
      </c>
      <c r="C39" s="43"/>
      <c r="D39" s="43">
        <f t="shared" si="0"/>
        <v>0</v>
      </c>
      <c r="E39" s="43">
        <f t="shared" si="1"/>
        <v>0</v>
      </c>
    </row>
    <row r="40" spans="1:5" ht="15" hidden="1">
      <c r="A40" s="41">
        <v>2259</v>
      </c>
      <c r="B40" s="42" t="s">
        <v>14</v>
      </c>
      <c r="C40" s="43"/>
      <c r="D40" s="43">
        <f t="shared" si="0"/>
        <v>0</v>
      </c>
      <c r="E40" s="43">
        <f t="shared" si="1"/>
        <v>0</v>
      </c>
    </row>
    <row r="41" spans="1:5" ht="15" hidden="1">
      <c r="A41" s="41">
        <v>2261</v>
      </c>
      <c r="B41" s="42" t="s">
        <v>21</v>
      </c>
      <c r="C41" s="43">
        <v>0</v>
      </c>
      <c r="D41" s="43">
        <f t="shared" si="0"/>
        <v>0</v>
      </c>
      <c r="E41" s="43">
        <f t="shared" si="1"/>
        <v>0</v>
      </c>
    </row>
    <row r="42" spans="1:5" ht="15" hidden="1">
      <c r="A42" s="41">
        <v>2262</v>
      </c>
      <c r="B42" s="42" t="s">
        <v>22</v>
      </c>
      <c r="C42" s="43">
        <v>0</v>
      </c>
      <c r="D42" s="43">
        <f t="shared" si="0"/>
        <v>0</v>
      </c>
      <c r="E42" s="43">
        <f t="shared" si="1"/>
        <v>0</v>
      </c>
    </row>
    <row r="43" spans="1:5" ht="15.75" customHeight="1">
      <c r="A43" s="41">
        <v>2263</v>
      </c>
      <c r="B43" s="42" t="s">
        <v>23</v>
      </c>
      <c r="C43" s="43">
        <v>4</v>
      </c>
      <c r="D43" s="43">
        <f t="shared" si="0"/>
        <v>2.666666666666667</v>
      </c>
      <c r="E43" s="43">
        <f t="shared" si="1"/>
        <v>4</v>
      </c>
    </row>
    <row r="44" spans="1:5" ht="15" hidden="1">
      <c r="A44" s="41">
        <v>2264</v>
      </c>
      <c r="B44" s="42" t="s">
        <v>24</v>
      </c>
      <c r="C44" s="43">
        <v>0</v>
      </c>
      <c r="D44" s="43">
        <f t="shared" si="0"/>
        <v>0</v>
      </c>
      <c r="E44" s="43">
        <f t="shared" si="1"/>
        <v>0</v>
      </c>
    </row>
    <row r="45" spans="1:5" ht="15">
      <c r="A45" s="41">
        <v>2279</v>
      </c>
      <c r="B45" s="42" t="s">
        <v>25</v>
      </c>
      <c r="C45" s="43">
        <v>4.08</v>
      </c>
      <c r="D45" s="43">
        <f t="shared" si="0"/>
        <v>2.72</v>
      </c>
      <c r="E45" s="43">
        <f t="shared" si="1"/>
        <v>4.08</v>
      </c>
    </row>
    <row r="46" spans="1:5" ht="15">
      <c r="A46" s="41">
        <v>2311</v>
      </c>
      <c r="B46" s="42" t="s">
        <v>26</v>
      </c>
      <c r="C46" s="43">
        <v>1</v>
      </c>
      <c r="D46" s="43">
        <f t="shared" si="0"/>
        <v>0.6666666666666667</v>
      </c>
      <c r="E46" s="43">
        <f t="shared" si="1"/>
        <v>1</v>
      </c>
    </row>
    <row r="47" spans="1:5" ht="15">
      <c r="A47" s="41">
        <v>2312</v>
      </c>
      <c r="B47" s="42" t="s">
        <v>27</v>
      </c>
      <c r="C47" s="43">
        <v>5</v>
      </c>
      <c r="D47" s="43">
        <f t="shared" si="0"/>
        <v>3.333333333333333</v>
      </c>
      <c r="E47" s="43">
        <f t="shared" si="1"/>
        <v>5</v>
      </c>
    </row>
    <row r="48" spans="1:5" ht="15" hidden="1">
      <c r="A48" s="41">
        <v>2321</v>
      </c>
      <c r="B48" s="42" t="s">
        <v>28</v>
      </c>
      <c r="C48" s="43">
        <v>0</v>
      </c>
      <c r="D48" s="43">
        <f t="shared" si="0"/>
        <v>0</v>
      </c>
      <c r="E48" s="43">
        <f t="shared" si="1"/>
        <v>0</v>
      </c>
    </row>
    <row r="49" spans="1:5" ht="15">
      <c r="A49" s="41">
        <v>2322</v>
      </c>
      <c r="B49" s="42" t="s">
        <v>29</v>
      </c>
      <c r="C49" s="43">
        <v>2</v>
      </c>
      <c r="D49" s="43">
        <f t="shared" si="0"/>
        <v>1.3333333333333335</v>
      </c>
      <c r="E49" s="43">
        <f t="shared" si="1"/>
        <v>2</v>
      </c>
    </row>
    <row r="50" spans="1:5" ht="15" hidden="1">
      <c r="A50" s="41">
        <v>2341</v>
      </c>
      <c r="B50" s="42" t="s">
        <v>30</v>
      </c>
      <c r="C50" s="43">
        <v>0</v>
      </c>
      <c r="D50" s="43">
        <f t="shared" si="0"/>
        <v>0</v>
      </c>
      <c r="E50" s="43">
        <f t="shared" si="1"/>
        <v>0</v>
      </c>
    </row>
    <row r="51" spans="1:5" ht="30" hidden="1">
      <c r="A51" s="41">
        <v>2344</v>
      </c>
      <c r="B51" s="42" t="s">
        <v>31</v>
      </c>
      <c r="C51" s="43"/>
      <c r="D51" s="43">
        <f t="shared" si="0"/>
        <v>0</v>
      </c>
      <c r="E51" s="43">
        <f t="shared" si="1"/>
        <v>0</v>
      </c>
    </row>
    <row r="52" spans="1:5" ht="14.25" customHeight="1">
      <c r="A52" s="41">
        <v>2350</v>
      </c>
      <c r="B52" s="42" t="s">
        <v>32</v>
      </c>
      <c r="C52" s="43">
        <v>3</v>
      </c>
      <c r="D52" s="43">
        <f t="shared" si="0"/>
        <v>2</v>
      </c>
      <c r="E52" s="43">
        <f t="shared" si="1"/>
        <v>3</v>
      </c>
    </row>
    <row r="53" spans="1:5" ht="15" hidden="1">
      <c r="A53" s="41">
        <v>2361</v>
      </c>
      <c r="B53" s="42" t="s">
        <v>33</v>
      </c>
      <c r="C53" s="43">
        <v>0</v>
      </c>
      <c r="D53" s="43">
        <f t="shared" si="0"/>
        <v>0</v>
      </c>
      <c r="E53" s="43">
        <f t="shared" si="1"/>
        <v>0</v>
      </c>
    </row>
    <row r="54" spans="1:5" ht="15" hidden="1">
      <c r="A54" s="41">
        <v>2362</v>
      </c>
      <c r="B54" s="42" t="s">
        <v>34</v>
      </c>
      <c r="C54" s="43"/>
      <c r="D54" s="43">
        <f t="shared" si="0"/>
        <v>0</v>
      </c>
      <c r="E54" s="43">
        <f t="shared" si="1"/>
        <v>0</v>
      </c>
    </row>
    <row r="55" spans="1:5" ht="15" hidden="1">
      <c r="A55" s="41">
        <v>2363</v>
      </c>
      <c r="B55" s="42" t="s">
        <v>35</v>
      </c>
      <c r="C55" s="43"/>
      <c r="D55" s="43">
        <f t="shared" si="0"/>
        <v>0</v>
      </c>
      <c r="E55" s="43">
        <f t="shared" si="1"/>
        <v>0</v>
      </c>
    </row>
    <row r="56" spans="1:5" ht="15" hidden="1">
      <c r="A56" s="41">
        <v>2370</v>
      </c>
      <c r="B56" s="42" t="s">
        <v>36</v>
      </c>
      <c r="C56" s="43"/>
      <c r="D56" s="43">
        <f t="shared" si="0"/>
        <v>0</v>
      </c>
      <c r="E56" s="43">
        <f t="shared" si="1"/>
        <v>0</v>
      </c>
    </row>
    <row r="57" spans="1:5" ht="15" customHeight="1">
      <c r="A57" s="41">
        <v>2400</v>
      </c>
      <c r="B57" s="42" t="s">
        <v>51</v>
      </c>
      <c r="C57" s="43">
        <v>0</v>
      </c>
      <c r="D57" s="43">
        <f t="shared" si="0"/>
        <v>0</v>
      </c>
      <c r="E57" s="43">
        <f t="shared" si="1"/>
        <v>0</v>
      </c>
    </row>
    <row r="58" spans="1:5" ht="17.25" customHeight="1">
      <c r="A58" s="41">
        <v>2512</v>
      </c>
      <c r="B58" s="42" t="s">
        <v>37</v>
      </c>
      <c r="C58" s="43">
        <v>21.84</v>
      </c>
      <c r="D58" s="43">
        <f t="shared" si="0"/>
        <v>14.56</v>
      </c>
      <c r="E58" s="43">
        <f t="shared" si="1"/>
        <v>21.84</v>
      </c>
    </row>
    <row r="59" spans="1:5" ht="32.25" customHeight="1">
      <c r="A59" s="41">
        <v>2513</v>
      </c>
      <c r="B59" s="42" t="s">
        <v>38</v>
      </c>
      <c r="C59" s="43">
        <v>1</v>
      </c>
      <c r="D59" s="43">
        <f t="shared" si="0"/>
        <v>0.6666666666666667</v>
      </c>
      <c r="E59" s="43">
        <f t="shared" si="1"/>
        <v>1</v>
      </c>
    </row>
    <row r="60" spans="1:5" ht="15" hidden="1">
      <c r="A60" s="41">
        <v>2515</v>
      </c>
      <c r="B60" s="42" t="s">
        <v>39</v>
      </c>
      <c r="C60" s="43">
        <v>0</v>
      </c>
      <c r="D60" s="43">
        <f t="shared" si="0"/>
        <v>0</v>
      </c>
      <c r="E60" s="43">
        <f t="shared" si="1"/>
        <v>0</v>
      </c>
    </row>
    <row r="61" spans="1:5" ht="16.5" customHeight="1">
      <c r="A61" s="41">
        <v>2519</v>
      </c>
      <c r="B61" s="42" t="s">
        <v>42</v>
      </c>
      <c r="C61" s="43">
        <v>1</v>
      </c>
      <c r="D61" s="43">
        <f t="shared" si="0"/>
        <v>0.6666666666666667</v>
      </c>
      <c r="E61" s="43">
        <f t="shared" si="1"/>
        <v>1</v>
      </c>
    </row>
    <row r="62" spans="1:5" ht="15" hidden="1">
      <c r="A62" s="41">
        <v>6240</v>
      </c>
      <c r="B62" s="42"/>
      <c r="C62" s="43"/>
      <c r="D62" s="43">
        <f t="shared" si="0"/>
        <v>0</v>
      </c>
      <c r="E62" s="43">
        <f t="shared" si="1"/>
        <v>0</v>
      </c>
    </row>
    <row r="63" spans="1:5" ht="15" hidden="1">
      <c r="A63" s="41">
        <v>6290</v>
      </c>
      <c r="B63" s="42"/>
      <c r="C63" s="43"/>
      <c r="D63" s="43">
        <f t="shared" si="0"/>
        <v>0</v>
      </c>
      <c r="E63" s="43">
        <f t="shared" si="1"/>
        <v>0</v>
      </c>
    </row>
    <row r="64" spans="1:5" ht="15" hidden="1">
      <c r="A64" s="41">
        <v>5121</v>
      </c>
      <c r="B64" s="42" t="s">
        <v>40</v>
      </c>
      <c r="C64" s="43">
        <v>0</v>
      </c>
      <c r="D64" s="43">
        <f t="shared" si="0"/>
        <v>0</v>
      </c>
      <c r="E64" s="43">
        <f t="shared" si="1"/>
        <v>0</v>
      </c>
    </row>
    <row r="65" spans="1:5" ht="15" hidden="1">
      <c r="A65" s="41">
        <v>5232</v>
      </c>
      <c r="B65" s="42" t="s">
        <v>41</v>
      </c>
      <c r="C65" s="43">
        <v>0</v>
      </c>
      <c r="D65" s="43">
        <f t="shared" si="0"/>
        <v>0</v>
      </c>
      <c r="E65" s="43">
        <f t="shared" si="1"/>
        <v>0</v>
      </c>
    </row>
    <row r="66" spans="1:5" ht="15" hidden="1">
      <c r="A66" s="41">
        <v>5238</v>
      </c>
      <c r="B66" s="42" t="s">
        <v>43</v>
      </c>
      <c r="C66" s="43">
        <v>0</v>
      </c>
      <c r="D66" s="43">
        <f t="shared" si="0"/>
        <v>0</v>
      </c>
      <c r="E66" s="43">
        <f t="shared" si="1"/>
        <v>0</v>
      </c>
    </row>
    <row r="67" spans="1:5" ht="15" hidden="1">
      <c r="A67" s="41">
        <v>5240</v>
      </c>
      <c r="B67" s="42" t="s">
        <v>44</v>
      </c>
      <c r="C67" s="43">
        <v>0</v>
      </c>
      <c r="D67" s="43">
        <f t="shared" si="0"/>
        <v>0</v>
      </c>
      <c r="E67" s="43">
        <f t="shared" si="1"/>
        <v>0</v>
      </c>
    </row>
    <row r="68" spans="1:5" ht="15" hidden="1">
      <c r="A68" s="41">
        <v>5250</v>
      </c>
      <c r="B68" s="42" t="s">
        <v>45</v>
      </c>
      <c r="C68" s="43"/>
      <c r="D68" s="43">
        <f t="shared" si="0"/>
        <v>0</v>
      </c>
      <c r="E68" s="43">
        <f t="shared" si="1"/>
        <v>0</v>
      </c>
    </row>
    <row r="69" spans="1:5" ht="16.5" customHeight="1">
      <c r="A69" s="45"/>
      <c r="B69" s="46" t="s">
        <v>9</v>
      </c>
      <c r="C69" s="47">
        <f>SUM(C25:C68)</f>
        <v>80</v>
      </c>
      <c r="D69" s="47">
        <f>SUM(D25:D68)</f>
        <v>53.333333333333336</v>
      </c>
      <c r="E69" s="47">
        <f>SUM(E25:E68)</f>
        <v>80</v>
      </c>
    </row>
    <row r="70" spans="1:5" ht="16.5" customHeight="1">
      <c r="A70" s="45"/>
      <c r="B70" s="46" t="s">
        <v>52</v>
      </c>
      <c r="C70" s="47">
        <f>C69+C23</f>
        <v>126</v>
      </c>
      <c r="D70" s="47">
        <f>D69+D23</f>
        <v>84</v>
      </c>
      <c r="E70" s="47">
        <f>E69+E23</f>
        <v>126</v>
      </c>
    </row>
    <row r="71" spans="1:5" ht="19.5" customHeight="1">
      <c r="A71" s="32"/>
      <c r="B71" s="14"/>
      <c r="C71" s="33"/>
      <c r="D71" s="33"/>
      <c r="E71" s="33"/>
    </row>
    <row r="72" spans="1:5" ht="18.75" customHeight="1">
      <c r="A72" s="61" t="s">
        <v>73</v>
      </c>
      <c r="B72" s="62"/>
      <c r="C72" s="34">
        <v>180</v>
      </c>
      <c r="D72" s="3">
        <v>120</v>
      </c>
      <c r="E72" s="3">
        <v>180</v>
      </c>
    </row>
    <row r="73" spans="1:5" ht="37.5" customHeight="1">
      <c r="A73" s="61" t="s">
        <v>74</v>
      </c>
      <c r="B73" s="62"/>
      <c r="C73" s="37">
        <f>C70/C72</f>
        <v>0.7</v>
      </c>
      <c r="D73" s="27">
        <f>D70/D72</f>
        <v>0.7</v>
      </c>
      <c r="E73" s="27">
        <f>E70/E72</f>
        <v>0.7</v>
      </c>
    </row>
    <row r="74" spans="1:5" ht="15">
      <c r="A74" s="14"/>
      <c r="B74" s="7"/>
      <c r="C74" s="7"/>
      <c r="D74" s="7"/>
      <c r="E74" s="7"/>
    </row>
    <row r="75" spans="1:5" s="5" customFormat="1" ht="19.5" customHeight="1">
      <c r="A75" s="61" t="s">
        <v>75</v>
      </c>
      <c r="B75" s="62"/>
      <c r="C75" s="4"/>
      <c r="D75" s="4"/>
      <c r="E75" s="4"/>
    </row>
    <row r="76" spans="1:5" s="5" customFormat="1" ht="31.5" customHeight="1">
      <c r="A76" s="61" t="s">
        <v>76</v>
      </c>
      <c r="B76" s="62"/>
      <c r="C76" s="4"/>
      <c r="D76" s="4"/>
      <c r="E76" s="4"/>
    </row>
    <row r="77" spans="1:3" ht="13.5" customHeight="1">
      <c r="A77" s="6"/>
      <c r="B77" s="7"/>
      <c r="C77" s="8"/>
    </row>
    <row r="78" s="5" customFormat="1" ht="17.25" customHeight="1">
      <c r="A78" s="5" t="s">
        <v>77</v>
      </c>
    </row>
    <row r="79" s="5" customFormat="1" ht="12.75" customHeight="1"/>
    <row r="80" spans="1:2" s="5" customFormat="1" ht="15" customHeight="1">
      <c r="A80" s="5" t="s">
        <v>79</v>
      </c>
      <c r="B80" s="10"/>
    </row>
    <row r="81" s="5" customFormat="1" ht="14.25" customHeight="1">
      <c r="B81" s="11" t="s">
        <v>78</v>
      </c>
    </row>
    <row r="82" spans="4:5" ht="15">
      <c r="D82" s="8"/>
      <c r="E82" s="8"/>
    </row>
    <row r="84" spans="1:5" ht="18.75">
      <c r="A84" s="74" t="s">
        <v>88</v>
      </c>
      <c r="B84" s="74"/>
      <c r="C84"/>
      <c r="D84" s="73" t="s">
        <v>89</v>
      </c>
      <c r="E84" s="73"/>
    </row>
    <row r="85" spans="1:4" ht="15">
      <c r="A85" s="56"/>
      <c r="B85" s="56"/>
      <c r="C85"/>
      <c r="D85"/>
    </row>
    <row r="86" spans="1:4" ht="15">
      <c r="A86" s="56"/>
      <c r="B86" s="56"/>
      <c r="C86"/>
      <c r="D86"/>
    </row>
    <row r="87" spans="1:4" ht="15">
      <c r="A87" s="72" t="s">
        <v>97</v>
      </c>
      <c r="B87" s="72"/>
      <c r="C87"/>
      <c r="D87"/>
    </row>
    <row r="88" spans="1:4" ht="15">
      <c r="A88" s="56"/>
      <c r="B88" s="56"/>
      <c r="C88"/>
      <c r="D88"/>
    </row>
    <row r="89" spans="1:4" ht="15">
      <c r="A89" s="75" t="s">
        <v>90</v>
      </c>
      <c r="B89" s="75"/>
      <c r="C89"/>
      <c r="D89"/>
    </row>
    <row r="90" spans="1:4" ht="15">
      <c r="A90" s="71" t="s">
        <v>91</v>
      </c>
      <c r="B90" s="72"/>
      <c r="C90" s="57"/>
      <c r="D90"/>
    </row>
    <row r="91" spans="1:4" ht="15">
      <c r="A91" s="72" t="s">
        <v>92</v>
      </c>
      <c r="B91" s="72"/>
      <c r="C91"/>
      <c r="D91"/>
    </row>
  </sheetData>
  <sheetProtection/>
  <mergeCells count="19">
    <mergeCell ref="A7:E7"/>
    <mergeCell ref="B1:D1"/>
    <mergeCell ref="B5:D5"/>
    <mergeCell ref="A75:B75"/>
    <mergeCell ref="A76:B76"/>
    <mergeCell ref="A10:C10"/>
    <mergeCell ref="B6:D6"/>
    <mergeCell ref="B11:C11"/>
    <mergeCell ref="B12:C12"/>
    <mergeCell ref="A72:B72"/>
    <mergeCell ref="A90:B90"/>
    <mergeCell ref="A91:B91"/>
    <mergeCell ref="D84:E84"/>
    <mergeCell ref="A73:B73"/>
    <mergeCell ref="B8:C8"/>
    <mergeCell ref="A9:C9"/>
    <mergeCell ref="A84:B84"/>
    <mergeCell ref="A87:B87"/>
    <mergeCell ref="A89:B89"/>
  </mergeCells>
  <hyperlinks>
    <hyperlink ref="A90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19" useFirstPageNumber="1" fitToHeight="0" fitToWidth="1" horizontalDpi="600" verticalDpi="600" orientation="portrait" paperSize="9" scale="84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zoomScaleNormal="80" workbookViewId="0" topLeftCell="A1">
      <selection activeCell="A1" sqref="A1"/>
    </sheetView>
  </sheetViews>
  <sheetFormatPr defaultColWidth="9.140625" defaultRowHeight="12.75"/>
  <cols>
    <col min="1" max="1" width="15.7109375" style="9" customWidth="1"/>
    <col min="2" max="2" width="58.8515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4"/>
      <c r="C1" s="64"/>
      <c r="D1" s="66"/>
      <c r="E1" s="1" t="s">
        <v>11</v>
      </c>
    </row>
    <row r="2" spans="2:5" ht="15">
      <c r="B2" s="12"/>
      <c r="C2" s="12"/>
      <c r="D2" s="12"/>
      <c r="E2" s="2" t="s">
        <v>66</v>
      </c>
    </row>
    <row r="3" spans="2:5" ht="15">
      <c r="B3" s="64"/>
      <c r="C3" s="64"/>
      <c r="D3" s="66"/>
      <c r="E3" s="2" t="s">
        <v>67</v>
      </c>
    </row>
    <row r="4" spans="2:5" ht="15">
      <c r="B4" s="1"/>
      <c r="C4" s="13"/>
      <c r="E4" s="1" t="s">
        <v>69</v>
      </c>
    </row>
    <row r="5" spans="2:5" ht="15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15.75">
      <c r="A7" s="69" t="s">
        <v>10</v>
      </c>
      <c r="B7" s="69"/>
      <c r="C7" s="69"/>
      <c r="D7" s="69"/>
      <c r="E7" s="69"/>
    </row>
    <row r="8" spans="2:3" ht="15">
      <c r="B8" s="65"/>
      <c r="C8" s="65"/>
    </row>
    <row r="9" spans="1:3" ht="15">
      <c r="A9" s="63" t="s">
        <v>1</v>
      </c>
      <c r="B9" s="63"/>
      <c r="C9" s="63"/>
    </row>
    <row r="10" spans="1:3" ht="15.75" customHeight="1">
      <c r="A10" s="63" t="s">
        <v>0</v>
      </c>
      <c r="B10" s="63"/>
      <c r="C10" s="63"/>
    </row>
    <row r="11" spans="1:3" ht="12" customHeight="1">
      <c r="A11" s="15"/>
      <c r="B11" s="63" t="s">
        <v>53</v>
      </c>
      <c r="C11" s="63"/>
    </row>
    <row r="12" spans="1:3" ht="15">
      <c r="A12" s="15"/>
      <c r="B12" s="63" t="s">
        <v>54</v>
      </c>
      <c r="C12" s="63"/>
    </row>
    <row r="13" spans="1:3" ht="15">
      <c r="A13" s="15"/>
      <c r="B13" s="63" t="s">
        <v>65</v>
      </c>
      <c r="C13" s="63"/>
    </row>
    <row r="14" spans="1:3" ht="15.75" customHeight="1">
      <c r="A14" s="15" t="s">
        <v>2</v>
      </c>
      <c r="B14" s="15" t="s">
        <v>81</v>
      </c>
      <c r="C14" s="15"/>
    </row>
    <row r="15" spans="2:3" ht="15">
      <c r="B15" s="16"/>
      <c r="C15" s="13"/>
    </row>
    <row r="16" spans="1:5" ht="99.75" customHeight="1">
      <c r="A16" s="3" t="s">
        <v>3</v>
      </c>
      <c r="B16" s="3" t="s">
        <v>4</v>
      </c>
      <c r="C16" s="3" t="s">
        <v>5</v>
      </c>
      <c r="D16" s="3" t="s">
        <v>71</v>
      </c>
      <c r="E16" s="3" t="s">
        <v>72</v>
      </c>
    </row>
    <row r="17" spans="1:5" ht="15">
      <c r="A17" s="17">
        <v>1</v>
      </c>
      <c r="B17" s="18">
        <v>2</v>
      </c>
      <c r="C17" s="17">
        <v>3</v>
      </c>
      <c r="D17" s="18">
        <v>3</v>
      </c>
      <c r="E17" s="18">
        <v>4</v>
      </c>
    </row>
    <row r="18" spans="1:5" ht="15">
      <c r="A18" s="17"/>
      <c r="B18" s="19" t="s">
        <v>6</v>
      </c>
      <c r="C18" s="20"/>
      <c r="D18" s="21"/>
      <c r="E18" s="21"/>
    </row>
    <row r="19" spans="1:5" ht="15">
      <c r="A19" s="21">
        <v>1100</v>
      </c>
      <c r="B19" s="22" t="s">
        <v>80</v>
      </c>
      <c r="C19" s="23">
        <v>1924.39</v>
      </c>
      <c r="D19" s="23">
        <f>C19/1452*500</f>
        <v>662.6687327823691</v>
      </c>
      <c r="E19" s="23">
        <f>C19/1452*800</f>
        <v>1060.2699724517906</v>
      </c>
    </row>
    <row r="20" spans="1:5" ht="30">
      <c r="A20" s="41">
        <v>1200</v>
      </c>
      <c r="B20" s="42" t="s">
        <v>68</v>
      </c>
      <c r="C20" s="44">
        <v>463.59</v>
      </c>
      <c r="D20" s="43">
        <f>C20/1452*500</f>
        <v>159.6384297520661</v>
      </c>
      <c r="E20" s="43">
        <f>C20/1452*800</f>
        <v>255.42148760330576</v>
      </c>
    </row>
    <row r="21" spans="1:5" ht="15">
      <c r="A21" s="21">
        <v>2222</v>
      </c>
      <c r="B21" s="24" t="s">
        <v>47</v>
      </c>
      <c r="C21" s="23">
        <v>958.32</v>
      </c>
      <c r="D21" s="23">
        <f>C21/1452*500</f>
        <v>330</v>
      </c>
      <c r="E21" s="23">
        <f>C21/1452*800</f>
        <v>528</v>
      </c>
    </row>
    <row r="22" spans="1:5" ht="15">
      <c r="A22" s="21">
        <v>2243</v>
      </c>
      <c r="B22" s="24" t="s">
        <v>17</v>
      </c>
      <c r="C22" s="23">
        <v>506.93</v>
      </c>
      <c r="D22" s="23">
        <f>C22/1452*500</f>
        <v>174.56267217630855</v>
      </c>
      <c r="E22" s="23">
        <f>C22/1452*800</f>
        <v>279.3002754820937</v>
      </c>
    </row>
    <row r="23" spans="1:5" ht="15">
      <c r="A23" s="21">
        <v>2350</v>
      </c>
      <c r="B23" s="24" t="s">
        <v>32</v>
      </c>
      <c r="C23" s="23">
        <v>99.54</v>
      </c>
      <c r="D23" s="23">
        <f>C23/1452*500</f>
        <v>34.27685950413223</v>
      </c>
      <c r="E23" s="23">
        <f>C23/1452*800</f>
        <v>54.84297520661158</v>
      </c>
    </row>
    <row r="24" spans="1:5" ht="15.75" customHeight="1" hidden="1">
      <c r="A24" s="26">
        <v>2341</v>
      </c>
      <c r="B24" s="24" t="s">
        <v>30</v>
      </c>
      <c r="C24" s="21"/>
      <c r="D24" s="27"/>
      <c r="E24" s="27"/>
    </row>
    <row r="25" spans="1:5" ht="30" customHeight="1" hidden="1">
      <c r="A25" s="21">
        <v>2249</v>
      </c>
      <c r="B25" s="24" t="s">
        <v>20</v>
      </c>
      <c r="C25" s="23">
        <v>0</v>
      </c>
      <c r="D25" s="23">
        <f>C25/128*75</f>
        <v>0</v>
      </c>
      <c r="E25" s="23">
        <f>C25/128*145</f>
        <v>0</v>
      </c>
    </row>
    <row r="26" spans="1:5" ht="15" hidden="1">
      <c r="A26" s="21"/>
      <c r="B26" s="22"/>
      <c r="C26" s="23"/>
      <c r="D26" s="23">
        <f>C26/128*75</f>
        <v>0</v>
      </c>
      <c r="E26" s="23">
        <f>C26/128*145</f>
        <v>0</v>
      </c>
    </row>
    <row r="27" spans="1:5" ht="15">
      <c r="A27" s="21"/>
      <c r="B27" s="28" t="s">
        <v>7</v>
      </c>
      <c r="C27" s="27">
        <f>SUM(C19:C26)</f>
        <v>3952.77</v>
      </c>
      <c r="D27" s="27">
        <f>SUM(D19:D26)</f>
        <v>1361.146694214876</v>
      </c>
      <c r="E27" s="27">
        <f>SUM(E19:E26)</f>
        <v>2177.8347107438017</v>
      </c>
    </row>
    <row r="28" spans="1:5" ht="15">
      <c r="A28" s="29"/>
      <c r="B28" s="22" t="s">
        <v>8</v>
      </c>
      <c r="C28" s="23"/>
      <c r="D28" s="23"/>
      <c r="E28" s="23"/>
    </row>
    <row r="29" spans="1:5" ht="15">
      <c r="A29" s="21">
        <v>1100</v>
      </c>
      <c r="B29" s="22" t="s">
        <v>80</v>
      </c>
      <c r="C29" s="23">
        <v>413.41</v>
      </c>
      <c r="D29" s="23">
        <f aca="true" t="shared" si="0" ref="D29:D72">C29/1452*500</f>
        <v>142.35881542699724</v>
      </c>
      <c r="E29" s="23">
        <f>C29/1452*800</f>
        <v>227.7741046831956</v>
      </c>
    </row>
    <row r="30" spans="1:5" ht="30">
      <c r="A30" s="41">
        <v>1200</v>
      </c>
      <c r="B30" s="42" t="s">
        <v>68</v>
      </c>
      <c r="C30" s="44">
        <v>99.59</v>
      </c>
      <c r="D30" s="43">
        <f t="shared" si="0"/>
        <v>34.29407713498623</v>
      </c>
      <c r="E30" s="43">
        <f>C30/1452*800</f>
        <v>54.87052341597797</v>
      </c>
    </row>
    <row r="31" spans="1:5" ht="15" hidden="1">
      <c r="A31" s="21">
        <v>2100</v>
      </c>
      <c r="B31" s="30" t="s">
        <v>50</v>
      </c>
      <c r="C31" s="23"/>
      <c r="D31" s="23"/>
      <c r="E31" s="23"/>
    </row>
    <row r="32" spans="1:5" ht="15">
      <c r="A32" s="26">
        <v>2210</v>
      </c>
      <c r="B32" s="24" t="s">
        <v>46</v>
      </c>
      <c r="C32" s="23">
        <v>13</v>
      </c>
      <c r="D32" s="23">
        <f t="shared" si="0"/>
        <v>4.476584022038567</v>
      </c>
      <c r="E32" s="23">
        <f aca="true" t="shared" si="1" ref="E32:E72">C32/1452*800</f>
        <v>7.162534435261708</v>
      </c>
    </row>
    <row r="33" spans="1:5" ht="15">
      <c r="A33" s="21">
        <v>2222</v>
      </c>
      <c r="B33" s="24" t="s">
        <v>47</v>
      </c>
      <c r="C33" s="23">
        <v>29</v>
      </c>
      <c r="D33" s="23">
        <f t="shared" si="0"/>
        <v>9.986225895316805</v>
      </c>
      <c r="E33" s="23">
        <f t="shared" si="1"/>
        <v>15.977961432506888</v>
      </c>
    </row>
    <row r="34" spans="1:5" ht="15">
      <c r="A34" s="21">
        <v>2223</v>
      </c>
      <c r="B34" s="24" t="s">
        <v>48</v>
      </c>
      <c r="C34" s="23">
        <v>391</v>
      </c>
      <c r="D34" s="23">
        <f t="shared" si="0"/>
        <v>134.64187327823691</v>
      </c>
      <c r="E34" s="23">
        <f t="shared" si="1"/>
        <v>215.42699724517905</v>
      </c>
    </row>
    <row r="35" spans="1:5" ht="30">
      <c r="A35" s="41">
        <v>2230</v>
      </c>
      <c r="B35" s="42" t="s">
        <v>49</v>
      </c>
      <c r="C35" s="43">
        <v>8</v>
      </c>
      <c r="D35" s="43">
        <f t="shared" si="0"/>
        <v>2.7548209366391188</v>
      </c>
      <c r="E35" s="43">
        <f t="shared" si="1"/>
        <v>4.40771349862259</v>
      </c>
    </row>
    <row r="36" spans="1:5" ht="15" hidden="1">
      <c r="A36" s="21">
        <v>2241</v>
      </c>
      <c r="B36" s="24" t="s">
        <v>15</v>
      </c>
      <c r="C36" s="23"/>
      <c r="D36" s="23">
        <f t="shared" si="0"/>
        <v>0</v>
      </c>
      <c r="E36" s="23">
        <f t="shared" si="1"/>
        <v>0</v>
      </c>
    </row>
    <row r="37" spans="1:5" ht="15">
      <c r="A37" s="21">
        <v>2242</v>
      </c>
      <c r="B37" s="24" t="s">
        <v>16</v>
      </c>
      <c r="C37" s="23">
        <v>3</v>
      </c>
      <c r="D37" s="23">
        <f t="shared" si="0"/>
        <v>1.0330578512396695</v>
      </c>
      <c r="E37" s="23">
        <f t="shared" si="1"/>
        <v>1.6528925619834711</v>
      </c>
    </row>
    <row r="38" spans="1:5" ht="15">
      <c r="A38" s="21">
        <v>2243</v>
      </c>
      <c r="B38" s="24" t="s">
        <v>17</v>
      </c>
      <c r="C38" s="23">
        <v>10</v>
      </c>
      <c r="D38" s="23">
        <f t="shared" si="0"/>
        <v>3.443526170798898</v>
      </c>
      <c r="E38" s="23">
        <f t="shared" si="1"/>
        <v>5.5096418732782375</v>
      </c>
    </row>
    <row r="39" spans="1:5" ht="15">
      <c r="A39" s="21">
        <v>2244</v>
      </c>
      <c r="B39" s="24" t="s">
        <v>18</v>
      </c>
      <c r="C39" s="23">
        <v>146.3</v>
      </c>
      <c r="D39" s="23">
        <f t="shared" si="0"/>
        <v>50.37878787878788</v>
      </c>
      <c r="E39" s="23">
        <f t="shared" si="1"/>
        <v>80.60606060606061</v>
      </c>
    </row>
    <row r="40" spans="1:5" ht="15">
      <c r="A40" s="21">
        <v>2247</v>
      </c>
      <c r="B40" s="19" t="s">
        <v>19</v>
      </c>
      <c r="C40" s="23">
        <v>1</v>
      </c>
      <c r="D40" s="23">
        <f t="shared" si="0"/>
        <v>0.34435261707988984</v>
      </c>
      <c r="E40" s="23">
        <f t="shared" si="1"/>
        <v>0.5509641873278237</v>
      </c>
    </row>
    <row r="41" spans="1:5" ht="15">
      <c r="A41" s="21">
        <v>2249</v>
      </c>
      <c r="B41" s="24" t="s">
        <v>20</v>
      </c>
      <c r="C41" s="23">
        <v>4</v>
      </c>
      <c r="D41" s="23">
        <f t="shared" si="0"/>
        <v>1.3774104683195594</v>
      </c>
      <c r="E41" s="23">
        <f t="shared" si="1"/>
        <v>2.203856749311295</v>
      </c>
    </row>
    <row r="42" spans="1:5" ht="15">
      <c r="A42" s="21">
        <v>2251</v>
      </c>
      <c r="B42" s="24" t="s">
        <v>12</v>
      </c>
      <c r="C42" s="23">
        <v>2</v>
      </c>
      <c r="D42" s="23">
        <f t="shared" si="0"/>
        <v>0.6887052341597797</v>
      </c>
      <c r="E42" s="23">
        <f t="shared" si="1"/>
        <v>1.1019283746556474</v>
      </c>
    </row>
    <row r="43" spans="1:5" ht="15" hidden="1">
      <c r="A43" s="21">
        <v>2252</v>
      </c>
      <c r="B43" s="24" t="s">
        <v>13</v>
      </c>
      <c r="C43" s="23"/>
      <c r="D43" s="23">
        <f t="shared" si="0"/>
        <v>0</v>
      </c>
      <c r="E43" s="23">
        <f t="shared" si="1"/>
        <v>0</v>
      </c>
    </row>
    <row r="44" spans="1:5" ht="15" hidden="1">
      <c r="A44" s="21">
        <v>2259</v>
      </c>
      <c r="B44" s="24" t="s">
        <v>14</v>
      </c>
      <c r="C44" s="23"/>
      <c r="D44" s="23">
        <f t="shared" si="0"/>
        <v>0</v>
      </c>
      <c r="E44" s="23">
        <f t="shared" si="1"/>
        <v>0</v>
      </c>
    </row>
    <row r="45" spans="1:5" ht="15">
      <c r="A45" s="21">
        <v>2261</v>
      </c>
      <c r="B45" s="24" t="s">
        <v>21</v>
      </c>
      <c r="C45" s="23">
        <v>2</v>
      </c>
      <c r="D45" s="23">
        <f t="shared" si="0"/>
        <v>0.6887052341597797</v>
      </c>
      <c r="E45" s="23">
        <f t="shared" si="1"/>
        <v>1.1019283746556474</v>
      </c>
    </row>
    <row r="46" spans="1:5" ht="15">
      <c r="A46" s="21">
        <v>2262</v>
      </c>
      <c r="B46" s="24" t="s">
        <v>22</v>
      </c>
      <c r="C46" s="23">
        <v>9</v>
      </c>
      <c r="D46" s="23">
        <f t="shared" si="0"/>
        <v>3.0991735537190084</v>
      </c>
      <c r="E46" s="23">
        <f t="shared" si="1"/>
        <v>4.958677685950414</v>
      </c>
    </row>
    <row r="47" spans="1:5" ht="15">
      <c r="A47" s="21">
        <v>2263</v>
      </c>
      <c r="B47" s="24" t="s">
        <v>23</v>
      </c>
      <c r="C47" s="23">
        <v>32</v>
      </c>
      <c r="D47" s="23">
        <f t="shared" si="0"/>
        <v>11.019283746556475</v>
      </c>
      <c r="E47" s="23">
        <f t="shared" si="1"/>
        <v>17.63085399449036</v>
      </c>
    </row>
    <row r="48" spans="1:5" ht="15" hidden="1">
      <c r="A48" s="21">
        <v>2264</v>
      </c>
      <c r="B48" s="24" t="s">
        <v>24</v>
      </c>
      <c r="C48" s="23">
        <v>0</v>
      </c>
      <c r="D48" s="23">
        <f t="shared" si="0"/>
        <v>0</v>
      </c>
      <c r="E48" s="23">
        <f t="shared" si="1"/>
        <v>0</v>
      </c>
    </row>
    <row r="49" spans="1:5" ht="15">
      <c r="A49" s="21">
        <v>2279</v>
      </c>
      <c r="B49" s="24" t="s">
        <v>25</v>
      </c>
      <c r="C49" s="23">
        <v>35.4</v>
      </c>
      <c r="D49" s="23">
        <f t="shared" si="0"/>
        <v>12.190082644628099</v>
      </c>
      <c r="E49" s="23">
        <f t="shared" si="1"/>
        <v>19.50413223140496</v>
      </c>
    </row>
    <row r="50" spans="1:5" ht="15">
      <c r="A50" s="21">
        <v>2311</v>
      </c>
      <c r="B50" s="24" t="s">
        <v>26</v>
      </c>
      <c r="C50" s="23">
        <v>4</v>
      </c>
      <c r="D50" s="23">
        <f t="shared" si="0"/>
        <v>1.3774104683195594</v>
      </c>
      <c r="E50" s="23">
        <f t="shared" si="1"/>
        <v>2.203856749311295</v>
      </c>
    </row>
    <row r="51" spans="1:5" ht="15">
      <c r="A51" s="21">
        <v>2312</v>
      </c>
      <c r="B51" s="24" t="s">
        <v>27</v>
      </c>
      <c r="C51" s="23">
        <v>6</v>
      </c>
      <c r="D51" s="23">
        <f t="shared" si="0"/>
        <v>2.066115702479339</v>
      </c>
      <c r="E51" s="23">
        <f t="shared" si="1"/>
        <v>3.3057851239669422</v>
      </c>
    </row>
    <row r="52" spans="1:5" ht="15">
      <c r="A52" s="21">
        <v>2321</v>
      </c>
      <c r="B52" s="24" t="s">
        <v>28</v>
      </c>
      <c r="C52" s="23">
        <v>639</v>
      </c>
      <c r="D52" s="23">
        <f t="shared" si="0"/>
        <v>220.04132231404958</v>
      </c>
      <c r="E52" s="23">
        <f t="shared" si="1"/>
        <v>352.0661157024793</v>
      </c>
    </row>
    <row r="53" spans="1:5" ht="15">
      <c r="A53" s="41">
        <v>2322</v>
      </c>
      <c r="B53" s="42" t="s">
        <v>29</v>
      </c>
      <c r="C53" s="43">
        <v>23</v>
      </c>
      <c r="D53" s="43">
        <f t="shared" si="0"/>
        <v>7.920110192837466</v>
      </c>
      <c r="E53" s="43">
        <f t="shared" si="1"/>
        <v>12.672176308539946</v>
      </c>
    </row>
    <row r="54" spans="1:5" ht="15" hidden="1">
      <c r="A54" s="41">
        <v>2341</v>
      </c>
      <c r="B54" s="42" t="s">
        <v>30</v>
      </c>
      <c r="C54" s="43">
        <v>0</v>
      </c>
      <c r="D54" s="43">
        <f t="shared" si="0"/>
        <v>0</v>
      </c>
      <c r="E54" s="43">
        <f t="shared" si="1"/>
        <v>0</v>
      </c>
    </row>
    <row r="55" spans="1:5" ht="15" hidden="1">
      <c r="A55" s="41">
        <v>2344</v>
      </c>
      <c r="B55" s="42" t="s">
        <v>31</v>
      </c>
      <c r="C55" s="43">
        <v>0</v>
      </c>
      <c r="D55" s="43">
        <f t="shared" si="0"/>
        <v>0</v>
      </c>
      <c r="E55" s="43">
        <f t="shared" si="1"/>
        <v>0</v>
      </c>
    </row>
    <row r="56" spans="1:5" ht="15">
      <c r="A56" s="41">
        <v>2350</v>
      </c>
      <c r="B56" s="42" t="s">
        <v>32</v>
      </c>
      <c r="C56" s="43">
        <v>28</v>
      </c>
      <c r="D56" s="43">
        <f t="shared" si="0"/>
        <v>9.641873278236915</v>
      </c>
      <c r="E56" s="43">
        <f t="shared" si="1"/>
        <v>15.426997245179063</v>
      </c>
    </row>
    <row r="57" spans="1:5" ht="15">
      <c r="A57" s="41">
        <v>2361</v>
      </c>
      <c r="B57" s="42" t="s">
        <v>33</v>
      </c>
      <c r="C57" s="43">
        <v>1</v>
      </c>
      <c r="D57" s="43">
        <f t="shared" si="0"/>
        <v>0.34435261707988984</v>
      </c>
      <c r="E57" s="43">
        <f t="shared" si="1"/>
        <v>0.5509641873278237</v>
      </c>
    </row>
    <row r="58" spans="1:5" ht="15" hidden="1">
      <c r="A58" s="41">
        <v>2362</v>
      </c>
      <c r="B58" s="42" t="s">
        <v>34</v>
      </c>
      <c r="C58" s="43"/>
      <c r="D58" s="43">
        <f t="shared" si="0"/>
        <v>0</v>
      </c>
      <c r="E58" s="43">
        <f t="shared" si="1"/>
        <v>0</v>
      </c>
    </row>
    <row r="59" spans="1:5" ht="15" hidden="1">
      <c r="A59" s="41">
        <v>2363</v>
      </c>
      <c r="B59" s="42" t="s">
        <v>35</v>
      </c>
      <c r="C59" s="43"/>
      <c r="D59" s="43">
        <f t="shared" si="0"/>
        <v>0</v>
      </c>
      <c r="E59" s="43">
        <f t="shared" si="1"/>
        <v>0</v>
      </c>
    </row>
    <row r="60" spans="1:5" ht="15" hidden="1">
      <c r="A60" s="41">
        <v>2370</v>
      </c>
      <c r="B60" s="42" t="s">
        <v>36</v>
      </c>
      <c r="C60" s="43"/>
      <c r="D60" s="43">
        <f t="shared" si="0"/>
        <v>0</v>
      </c>
      <c r="E60" s="43">
        <f t="shared" si="1"/>
        <v>0</v>
      </c>
    </row>
    <row r="61" spans="1:5" ht="15">
      <c r="A61" s="41">
        <v>2400</v>
      </c>
      <c r="B61" s="42" t="s">
        <v>51</v>
      </c>
      <c r="C61" s="43">
        <v>1</v>
      </c>
      <c r="D61" s="43">
        <f t="shared" si="0"/>
        <v>0.34435261707988984</v>
      </c>
      <c r="E61" s="43">
        <f t="shared" si="1"/>
        <v>0.5509641873278237</v>
      </c>
    </row>
    <row r="62" spans="1:5" ht="15">
      <c r="A62" s="41">
        <v>2512</v>
      </c>
      <c r="B62" s="42" t="s">
        <v>37</v>
      </c>
      <c r="C62" s="43">
        <v>1236.85</v>
      </c>
      <c r="D62" s="43">
        <f t="shared" si="0"/>
        <v>425.91253443526165</v>
      </c>
      <c r="E62" s="43">
        <f t="shared" si="1"/>
        <v>681.4600550964187</v>
      </c>
    </row>
    <row r="63" spans="1:5" ht="31.5" customHeight="1">
      <c r="A63" s="41">
        <v>2513</v>
      </c>
      <c r="B63" s="42" t="s">
        <v>38</v>
      </c>
      <c r="C63" s="43">
        <v>15</v>
      </c>
      <c r="D63" s="43">
        <f t="shared" si="0"/>
        <v>5.1652892561983474</v>
      </c>
      <c r="E63" s="43">
        <f t="shared" si="1"/>
        <v>8.264462809917356</v>
      </c>
    </row>
    <row r="64" spans="1:5" ht="15">
      <c r="A64" s="41">
        <v>2515</v>
      </c>
      <c r="B64" s="42" t="s">
        <v>39</v>
      </c>
      <c r="C64" s="43">
        <v>1</v>
      </c>
      <c r="D64" s="43">
        <f t="shared" si="0"/>
        <v>0.34435261707988984</v>
      </c>
      <c r="E64" s="43">
        <f t="shared" si="1"/>
        <v>0.5509641873278237</v>
      </c>
    </row>
    <row r="65" spans="1:5" ht="15">
      <c r="A65" s="41">
        <v>2519</v>
      </c>
      <c r="B65" s="42" t="s">
        <v>42</v>
      </c>
      <c r="C65" s="43">
        <v>14</v>
      </c>
      <c r="D65" s="43">
        <f t="shared" si="0"/>
        <v>4.820936639118457</v>
      </c>
      <c r="E65" s="43">
        <f t="shared" si="1"/>
        <v>7.7134986225895315</v>
      </c>
    </row>
    <row r="66" spans="1:5" ht="15" hidden="1">
      <c r="A66" s="41">
        <v>6240</v>
      </c>
      <c r="B66" s="42"/>
      <c r="C66" s="43"/>
      <c r="D66" s="43">
        <f t="shared" si="0"/>
        <v>0</v>
      </c>
      <c r="E66" s="43">
        <f t="shared" si="1"/>
        <v>0</v>
      </c>
    </row>
    <row r="67" spans="1:5" ht="15" hidden="1">
      <c r="A67" s="41">
        <v>6290</v>
      </c>
      <c r="B67" s="42"/>
      <c r="C67" s="43"/>
      <c r="D67" s="43">
        <f t="shared" si="0"/>
        <v>0</v>
      </c>
      <c r="E67" s="43">
        <f t="shared" si="1"/>
        <v>0</v>
      </c>
    </row>
    <row r="68" spans="1:5" ht="15">
      <c r="A68" s="41">
        <v>5121</v>
      </c>
      <c r="B68" s="42" t="s">
        <v>40</v>
      </c>
      <c r="C68" s="43">
        <v>4</v>
      </c>
      <c r="D68" s="43">
        <f t="shared" si="0"/>
        <v>1.3774104683195594</v>
      </c>
      <c r="E68" s="43">
        <f t="shared" si="1"/>
        <v>2.203856749311295</v>
      </c>
    </row>
    <row r="69" spans="1:5" ht="15">
      <c r="A69" s="41">
        <v>5232</v>
      </c>
      <c r="B69" s="42" t="s">
        <v>41</v>
      </c>
      <c r="C69" s="43">
        <v>4</v>
      </c>
      <c r="D69" s="43">
        <f t="shared" si="0"/>
        <v>1.3774104683195594</v>
      </c>
      <c r="E69" s="43">
        <f t="shared" si="1"/>
        <v>2.203856749311295</v>
      </c>
    </row>
    <row r="70" spans="1:5" ht="15" hidden="1">
      <c r="A70" s="41">
        <v>5238</v>
      </c>
      <c r="B70" s="42" t="s">
        <v>43</v>
      </c>
      <c r="C70" s="43">
        <v>0</v>
      </c>
      <c r="D70" s="43">
        <f t="shared" si="0"/>
        <v>0</v>
      </c>
      <c r="E70" s="43">
        <f t="shared" si="1"/>
        <v>0</v>
      </c>
    </row>
    <row r="71" spans="1:5" ht="15">
      <c r="A71" s="41">
        <v>5240</v>
      </c>
      <c r="B71" s="42" t="s">
        <v>44</v>
      </c>
      <c r="C71" s="43">
        <v>1</v>
      </c>
      <c r="D71" s="43">
        <f t="shared" si="0"/>
        <v>0.34435261707988984</v>
      </c>
      <c r="E71" s="43">
        <f t="shared" si="1"/>
        <v>0.5509641873278237</v>
      </c>
    </row>
    <row r="72" spans="1:5" ht="15" hidden="1">
      <c r="A72" s="41">
        <v>5250</v>
      </c>
      <c r="B72" s="42" t="s">
        <v>45</v>
      </c>
      <c r="C72" s="43">
        <v>0</v>
      </c>
      <c r="D72" s="43">
        <f t="shared" si="0"/>
        <v>0</v>
      </c>
      <c r="E72" s="43">
        <f t="shared" si="1"/>
        <v>0</v>
      </c>
    </row>
    <row r="73" spans="1:5" ht="15">
      <c r="A73" s="45"/>
      <c r="B73" s="46" t="s">
        <v>9</v>
      </c>
      <c r="C73" s="47">
        <f>SUM(C29:C72)</f>
        <v>3176.55</v>
      </c>
      <c r="D73" s="47">
        <f>SUM(D29:D72)</f>
        <v>1093.853305785124</v>
      </c>
      <c r="E73" s="47">
        <f>SUM(E29:E72)</f>
        <v>1750.1652892561983</v>
      </c>
    </row>
    <row r="74" spans="1:5" ht="15">
      <c r="A74" s="45"/>
      <c r="B74" s="46" t="s">
        <v>52</v>
      </c>
      <c r="C74" s="47">
        <f>C73+C27</f>
        <v>7129.32</v>
      </c>
      <c r="D74" s="47">
        <f>D73+D27</f>
        <v>2455</v>
      </c>
      <c r="E74" s="47">
        <f>E73+E27</f>
        <v>3928</v>
      </c>
    </row>
    <row r="75" spans="1:5" ht="15">
      <c r="A75" s="32"/>
      <c r="B75" s="14"/>
      <c r="C75" s="33"/>
      <c r="D75" s="33"/>
      <c r="E75" s="33"/>
    </row>
    <row r="76" spans="1:5" ht="15.75" customHeight="1">
      <c r="A76" s="61" t="s">
        <v>73</v>
      </c>
      <c r="B76" s="62"/>
      <c r="C76" s="34">
        <v>1452</v>
      </c>
      <c r="D76" s="3">
        <v>500</v>
      </c>
      <c r="E76" s="3">
        <v>800</v>
      </c>
    </row>
    <row r="77" spans="1:5" ht="39.75" customHeight="1">
      <c r="A77" s="61" t="s">
        <v>74</v>
      </c>
      <c r="B77" s="62"/>
      <c r="C77" s="35">
        <f>C74/C76</f>
        <v>4.91</v>
      </c>
      <c r="D77" s="27">
        <f>D74/D76</f>
        <v>4.91</v>
      </c>
      <c r="E77" s="27">
        <f>E74/E76</f>
        <v>4.91</v>
      </c>
    </row>
    <row r="78" spans="2:5" ht="15" hidden="1">
      <c r="B78" s="64"/>
      <c r="C78" s="64"/>
      <c r="D78" s="40">
        <f>D74+'11.1.2'!D74+'11.1.3.'!D71+'11.2.'!D71+'11.3.'!D70+'11.4.'!D70+'11.5.'!D70+'11.6.'!D70+'11.7'!D69+'11.8.'!D70+'11.8.1.'!D70</f>
        <v>7425.5</v>
      </c>
      <c r="E78" s="40">
        <f>E74+'11.1.2'!E74+'11.1.3.'!E71+'11.2.'!E71+'11.3.'!E70+'11.4.'!E70+'11.5.'!E70+'11.6.'!E70+'11.7'!E69+'11.8.'!E70+'11.8.1.'!E70</f>
        <v>9415.6</v>
      </c>
    </row>
    <row r="79" spans="4:5" ht="15">
      <c r="D79" s="40"/>
      <c r="E79" s="40"/>
    </row>
    <row r="80" spans="1:5" s="5" customFormat="1" ht="19.5" customHeight="1">
      <c r="A80" s="61" t="s">
        <v>75</v>
      </c>
      <c r="B80" s="62"/>
      <c r="C80" s="4"/>
      <c r="D80" s="4"/>
      <c r="E80" s="4"/>
    </row>
    <row r="81" spans="1:5" s="5" customFormat="1" ht="31.5" customHeight="1">
      <c r="A81" s="61" t="s">
        <v>76</v>
      </c>
      <c r="B81" s="62"/>
      <c r="C81" s="4"/>
      <c r="D81" s="4"/>
      <c r="E81" s="4"/>
    </row>
    <row r="82" spans="1:3" ht="13.5" customHeight="1">
      <c r="A82" s="6"/>
      <c r="B82" s="7"/>
      <c r="C82" s="8"/>
    </row>
    <row r="83" s="5" customFormat="1" ht="17.25" customHeight="1">
      <c r="A83" s="5" t="s">
        <v>77</v>
      </c>
    </row>
    <row r="84" s="5" customFormat="1" ht="12.75" customHeight="1"/>
    <row r="85" spans="1:2" s="5" customFormat="1" ht="15" customHeight="1">
      <c r="A85" s="5" t="s">
        <v>79</v>
      </c>
      <c r="B85" s="10"/>
    </row>
    <row r="86" s="5" customFormat="1" ht="14.25" customHeight="1">
      <c r="B86" s="11" t="s">
        <v>78</v>
      </c>
    </row>
  </sheetData>
  <sheetProtection/>
  <mergeCells count="16">
    <mergeCell ref="B8:C8"/>
    <mergeCell ref="A9:C9"/>
    <mergeCell ref="B1:D1"/>
    <mergeCell ref="A10:C10"/>
    <mergeCell ref="B3:D3"/>
    <mergeCell ref="B5:D5"/>
    <mergeCell ref="A7:E7"/>
    <mergeCell ref="B6:D6"/>
    <mergeCell ref="A80:B80"/>
    <mergeCell ref="A81:B81"/>
    <mergeCell ref="B11:C11"/>
    <mergeCell ref="B12:C12"/>
    <mergeCell ref="A77:B77"/>
    <mergeCell ref="B78:C78"/>
    <mergeCell ref="A76:B76"/>
    <mergeCell ref="B13:C13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7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view="pageLayout" zoomScaleNormal="80" workbookViewId="0" topLeftCell="A1">
      <selection activeCell="E9" sqref="E9"/>
    </sheetView>
  </sheetViews>
  <sheetFormatPr defaultColWidth="9.140625" defaultRowHeight="12.75"/>
  <cols>
    <col min="1" max="1" width="15.7109375" style="9" customWidth="1"/>
    <col min="2" max="2" width="51.140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4"/>
      <c r="C1" s="64"/>
      <c r="D1" s="66"/>
      <c r="E1" s="1" t="s">
        <v>11</v>
      </c>
    </row>
    <row r="2" spans="2:5" ht="15">
      <c r="B2" s="12"/>
      <c r="C2" s="12"/>
      <c r="D2" s="12"/>
      <c r="E2" s="2" t="s">
        <v>66</v>
      </c>
    </row>
    <row r="3" spans="2:5" ht="15">
      <c r="B3" s="64"/>
      <c r="C3" s="64"/>
      <c r="D3" s="66"/>
      <c r="E3" s="2" t="s">
        <v>67</v>
      </c>
    </row>
    <row r="4" spans="2:5" ht="15">
      <c r="B4" s="1"/>
      <c r="C4" s="13"/>
      <c r="E4" s="1" t="s">
        <v>69</v>
      </c>
    </row>
    <row r="5" spans="2:5" ht="15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s="14" customFormat="1" ht="15.75">
      <c r="A7" s="69" t="s">
        <v>10</v>
      </c>
      <c r="B7" s="69"/>
      <c r="C7" s="69"/>
      <c r="D7" s="69"/>
      <c r="E7" s="69"/>
    </row>
    <row r="8" spans="1:5" s="14" customFormat="1" ht="15.75" customHeight="1">
      <c r="A8" s="9"/>
      <c r="B8" s="65"/>
      <c r="C8" s="65"/>
      <c r="D8" s="9"/>
      <c r="E8" s="9"/>
    </row>
    <row r="9" spans="1:5" s="14" customFormat="1" ht="15">
      <c r="A9" s="63" t="s">
        <v>1</v>
      </c>
      <c r="B9" s="63"/>
      <c r="C9" s="63"/>
      <c r="D9" s="9"/>
      <c r="E9" s="9"/>
    </row>
    <row r="10" spans="1:5" s="14" customFormat="1" ht="15.75" customHeight="1">
      <c r="A10" s="63" t="s">
        <v>0</v>
      </c>
      <c r="B10" s="63"/>
      <c r="C10" s="63"/>
      <c r="D10" s="9"/>
      <c r="E10" s="9"/>
    </row>
    <row r="11" spans="1:5" s="14" customFormat="1" ht="15">
      <c r="A11" s="15"/>
      <c r="B11" s="63" t="s">
        <v>53</v>
      </c>
      <c r="C11" s="63"/>
      <c r="D11" s="9"/>
      <c r="E11" s="9"/>
    </row>
    <row r="12" spans="1:5" s="14" customFormat="1" ht="15">
      <c r="A12" s="15"/>
      <c r="B12" s="63" t="s">
        <v>54</v>
      </c>
      <c r="C12" s="63"/>
      <c r="D12" s="9"/>
      <c r="E12" s="9"/>
    </row>
    <row r="13" spans="1:5" s="14" customFormat="1" ht="15">
      <c r="A13" s="15"/>
      <c r="B13" s="63" t="s">
        <v>55</v>
      </c>
      <c r="C13" s="63"/>
      <c r="D13" s="9"/>
      <c r="E13" s="9"/>
    </row>
    <row r="14" spans="1:5" s="14" customFormat="1" ht="15">
      <c r="A14" s="15" t="s">
        <v>2</v>
      </c>
      <c r="B14" s="15" t="s">
        <v>81</v>
      </c>
      <c r="C14" s="15"/>
      <c r="D14" s="9"/>
      <c r="E14" s="9"/>
    </row>
    <row r="15" spans="1:5" s="14" customFormat="1" ht="15">
      <c r="A15" s="9"/>
      <c r="B15" s="16"/>
      <c r="C15" s="13"/>
      <c r="D15" s="9"/>
      <c r="E15" s="9"/>
    </row>
    <row r="16" spans="1:5" s="14" customFormat="1" ht="90">
      <c r="A16" s="3" t="s">
        <v>3</v>
      </c>
      <c r="B16" s="3" t="s">
        <v>4</v>
      </c>
      <c r="C16" s="3" t="s">
        <v>5</v>
      </c>
      <c r="D16" s="3" t="s">
        <v>71</v>
      </c>
      <c r="E16" s="3" t="s">
        <v>72</v>
      </c>
    </row>
    <row r="17" spans="1:5" s="14" customFormat="1" ht="15">
      <c r="A17" s="17">
        <v>1</v>
      </c>
      <c r="B17" s="18">
        <v>2</v>
      </c>
      <c r="C17" s="17">
        <v>3</v>
      </c>
      <c r="D17" s="18">
        <v>3</v>
      </c>
      <c r="E17" s="18">
        <v>4</v>
      </c>
    </row>
    <row r="18" spans="1:5" s="14" customFormat="1" ht="15">
      <c r="A18" s="17"/>
      <c r="B18" s="19" t="s">
        <v>6</v>
      </c>
      <c r="C18" s="20"/>
      <c r="D18" s="21"/>
      <c r="E18" s="21"/>
    </row>
    <row r="19" spans="1:5" s="7" customFormat="1" ht="15">
      <c r="A19" s="25">
        <v>1100</v>
      </c>
      <c r="B19" s="22" t="s">
        <v>80</v>
      </c>
      <c r="C19" s="23">
        <v>692.34</v>
      </c>
      <c r="D19" s="23">
        <f>C19/560*650</f>
        <v>803.6089285714286</v>
      </c>
      <c r="E19" s="23">
        <f>C19/560*560</f>
        <v>692.34</v>
      </c>
    </row>
    <row r="20" spans="1:5" ht="30">
      <c r="A20" s="21">
        <v>1200</v>
      </c>
      <c r="B20" s="24" t="s">
        <v>68</v>
      </c>
      <c r="C20" s="25">
        <v>166.79</v>
      </c>
      <c r="D20" s="23">
        <f aca="true" t="shared" si="0" ref="D20:D26">C20/560*650</f>
        <v>193.5955357142857</v>
      </c>
      <c r="E20" s="23">
        <f aca="true" t="shared" si="1" ref="E20:E26">C20/560*560</f>
        <v>166.79</v>
      </c>
    </row>
    <row r="21" spans="1:5" s="13" customFormat="1" ht="15">
      <c r="A21" s="25">
        <v>2222</v>
      </c>
      <c r="B21" s="24" t="s">
        <v>47</v>
      </c>
      <c r="C21" s="23">
        <v>369.6</v>
      </c>
      <c r="D21" s="23">
        <f t="shared" si="0"/>
        <v>429</v>
      </c>
      <c r="E21" s="23">
        <f t="shared" si="1"/>
        <v>369.6</v>
      </c>
    </row>
    <row r="22" spans="1:5" ht="30">
      <c r="A22" s="21">
        <v>2243</v>
      </c>
      <c r="B22" s="24" t="s">
        <v>17</v>
      </c>
      <c r="C22" s="23">
        <v>60.75</v>
      </c>
      <c r="D22" s="23">
        <f t="shared" si="0"/>
        <v>70.51339285714286</v>
      </c>
      <c r="E22" s="23">
        <f t="shared" si="1"/>
        <v>60.75</v>
      </c>
    </row>
    <row r="23" spans="1:5" ht="15" hidden="1">
      <c r="A23" s="21">
        <v>2350</v>
      </c>
      <c r="B23" s="24" t="s">
        <v>32</v>
      </c>
      <c r="C23" s="23"/>
      <c r="D23" s="23">
        <f t="shared" si="0"/>
        <v>0</v>
      </c>
      <c r="E23" s="23">
        <f t="shared" si="1"/>
        <v>0</v>
      </c>
    </row>
    <row r="24" spans="1:5" s="14" customFormat="1" ht="15" hidden="1">
      <c r="A24" s="26">
        <v>2341</v>
      </c>
      <c r="B24" s="24" t="s">
        <v>30</v>
      </c>
      <c r="C24" s="36"/>
      <c r="D24" s="23">
        <f t="shared" si="0"/>
        <v>0</v>
      </c>
      <c r="E24" s="23">
        <f t="shared" si="1"/>
        <v>0</v>
      </c>
    </row>
    <row r="25" spans="1:5" s="14" customFormat="1" ht="15.75" customHeight="1" hidden="1">
      <c r="A25" s="21">
        <v>2249</v>
      </c>
      <c r="B25" s="24" t="s">
        <v>20</v>
      </c>
      <c r="C25" s="36"/>
      <c r="D25" s="23">
        <f t="shared" si="0"/>
        <v>0</v>
      </c>
      <c r="E25" s="23">
        <f t="shared" si="1"/>
        <v>0</v>
      </c>
    </row>
    <row r="26" spans="1:5" s="14" customFormat="1" ht="15.75" customHeight="1" hidden="1">
      <c r="A26" s="21"/>
      <c r="B26" s="22"/>
      <c r="C26" s="23"/>
      <c r="D26" s="23">
        <f t="shared" si="0"/>
        <v>0</v>
      </c>
      <c r="E26" s="23">
        <f t="shared" si="1"/>
        <v>0</v>
      </c>
    </row>
    <row r="27" spans="1:5" s="14" customFormat="1" ht="15">
      <c r="A27" s="21"/>
      <c r="B27" s="28" t="s">
        <v>7</v>
      </c>
      <c r="C27" s="27">
        <f>SUM(C19:C26)</f>
        <v>1289.48</v>
      </c>
      <c r="D27" s="27">
        <f>SUM(D19:D26)</f>
        <v>1496.7178571428572</v>
      </c>
      <c r="E27" s="27">
        <f>SUM(E19:E26)</f>
        <v>1289.48</v>
      </c>
    </row>
    <row r="28" spans="1:5" s="14" customFormat="1" ht="15">
      <c r="A28" s="29"/>
      <c r="B28" s="22" t="s">
        <v>8</v>
      </c>
      <c r="C28" s="23"/>
      <c r="D28" s="23"/>
      <c r="E28" s="23"/>
    </row>
    <row r="29" spans="1:5" ht="15">
      <c r="A29" s="21">
        <v>1100</v>
      </c>
      <c r="B29" s="22" t="s">
        <v>80</v>
      </c>
      <c r="C29" s="23">
        <v>159.56</v>
      </c>
      <c r="D29" s="23">
        <f aca="true" t="shared" si="2" ref="D29:D71">C29/560*650</f>
        <v>185.20357142857142</v>
      </c>
      <c r="E29" s="23">
        <f aca="true" t="shared" si="3" ref="E29:E71">C29/560*560</f>
        <v>159.56</v>
      </c>
    </row>
    <row r="30" spans="1:5" ht="30">
      <c r="A30" s="21">
        <v>1200</v>
      </c>
      <c r="B30" s="24" t="s">
        <v>68</v>
      </c>
      <c r="C30" s="25">
        <v>38.44</v>
      </c>
      <c r="D30" s="23">
        <f t="shared" si="2"/>
        <v>44.61785714285715</v>
      </c>
      <c r="E30" s="23">
        <f t="shared" si="3"/>
        <v>38.44</v>
      </c>
    </row>
    <row r="31" spans="1:5" ht="30" hidden="1">
      <c r="A31" s="21">
        <v>2100</v>
      </c>
      <c r="B31" s="30" t="s">
        <v>50</v>
      </c>
      <c r="C31" s="23"/>
      <c r="D31" s="23">
        <f t="shared" si="2"/>
        <v>0</v>
      </c>
      <c r="E31" s="23">
        <f t="shared" si="3"/>
        <v>0</v>
      </c>
    </row>
    <row r="32" spans="1:5" ht="15">
      <c r="A32" s="26">
        <v>2210</v>
      </c>
      <c r="B32" s="24" t="s">
        <v>46</v>
      </c>
      <c r="C32" s="23">
        <v>5</v>
      </c>
      <c r="D32" s="23">
        <f t="shared" si="2"/>
        <v>5.803571428571428</v>
      </c>
      <c r="E32" s="23">
        <f t="shared" si="3"/>
        <v>5</v>
      </c>
    </row>
    <row r="33" spans="1:5" ht="15">
      <c r="A33" s="21">
        <v>2222</v>
      </c>
      <c r="B33" s="24" t="s">
        <v>47</v>
      </c>
      <c r="C33" s="23">
        <v>11</v>
      </c>
      <c r="D33" s="23">
        <f t="shared" si="2"/>
        <v>12.767857142857142</v>
      </c>
      <c r="E33" s="23">
        <f t="shared" si="3"/>
        <v>11</v>
      </c>
    </row>
    <row r="34" spans="1:5" ht="15">
      <c r="A34" s="21">
        <v>2223</v>
      </c>
      <c r="B34" s="24" t="s">
        <v>48</v>
      </c>
      <c r="C34" s="23">
        <v>151</v>
      </c>
      <c r="D34" s="23">
        <f t="shared" si="2"/>
        <v>175.26785714285714</v>
      </c>
      <c r="E34" s="23">
        <f t="shared" si="3"/>
        <v>151</v>
      </c>
    </row>
    <row r="35" spans="1:5" ht="30">
      <c r="A35" s="21">
        <v>2230</v>
      </c>
      <c r="B35" s="24" t="s">
        <v>49</v>
      </c>
      <c r="C35" s="23">
        <v>3</v>
      </c>
      <c r="D35" s="23">
        <f t="shared" si="2"/>
        <v>3.482142857142857</v>
      </c>
      <c r="E35" s="23">
        <f t="shared" si="3"/>
        <v>3</v>
      </c>
    </row>
    <row r="36" spans="1:5" ht="15" hidden="1">
      <c r="A36" s="21">
        <v>2241</v>
      </c>
      <c r="B36" s="24" t="s">
        <v>15</v>
      </c>
      <c r="C36" s="23"/>
      <c r="D36" s="23">
        <f t="shared" si="2"/>
        <v>0</v>
      </c>
      <c r="E36" s="23">
        <f t="shared" si="3"/>
        <v>0</v>
      </c>
    </row>
    <row r="37" spans="1:5" ht="15">
      <c r="A37" s="21">
        <v>2242</v>
      </c>
      <c r="B37" s="24" t="s">
        <v>16</v>
      </c>
      <c r="C37" s="23">
        <v>1</v>
      </c>
      <c r="D37" s="23">
        <f t="shared" si="2"/>
        <v>1.1607142857142856</v>
      </c>
      <c r="E37" s="23">
        <f t="shared" si="3"/>
        <v>1</v>
      </c>
    </row>
    <row r="38" spans="1:5" ht="30">
      <c r="A38" s="21">
        <v>2243</v>
      </c>
      <c r="B38" s="24" t="s">
        <v>17</v>
      </c>
      <c r="C38" s="23">
        <v>3.5</v>
      </c>
      <c r="D38" s="23">
        <f t="shared" si="2"/>
        <v>4.0625</v>
      </c>
      <c r="E38" s="23">
        <f t="shared" si="3"/>
        <v>3.5</v>
      </c>
    </row>
    <row r="39" spans="1:5" ht="15">
      <c r="A39" s="21">
        <v>2244</v>
      </c>
      <c r="B39" s="24" t="s">
        <v>18</v>
      </c>
      <c r="C39" s="23">
        <v>54.89</v>
      </c>
      <c r="D39" s="23">
        <f t="shared" si="2"/>
        <v>63.71160714285714</v>
      </c>
      <c r="E39" s="23">
        <f t="shared" si="3"/>
        <v>54.89</v>
      </c>
    </row>
    <row r="40" spans="1:5" ht="15">
      <c r="A40" s="21">
        <v>2247</v>
      </c>
      <c r="B40" s="19" t="s">
        <v>19</v>
      </c>
      <c r="C40" s="23">
        <v>0.5</v>
      </c>
      <c r="D40" s="23">
        <f t="shared" si="2"/>
        <v>0.5803571428571428</v>
      </c>
      <c r="E40" s="23">
        <f t="shared" si="3"/>
        <v>0.5</v>
      </c>
    </row>
    <row r="41" spans="1:5" ht="16.5" customHeight="1">
      <c r="A41" s="21">
        <v>2249</v>
      </c>
      <c r="B41" s="24" t="s">
        <v>20</v>
      </c>
      <c r="C41" s="23">
        <v>1</v>
      </c>
      <c r="D41" s="23">
        <f t="shared" si="2"/>
        <v>1.1607142857142856</v>
      </c>
      <c r="E41" s="23">
        <f t="shared" si="3"/>
        <v>1</v>
      </c>
    </row>
    <row r="42" spans="1:5" ht="15">
      <c r="A42" s="21">
        <v>2251</v>
      </c>
      <c r="B42" s="24" t="s">
        <v>12</v>
      </c>
      <c r="C42" s="23">
        <v>0.5</v>
      </c>
      <c r="D42" s="23">
        <f t="shared" si="2"/>
        <v>0.5803571428571428</v>
      </c>
      <c r="E42" s="23">
        <f t="shared" si="3"/>
        <v>0.5</v>
      </c>
    </row>
    <row r="43" spans="1:5" ht="15" hidden="1">
      <c r="A43" s="21">
        <v>2252</v>
      </c>
      <c r="B43" s="24" t="s">
        <v>13</v>
      </c>
      <c r="C43" s="23"/>
      <c r="D43" s="23">
        <f t="shared" si="2"/>
        <v>0</v>
      </c>
      <c r="E43" s="23">
        <f t="shared" si="3"/>
        <v>0</v>
      </c>
    </row>
    <row r="44" spans="1:5" ht="15" hidden="1">
      <c r="A44" s="21">
        <v>2259</v>
      </c>
      <c r="B44" s="24" t="s">
        <v>14</v>
      </c>
      <c r="C44" s="23"/>
      <c r="D44" s="23">
        <f t="shared" si="2"/>
        <v>0</v>
      </c>
      <c r="E44" s="23">
        <f t="shared" si="3"/>
        <v>0</v>
      </c>
    </row>
    <row r="45" spans="1:5" ht="15">
      <c r="A45" s="21">
        <v>2261</v>
      </c>
      <c r="B45" s="24" t="s">
        <v>21</v>
      </c>
      <c r="C45" s="23">
        <v>0.5</v>
      </c>
      <c r="D45" s="23">
        <f t="shared" si="2"/>
        <v>0.5803571428571428</v>
      </c>
      <c r="E45" s="23">
        <f t="shared" si="3"/>
        <v>0.5</v>
      </c>
    </row>
    <row r="46" spans="1:5" ht="15">
      <c r="A46" s="21">
        <v>2262</v>
      </c>
      <c r="B46" s="24" t="s">
        <v>22</v>
      </c>
      <c r="C46" s="23">
        <v>3.5</v>
      </c>
      <c r="D46" s="23">
        <f t="shared" si="2"/>
        <v>4.0625</v>
      </c>
      <c r="E46" s="23">
        <f t="shared" si="3"/>
        <v>3.5</v>
      </c>
    </row>
    <row r="47" spans="1:5" ht="15">
      <c r="A47" s="21">
        <v>2263</v>
      </c>
      <c r="B47" s="24" t="s">
        <v>23</v>
      </c>
      <c r="C47" s="23">
        <v>12</v>
      </c>
      <c r="D47" s="23">
        <f t="shared" si="2"/>
        <v>13.928571428571429</v>
      </c>
      <c r="E47" s="23">
        <f t="shared" si="3"/>
        <v>12</v>
      </c>
    </row>
    <row r="48" spans="1:5" ht="15">
      <c r="A48" s="21">
        <v>2264</v>
      </c>
      <c r="B48" s="24" t="s">
        <v>24</v>
      </c>
      <c r="C48" s="23">
        <v>0</v>
      </c>
      <c r="D48" s="23">
        <f t="shared" si="2"/>
        <v>0</v>
      </c>
      <c r="E48" s="23">
        <f t="shared" si="3"/>
        <v>0</v>
      </c>
    </row>
    <row r="49" spans="1:5" ht="15">
      <c r="A49" s="21">
        <v>2279</v>
      </c>
      <c r="B49" s="24" t="s">
        <v>25</v>
      </c>
      <c r="C49" s="23">
        <v>12.5</v>
      </c>
      <c r="D49" s="23">
        <f t="shared" si="2"/>
        <v>14.508928571428571</v>
      </c>
      <c r="E49" s="23">
        <f t="shared" si="3"/>
        <v>12.5</v>
      </c>
    </row>
    <row r="50" spans="1:5" ht="15">
      <c r="A50" s="21">
        <v>2311</v>
      </c>
      <c r="B50" s="24" t="s">
        <v>26</v>
      </c>
      <c r="C50" s="23">
        <v>1</v>
      </c>
      <c r="D50" s="23">
        <f t="shared" si="2"/>
        <v>1.1607142857142856</v>
      </c>
      <c r="E50" s="23">
        <f t="shared" si="3"/>
        <v>1</v>
      </c>
    </row>
    <row r="51" spans="1:5" ht="15">
      <c r="A51" s="21">
        <v>2312</v>
      </c>
      <c r="B51" s="24" t="s">
        <v>27</v>
      </c>
      <c r="C51" s="23">
        <v>2.5</v>
      </c>
      <c r="D51" s="23">
        <f t="shared" si="2"/>
        <v>2.901785714285714</v>
      </c>
      <c r="E51" s="23">
        <f t="shared" si="3"/>
        <v>2.5</v>
      </c>
    </row>
    <row r="52" spans="1:5" ht="15">
      <c r="A52" s="21">
        <v>2321</v>
      </c>
      <c r="B52" s="24" t="s">
        <v>28</v>
      </c>
      <c r="C52" s="23">
        <v>246</v>
      </c>
      <c r="D52" s="23">
        <f t="shared" si="2"/>
        <v>285.5357142857143</v>
      </c>
      <c r="E52" s="23">
        <f t="shared" si="3"/>
        <v>246</v>
      </c>
    </row>
    <row r="53" spans="1:5" ht="15">
      <c r="A53" s="21">
        <v>2322</v>
      </c>
      <c r="B53" s="24" t="s">
        <v>29</v>
      </c>
      <c r="C53" s="23">
        <v>9</v>
      </c>
      <c r="D53" s="23">
        <f t="shared" si="2"/>
        <v>10.446428571428571</v>
      </c>
      <c r="E53" s="23">
        <f t="shared" si="3"/>
        <v>9</v>
      </c>
    </row>
    <row r="54" spans="1:5" ht="15" hidden="1">
      <c r="A54" s="21">
        <v>2341</v>
      </c>
      <c r="B54" s="24" t="s">
        <v>30</v>
      </c>
      <c r="C54" s="23">
        <v>0</v>
      </c>
      <c r="D54" s="23">
        <f t="shared" si="2"/>
        <v>0</v>
      </c>
      <c r="E54" s="23">
        <f t="shared" si="3"/>
        <v>0</v>
      </c>
    </row>
    <row r="55" spans="1:5" ht="30" hidden="1">
      <c r="A55" s="21">
        <v>2344</v>
      </c>
      <c r="B55" s="24" t="s">
        <v>31</v>
      </c>
      <c r="C55" s="23">
        <v>0</v>
      </c>
      <c r="D55" s="23">
        <f t="shared" si="2"/>
        <v>0</v>
      </c>
      <c r="E55" s="23">
        <f t="shared" si="3"/>
        <v>0</v>
      </c>
    </row>
    <row r="56" spans="1:5" ht="15">
      <c r="A56" s="21">
        <v>2350</v>
      </c>
      <c r="B56" s="24" t="s">
        <v>32</v>
      </c>
      <c r="C56" s="23">
        <v>11</v>
      </c>
      <c r="D56" s="23">
        <f t="shared" si="2"/>
        <v>12.767857142857142</v>
      </c>
      <c r="E56" s="23">
        <f t="shared" si="3"/>
        <v>11</v>
      </c>
    </row>
    <row r="57" spans="1:5" ht="15" hidden="1">
      <c r="A57" s="21">
        <v>2361</v>
      </c>
      <c r="B57" s="24" t="s">
        <v>33</v>
      </c>
      <c r="C57" s="23">
        <v>0</v>
      </c>
      <c r="D57" s="23">
        <f t="shared" si="2"/>
        <v>0</v>
      </c>
      <c r="E57" s="23">
        <f t="shared" si="3"/>
        <v>0</v>
      </c>
    </row>
    <row r="58" spans="1:5" ht="15" hidden="1">
      <c r="A58" s="21">
        <v>2362</v>
      </c>
      <c r="B58" s="24" t="s">
        <v>34</v>
      </c>
      <c r="C58" s="23"/>
      <c r="D58" s="23">
        <f t="shared" si="2"/>
        <v>0</v>
      </c>
      <c r="E58" s="23">
        <f t="shared" si="3"/>
        <v>0</v>
      </c>
    </row>
    <row r="59" spans="1:5" ht="15" hidden="1">
      <c r="A59" s="21">
        <v>2363</v>
      </c>
      <c r="B59" s="24" t="s">
        <v>35</v>
      </c>
      <c r="C59" s="23"/>
      <c r="D59" s="23">
        <f t="shared" si="2"/>
        <v>0</v>
      </c>
      <c r="E59" s="23">
        <f t="shared" si="3"/>
        <v>0</v>
      </c>
    </row>
    <row r="60" spans="1:5" ht="15" hidden="1">
      <c r="A60" s="21">
        <v>2370</v>
      </c>
      <c r="B60" s="24" t="s">
        <v>36</v>
      </c>
      <c r="C60" s="23"/>
      <c r="D60" s="23">
        <f t="shared" si="2"/>
        <v>0</v>
      </c>
      <c r="E60" s="23">
        <f t="shared" si="3"/>
        <v>0</v>
      </c>
    </row>
    <row r="61" spans="1:5" ht="15">
      <c r="A61" s="21">
        <v>2400</v>
      </c>
      <c r="B61" s="24" t="s">
        <v>51</v>
      </c>
      <c r="C61" s="23">
        <v>0.5</v>
      </c>
      <c r="D61" s="23">
        <f t="shared" si="2"/>
        <v>0.5803571428571428</v>
      </c>
      <c r="E61" s="23">
        <f t="shared" si="3"/>
        <v>0.5</v>
      </c>
    </row>
    <row r="62" spans="1:5" ht="15">
      <c r="A62" s="21">
        <v>2512</v>
      </c>
      <c r="B62" s="24" t="s">
        <v>37</v>
      </c>
      <c r="C62" s="23">
        <v>427.03</v>
      </c>
      <c r="D62" s="23">
        <f t="shared" si="2"/>
        <v>495.6598214285714</v>
      </c>
      <c r="E62" s="23">
        <f t="shared" si="3"/>
        <v>427.03</v>
      </c>
    </row>
    <row r="63" spans="1:5" ht="31.5" customHeight="1">
      <c r="A63" s="21">
        <v>2513</v>
      </c>
      <c r="B63" s="24" t="s">
        <v>38</v>
      </c>
      <c r="C63" s="23">
        <v>6</v>
      </c>
      <c r="D63" s="23">
        <f t="shared" si="2"/>
        <v>6.964285714285714</v>
      </c>
      <c r="E63" s="23">
        <f t="shared" si="3"/>
        <v>6</v>
      </c>
    </row>
    <row r="64" spans="1:5" ht="15">
      <c r="A64" s="21">
        <v>2515</v>
      </c>
      <c r="B64" s="24" t="s">
        <v>39</v>
      </c>
      <c r="C64" s="23">
        <v>0.5</v>
      </c>
      <c r="D64" s="23">
        <f t="shared" si="2"/>
        <v>0.5803571428571428</v>
      </c>
      <c r="E64" s="23">
        <f t="shared" si="3"/>
        <v>0.5</v>
      </c>
    </row>
    <row r="65" spans="1:5" ht="15">
      <c r="A65" s="21">
        <v>2519</v>
      </c>
      <c r="B65" s="24" t="s">
        <v>42</v>
      </c>
      <c r="C65" s="23">
        <v>5</v>
      </c>
      <c r="D65" s="23">
        <f t="shared" si="2"/>
        <v>5.803571428571428</v>
      </c>
      <c r="E65" s="23">
        <f t="shared" si="3"/>
        <v>5</v>
      </c>
    </row>
    <row r="66" spans="1:5" ht="15" hidden="1">
      <c r="A66" s="21">
        <v>6240</v>
      </c>
      <c r="B66" s="24"/>
      <c r="C66" s="23"/>
      <c r="D66" s="23">
        <f t="shared" si="2"/>
        <v>0</v>
      </c>
      <c r="E66" s="23">
        <f t="shared" si="3"/>
        <v>0</v>
      </c>
    </row>
    <row r="67" spans="1:5" ht="15" hidden="1">
      <c r="A67" s="21">
        <v>6290</v>
      </c>
      <c r="B67" s="24"/>
      <c r="C67" s="23"/>
      <c r="D67" s="23">
        <f t="shared" si="2"/>
        <v>0</v>
      </c>
      <c r="E67" s="23">
        <f t="shared" si="3"/>
        <v>0</v>
      </c>
    </row>
    <row r="68" spans="1:5" ht="15">
      <c r="A68" s="21">
        <v>5121</v>
      </c>
      <c r="B68" s="24" t="s">
        <v>40</v>
      </c>
      <c r="C68" s="23">
        <v>2</v>
      </c>
      <c r="D68" s="23">
        <f t="shared" si="2"/>
        <v>2.321428571428571</v>
      </c>
      <c r="E68" s="23">
        <f t="shared" si="3"/>
        <v>2</v>
      </c>
    </row>
    <row r="69" spans="1:5" ht="15" hidden="1">
      <c r="A69" s="21">
        <v>5232</v>
      </c>
      <c r="B69" s="24" t="s">
        <v>41</v>
      </c>
      <c r="C69" s="23">
        <v>0</v>
      </c>
      <c r="D69" s="23">
        <f t="shared" si="2"/>
        <v>0</v>
      </c>
      <c r="E69" s="23">
        <f t="shared" si="3"/>
        <v>0</v>
      </c>
    </row>
    <row r="70" spans="1:5" ht="15" hidden="1">
      <c r="A70" s="21">
        <v>5238</v>
      </c>
      <c r="B70" s="24" t="s">
        <v>43</v>
      </c>
      <c r="C70" s="23">
        <v>0</v>
      </c>
      <c r="D70" s="23">
        <f t="shared" si="2"/>
        <v>0</v>
      </c>
      <c r="E70" s="23">
        <f t="shared" si="3"/>
        <v>0</v>
      </c>
    </row>
    <row r="71" spans="1:5" ht="15">
      <c r="A71" s="21">
        <v>5240</v>
      </c>
      <c r="B71" s="24" t="s">
        <v>44</v>
      </c>
      <c r="C71" s="23">
        <v>0.5</v>
      </c>
      <c r="D71" s="23">
        <f t="shared" si="2"/>
        <v>0.5803571428571428</v>
      </c>
      <c r="E71" s="23">
        <f t="shared" si="3"/>
        <v>0.5</v>
      </c>
    </row>
    <row r="72" spans="1:5" ht="15" hidden="1">
      <c r="A72" s="21">
        <v>5250</v>
      </c>
      <c r="B72" s="24" t="s">
        <v>45</v>
      </c>
      <c r="C72" s="23">
        <v>0</v>
      </c>
      <c r="D72" s="23">
        <f>C72/1452*500</f>
        <v>0</v>
      </c>
      <c r="E72" s="23">
        <f>C72/1452*800</f>
        <v>0</v>
      </c>
    </row>
    <row r="73" spans="1:5" ht="15">
      <c r="A73" s="29"/>
      <c r="B73" s="31" t="s">
        <v>9</v>
      </c>
      <c r="C73" s="27">
        <f>SUM(C29:C72)</f>
        <v>1168.92</v>
      </c>
      <c r="D73" s="27">
        <f>SUM(D29:D72)</f>
        <v>1356.7821428571428</v>
      </c>
      <c r="E73" s="27">
        <f>SUM(E29:E72)</f>
        <v>1168.92</v>
      </c>
    </row>
    <row r="74" spans="1:5" ht="15">
      <c r="A74" s="29"/>
      <c r="B74" s="31" t="s">
        <v>52</v>
      </c>
      <c r="C74" s="27">
        <f>C73+C27</f>
        <v>2458.4</v>
      </c>
      <c r="D74" s="27">
        <f>D73+D27</f>
        <v>2853.5</v>
      </c>
      <c r="E74" s="27">
        <f>E73+E27</f>
        <v>2458.4</v>
      </c>
    </row>
    <row r="75" spans="1:5" ht="15">
      <c r="A75" s="32"/>
      <c r="B75" s="14"/>
      <c r="C75" s="33"/>
      <c r="D75" s="33"/>
      <c r="E75" s="33"/>
    </row>
    <row r="76" spans="1:5" ht="15.75" customHeight="1">
      <c r="A76" s="61" t="s">
        <v>73</v>
      </c>
      <c r="B76" s="62"/>
      <c r="C76" s="34">
        <v>560</v>
      </c>
      <c r="D76" s="3">
        <v>650</v>
      </c>
      <c r="E76" s="3">
        <v>560</v>
      </c>
    </row>
    <row r="77" spans="1:5" ht="33" customHeight="1">
      <c r="A77" s="61" t="s">
        <v>74</v>
      </c>
      <c r="B77" s="62"/>
      <c r="C77" s="38">
        <f>C74/C76</f>
        <v>4.390000000000001</v>
      </c>
      <c r="D77" s="27">
        <f>D74/D76</f>
        <v>4.39</v>
      </c>
      <c r="E77" s="27">
        <f>E74/E76</f>
        <v>4.390000000000001</v>
      </c>
    </row>
    <row r="78" spans="1:5" ht="15">
      <c r="A78" s="14"/>
      <c r="B78" s="7"/>
      <c r="C78" s="7"/>
      <c r="D78" s="7"/>
      <c r="E78" s="7"/>
    </row>
    <row r="79" spans="1:5" s="5" customFormat="1" ht="19.5" customHeight="1">
      <c r="A79" s="61" t="s">
        <v>75</v>
      </c>
      <c r="B79" s="62"/>
      <c r="C79" s="4"/>
      <c r="D79" s="4"/>
      <c r="E79" s="4"/>
    </row>
    <row r="80" spans="1:5" s="5" customFormat="1" ht="31.5" customHeight="1">
      <c r="A80" s="61" t="s">
        <v>76</v>
      </c>
      <c r="B80" s="62"/>
      <c r="C80" s="4"/>
      <c r="D80" s="4"/>
      <c r="E80" s="4"/>
    </row>
    <row r="81" spans="1:3" ht="13.5" customHeight="1">
      <c r="A81" s="6"/>
      <c r="B81" s="7"/>
      <c r="C81" s="8"/>
    </row>
    <row r="82" s="5" customFormat="1" ht="17.25" customHeight="1">
      <c r="A82" s="5" t="s">
        <v>77</v>
      </c>
    </row>
    <row r="83" s="5" customFormat="1" ht="12.75" customHeight="1"/>
    <row r="84" spans="1:2" s="5" customFormat="1" ht="15" customHeight="1">
      <c r="A84" s="5" t="s">
        <v>79</v>
      </c>
      <c r="B84" s="10"/>
    </row>
    <row r="85" s="5" customFormat="1" ht="14.25" customHeight="1">
      <c r="B85" s="11" t="s">
        <v>78</v>
      </c>
    </row>
  </sheetData>
  <sheetProtection/>
  <mergeCells count="15">
    <mergeCell ref="A10:C10"/>
    <mergeCell ref="B8:C8"/>
    <mergeCell ref="A9:C9"/>
    <mergeCell ref="B11:C11"/>
    <mergeCell ref="B1:D1"/>
    <mergeCell ref="B3:D3"/>
    <mergeCell ref="B5:D5"/>
    <mergeCell ref="B6:D6"/>
    <mergeCell ref="A7:E7"/>
    <mergeCell ref="A79:B79"/>
    <mergeCell ref="A80:B80"/>
    <mergeCell ref="B12:C12"/>
    <mergeCell ref="B13:C13"/>
    <mergeCell ref="A76:B76"/>
    <mergeCell ref="A77:B7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zoomScaleNormal="80" workbookViewId="0" topLeftCell="A1">
      <selection activeCell="D49" sqref="D49:D54"/>
    </sheetView>
  </sheetViews>
  <sheetFormatPr defaultColWidth="9.140625" defaultRowHeight="12.75"/>
  <cols>
    <col min="1" max="1" width="15.7109375" style="9" customWidth="1"/>
    <col min="2" max="2" width="47.8515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4"/>
      <c r="C1" s="64"/>
      <c r="D1" s="66"/>
      <c r="E1" s="1" t="s">
        <v>11</v>
      </c>
    </row>
    <row r="2" spans="2:5" ht="15">
      <c r="B2" s="12"/>
      <c r="C2" s="12"/>
      <c r="D2" s="12"/>
      <c r="E2" s="2" t="s">
        <v>66</v>
      </c>
    </row>
    <row r="3" spans="2:5" ht="15">
      <c r="B3" s="64"/>
      <c r="C3" s="64"/>
      <c r="D3" s="66"/>
      <c r="E3" s="2" t="s">
        <v>67</v>
      </c>
    </row>
    <row r="4" spans="2:5" ht="15">
      <c r="B4" s="1"/>
      <c r="C4" s="13"/>
      <c r="E4" s="1" t="s">
        <v>69</v>
      </c>
    </row>
    <row r="5" spans="2:5" ht="15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15.75" customHeight="1">
      <c r="A7" s="69" t="s">
        <v>10</v>
      </c>
      <c r="B7" s="69"/>
      <c r="C7" s="69"/>
      <c r="D7" s="69"/>
      <c r="E7" s="69"/>
    </row>
    <row r="8" spans="2:3" ht="15.75" customHeight="1">
      <c r="B8" s="65"/>
      <c r="C8" s="65"/>
    </row>
    <row r="9" spans="1:3" ht="15.75" customHeight="1">
      <c r="A9" s="63" t="s">
        <v>1</v>
      </c>
      <c r="B9" s="63"/>
      <c r="C9" s="63"/>
    </row>
    <row r="10" spans="1:5" ht="15.75" customHeight="1">
      <c r="A10" s="63" t="s">
        <v>0</v>
      </c>
      <c r="B10" s="63"/>
      <c r="C10" s="63"/>
      <c r="E10" s="15"/>
    </row>
    <row r="11" spans="1:5" ht="15.75" customHeight="1">
      <c r="A11" s="15"/>
      <c r="B11" s="63" t="s">
        <v>53</v>
      </c>
      <c r="C11" s="63"/>
      <c r="E11" s="15"/>
    </row>
    <row r="12" spans="1:3" ht="15.75" customHeight="1">
      <c r="A12" s="15"/>
      <c r="B12" s="63" t="s">
        <v>54</v>
      </c>
      <c r="C12" s="63"/>
    </row>
    <row r="13" spans="1:3" ht="15.75" customHeight="1">
      <c r="A13" s="15"/>
      <c r="B13" s="63" t="s">
        <v>56</v>
      </c>
      <c r="C13" s="63"/>
    </row>
    <row r="14" spans="1:3" ht="15">
      <c r="A14" s="15" t="s">
        <v>2</v>
      </c>
      <c r="B14" s="15" t="s">
        <v>81</v>
      </c>
      <c r="C14" s="15"/>
    </row>
    <row r="15" spans="1:3" ht="15">
      <c r="A15" s="15"/>
      <c r="B15" s="15"/>
      <c r="C15" s="15"/>
    </row>
    <row r="16" spans="1:5" ht="90">
      <c r="A16" s="3" t="s">
        <v>3</v>
      </c>
      <c r="B16" s="3" t="s">
        <v>4</v>
      </c>
      <c r="C16" s="3" t="s">
        <v>5</v>
      </c>
      <c r="D16" s="3" t="s">
        <v>71</v>
      </c>
      <c r="E16" s="3" t="s">
        <v>72</v>
      </c>
    </row>
    <row r="17" spans="1:5" ht="15">
      <c r="A17" s="17">
        <v>1</v>
      </c>
      <c r="B17" s="18">
        <v>2</v>
      </c>
      <c r="C17" s="17">
        <v>3</v>
      </c>
      <c r="D17" s="18">
        <v>3</v>
      </c>
      <c r="E17" s="18">
        <v>4</v>
      </c>
    </row>
    <row r="18" spans="1:5" ht="15">
      <c r="A18" s="48"/>
      <c r="B18" s="19" t="s">
        <v>6</v>
      </c>
      <c r="C18" s="20"/>
      <c r="D18" s="21"/>
      <c r="E18" s="21"/>
    </row>
    <row r="19" spans="1:5" ht="15">
      <c r="A19" s="41">
        <v>1100</v>
      </c>
      <c r="B19" s="22" t="s">
        <v>80</v>
      </c>
      <c r="C19" s="23">
        <v>2225.39</v>
      </c>
      <c r="D19" s="43">
        <f>C19/1800*250</f>
        <v>309.08194444444445</v>
      </c>
      <c r="E19" s="43">
        <f>C19/1800*500</f>
        <v>618.1638888888889</v>
      </c>
    </row>
    <row r="20" spans="1:5" ht="30">
      <c r="A20" s="41">
        <v>1200</v>
      </c>
      <c r="B20" s="24" t="s">
        <v>68</v>
      </c>
      <c r="C20" s="25">
        <v>536.1</v>
      </c>
      <c r="D20" s="43">
        <f>C20/1800*250</f>
        <v>74.45833333333333</v>
      </c>
      <c r="E20" s="43">
        <f>C20/1800*500</f>
        <v>148.91666666666666</v>
      </c>
    </row>
    <row r="21" spans="1:5" ht="15" hidden="1">
      <c r="A21" s="49">
        <v>2341</v>
      </c>
      <c r="B21" s="24" t="s">
        <v>30</v>
      </c>
      <c r="C21" s="23"/>
      <c r="D21" s="43">
        <f>C21/1800*250</f>
        <v>0</v>
      </c>
      <c r="E21" s="43">
        <f>C21/1800*500</f>
        <v>0</v>
      </c>
    </row>
    <row r="22" spans="1:5" ht="30" hidden="1">
      <c r="A22" s="41">
        <v>2249</v>
      </c>
      <c r="B22" s="24" t="s">
        <v>20</v>
      </c>
      <c r="C22" s="23"/>
      <c r="D22" s="43">
        <f>C22/1800*250</f>
        <v>0</v>
      </c>
      <c r="E22" s="43">
        <f>C22/1800*500</f>
        <v>0</v>
      </c>
    </row>
    <row r="23" spans="1:5" ht="15.75" customHeight="1" hidden="1">
      <c r="A23" s="41"/>
      <c r="B23" s="22"/>
      <c r="C23" s="23"/>
      <c r="D23" s="43">
        <f>C23/1800*250</f>
        <v>0</v>
      </c>
      <c r="E23" s="43">
        <f>C23/1800*500</f>
        <v>0</v>
      </c>
    </row>
    <row r="24" spans="1:5" ht="15.75" customHeight="1">
      <c r="A24" s="41"/>
      <c r="B24" s="28" t="s">
        <v>7</v>
      </c>
      <c r="C24" s="27">
        <f>SUM(C19:C23)</f>
        <v>2761.49</v>
      </c>
      <c r="D24" s="47">
        <f>SUM(D19:D23)</f>
        <v>383.54027777777776</v>
      </c>
      <c r="E24" s="47">
        <f>SUM(E19:E23)</f>
        <v>767.0805555555555</v>
      </c>
    </row>
    <row r="25" spans="1:5" ht="15">
      <c r="A25" s="45"/>
      <c r="B25" s="22" t="s">
        <v>8</v>
      </c>
      <c r="C25" s="23"/>
      <c r="D25" s="43"/>
      <c r="E25" s="43"/>
    </row>
    <row r="26" spans="1:5" ht="15">
      <c r="A26" s="41">
        <v>1100</v>
      </c>
      <c r="B26" s="22" t="s">
        <v>80</v>
      </c>
      <c r="C26" s="23">
        <v>512.53</v>
      </c>
      <c r="D26" s="43">
        <f aca="true" t="shared" si="0" ref="D26:D69">C26/1800*250</f>
        <v>71.18472222222222</v>
      </c>
      <c r="E26" s="43">
        <f aca="true" t="shared" si="1" ref="E26:E69">C26/1800*500</f>
        <v>142.36944444444444</v>
      </c>
    </row>
    <row r="27" spans="1:5" ht="30">
      <c r="A27" s="41">
        <v>1200</v>
      </c>
      <c r="B27" s="24" t="s">
        <v>68</v>
      </c>
      <c r="C27" s="25">
        <v>123.47</v>
      </c>
      <c r="D27" s="43">
        <f t="shared" si="0"/>
        <v>17.148611111111112</v>
      </c>
      <c r="E27" s="43">
        <f t="shared" si="1"/>
        <v>34.297222222222224</v>
      </c>
    </row>
    <row r="28" spans="1:5" ht="30" hidden="1">
      <c r="A28" s="41">
        <v>2100</v>
      </c>
      <c r="B28" s="30" t="s">
        <v>50</v>
      </c>
      <c r="C28" s="23"/>
      <c r="D28" s="43">
        <f t="shared" si="0"/>
        <v>0</v>
      </c>
      <c r="E28" s="43">
        <f t="shared" si="1"/>
        <v>0</v>
      </c>
    </row>
    <row r="29" spans="1:5" ht="15">
      <c r="A29" s="49">
        <v>2210</v>
      </c>
      <c r="B29" s="24" t="s">
        <v>46</v>
      </c>
      <c r="C29" s="23">
        <v>16</v>
      </c>
      <c r="D29" s="43">
        <f t="shared" si="0"/>
        <v>2.2222222222222223</v>
      </c>
      <c r="E29" s="43">
        <f t="shared" si="1"/>
        <v>4.444444444444445</v>
      </c>
    </row>
    <row r="30" spans="1:5" ht="15">
      <c r="A30" s="41">
        <v>2222</v>
      </c>
      <c r="B30" s="24" t="s">
        <v>47</v>
      </c>
      <c r="C30" s="23">
        <v>36</v>
      </c>
      <c r="D30" s="43">
        <f t="shared" si="0"/>
        <v>5</v>
      </c>
      <c r="E30" s="43">
        <f t="shared" si="1"/>
        <v>10</v>
      </c>
    </row>
    <row r="31" spans="1:5" ht="15">
      <c r="A31" s="41">
        <v>2223</v>
      </c>
      <c r="B31" s="24" t="s">
        <v>48</v>
      </c>
      <c r="C31" s="23">
        <v>484</v>
      </c>
      <c r="D31" s="43">
        <f t="shared" si="0"/>
        <v>67.22222222222223</v>
      </c>
      <c r="E31" s="43">
        <f t="shared" si="1"/>
        <v>134.44444444444446</v>
      </c>
    </row>
    <row r="32" spans="1:5" ht="30">
      <c r="A32" s="41">
        <v>2230</v>
      </c>
      <c r="B32" s="24" t="s">
        <v>49</v>
      </c>
      <c r="C32" s="23">
        <v>10</v>
      </c>
      <c r="D32" s="43">
        <f t="shared" si="0"/>
        <v>1.3888888888888888</v>
      </c>
      <c r="E32" s="43">
        <f t="shared" si="1"/>
        <v>2.7777777777777777</v>
      </c>
    </row>
    <row r="33" spans="1:5" ht="15" hidden="1">
      <c r="A33" s="41">
        <v>2241</v>
      </c>
      <c r="B33" s="24" t="s">
        <v>15</v>
      </c>
      <c r="C33" s="23"/>
      <c r="D33" s="43">
        <f t="shared" si="0"/>
        <v>0</v>
      </c>
      <c r="E33" s="43">
        <f t="shared" si="1"/>
        <v>0</v>
      </c>
    </row>
    <row r="34" spans="1:5" ht="15">
      <c r="A34" s="41">
        <v>2242</v>
      </c>
      <c r="B34" s="24" t="s">
        <v>16</v>
      </c>
      <c r="C34" s="23">
        <v>4</v>
      </c>
      <c r="D34" s="43">
        <f t="shared" si="0"/>
        <v>0.5555555555555556</v>
      </c>
      <c r="E34" s="43">
        <f t="shared" si="1"/>
        <v>1.1111111111111112</v>
      </c>
    </row>
    <row r="35" spans="1:5" ht="30">
      <c r="A35" s="41">
        <v>2243</v>
      </c>
      <c r="B35" s="24" t="s">
        <v>17</v>
      </c>
      <c r="C35" s="23">
        <v>12</v>
      </c>
      <c r="D35" s="43">
        <f t="shared" si="0"/>
        <v>1.6666666666666667</v>
      </c>
      <c r="E35" s="43">
        <f t="shared" si="1"/>
        <v>3.3333333333333335</v>
      </c>
    </row>
    <row r="36" spans="1:5" ht="15">
      <c r="A36" s="41">
        <v>2244</v>
      </c>
      <c r="B36" s="24" t="s">
        <v>18</v>
      </c>
      <c r="C36" s="23">
        <v>180.4</v>
      </c>
      <c r="D36" s="43">
        <f t="shared" si="0"/>
        <v>25.055555555555557</v>
      </c>
      <c r="E36" s="43">
        <f t="shared" si="1"/>
        <v>50.111111111111114</v>
      </c>
    </row>
    <row r="37" spans="1:5" ht="15">
      <c r="A37" s="41">
        <v>2247</v>
      </c>
      <c r="B37" s="19" t="s">
        <v>19</v>
      </c>
      <c r="C37" s="23">
        <v>1</v>
      </c>
      <c r="D37" s="43">
        <f t="shared" si="0"/>
        <v>0.1388888888888889</v>
      </c>
      <c r="E37" s="43">
        <f t="shared" si="1"/>
        <v>0.2777777777777778</v>
      </c>
    </row>
    <row r="38" spans="1:5" ht="30">
      <c r="A38" s="41">
        <v>2249</v>
      </c>
      <c r="B38" s="24" t="s">
        <v>20</v>
      </c>
      <c r="C38" s="23">
        <v>5</v>
      </c>
      <c r="D38" s="43">
        <f t="shared" si="0"/>
        <v>0.6944444444444444</v>
      </c>
      <c r="E38" s="43">
        <f t="shared" si="1"/>
        <v>1.3888888888888888</v>
      </c>
    </row>
    <row r="39" spans="1:5" ht="15">
      <c r="A39" s="22">
        <v>2251</v>
      </c>
      <c r="B39" s="24" t="s">
        <v>12</v>
      </c>
      <c r="C39" s="23">
        <v>2</v>
      </c>
      <c r="D39" s="43">
        <f t="shared" si="0"/>
        <v>0.2777777777777778</v>
      </c>
      <c r="E39" s="43">
        <f t="shared" si="1"/>
        <v>0.5555555555555556</v>
      </c>
    </row>
    <row r="40" spans="1:5" ht="15" hidden="1">
      <c r="A40" s="22">
        <v>2252</v>
      </c>
      <c r="B40" s="24" t="s">
        <v>13</v>
      </c>
      <c r="C40" s="23"/>
      <c r="D40" s="43">
        <f t="shared" si="0"/>
        <v>0</v>
      </c>
      <c r="E40" s="43">
        <f t="shared" si="1"/>
        <v>0</v>
      </c>
    </row>
    <row r="41" spans="1:5" ht="15" hidden="1">
      <c r="A41" s="22">
        <v>2259</v>
      </c>
      <c r="B41" s="24" t="s">
        <v>14</v>
      </c>
      <c r="C41" s="23"/>
      <c r="D41" s="43">
        <f t="shared" si="0"/>
        <v>0</v>
      </c>
      <c r="E41" s="43">
        <f t="shared" si="1"/>
        <v>0</v>
      </c>
    </row>
    <row r="42" spans="1:5" ht="15">
      <c r="A42" s="22">
        <v>2261</v>
      </c>
      <c r="B42" s="24" t="s">
        <v>21</v>
      </c>
      <c r="C42" s="23">
        <v>2</v>
      </c>
      <c r="D42" s="43">
        <f t="shared" si="0"/>
        <v>0.2777777777777778</v>
      </c>
      <c r="E42" s="43">
        <f t="shared" si="1"/>
        <v>0.5555555555555556</v>
      </c>
    </row>
    <row r="43" spans="1:5" ht="15">
      <c r="A43" s="22">
        <v>2262</v>
      </c>
      <c r="B43" s="24" t="s">
        <v>22</v>
      </c>
      <c r="C43" s="23">
        <v>11</v>
      </c>
      <c r="D43" s="43">
        <f t="shared" si="0"/>
        <v>1.527777777777778</v>
      </c>
      <c r="E43" s="43">
        <f t="shared" si="1"/>
        <v>3.055555555555556</v>
      </c>
    </row>
    <row r="44" spans="1:5" ht="15">
      <c r="A44" s="22">
        <v>2263</v>
      </c>
      <c r="B44" s="24" t="s">
        <v>23</v>
      </c>
      <c r="C44" s="23">
        <v>40</v>
      </c>
      <c r="D44" s="43">
        <f t="shared" si="0"/>
        <v>5.555555555555555</v>
      </c>
      <c r="E44" s="43">
        <f t="shared" si="1"/>
        <v>11.11111111111111</v>
      </c>
    </row>
    <row r="45" spans="1:5" ht="15" hidden="1">
      <c r="A45" s="22">
        <v>2264</v>
      </c>
      <c r="B45" s="24" t="s">
        <v>24</v>
      </c>
      <c r="C45" s="23">
        <v>0</v>
      </c>
      <c r="D45" s="43">
        <f t="shared" si="0"/>
        <v>0</v>
      </c>
      <c r="E45" s="43">
        <f t="shared" si="1"/>
        <v>0</v>
      </c>
    </row>
    <row r="46" spans="1:5" ht="15">
      <c r="A46" s="22">
        <v>2279</v>
      </c>
      <c r="B46" s="24" t="s">
        <v>25</v>
      </c>
      <c r="C46" s="23">
        <v>44.62</v>
      </c>
      <c r="D46" s="43">
        <f t="shared" si="0"/>
        <v>6.197222222222222</v>
      </c>
      <c r="E46" s="43">
        <f t="shared" si="1"/>
        <v>12.394444444444444</v>
      </c>
    </row>
    <row r="47" spans="1:5" ht="15">
      <c r="A47" s="22">
        <v>2311</v>
      </c>
      <c r="B47" s="24" t="s">
        <v>26</v>
      </c>
      <c r="C47" s="23">
        <v>4</v>
      </c>
      <c r="D47" s="43">
        <f t="shared" si="0"/>
        <v>0.5555555555555556</v>
      </c>
      <c r="E47" s="43">
        <f t="shared" si="1"/>
        <v>1.1111111111111112</v>
      </c>
    </row>
    <row r="48" spans="1:5" ht="15">
      <c r="A48" s="22">
        <v>2312</v>
      </c>
      <c r="B48" s="24" t="s">
        <v>27</v>
      </c>
      <c r="C48" s="23">
        <v>7</v>
      </c>
      <c r="D48" s="43">
        <f t="shared" si="0"/>
        <v>0.9722222222222222</v>
      </c>
      <c r="E48" s="43">
        <f t="shared" si="1"/>
        <v>1.9444444444444444</v>
      </c>
    </row>
    <row r="49" spans="1:5" ht="15">
      <c r="A49" s="22">
        <v>2321</v>
      </c>
      <c r="B49" s="24" t="s">
        <v>28</v>
      </c>
      <c r="C49" s="23">
        <v>793</v>
      </c>
      <c r="D49" s="43">
        <f t="shared" si="0"/>
        <v>110.13888888888889</v>
      </c>
      <c r="E49" s="43">
        <f t="shared" si="1"/>
        <v>220.27777777777777</v>
      </c>
    </row>
    <row r="50" spans="1:5" ht="15">
      <c r="A50" s="22">
        <v>2322</v>
      </c>
      <c r="B50" s="24" t="s">
        <v>29</v>
      </c>
      <c r="C50" s="23">
        <v>29</v>
      </c>
      <c r="D50" s="43">
        <f t="shared" si="0"/>
        <v>4.027777777777778</v>
      </c>
      <c r="E50" s="43">
        <f t="shared" si="1"/>
        <v>8.055555555555555</v>
      </c>
    </row>
    <row r="51" spans="1:5" ht="15" hidden="1">
      <c r="A51" s="22">
        <v>2341</v>
      </c>
      <c r="B51" s="24" t="s">
        <v>30</v>
      </c>
      <c r="C51" s="23">
        <v>0</v>
      </c>
      <c r="D51" s="43">
        <f t="shared" si="0"/>
        <v>0</v>
      </c>
      <c r="E51" s="43">
        <f t="shared" si="1"/>
        <v>0</v>
      </c>
    </row>
    <row r="52" spans="1:5" ht="30" hidden="1">
      <c r="A52" s="22">
        <v>2344</v>
      </c>
      <c r="B52" s="24" t="s">
        <v>31</v>
      </c>
      <c r="C52" s="23">
        <v>0</v>
      </c>
      <c r="D52" s="43">
        <f t="shared" si="0"/>
        <v>0</v>
      </c>
      <c r="E52" s="43">
        <f t="shared" si="1"/>
        <v>0</v>
      </c>
    </row>
    <row r="53" spans="1:5" ht="15">
      <c r="A53" s="22">
        <v>2350</v>
      </c>
      <c r="B53" s="24" t="s">
        <v>32</v>
      </c>
      <c r="C53" s="23">
        <v>39</v>
      </c>
      <c r="D53" s="43">
        <f t="shared" si="0"/>
        <v>5.416666666666667</v>
      </c>
      <c r="E53" s="43">
        <f t="shared" si="1"/>
        <v>10.833333333333334</v>
      </c>
    </row>
    <row r="54" spans="1:5" ht="15">
      <c r="A54" s="22">
        <v>2361</v>
      </c>
      <c r="B54" s="24" t="s">
        <v>33</v>
      </c>
      <c r="C54" s="23">
        <v>1</v>
      </c>
      <c r="D54" s="43">
        <f t="shared" si="0"/>
        <v>0.1388888888888889</v>
      </c>
      <c r="E54" s="43">
        <f t="shared" si="1"/>
        <v>0.2777777777777778</v>
      </c>
    </row>
    <row r="55" spans="1:5" ht="15" hidden="1">
      <c r="A55" s="22">
        <v>2362</v>
      </c>
      <c r="B55" s="24" t="s">
        <v>34</v>
      </c>
      <c r="C55" s="23"/>
      <c r="D55" s="43">
        <f t="shared" si="0"/>
        <v>0</v>
      </c>
      <c r="E55" s="43">
        <f t="shared" si="1"/>
        <v>0</v>
      </c>
    </row>
    <row r="56" spans="1:5" ht="15" hidden="1">
      <c r="A56" s="22">
        <v>2363</v>
      </c>
      <c r="B56" s="24" t="s">
        <v>35</v>
      </c>
      <c r="C56" s="23"/>
      <c r="D56" s="43">
        <f t="shared" si="0"/>
        <v>0</v>
      </c>
      <c r="E56" s="43">
        <f t="shared" si="1"/>
        <v>0</v>
      </c>
    </row>
    <row r="57" spans="1:5" ht="15" hidden="1">
      <c r="A57" s="22">
        <v>2370</v>
      </c>
      <c r="B57" s="24" t="s">
        <v>36</v>
      </c>
      <c r="C57" s="23"/>
      <c r="D57" s="43">
        <f t="shared" si="0"/>
        <v>0</v>
      </c>
      <c r="E57" s="43">
        <f t="shared" si="1"/>
        <v>0</v>
      </c>
    </row>
    <row r="58" spans="1:5" ht="15">
      <c r="A58" s="22">
        <v>2400</v>
      </c>
      <c r="B58" s="24" t="s">
        <v>51</v>
      </c>
      <c r="C58" s="23">
        <v>1</v>
      </c>
      <c r="D58" s="43">
        <f t="shared" si="0"/>
        <v>0.1388888888888889</v>
      </c>
      <c r="E58" s="43">
        <f t="shared" si="1"/>
        <v>0.2777777777777778</v>
      </c>
    </row>
    <row r="59" spans="1:5" ht="13.5" customHeight="1">
      <c r="A59" s="22">
        <v>2512</v>
      </c>
      <c r="B59" s="24" t="s">
        <v>37</v>
      </c>
      <c r="C59" s="23">
        <v>1083.49</v>
      </c>
      <c r="D59" s="43">
        <f t="shared" si="0"/>
        <v>150.48472222222222</v>
      </c>
      <c r="E59" s="43">
        <f t="shared" si="1"/>
        <v>300.96944444444443</v>
      </c>
    </row>
    <row r="60" spans="1:5" ht="31.5" customHeight="1">
      <c r="A60" s="41">
        <v>2513</v>
      </c>
      <c r="B60" s="24" t="s">
        <v>38</v>
      </c>
      <c r="C60" s="23">
        <v>28</v>
      </c>
      <c r="D60" s="43">
        <f t="shared" si="0"/>
        <v>3.888888888888889</v>
      </c>
      <c r="E60" s="43">
        <f t="shared" si="1"/>
        <v>7.777777777777778</v>
      </c>
    </row>
    <row r="61" spans="1:5" ht="15">
      <c r="A61" s="41">
        <v>2515</v>
      </c>
      <c r="B61" s="24" t="s">
        <v>39</v>
      </c>
      <c r="C61" s="23">
        <v>1</v>
      </c>
      <c r="D61" s="43">
        <f t="shared" si="0"/>
        <v>0.1388888888888889</v>
      </c>
      <c r="E61" s="43">
        <f t="shared" si="1"/>
        <v>0.2777777777777778</v>
      </c>
    </row>
    <row r="62" spans="1:5" ht="14.25" customHeight="1">
      <c r="A62" s="41">
        <v>2519</v>
      </c>
      <c r="B62" s="24" t="s">
        <v>42</v>
      </c>
      <c r="C62" s="23">
        <v>8</v>
      </c>
      <c r="D62" s="43">
        <f t="shared" si="0"/>
        <v>1.1111111111111112</v>
      </c>
      <c r="E62" s="43">
        <f t="shared" si="1"/>
        <v>2.2222222222222223</v>
      </c>
    </row>
    <row r="63" spans="1:5" ht="15" hidden="1">
      <c r="A63" s="41">
        <v>6240</v>
      </c>
      <c r="B63" s="24"/>
      <c r="C63" s="23"/>
      <c r="D63" s="43">
        <f t="shared" si="0"/>
        <v>0</v>
      </c>
      <c r="E63" s="43">
        <f t="shared" si="1"/>
        <v>0</v>
      </c>
    </row>
    <row r="64" spans="1:5" ht="15" hidden="1">
      <c r="A64" s="41">
        <v>6290</v>
      </c>
      <c r="B64" s="24"/>
      <c r="C64" s="23"/>
      <c r="D64" s="43">
        <f t="shared" si="0"/>
        <v>0</v>
      </c>
      <c r="E64" s="43">
        <f t="shared" si="1"/>
        <v>0</v>
      </c>
    </row>
    <row r="65" spans="1:5" ht="15">
      <c r="A65" s="41">
        <v>5121</v>
      </c>
      <c r="B65" s="24" t="s">
        <v>40</v>
      </c>
      <c r="C65" s="23">
        <v>5</v>
      </c>
      <c r="D65" s="43">
        <f t="shared" si="0"/>
        <v>0.6944444444444444</v>
      </c>
      <c r="E65" s="43">
        <f t="shared" si="1"/>
        <v>1.3888888888888888</v>
      </c>
    </row>
    <row r="66" spans="1:5" ht="15" hidden="1">
      <c r="A66" s="41">
        <v>5232</v>
      </c>
      <c r="B66" s="24" t="s">
        <v>41</v>
      </c>
      <c r="C66" s="23">
        <v>0</v>
      </c>
      <c r="D66" s="43">
        <f t="shared" si="0"/>
        <v>0</v>
      </c>
      <c r="E66" s="43">
        <f t="shared" si="1"/>
        <v>0</v>
      </c>
    </row>
    <row r="67" spans="1:5" ht="15" hidden="1">
      <c r="A67" s="41">
        <v>5238</v>
      </c>
      <c r="B67" s="24" t="s">
        <v>43</v>
      </c>
      <c r="C67" s="23">
        <v>0</v>
      </c>
      <c r="D67" s="43">
        <f t="shared" si="0"/>
        <v>0</v>
      </c>
      <c r="E67" s="43">
        <f t="shared" si="1"/>
        <v>0</v>
      </c>
    </row>
    <row r="68" spans="1:5" ht="15">
      <c r="A68" s="41">
        <v>5240</v>
      </c>
      <c r="B68" s="24" t="s">
        <v>44</v>
      </c>
      <c r="C68" s="23">
        <v>1</v>
      </c>
      <c r="D68" s="43">
        <f t="shared" si="0"/>
        <v>0.1388888888888889</v>
      </c>
      <c r="E68" s="43">
        <f t="shared" si="1"/>
        <v>0.2777777777777778</v>
      </c>
    </row>
    <row r="69" spans="1:5" ht="15" hidden="1">
      <c r="A69" s="41">
        <v>5250</v>
      </c>
      <c r="B69" s="24" t="s">
        <v>45</v>
      </c>
      <c r="C69" s="23">
        <v>0</v>
      </c>
      <c r="D69" s="43">
        <f t="shared" si="0"/>
        <v>0</v>
      </c>
      <c r="E69" s="43">
        <f t="shared" si="1"/>
        <v>0</v>
      </c>
    </row>
    <row r="70" spans="1:5" ht="15">
      <c r="A70" s="45"/>
      <c r="B70" s="31" t="s">
        <v>9</v>
      </c>
      <c r="C70" s="27">
        <f>SUM(C26:C69)</f>
        <v>3484.51</v>
      </c>
      <c r="D70" s="47">
        <f>SUM(D26:D69)</f>
        <v>483.95972222222224</v>
      </c>
      <c r="E70" s="47">
        <f>SUM(E26:E69)</f>
        <v>967.9194444444445</v>
      </c>
    </row>
    <row r="71" spans="1:5" ht="15">
      <c r="A71" s="29"/>
      <c r="B71" s="31" t="s">
        <v>52</v>
      </c>
      <c r="C71" s="27">
        <f>C70+C24</f>
        <v>6246</v>
      </c>
      <c r="D71" s="47">
        <f>D70+D24</f>
        <v>867.5</v>
      </c>
      <c r="E71" s="47">
        <f>E70+E24</f>
        <v>1735</v>
      </c>
    </row>
    <row r="72" spans="1:5" ht="15">
      <c r="A72" s="32"/>
      <c r="B72" s="14"/>
      <c r="C72" s="33"/>
      <c r="D72" s="33"/>
      <c r="E72" s="33"/>
    </row>
    <row r="73" spans="1:5" ht="15.75" customHeight="1">
      <c r="A73" s="61" t="s">
        <v>73</v>
      </c>
      <c r="B73" s="62"/>
      <c r="C73" s="34">
        <v>1800</v>
      </c>
      <c r="D73" s="3">
        <v>250</v>
      </c>
      <c r="E73" s="3">
        <v>500</v>
      </c>
    </row>
    <row r="74" spans="1:5" ht="41.25" customHeight="1">
      <c r="A74" s="61" t="s">
        <v>74</v>
      </c>
      <c r="B74" s="62"/>
      <c r="C74" s="35">
        <f>C71/C73</f>
        <v>3.47</v>
      </c>
      <c r="D74" s="27">
        <f>D71/D73</f>
        <v>3.47</v>
      </c>
      <c r="E74" s="27">
        <f>E71/E73</f>
        <v>3.47</v>
      </c>
    </row>
    <row r="75" spans="1:5" ht="15">
      <c r="A75" s="14"/>
      <c r="B75" s="7"/>
      <c r="C75" s="7"/>
      <c r="D75" s="7"/>
      <c r="E75" s="7"/>
    </row>
    <row r="76" spans="1:5" s="5" customFormat="1" ht="19.5" customHeight="1">
      <c r="A76" s="61" t="s">
        <v>75</v>
      </c>
      <c r="B76" s="62"/>
      <c r="C76" s="4"/>
      <c r="D76" s="4"/>
      <c r="E76" s="4"/>
    </row>
    <row r="77" spans="1:5" s="5" customFormat="1" ht="31.5" customHeight="1">
      <c r="A77" s="61" t="s">
        <v>76</v>
      </c>
      <c r="B77" s="62"/>
      <c r="C77" s="4"/>
      <c r="D77" s="4"/>
      <c r="E77" s="4"/>
    </row>
    <row r="78" spans="1:3" ht="13.5" customHeight="1">
      <c r="A78" s="6"/>
      <c r="B78" s="7"/>
      <c r="C78" s="8"/>
    </row>
    <row r="79" s="5" customFormat="1" ht="17.25" customHeight="1">
      <c r="A79" s="5" t="s">
        <v>77</v>
      </c>
    </row>
    <row r="80" s="5" customFormat="1" ht="12.75" customHeight="1"/>
    <row r="81" spans="1:2" s="5" customFormat="1" ht="15" customHeight="1">
      <c r="A81" s="5" t="s">
        <v>79</v>
      </c>
      <c r="B81" s="10"/>
    </row>
    <row r="82" s="5" customFormat="1" ht="14.25" customHeight="1">
      <c r="B82" s="11" t="s">
        <v>78</v>
      </c>
    </row>
    <row r="83" spans="4:5" ht="15">
      <c r="D83" s="8"/>
      <c r="E83" s="8"/>
    </row>
  </sheetData>
  <sheetProtection/>
  <mergeCells count="15">
    <mergeCell ref="A77:B77"/>
    <mergeCell ref="B8:C8"/>
    <mergeCell ref="A9:C9"/>
    <mergeCell ref="B11:C11"/>
    <mergeCell ref="B12:C12"/>
    <mergeCell ref="A73:B73"/>
    <mergeCell ref="B13:C13"/>
    <mergeCell ref="A74:B74"/>
    <mergeCell ref="A10:C10"/>
    <mergeCell ref="B6:D6"/>
    <mergeCell ref="B1:D1"/>
    <mergeCell ref="B3:D3"/>
    <mergeCell ref="B5:D5"/>
    <mergeCell ref="A76:B76"/>
    <mergeCell ref="A7:E7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4"/>
      <c r="C1" s="64"/>
      <c r="D1" s="66"/>
      <c r="E1" s="1" t="s">
        <v>11</v>
      </c>
    </row>
    <row r="2" spans="2:5" ht="15">
      <c r="B2" s="12"/>
      <c r="C2" s="12"/>
      <c r="D2" s="12"/>
      <c r="E2" s="2" t="s">
        <v>66</v>
      </c>
    </row>
    <row r="3" spans="2:5" ht="15">
      <c r="B3" s="64"/>
      <c r="C3" s="64"/>
      <c r="D3" s="66"/>
      <c r="E3" s="2" t="s">
        <v>67</v>
      </c>
    </row>
    <row r="4" spans="2:5" ht="15">
      <c r="B4" s="1"/>
      <c r="C4" s="13"/>
      <c r="E4" s="1" t="s">
        <v>69</v>
      </c>
    </row>
    <row r="5" spans="2:5" ht="15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15.75" customHeight="1">
      <c r="A7" s="69" t="s">
        <v>10</v>
      </c>
      <c r="B7" s="69"/>
      <c r="C7" s="69"/>
      <c r="D7" s="69"/>
      <c r="E7" s="69"/>
    </row>
    <row r="8" spans="2:3" ht="15.75" customHeight="1">
      <c r="B8" s="65"/>
      <c r="C8" s="65"/>
    </row>
    <row r="9" spans="1:3" ht="15">
      <c r="A9" s="63" t="s">
        <v>1</v>
      </c>
      <c r="B9" s="63"/>
      <c r="C9" s="63"/>
    </row>
    <row r="10" spans="1:3" ht="15.75" customHeight="1">
      <c r="A10" s="63" t="s">
        <v>0</v>
      </c>
      <c r="B10" s="63"/>
      <c r="C10" s="63"/>
    </row>
    <row r="11" spans="1:3" ht="15">
      <c r="A11" s="15"/>
      <c r="B11" s="63" t="s">
        <v>53</v>
      </c>
      <c r="C11" s="63"/>
    </row>
    <row r="12" spans="1:5" ht="15.75" customHeight="1">
      <c r="A12" s="15"/>
      <c r="B12" s="63" t="s">
        <v>57</v>
      </c>
      <c r="C12" s="63"/>
      <c r="D12" s="63"/>
      <c r="E12" s="63"/>
    </row>
    <row r="13" spans="1:3" ht="14.25" customHeight="1">
      <c r="A13" s="15" t="s">
        <v>2</v>
      </c>
      <c r="B13" s="15" t="s">
        <v>81</v>
      </c>
      <c r="C13" s="15"/>
    </row>
    <row r="14" spans="1:3" ht="15">
      <c r="A14" s="15"/>
      <c r="B14" s="15"/>
      <c r="C14" s="15"/>
    </row>
    <row r="15" spans="1:5" ht="88.5" customHeight="1">
      <c r="A15" s="3" t="s">
        <v>3</v>
      </c>
      <c r="B15" s="3" t="s">
        <v>4</v>
      </c>
      <c r="C15" s="3" t="s">
        <v>5</v>
      </c>
      <c r="D15" s="3" t="s">
        <v>71</v>
      </c>
      <c r="E15" s="3" t="s">
        <v>72</v>
      </c>
    </row>
    <row r="16" spans="1:5" ht="14.25" customHeight="1">
      <c r="A16" s="17">
        <v>1</v>
      </c>
      <c r="B16" s="18">
        <v>2</v>
      </c>
      <c r="C16" s="17">
        <v>3</v>
      </c>
      <c r="D16" s="18">
        <v>3</v>
      </c>
      <c r="E16" s="18">
        <v>4</v>
      </c>
    </row>
    <row r="17" spans="1:5" ht="13.5" customHeight="1">
      <c r="A17" s="17"/>
      <c r="B17" s="19" t="s">
        <v>6</v>
      </c>
      <c r="C17" s="20"/>
      <c r="D17" s="21"/>
      <c r="E17" s="21"/>
    </row>
    <row r="18" spans="1:5" ht="14.25" customHeight="1">
      <c r="A18" s="21">
        <v>1100</v>
      </c>
      <c r="B18" s="22" t="s">
        <v>80</v>
      </c>
      <c r="C18" s="23">
        <v>10.44</v>
      </c>
      <c r="D18" s="23">
        <f aca="true" t="shared" si="0" ref="D18:D23">C18/356*361</f>
        <v>10.586629213483144</v>
      </c>
      <c r="E18" s="23">
        <f aca="true" t="shared" si="1" ref="E18:E23">C18/356*355</f>
        <v>10.41067415730337</v>
      </c>
    </row>
    <row r="19" spans="1:5" ht="43.5" customHeight="1">
      <c r="A19" s="41">
        <v>1200</v>
      </c>
      <c r="B19" s="24" t="s">
        <v>68</v>
      </c>
      <c r="C19" s="25">
        <v>2.51</v>
      </c>
      <c r="D19" s="43">
        <f t="shared" si="0"/>
        <v>2.545252808988764</v>
      </c>
      <c r="E19" s="43">
        <f t="shared" si="1"/>
        <v>2.502949438202247</v>
      </c>
    </row>
    <row r="20" spans="1:5" ht="13.5" customHeight="1">
      <c r="A20" s="21">
        <v>2311</v>
      </c>
      <c r="B20" s="24" t="s">
        <v>26</v>
      </c>
      <c r="C20" s="23">
        <v>3.86</v>
      </c>
      <c r="D20" s="23">
        <f t="shared" si="0"/>
        <v>3.9142134831460673</v>
      </c>
      <c r="E20" s="23">
        <f t="shared" si="1"/>
        <v>3.849157303370786</v>
      </c>
    </row>
    <row r="21" spans="1:5" ht="15" hidden="1">
      <c r="A21" s="26">
        <v>2341</v>
      </c>
      <c r="B21" s="24" t="s">
        <v>30</v>
      </c>
      <c r="C21" s="36"/>
      <c r="D21" s="23">
        <f t="shared" si="0"/>
        <v>0</v>
      </c>
      <c r="E21" s="23">
        <f t="shared" si="1"/>
        <v>0</v>
      </c>
    </row>
    <row r="22" spans="1:5" ht="30" hidden="1">
      <c r="A22" s="21">
        <v>2249</v>
      </c>
      <c r="B22" s="24" t="s">
        <v>20</v>
      </c>
      <c r="C22" s="36"/>
      <c r="D22" s="23">
        <f t="shared" si="0"/>
        <v>0</v>
      </c>
      <c r="E22" s="23">
        <f t="shared" si="1"/>
        <v>0</v>
      </c>
    </row>
    <row r="23" spans="1:5" ht="15.75" customHeight="1" hidden="1">
      <c r="A23" s="21"/>
      <c r="B23" s="22"/>
      <c r="C23" s="23"/>
      <c r="D23" s="23">
        <f t="shared" si="0"/>
        <v>0</v>
      </c>
      <c r="E23" s="23">
        <f t="shared" si="1"/>
        <v>0</v>
      </c>
    </row>
    <row r="24" spans="1:5" ht="14.25" customHeight="1">
      <c r="A24" s="21"/>
      <c r="B24" s="28" t="s">
        <v>7</v>
      </c>
      <c r="C24" s="27">
        <f>SUM(C18:C23)</f>
        <v>16.81</v>
      </c>
      <c r="D24" s="27">
        <f>SUM(D18:D23)</f>
        <v>17.046095505617977</v>
      </c>
      <c r="E24" s="27">
        <f>SUM(E18:E23)</f>
        <v>16.762780898876404</v>
      </c>
    </row>
    <row r="25" spans="1:5" ht="13.5" customHeight="1">
      <c r="A25" s="29"/>
      <c r="B25" s="22" t="s">
        <v>8</v>
      </c>
      <c r="C25" s="23"/>
      <c r="D25" s="23"/>
      <c r="E25" s="23"/>
    </row>
    <row r="26" spans="1:5" ht="13.5" customHeight="1">
      <c r="A26" s="21">
        <v>1100</v>
      </c>
      <c r="B26" s="22" t="s">
        <v>80</v>
      </c>
      <c r="C26" s="23">
        <v>1.61</v>
      </c>
      <c r="D26" s="23">
        <f aca="true" t="shared" si="2" ref="D26:D59">C26/356*361</f>
        <v>1.632612359550562</v>
      </c>
      <c r="E26" s="23">
        <f aca="true" t="shared" si="3" ref="E26:E59">C26/356*355</f>
        <v>1.6054775280898876</v>
      </c>
    </row>
    <row r="27" spans="1:5" ht="43.5" customHeight="1">
      <c r="A27" s="41">
        <v>1200</v>
      </c>
      <c r="B27" s="42" t="s">
        <v>68</v>
      </c>
      <c r="C27" s="44">
        <v>0.39</v>
      </c>
      <c r="D27" s="43">
        <f t="shared" si="2"/>
        <v>0.3954775280898877</v>
      </c>
      <c r="E27" s="43">
        <f t="shared" si="3"/>
        <v>0.3889044943820225</v>
      </c>
    </row>
    <row r="28" spans="1:5" ht="30" hidden="1">
      <c r="A28" s="21">
        <v>2100</v>
      </c>
      <c r="B28" s="30" t="s">
        <v>50</v>
      </c>
      <c r="C28" s="23"/>
      <c r="D28" s="23">
        <f t="shared" si="2"/>
        <v>0</v>
      </c>
      <c r="E28" s="23">
        <f t="shared" si="3"/>
        <v>0</v>
      </c>
    </row>
    <row r="29" spans="1:5" ht="15" hidden="1">
      <c r="A29" s="26">
        <v>2210</v>
      </c>
      <c r="B29" s="24" t="s">
        <v>46</v>
      </c>
      <c r="C29" s="23"/>
      <c r="D29" s="23">
        <f t="shared" si="2"/>
        <v>0</v>
      </c>
      <c r="E29" s="23">
        <f t="shared" si="3"/>
        <v>0</v>
      </c>
    </row>
    <row r="30" spans="1:5" ht="15" hidden="1">
      <c r="A30" s="21">
        <v>2222</v>
      </c>
      <c r="B30" s="24" t="s">
        <v>47</v>
      </c>
      <c r="C30" s="23"/>
      <c r="D30" s="23">
        <f t="shared" si="2"/>
        <v>0</v>
      </c>
      <c r="E30" s="23">
        <f t="shared" si="3"/>
        <v>0</v>
      </c>
    </row>
    <row r="31" spans="1:5" ht="15">
      <c r="A31" s="21">
        <v>2223</v>
      </c>
      <c r="B31" s="24" t="s">
        <v>48</v>
      </c>
      <c r="C31" s="23">
        <v>2</v>
      </c>
      <c r="D31" s="23">
        <f t="shared" si="2"/>
        <v>2.028089887640449</v>
      </c>
      <c r="E31" s="23">
        <f t="shared" si="3"/>
        <v>1.99438202247191</v>
      </c>
    </row>
    <row r="32" spans="1:5" ht="30" hidden="1">
      <c r="A32" s="21">
        <v>2230</v>
      </c>
      <c r="B32" s="24" t="s">
        <v>49</v>
      </c>
      <c r="C32" s="23"/>
      <c r="D32" s="23">
        <f t="shared" si="2"/>
        <v>0</v>
      </c>
      <c r="E32" s="23">
        <f t="shared" si="3"/>
        <v>0</v>
      </c>
    </row>
    <row r="33" spans="1:5" ht="15" hidden="1">
      <c r="A33" s="21">
        <v>2241</v>
      </c>
      <c r="B33" s="24" t="s">
        <v>15</v>
      </c>
      <c r="C33" s="23"/>
      <c r="D33" s="23">
        <f t="shared" si="2"/>
        <v>0</v>
      </c>
      <c r="E33" s="23">
        <f t="shared" si="3"/>
        <v>0</v>
      </c>
    </row>
    <row r="34" spans="1:5" ht="15" hidden="1">
      <c r="A34" s="21">
        <v>2242</v>
      </c>
      <c r="B34" s="24" t="s">
        <v>16</v>
      </c>
      <c r="C34" s="23"/>
      <c r="D34" s="23">
        <f t="shared" si="2"/>
        <v>0</v>
      </c>
      <c r="E34" s="23">
        <f t="shared" si="3"/>
        <v>0</v>
      </c>
    </row>
    <row r="35" spans="1:5" ht="29.25" customHeight="1">
      <c r="A35" s="41">
        <v>2243</v>
      </c>
      <c r="B35" s="42" t="s">
        <v>17</v>
      </c>
      <c r="C35" s="43">
        <v>4</v>
      </c>
      <c r="D35" s="43">
        <f t="shared" si="2"/>
        <v>4.056179775280898</v>
      </c>
      <c r="E35" s="43">
        <f t="shared" si="3"/>
        <v>3.98876404494382</v>
      </c>
    </row>
    <row r="36" spans="1:5" ht="14.25" customHeight="1">
      <c r="A36" s="21">
        <v>2244</v>
      </c>
      <c r="B36" s="24" t="s">
        <v>18</v>
      </c>
      <c r="C36" s="23">
        <v>1.74</v>
      </c>
      <c r="D36" s="23">
        <f t="shared" si="2"/>
        <v>1.764438202247191</v>
      </c>
      <c r="E36" s="23">
        <f t="shared" si="3"/>
        <v>1.7351123595505618</v>
      </c>
    </row>
    <row r="37" spans="1:5" ht="15" hidden="1">
      <c r="A37" s="21">
        <v>2247</v>
      </c>
      <c r="B37" s="19" t="s">
        <v>19</v>
      </c>
      <c r="C37" s="23"/>
      <c r="D37" s="23">
        <f t="shared" si="2"/>
        <v>0</v>
      </c>
      <c r="E37" s="23">
        <f t="shared" si="3"/>
        <v>0</v>
      </c>
    </row>
    <row r="38" spans="1:5" ht="30" hidden="1">
      <c r="A38" s="21">
        <v>2249</v>
      </c>
      <c r="B38" s="24" t="s">
        <v>20</v>
      </c>
      <c r="C38" s="23"/>
      <c r="D38" s="23">
        <f t="shared" si="2"/>
        <v>0</v>
      </c>
      <c r="E38" s="23">
        <f t="shared" si="3"/>
        <v>0</v>
      </c>
    </row>
    <row r="39" spans="1:5" ht="15" hidden="1">
      <c r="A39" s="21">
        <v>2251</v>
      </c>
      <c r="B39" s="24" t="s">
        <v>12</v>
      </c>
      <c r="C39" s="23"/>
      <c r="D39" s="23">
        <f t="shared" si="2"/>
        <v>0</v>
      </c>
      <c r="E39" s="23">
        <f t="shared" si="3"/>
        <v>0</v>
      </c>
    </row>
    <row r="40" spans="1:5" ht="15" hidden="1">
      <c r="A40" s="21">
        <v>2252</v>
      </c>
      <c r="B40" s="24" t="s">
        <v>13</v>
      </c>
      <c r="C40" s="23"/>
      <c r="D40" s="23">
        <f t="shared" si="2"/>
        <v>0</v>
      </c>
      <c r="E40" s="23">
        <f t="shared" si="3"/>
        <v>0</v>
      </c>
    </row>
    <row r="41" spans="1:5" ht="15" hidden="1">
      <c r="A41" s="21">
        <v>2259</v>
      </c>
      <c r="B41" s="24" t="s">
        <v>14</v>
      </c>
      <c r="C41" s="23"/>
      <c r="D41" s="23">
        <f t="shared" si="2"/>
        <v>0</v>
      </c>
      <c r="E41" s="23">
        <f t="shared" si="3"/>
        <v>0</v>
      </c>
    </row>
    <row r="42" spans="1:5" ht="15" hidden="1">
      <c r="A42" s="21">
        <v>2261</v>
      </c>
      <c r="B42" s="24" t="s">
        <v>21</v>
      </c>
      <c r="C42" s="23"/>
      <c r="D42" s="23">
        <f t="shared" si="2"/>
        <v>0</v>
      </c>
      <c r="E42" s="23">
        <f t="shared" si="3"/>
        <v>0</v>
      </c>
    </row>
    <row r="43" spans="1:5" ht="15" hidden="1">
      <c r="A43" s="21">
        <v>2262</v>
      </c>
      <c r="B43" s="24" t="s">
        <v>22</v>
      </c>
      <c r="C43" s="23"/>
      <c r="D43" s="23">
        <f t="shared" si="2"/>
        <v>0</v>
      </c>
      <c r="E43" s="23">
        <f t="shared" si="3"/>
        <v>0</v>
      </c>
    </row>
    <row r="44" spans="1:5" ht="15" hidden="1">
      <c r="A44" s="21">
        <v>2263</v>
      </c>
      <c r="B44" s="24" t="s">
        <v>23</v>
      </c>
      <c r="C44" s="23"/>
      <c r="D44" s="23">
        <f t="shared" si="2"/>
        <v>0</v>
      </c>
      <c r="E44" s="23">
        <f t="shared" si="3"/>
        <v>0</v>
      </c>
    </row>
    <row r="45" spans="1:5" ht="15" hidden="1">
      <c r="A45" s="21">
        <v>2264</v>
      </c>
      <c r="B45" s="24" t="s">
        <v>24</v>
      </c>
      <c r="C45" s="23"/>
      <c r="D45" s="23">
        <f t="shared" si="2"/>
        <v>0</v>
      </c>
      <c r="E45" s="23">
        <f t="shared" si="3"/>
        <v>0</v>
      </c>
    </row>
    <row r="46" spans="1:5" ht="15" hidden="1">
      <c r="A46" s="21">
        <v>2279</v>
      </c>
      <c r="B46" s="24" t="s">
        <v>25</v>
      </c>
      <c r="C46" s="23"/>
      <c r="D46" s="23">
        <f t="shared" si="2"/>
        <v>0</v>
      </c>
      <c r="E46" s="23">
        <f t="shared" si="3"/>
        <v>0</v>
      </c>
    </row>
    <row r="47" spans="1:5" ht="15" hidden="1">
      <c r="A47" s="21">
        <v>2311</v>
      </c>
      <c r="B47" s="24" t="s">
        <v>26</v>
      </c>
      <c r="C47" s="23"/>
      <c r="D47" s="23">
        <f t="shared" si="2"/>
        <v>0</v>
      </c>
      <c r="E47" s="23">
        <f t="shared" si="3"/>
        <v>0</v>
      </c>
    </row>
    <row r="48" spans="1:5" ht="12.75" customHeight="1">
      <c r="A48" s="21">
        <v>2312</v>
      </c>
      <c r="B48" s="24" t="s">
        <v>27</v>
      </c>
      <c r="C48" s="23">
        <v>3</v>
      </c>
      <c r="D48" s="23">
        <f t="shared" si="2"/>
        <v>3.042134831460674</v>
      </c>
      <c r="E48" s="23">
        <f t="shared" si="3"/>
        <v>2.991573033707865</v>
      </c>
    </row>
    <row r="49" spans="1:5" ht="15" hidden="1">
      <c r="A49" s="21">
        <v>2321</v>
      </c>
      <c r="B49" s="24" t="s">
        <v>28</v>
      </c>
      <c r="C49" s="23"/>
      <c r="D49" s="23">
        <f t="shared" si="2"/>
        <v>0</v>
      </c>
      <c r="E49" s="23">
        <f t="shared" si="3"/>
        <v>0</v>
      </c>
    </row>
    <row r="50" spans="1:5" ht="15" hidden="1">
      <c r="A50" s="21">
        <v>2322</v>
      </c>
      <c r="B50" s="24" t="s">
        <v>29</v>
      </c>
      <c r="C50" s="23"/>
      <c r="D50" s="23">
        <f t="shared" si="2"/>
        <v>0</v>
      </c>
      <c r="E50" s="23">
        <f t="shared" si="3"/>
        <v>0</v>
      </c>
    </row>
    <row r="51" spans="1:5" ht="15" hidden="1">
      <c r="A51" s="21">
        <v>2341</v>
      </c>
      <c r="B51" s="24" t="s">
        <v>30</v>
      </c>
      <c r="C51" s="23"/>
      <c r="D51" s="23">
        <f t="shared" si="2"/>
        <v>0</v>
      </c>
      <c r="E51" s="23">
        <f t="shared" si="3"/>
        <v>0</v>
      </c>
    </row>
    <row r="52" spans="1:5" ht="30" hidden="1">
      <c r="A52" s="21">
        <v>2344</v>
      </c>
      <c r="B52" s="24" t="s">
        <v>31</v>
      </c>
      <c r="C52" s="23"/>
      <c r="D52" s="23">
        <f t="shared" si="2"/>
        <v>0</v>
      </c>
      <c r="E52" s="23">
        <f t="shared" si="3"/>
        <v>0</v>
      </c>
    </row>
    <row r="53" spans="1:5" ht="30" hidden="1">
      <c r="A53" s="21">
        <v>2350</v>
      </c>
      <c r="B53" s="24" t="s">
        <v>32</v>
      </c>
      <c r="C53" s="23"/>
      <c r="D53" s="23">
        <f t="shared" si="2"/>
        <v>0</v>
      </c>
      <c r="E53" s="23">
        <f t="shared" si="3"/>
        <v>0</v>
      </c>
    </row>
    <row r="54" spans="1:5" ht="15" hidden="1">
      <c r="A54" s="21">
        <v>2361</v>
      </c>
      <c r="B54" s="24" t="s">
        <v>33</v>
      </c>
      <c r="C54" s="23"/>
      <c r="D54" s="23">
        <f t="shared" si="2"/>
        <v>0</v>
      </c>
      <c r="E54" s="23">
        <f t="shared" si="3"/>
        <v>0</v>
      </c>
    </row>
    <row r="55" spans="1:5" ht="15" hidden="1">
      <c r="A55" s="21">
        <v>2362</v>
      </c>
      <c r="B55" s="24" t="s">
        <v>34</v>
      </c>
      <c r="C55" s="23"/>
      <c r="D55" s="23">
        <f t="shared" si="2"/>
        <v>0</v>
      </c>
      <c r="E55" s="23">
        <f t="shared" si="3"/>
        <v>0</v>
      </c>
    </row>
    <row r="56" spans="1:5" ht="15" hidden="1">
      <c r="A56" s="21">
        <v>2363</v>
      </c>
      <c r="B56" s="24" t="s">
        <v>35</v>
      </c>
      <c r="C56" s="23"/>
      <c r="D56" s="23">
        <f t="shared" si="2"/>
        <v>0</v>
      </c>
      <c r="E56" s="23">
        <f t="shared" si="3"/>
        <v>0</v>
      </c>
    </row>
    <row r="57" spans="1:5" ht="15" hidden="1">
      <c r="A57" s="21">
        <v>2370</v>
      </c>
      <c r="B57" s="24" t="s">
        <v>36</v>
      </c>
      <c r="C57" s="23"/>
      <c r="D57" s="23">
        <f t="shared" si="2"/>
        <v>0</v>
      </c>
      <c r="E57" s="23">
        <f t="shared" si="3"/>
        <v>0</v>
      </c>
    </row>
    <row r="58" spans="1:5" ht="15" hidden="1">
      <c r="A58" s="21">
        <v>2400</v>
      </c>
      <c r="B58" s="24" t="s">
        <v>51</v>
      </c>
      <c r="C58" s="23">
        <v>0</v>
      </c>
      <c r="D58" s="23">
        <f t="shared" si="2"/>
        <v>0</v>
      </c>
      <c r="E58" s="23">
        <f t="shared" si="3"/>
        <v>0</v>
      </c>
    </row>
    <row r="59" spans="1:5" ht="29.25" customHeight="1">
      <c r="A59" s="41">
        <v>2512</v>
      </c>
      <c r="B59" s="42" t="s">
        <v>37</v>
      </c>
      <c r="C59" s="43">
        <v>6.05</v>
      </c>
      <c r="D59" s="43">
        <f t="shared" si="2"/>
        <v>6.134971910112359</v>
      </c>
      <c r="E59" s="43">
        <f t="shared" si="3"/>
        <v>6.033005617977528</v>
      </c>
    </row>
    <row r="60" spans="1:5" ht="30" hidden="1">
      <c r="A60" s="21">
        <v>2513</v>
      </c>
      <c r="B60" s="24" t="s">
        <v>38</v>
      </c>
      <c r="C60" s="23">
        <v>0</v>
      </c>
      <c r="D60" s="23">
        <f aca="true" t="shared" si="4" ref="D60:D69">C60/1452*500</f>
        <v>0</v>
      </c>
      <c r="E60" s="23">
        <f aca="true" t="shared" si="5" ref="E60:E69">C60/1452*800</f>
        <v>0</v>
      </c>
    </row>
    <row r="61" spans="1:5" ht="30" hidden="1">
      <c r="A61" s="21">
        <v>2515</v>
      </c>
      <c r="B61" s="24" t="s">
        <v>39</v>
      </c>
      <c r="C61" s="23">
        <v>0</v>
      </c>
      <c r="D61" s="23">
        <f t="shared" si="4"/>
        <v>0</v>
      </c>
      <c r="E61" s="23">
        <f t="shared" si="5"/>
        <v>0</v>
      </c>
    </row>
    <row r="62" spans="1:5" ht="30" hidden="1">
      <c r="A62" s="21">
        <v>2519</v>
      </c>
      <c r="B62" s="24" t="s">
        <v>42</v>
      </c>
      <c r="C62" s="23"/>
      <c r="D62" s="23">
        <f t="shared" si="4"/>
        <v>0</v>
      </c>
      <c r="E62" s="23">
        <f t="shared" si="5"/>
        <v>0</v>
      </c>
    </row>
    <row r="63" spans="1:5" ht="15" hidden="1">
      <c r="A63" s="21">
        <v>6240</v>
      </c>
      <c r="B63" s="24"/>
      <c r="C63" s="23"/>
      <c r="D63" s="23">
        <f t="shared" si="4"/>
        <v>0</v>
      </c>
      <c r="E63" s="23">
        <f t="shared" si="5"/>
        <v>0</v>
      </c>
    </row>
    <row r="64" spans="1:5" ht="15" hidden="1">
      <c r="A64" s="21">
        <v>6290</v>
      </c>
      <c r="B64" s="24"/>
      <c r="C64" s="23"/>
      <c r="D64" s="23">
        <f t="shared" si="4"/>
        <v>0</v>
      </c>
      <c r="E64" s="23">
        <f t="shared" si="5"/>
        <v>0</v>
      </c>
    </row>
    <row r="65" spans="1:5" ht="15" hidden="1">
      <c r="A65" s="21">
        <v>5121</v>
      </c>
      <c r="B65" s="24" t="s">
        <v>40</v>
      </c>
      <c r="C65" s="23">
        <v>0</v>
      </c>
      <c r="D65" s="23">
        <f t="shared" si="4"/>
        <v>0</v>
      </c>
      <c r="E65" s="23">
        <f t="shared" si="5"/>
        <v>0</v>
      </c>
    </row>
    <row r="66" spans="1:5" ht="15" hidden="1">
      <c r="A66" s="21">
        <v>5232</v>
      </c>
      <c r="B66" s="24" t="s">
        <v>41</v>
      </c>
      <c r="C66" s="23">
        <v>0</v>
      </c>
      <c r="D66" s="23">
        <f t="shared" si="4"/>
        <v>0</v>
      </c>
      <c r="E66" s="23">
        <f t="shared" si="5"/>
        <v>0</v>
      </c>
    </row>
    <row r="67" spans="1:5" ht="15" hidden="1">
      <c r="A67" s="21">
        <v>5238</v>
      </c>
      <c r="B67" s="24" t="s">
        <v>43</v>
      </c>
      <c r="C67" s="23">
        <v>0</v>
      </c>
      <c r="D67" s="23">
        <f t="shared" si="4"/>
        <v>0</v>
      </c>
      <c r="E67" s="23">
        <f t="shared" si="5"/>
        <v>0</v>
      </c>
    </row>
    <row r="68" spans="1:5" ht="30" hidden="1">
      <c r="A68" s="21">
        <v>5240</v>
      </c>
      <c r="B68" s="24" t="s">
        <v>44</v>
      </c>
      <c r="C68" s="23">
        <v>0</v>
      </c>
      <c r="D68" s="23">
        <f t="shared" si="4"/>
        <v>0</v>
      </c>
      <c r="E68" s="23">
        <f t="shared" si="5"/>
        <v>0</v>
      </c>
    </row>
    <row r="69" spans="1:5" ht="15" hidden="1">
      <c r="A69" s="21">
        <v>5250</v>
      </c>
      <c r="B69" s="24" t="s">
        <v>45</v>
      </c>
      <c r="C69" s="23"/>
      <c r="D69" s="23">
        <f t="shared" si="4"/>
        <v>0</v>
      </c>
      <c r="E69" s="23">
        <f t="shared" si="5"/>
        <v>0</v>
      </c>
    </row>
    <row r="70" spans="1:5" ht="13.5" customHeight="1">
      <c r="A70" s="29"/>
      <c r="B70" s="31" t="s">
        <v>9</v>
      </c>
      <c r="C70" s="27">
        <f>SUM(C26:C69)</f>
        <v>18.79</v>
      </c>
      <c r="D70" s="27">
        <f>SUM(D26:D69)</f>
        <v>19.053904494382024</v>
      </c>
      <c r="E70" s="27">
        <f>SUM(E26:E69)</f>
        <v>18.737219101123593</v>
      </c>
    </row>
    <row r="71" spans="1:5" ht="15">
      <c r="A71" s="29"/>
      <c r="B71" s="31" t="s">
        <v>52</v>
      </c>
      <c r="C71" s="27">
        <f>C70+C24</f>
        <v>35.599999999999994</v>
      </c>
      <c r="D71" s="27">
        <f>D70+D24</f>
        <v>36.1</v>
      </c>
      <c r="E71" s="27">
        <f>E70+E24</f>
        <v>35.5</v>
      </c>
    </row>
    <row r="72" spans="1:5" ht="12" customHeight="1">
      <c r="A72" s="32"/>
      <c r="B72" s="14"/>
      <c r="C72" s="33"/>
      <c r="D72" s="33"/>
      <c r="E72" s="33"/>
    </row>
    <row r="73" spans="1:5" ht="15.75" customHeight="1">
      <c r="A73" s="61" t="s">
        <v>73</v>
      </c>
      <c r="B73" s="62"/>
      <c r="C73" s="34">
        <v>356</v>
      </c>
      <c r="D73" s="34">
        <v>361</v>
      </c>
      <c r="E73" s="34">
        <v>355</v>
      </c>
    </row>
    <row r="74" spans="1:5" ht="42.75" customHeight="1">
      <c r="A74" s="61" t="s">
        <v>74</v>
      </c>
      <c r="B74" s="62"/>
      <c r="C74" s="35">
        <f>C71/C73</f>
        <v>0.09999999999999998</v>
      </c>
      <c r="D74" s="39">
        <f>D71/D73</f>
        <v>0.1</v>
      </c>
      <c r="E74" s="39">
        <f>E71/E73</f>
        <v>0.1</v>
      </c>
    </row>
    <row r="75" spans="1:5" ht="15">
      <c r="A75" s="14"/>
      <c r="B75" s="7"/>
      <c r="C75" s="7"/>
      <c r="D75" s="7"/>
      <c r="E75" s="7"/>
    </row>
    <row r="76" spans="1:5" s="5" customFormat="1" ht="19.5" customHeight="1">
      <c r="A76" s="61" t="s">
        <v>75</v>
      </c>
      <c r="B76" s="62"/>
      <c r="C76" s="4"/>
      <c r="D76" s="4"/>
      <c r="E76" s="4"/>
    </row>
    <row r="77" spans="1:5" s="5" customFormat="1" ht="31.5" customHeight="1">
      <c r="A77" s="61" t="s">
        <v>76</v>
      </c>
      <c r="B77" s="62"/>
      <c r="C77" s="4"/>
      <c r="D77" s="4"/>
      <c r="E77" s="4"/>
    </row>
    <row r="78" spans="1:3" ht="13.5" customHeight="1">
      <c r="A78" s="6"/>
      <c r="B78" s="7"/>
      <c r="C78" s="8"/>
    </row>
    <row r="79" s="5" customFormat="1" ht="17.25" customHeight="1">
      <c r="A79" s="5" t="s">
        <v>77</v>
      </c>
    </row>
    <row r="80" s="5" customFormat="1" ht="12.75" customHeight="1"/>
    <row r="81" spans="1:2" s="5" customFormat="1" ht="15" customHeight="1">
      <c r="A81" s="5" t="s">
        <v>79</v>
      </c>
      <c r="B81" s="10"/>
    </row>
    <row r="82" s="5" customFormat="1" ht="14.25" customHeight="1">
      <c r="B82" s="11" t="s">
        <v>78</v>
      </c>
    </row>
  </sheetData>
  <sheetProtection/>
  <mergeCells count="14">
    <mergeCell ref="B6:D6"/>
    <mergeCell ref="A7:E7"/>
    <mergeCell ref="B12:E12"/>
    <mergeCell ref="B1:D1"/>
    <mergeCell ref="B3:D3"/>
    <mergeCell ref="B5:D5"/>
    <mergeCell ref="A76:B76"/>
    <mergeCell ref="A77:B77"/>
    <mergeCell ref="B11:C11"/>
    <mergeCell ref="A73:B73"/>
    <mergeCell ref="A74:B74"/>
    <mergeCell ref="B8:C8"/>
    <mergeCell ref="A9:C9"/>
    <mergeCell ref="A10:C10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portrait" paperSize="9" scale="8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9" customWidth="1"/>
    <col min="2" max="2" width="52.00390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4"/>
      <c r="C1" s="64"/>
      <c r="D1" s="66"/>
      <c r="E1" s="1" t="s">
        <v>11</v>
      </c>
    </row>
    <row r="2" spans="2:5" ht="15">
      <c r="B2" s="12"/>
      <c r="C2" s="12"/>
      <c r="D2" s="12"/>
      <c r="E2" s="2" t="s">
        <v>66</v>
      </c>
    </row>
    <row r="3" spans="2:5" ht="15">
      <c r="B3" s="64"/>
      <c r="C3" s="64"/>
      <c r="D3" s="66"/>
      <c r="E3" s="2" t="s">
        <v>67</v>
      </c>
    </row>
    <row r="4" spans="2:5" ht="15">
      <c r="B4" s="1"/>
      <c r="C4" s="13"/>
      <c r="E4" s="1" t="s">
        <v>69</v>
      </c>
    </row>
    <row r="5" spans="2:5" ht="15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15.75" customHeight="1">
      <c r="A7" s="69" t="s">
        <v>10</v>
      </c>
      <c r="B7" s="69"/>
      <c r="C7" s="69"/>
      <c r="D7" s="69"/>
      <c r="E7" s="69"/>
    </row>
    <row r="8" spans="2:3" ht="15.75" customHeight="1">
      <c r="B8" s="65"/>
      <c r="C8" s="65"/>
    </row>
    <row r="9" spans="1:3" ht="15.75" customHeight="1">
      <c r="A9" s="63" t="s">
        <v>1</v>
      </c>
      <c r="B9" s="63"/>
      <c r="C9" s="63"/>
    </row>
    <row r="10" spans="1:3" ht="15.75" customHeight="1">
      <c r="A10" s="63" t="s">
        <v>0</v>
      </c>
      <c r="B10" s="63"/>
      <c r="C10" s="63"/>
    </row>
    <row r="11" spans="1:3" ht="15">
      <c r="A11" s="15"/>
      <c r="B11" s="63" t="s">
        <v>53</v>
      </c>
      <c r="C11" s="63"/>
    </row>
    <row r="12" spans="1:3" ht="15">
      <c r="A12" s="15"/>
      <c r="B12" s="63" t="s">
        <v>58</v>
      </c>
      <c r="C12" s="63"/>
    </row>
    <row r="13" spans="1:3" ht="15">
      <c r="A13" s="15" t="s">
        <v>2</v>
      </c>
      <c r="B13" s="15" t="s">
        <v>86</v>
      </c>
      <c r="C13" s="15"/>
    </row>
    <row r="14" spans="1:3" ht="15">
      <c r="A14" s="15"/>
      <c r="B14" s="15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71</v>
      </c>
      <c r="E15" s="3" t="s">
        <v>72</v>
      </c>
    </row>
    <row r="16" spans="1:5" ht="15">
      <c r="A16" s="17">
        <v>1</v>
      </c>
      <c r="B16" s="18">
        <v>2</v>
      </c>
      <c r="C16" s="17">
        <v>3</v>
      </c>
      <c r="D16" s="18">
        <v>3</v>
      </c>
      <c r="E16" s="18">
        <v>4</v>
      </c>
    </row>
    <row r="17" spans="1:5" ht="15">
      <c r="A17" s="17"/>
      <c r="B17" s="19" t="s">
        <v>6</v>
      </c>
      <c r="C17" s="20"/>
      <c r="D17" s="21"/>
      <c r="E17" s="21"/>
    </row>
    <row r="18" spans="1:5" ht="15">
      <c r="A18" s="41">
        <v>1100</v>
      </c>
      <c r="B18" s="41" t="s">
        <v>80</v>
      </c>
      <c r="C18" s="43">
        <v>149.09</v>
      </c>
      <c r="D18" s="43">
        <f>C18/889*50</f>
        <v>8.385264341957257</v>
      </c>
      <c r="E18" s="43">
        <f>C18/889*90</f>
        <v>15.09347581552306</v>
      </c>
    </row>
    <row r="19" spans="1:5" ht="30">
      <c r="A19" s="41">
        <v>1200</v>
      </c>
      <c r="B19" s="42" t="s">
        <v>68</v>
      </c>
      <c r="C19" s="44">
        <v>35.91</v>
      </c>
      <c r="D19" s="43">
        <f>C19/889*50</f>
        <v>2.0196850393700787</v>
      </c>
      <c r="E19" s="43">
        <f>C19/889*90</f>
        <v>3.6354330708661413</v>
      </c>
    </row>
    <row r="20" spans="1:5" ht="15" hidden="1">
      <c r="A20" s="49">
        <v>2341</v>
      </c>
      <c r="B20" s="42" t="s">
        <v>30</v>
      </c>
      <c r="C20" s="43">
        <v>0</v>
      </c>
      <c r="D20" s="43">
        <f>C20/889*50</f>
        <v>0</v>
      </c>
      <c r="E20" s="43">
        <f>C20/889*90</f>
        <v>0</v>
      </c>
    </row>
    <row r="21" spans="1:5" ht="15.75" customHeight="1" hidden="1">
      <c r="A21" s="41">
        <v>2249</v>
      </c>
      <c r="B21" s="42" t="s">
        <v>20</v>
      </c>
      <c r="C21" s="43">
        <v>0</v>
      </c>
      <c r="D21" s="43">
        <f>C21/889*50</f>
        <v>0</v>
      </c>
      <c r="E21" s="43">
        <f>C21/889*90</f>
        <v>0</v>
      </c>
    </row>
    <row r="22" spans="1:5" ht="15.75" customHeight="1" hidden="1">
      <c r="A22" s="41"/>
      <c r="B22" s="41"/>
      <c r="C22" s="43"/>
      <c r="D22" s="43">
        <f>C22/889*50</f>
        <v>0</v>
      </c>
      <c r="E22" s="43">
        <f>C22/889*90</f>
        <v>0</v>
      </c>
    </row>
    <row r="23" spans="1:5" ht="15">
      <c r="A23" s="41"/>
      <c r="B23" s="51" t="s">
        <v>7</v>
      </c>
      <c r="C23" s="47">
        <f>SUM(C18:C22)</f>
        <v>185</v>
      </c>
      <c r="D23" s="47">
        <f>SUM(D18:D22)</f>
        <v>10.404949381327334</v>
      </c>
      <c r="E23" s="47">
        <f>SUM(E18:E22)</f>
        <v>18.728908886389203</v>
      </c>
    </row>
    <row r="24" spans="1:5" ht="15">
      <c r="A24" s="45"/>
      <c r="B24" s="41" t="s">
        <v>8</v>
      </c>
      <c r="C24" s="43"/>
      <c r="D24" s="43"/>
      <c r="E24" s="43"/>
    </row>
    <row r="25" spans="1:5" ht="15">
      <c r="A25" s="41">
        <v>1100</v>
      </c>
      <c r="B25" s="41" t="s">
        <v>80</v>
      </c>
      <c r="C25" s="43">
        <v>230.48</v>
      </c>
      <c r="D25" s="43">
        <f aca="true" t="shared" si="0" ref="D25:D65">C25/889*50</f>
        <v>12.962879640044994</v>
      </c>
      <c r="E25" s="43">
        <f aca="true" t="shared" si="1" ref="E25:E65">C25/889*90</f>
        <v>23.33318335208099</v>
      </c>
    </row>
    <row r="26" spans="1:5" ht="30">
      <c r="A26" s="41">
        <v>1200</v>
      </c>
      <c r="B26" s="42" t="s">
        <v>68</v>
      </c>
      <c r="C26" s="44">
        <v>55.52</v>
      </c>
      <c r="D26" s="43">
        <f t="shared" si="0"/>
        <v>3.1226096737907763</v>
      </c>
      <c r="E26" s="43">
        <f t="shared" si="1"/>
        <v>5.6206974128233975</v>
      </c>
    </row>
    <row r="27" spans="1:5" ht="30" hidden="1">
      <c r="A27" s="21">
        <v>2100</v>
      </c>
      <c r="B27" s="30" t="s">
        <v>50</v>
      </c>
      <c r="C27" s="23"/>
      <c r="D27" s="23">
        <f t="shared" si="0"/>
        <v>0</v>
      </c>
      <c r="E27" s="23">
        <f t="shared" si="1"/>
        <v>0</v>
      </c>
    </row>
    <row r="28" spans="1:5" ht="15">
      <c r="A28" s="26">
        <v>2210</v>
      </c>
      <c r="B28" s="24" t="s">
        <v>46</v>
      </c>
      <c r="C28" s="23">
        <v>12</v>
      </c>
      <c r="D28" s="23">
        <f t="shared" si="0"/>
        <v>0.6749156355455568</v>
      </c>
      <c r="E28" s="23">
        <f t="shared" si="1"/>
        <v>1.2148481439820022</v>
      </c>
    </row>
    <row r="29" spans="1:5" ht="15">
      <c r="A29" s="21">
        <v>2222</v>
      </c>
      <c r="B29" s="24" t="s">
        <v>47</v>
      </c>
      <c r="C29" s="23">
        <v>26</v>
      </c>
      <c r="D29" s="23">
        <f t="shared" si="0"/>
        <v>1.4623172103487065</v>
      </c>
      <c r="E29" s="23">
        <f t="shared" si="1"/>
        <v>2.6321709786276717</v>
      </c>
    </row>
    <row r="30" spans="1:5" ht="15">
      <c r="A30" s="21">
        <v>2223</v>
      </c>
      <c r="B30" s="24" t="s">
        <v>48</v>
      </c>
      <c r="C30" s="23">
        <v>359</v>
      </c>
      <c r="D30" s="23">
        <f t="shared" si="0"/>
        <v>20.191226096737907</v>
      </c>
      <c r="E30" s="23">
        <f t="shared" si="1"/>
        <v>36.344206974128234</v>
      </c>
    </row>
    <row r="31" spans="1:5" ht="30">
      <c r="A31" s="41">
        <v>2230</v>
      </c>
      <c r="B31" s="42" t="s">
        <v>49</v>
      </c>
      <c r="C31" s="43">
        <v>7</v>
      </c>
      <c r="D31" s="43">
        <f t="shared" si="0"/>
        <v>0.39370078740157477</v>
      </c>
      <c r="E31" s="43">
        <f t="shared" si="1"/>
        <v>0.7086614173228346</v>
      </c>
    </row>
    <row r="32" spans="1:5" ht="15" hidden="1">
      <c r="A32" s="41">
        <v>2241</v>
      </c>
      <c r="B32" s="42" t="s">
        <v>15</v>
      </c>
      <c r="C32" s="43"/>
      <c r="D32" s="43">
        <f t="shared" si="0"/>
        <v>0</v>
      </c>
      <c r="E32" s="43">
        <f t="shared" si="1"/>
        <v>0</v>
      </c>
    </row>
    <row r="33" spans="1:5" ht="15">
      <c r="A33" s="41">
        <v>2242</v>
      </c>
      <c r="B33" s="42" t="s">
        <v>16</v>
      </c>
      <c r="C33" s="43">
        <v>3</v>
      </c>
      <c r="D33" s="43">
        <f t="shared" si="0"/>
        <v>0.1687289088863892</v>
      </c>
      <c r="E33" s="43">
        <f t="shared" si="1"/>
        <v>0.30371203599550056</v>
      </c>
    </row>
    <row r="34" spans="1:5" ht="30">
      <c r="A34" s="41">
        <v>2243</v>
      </c>
      <c r="B34" s="42" t="s">
        <v>17</v>
      </c>
      <c r="C34" s="43">
        <v>9</v>
      </c>
      <c r="D34" s="43">
        <f t="shared" si="0"/>
        <v>0.5061867266591676</v>
      </c>
      <c r="E34" s="43">
        <f t="shared" si="1"/>
        <v>0.9111361079865017</v>
      </c>
    </row>
    <row r="35" spans="1:5" ht="15">
      <c r="A35" s="41">
        <v>2244</v>
      </c>
      <c r="B35" s="42" t="s">
        <v>18</v>
      </c>
      <c r="C35" s="43">
        <v>135</v>
      </c>
      <c r="D35" s="43">
        <f t="shared" si="0"/>
        <v>7.592800899887514</v>
      </c>
      <c r="E35" s="43">
        <f t="shared" si="1"/>
        <v>13.667041619797525</v>
      </c>
    </row>
    <row r="36" spans="1:5" ht="15">
      <c r="A36" s="41">
        <v>2247</v>
      </c>
      <c r="B36" s="50" t="s">
        <v>19</v>
      </c>
      <c r="C36" s="43">
        <v>1</v>
      </c>
      <c r="D36" s="43">
        <f t="shared" si="0"/>
        <v>0.05624296962879641</v>
      </c>
      <c r="E36" s="43">
        <f t="shared" si="1"/>
        <v>0.10123734533183353</v>
      </c>
    </row>
    <row r="37" spans="1:5" ht="15">
      <c r="A37" s="41">
        <v>2249</v>
      </c>
      <c r="B37" s="42" t="s">
        <v>20</v>
      </c>
      <c r="C37" s="43">
        <v>3</v>
      </c>
      <c r="D37" s="43">
        <f t="shared" si="0"/>
        <v>0.1687289088863892</v>
      </c>
      <c r="E37" s="43">
        <f t="shared" si="1"/>
        <v>0.30371203599550056</v>
      </c>
    </row>
    <row r="38" spans="1:5" ht="15">
      <c r="A38" s="41">
        <v>2251</v>
      </c>
      <c r="B38" s="42" t="s">
        <v>12</v>
      </c>
      <c r="C38" s="43">
        <v>2</v>
      </c>
      <c r="D38" s="43">
        <f t="shared" si="0"/>
        <v>0.11248593925759282</v>
      </c>
      <c r="E38" s="43">
        <f t="shared" si="1"/>
        <v>0.20247469066366705</v>
      </c>
    </row>
    <row r="39" spans="1:5" ht="27.75" customHeight="1" hidden="1">
      <c r="A39" s="41">
        <v>2252</v>
      </c>
      <c r="B39" s="42" t="s">
        <v>13</v>
      </c>
      <c r="C39" s="43"/>
      <c r="D39" s="43">
        <f t="shared" si="0"/>
        <v>0</v>
      </c>
      <c r="E39" s="43">
        <f t="shared" si="1"/>
        <v>0</v>
      </c>
    </row>
    <row r="40" spans="1:5" ht="15" hidden="1">
      <c r="A40" s="41">
        <v>2259</v>
      </c>
      <c r="B40" s="42" t="s">
        <v>14</v>
      </c>
      <c r="C40" s="43"/>
      <c r="D40" s="43">
        <f t="shared" si="0"/>
        <v>0</v>
      </c>
      <c r="E40" s="43">
        <f t="shared" si="1"/>
        <v>0</v>
      </c>
    </row>
    <row r="41" spans="1:5" ht="15">
      <c r="A41" s="41">
        <v>2261</v>
      </c>
      <c r="B41" s="42" t="s">
        <v>21</v>
      </c>
      <c r="C41" s="43">
        <v>2</v>
      </c>
      <c r="D41" s="43">
        <f t="shared" si="0"/>
        <v>0.11248593925759282</v>
      </c>
      <c r="E41" s="43">
        <f t="shared" si="1"/>
        <v>0.20247469066366705</v>
      </c>
    </row>
    <row r="42" spans="1:5" ht="15">
      <c r="A42" s="41">
        <v>2262</v>
      </c>
      <c r="B42" s="42" t="s">
        <v>22</v>
      </c>
      <c r="C42" s="43">
        <v>8</v>
      </c>
      <c r="D42" s="43">
        <f t="shared" si="0"/>
        <v>0.44994375703037126</v>
      </c>
      <c r="E42" s="43">
        <f t="shared" si="1"/>
        <v>0.8098987626546682</v>
      </c>
    </row>
    <row r="43" spans="1:5" ht="15">
      <c r="A43" s="21">
        <v>2263</v>
      </c>
      <c r="B43" s="24" t="s">
        <v>23</v>
      </c>
      <c r="C43" s="23">
        <v>29</v>
      </c>
      <c r="D43" s="23">
        <f t="shared" si="0"/>
        <v>1.6310461192350956</v>
      </c>
      <c r="E43" s="23">
        <f t="shared" si="1"/>
        <v>2.935883014623172</v>
      </c>
    </row>
    <row r="44" spans="1:5" ht="15" hidden="1">
      <c r="A44" s="21">
        <v>2264</v>
      </c>
      <c r="B44" s="24" t="s">
        <v>24</v>
      </c>
      <c r="C44" s="23">
        <v>0</v>
      </c>
      <c r="D44" s="23">
        <f t="shared" si="0"/>
        <v>0</v>
      </c>
      <c r="E44" s="23">
        <f t="shared" si="1"/>
        <v>0</v>
      </c>
    </row>
    <row r="45" spans="1:5" ht="15">
      <c r="A45" s="21">
        <v>2279</v>
      </c>
      <c r="B45" s="24" t="s">
        <v>25</v>
      </c>
      <c r="C45" s="23">
        <v>32.42</v>
      </c>
      <c r="D45" s="23">
        <f t="shared" si="0"/>
        <v>1.8233970753655793</v>
      </c>
      <c r="E45" s="23">
        <f t="shared" si="1"/>
        <v>3.282114735658043</v>
      </c>
    </row>
    <row r="46" spans="1:5" ht="15">
      <c r="A46" s="21">
        <v>2311</v>
      </c>
      <c r="B46" s="24" t="s">
        <v>26</v>
      </c>
      <c r="C46" s="23">
        <v>3</v>
      </c>
      <c r="D46" s="23">
        <f t="shared" si="0"/>
        <v>0.1687289088863892</v>
      </c>
      <c r="E46" s="23">
        <f t="shared" si="1"/>
        <v>0.30371203599550056</v>
      </c>
    </row>
    <row r="47" spans="1:5" ht="15">
      <c r="A47" s="21">
        <v>2312</v>
      </c>
      <c r="B47" s="24" t="s">
        <v>27</v>
      </c>
      <c r="C47" s="23">
        <v>6</v>
      </c>
      <c r="D47" s="23">
        <f t="shared" si="0"/>
        <v>0.3374578177727784</v>
      </c>
      <c r="E47" s="23">
        <f t="shared" si="1"/>
        <v>0.6074240719910011</v>
      </c>
    </row>
    <row r="48" spans="1:5" ht="15">
      <c r="A48" s="21">
        <v>2321</v>
      </c>
      <c r="B48" s="24" t="s">
        <v>28</v>
      </c>
      <c r="C48" s="23">
        <v>508</v>
      </c>
      <c r="D48" s="23">
        <f t="shared" si="0"/>
        <v>28.57142857142857</v>
      </c>
      <c r="E48" s="23">
        <f t="shared" si="1"/>
        <v>51.42857142857142</v>
      </c>
    </row>
    <row r="49" spans="1:5" ht="15">
      <c r="A49" s="21">
        <v>2322</v>
      </c>
      <c r="B49" s="24" t="s">
        <v>29</v>
      </c>
      <c r="C49" s="23">
        <v>21</v>
      </c>
      <c r="D49" s="23">
        <f t="shared" si="0"/>
        <v>1.1811023622047243</v>
      </c>
      <c r="E49" s="23">
        <f t="shared" si="1"/>
        <v>2.1259842519685037</v>
      </c>
    </row>
    <row r="50" spans="1:5" ht="15" hidden="1">
      <c r="A50" s="21">
        <v>2341</v>
      </c>
      <c r="B50" s="24" t="s">
        <v>30</v>
      </c>
      <c r="C50" s="23">
        <v>0</v>
      </c>
      <c r="D50" s="23">
        <f t="shared" si="0"/>
        <v>0</v>
      </c>
      <c r="E50" s="23">
        <f t="shared" si="1"/>
        <v>0</v>
      </c>
    </row>
    <row r="51" spans="1:5" ht="30" hidden="1">
      <c r="A51" s="21">
        <v>2344</v>
      </c>
      <c r="B51" s="24" t="s">
        <v>31</v>
      </c>
      <c r="C51" s="23">
        <v>0</v>
      </c>
      <c r="D51" s="23">
        <f t="shared" si="0"/>
        <v>0</v>
      </c>
      <c r="E51" s="23">
        <f t="shared" si="1"/>
        <v>0</v>
      </c>
    </row>
    <row r="52" spans="1:5" ht="15">
      <c r="A52" s="21">
        <v>2350</v>
      </c>
      <c r="B52" s="24" t="s">
        <v>32</v>
      </c>
      <c r="C52" s="23">
        <v>28</v>
      </c>
      <c r="D52" s="23">
        <f t="shared" si="0"/>
        <v>1.574803149606299</v>
      </c>
      <c r="E52" s="23">
        <f t="shared" si="1"/>
        <v>2.8346456692913384</v>
      </c>
    </row>
    <row r="53" spans="1:5" ht="15">
      <c r="A53" s="21">
        <v>2361</v>
      </c>
      <c r="B53" s="24" t="s">
        <v>33</v>
      </c>
      <c r="C53" s="23">
        <v>1</v>
      </c>
      <c r="D53" s="23">
        <f t="shared" si="0"/>
        <v>0.05624296962879641</v>
      </c>
      <c r="E53" s="23">
        <f t="shared" si="1"/>
        <v>0.10123734533183353</v>
      </c>
    </row>
    <row r="54" spans="1:5" ht="15" hidden="1">
      <c r="A54" s="21">
        <v>2362</v>
      </c>
      <c r="B54" s="24" t="s">
        <v>34</v>
      </c>
      <c r="C54" s="23"/>
      <c r="D54" s="23">
        <f t="shared" si="0"/>
        <v>0</v>
      </c>
      <c r="E54" s="23">
        <f t="shared" si="1"/>
        <v>0</v>
      </c>
    </row>
    <row r="55" spans="1:5" ht="15" hidden="1">
      <c r="A55" s="21">
        <v>2363</v>
      </c>
      <c r="B55" s="24" t="s">
        <v>35</v>
      </c>
      <c r="C55" s="23"/>
      <c r="D55" s="23">
        <f t="shared" si="0"/>
        <v>0</v>
      </c>
      <c r="E55" s="23">
        <f t="shared" si="1"/>
        <v>0</v>
      </c>
    </row>
    <row r="56" spans="1:5" ht="15" hidden="1">
      <c r="A56" s="21">
        <v>2370</v>
      </c>
      <c r="B56" s="24" t="s">
        <v>36</v>
      </c>
      <c r="C56" s="23"/>
      <c r="D56" s="23">
        <f t="shared" si="0"/>
        <v>0</v>
      </c>
      <c r="E56" s="23">
        <f t="shared" si="1"/>
        <v>0</v>
      </c>
    </row>
    <row r="57" spans="1:5" ht="15">
      <c r="A57" s="21">
        <v>2400</v>
      </c>
      <c r="B57" s="24" t="s">
        <v>51</v>
      </c>
      <c r="C57" s="23">
        <v>1</v>
      </c>
      <c r="D57" s="23">
        <f t="shared" si="0"/>
        <v>0.05624296962879641</v>
      </c>
      <c r="E57" s="23">
        <f t="shared" si="1"/>
        <v>0.10123734533183353</v>
      </c>
    </row>
    <row r="58" spans="1:5" ht="15">
      <c r="A58" s="21">
        <v>2512</v>
      </c>
      <c r="B58" s="24" t="s">
        <v>37</v>
      </c>
      <c r="C58" s="23">
        <v>372.96</v>
      </c>
      <c r="D58" s="23">
        <f t="shared" si="0"/>
        <v>20.976377952755904</v>
      </c>
      <c r="E58" s="23">
        <f t="shared" si="1"/>
        <v>37.757480314960624</v>
      </c>
    </row>
    <row r="59" spans="1:5" ht="30">
      <c r="A59" s="41">
        <v>2513</v>
      </c>
      <c r="B59" s="42" t="s">
        <v>38</v>
      </c>
      <c r="C59" s="43">
        <v>23</v>
      </c>
      <c r="D59" s="43">
        <f>C59/889*50</f>
        <v>1.2935883014623173</v>
      </c>
      <c r="E59" s="43">
        <f t="shared" si="1"/>
        <v>2.328458942632171</v>
      </c>
    </row>
    <row r="60" spans="1:5" ht="15">
      <c r="A60" s="41">
        <v>2515</v>
      </c>
      <c r="B60" s="42" t="s">
        <v>39</v>
      </c>
      <c r="C60" s="43">
        <v>1</v>
      </c>
      <c r="D60" s="43">
        <f t="shared" si="0"/>
        <v>0.05624296962879641</v>
      </c>
      <c r="E60" s="43">
        <f t="shared" si="1"/>
        <v>0.10123734533183353</v>
      </c>
    </row>
    <row r="61" spans="1:5" ht="15">
      <c r="A61" s="41">
        <v>2519</v>
      </c>
      <c r="B61" s="42" t="s">
        <v>42</v>
      </c>
      <c r="C61" s="43">
        <v>3</v>
      </c>
      <c r="D61" s="43">
        <f t="shared" si="0"/>
        <v>0.1687289088863892</v>
      </c>
      <c r="E61" s="43">
        <f t="shared" si="1"/>
        <v>0.30371203599550056</v>
      </c>
    </row>
    <row r="62" spans="1:5" ht="15" hidden="1">
      <c r="A62" s="41">
        <v>6240</v>
      </c>
      <c r="B62" s="42"/>
      <c r="C62" s="43"/>
      <c r="D62" s="43">
        <f t="shared" si="0"/>
        <v>0</v>
      </c>
      <c r="E62" s="43">
        <f t="shared" si="1"/>
        <v>0</v>
      </c>
    </row>
    <row r="63" spans="1:5" ht="15" hidden="1">
      <c r="A63" s="41">
        <v>6290</v>
      </c>
      <c r="B63" s="42"/>
      <c r="C63" s="43"/>
      <c r="D63" s="43">
        <f t="shared" si="0"/>
        <v>0</v>
      </c>
      <c r="E63" s="43">
        <f t="shared" si="1"/>
        <v>0</v>
      </c>
    </row>
    <row r="64" spans="1:5" ht="15" hidden="1">
      <c r="A64" s="41">
        <v>5121</v>
      </c>
      <c r="B64" s="42" t="s">
        <v>40</v>
      </c>
      <c r="C64" s="43">
        <v>0</v>
      </c>
      <c r="D64" s="43">
        <f t="shared" si="0"/>
        <v>0</v>
      </c>
      <c r="E64" s="43">
        <f t="shared" si="1"/>
        <v>0</v>
      </c>
    </row>
    <row r="65" spans="1:5" ht="15">
      <c r="A65" s="41">
        <v>5232</v>
      </c>
      <c r="B65" s="42" t="s">
        <v>41</v>
      </c>
      <c r="C65" s="43">
        <v>84</v>
      </c>
      <c r="D65" s="43">
        <f t="shared" si="0"/>
        <v>4.724409448818897</v>
      </c>
      <c r="E65" s="43">
        <f t="shared" si="1"/>
        <v>8.503937007874015</v>
      </c>
    </row>
    <row r="66" spans="1:5" ht="15" hidden="1">
      <c r="A66" s="41">
        <v>5238</v>
      </c>
      <c r="B66" s="42" t="s">
        <v>43</v>
      </c>
      <c r="C66" s="43">
        <v>0</v>
      </c>
      <c r="D66" s="43">
        <f>C66/1452*500</f>
        <v>0</v>
      </c>
      <c r="E66" s="43">
        <f>C66/1452*800</f>
        <v>0</v>
      </c>
    </row>
    <row r="67" spans="1:5" ht="15" hidden="1">
      <c r="A67" s="41">
        <v>5240</v>
      </c>
      <c r="B67" s="42" t="s">
        <v>44</v>
      </c>
      <c r="C67" s="43">
        <v>0</v>
      </c>
      <c r="D67" s="43">
        <f>C67/1452*500</f>
        <v>0</v>
      </c>
      <c r="E67" s="43">
        <f>C67/1452*800</f>
        <v>0</v>
      </c>
    </row>
    <row r="68" spans="1:5" ht="15" hidden="1">
      <c r="A68" s="41">
        <v>5250</v>
      </c>
      <c r="B68" s="42" t="s">
        <v>45</v>
      </c>
      <c r="C68" s="43">
        <v>0</v>
      </c>
      <c r="D68" s="43">
        <f>C68/1452*500</f>
        <v>0</v>
      </c>
      <c r="E68" s="43">
        <f>C68/1452*800</f>
        <v>0</v>
      </c>
    </row>
    <row r="69" spans="1:5" ht="15">
      <c r="A69" s="29"/>
      <c r="B69" s="31" t="s">
        <v>9</v>
      </c>
      <c r="C69" s="27">
        <f>SUM(C25:C68)</f>
        <v>1966.38</v>
      </c>
      <c r="D69" s="27">
        <f>SUM(D25:D68)</f>
        <v>110.59505061867269</v>
      </c>
      <c r="E69" s="27">
        <f>SUM(E25:E68)</f>
        <v>199.0710911136108</v>
      </c>
    </row>
    <row r="70" spans="1:5" ht="15">
      <c r="A70" s="29"/>
      <c r="B70" s="31" t="s">
        <v>52</v>
      </c>
      <c r="C70" s="27">
        <f>C69+C23</f>
        <v>2151.38</v>
      </c>
      <c r="D70" s="27">
        <f>D69+D23</f>
        <v>121.00000000000003</v>
      </c>
      <c r="E70" s="27">
        <f>E69+E23</f>
        <v>217.8</v>
      </c>
    </row>
    <row r="71" spans="1:5" ht="15">
      <c r="A71" s="32"/>
      <c r="B71" s="14"/>
      <c r="C71" s="33"/>
      <c r="D71" s="33"/>
      <c r="E71" s="33"/>
    </row>
    <row r="72" spans="1:5" ht="15.75" customHeight="1">
      <c r="A72" s="61" t="s">
        <v>73</v>
      </c>
      <c r="B72" s="62"/>
      <c r="C72" s="34">
        <v>889</v>
      </c>
      <c r="D72" s="3">
        <v>50</v>
      </c>
      <c r="E72" s="3">
        <v>90</v>
      </c>
    </row>
    <row r="73" spans="1:5" ht="39.75" customHeight="1">
      <c r="A73" s="61" t="s">
        <v>74</v>
      </c>
      <c r="B73" s="62"/>
      <c r="C73" s="35">
        <f>C70/C72</f>
        <v>2.42</v>
      </c>
      <c r="D73" s="27">
        <f>D70/D72</f>
        <v>2.4200000000000004</v>
      </c>
      <c r="E73" s="27">
        <f>E70/E72</f>
        <v>2.42</v>
      </c>
    </row>
    <row r="74" spans="1:5" ht="15">
      <c r="A74" s="14"/>
      <c r="B74" s="7"/>
      <c r="C74" s="7"/>
      <c r="D74" s="7"/>
      <c r="E74" s="7"/>
    </row>
    <row r="75" spans="1:5" s="5" customFormat="1" ht="19.5" customHeight="1">
      <c r="A75" s="61" t="s">
        <v>75</v>
      </c>
      <c r="B75" s="62"/>
      <c r="C75" s="4"/>
      <c r="D75" s="4"/>
      <c r="E75" s="4"/>
    </row>
    <row r="76" spans="1:5" s="5" customFormat="1" ht="31.5" customHeight="1">
      <c r="A76" s="61" t="s">
        <v>76</v>
      </c>
      <c r="B76" s="62"/>
      <c r="C76" s="4"/>
      <c r="D76" s="4"/>
      <c r="E76" s="4"/>
    </row>
    <row r="77" spans="1:3" ht="13.5" customHeight="1">
      <c r="A77" s="6"/>
      <c r="B77" s="7"/>
      <c r="C77" s="8"/>
    </row>
    <row r="78" s="5" customFormat="1" ht="17.25" customHeight="1">
      <c r="A78" s="5" t="s">
        <v>77</v>
      </c>
    </row>
    <row r="79" s="5" customFormat="1" ht="12.75" customHeight="1"/>
    <row r="80" spans="1:2" s="5" customFormat="1" ht="15" customHeight="1">
      <c r="A80" s="5" t="s">
        <v>79</v>
      </c>
      <c r="B80" s="10"/>
    </row>
    <row r="81" s="5" customFormat="1" ht="14.25" customHeight="1">
      <c r="B81" s="11" t="s">
        <v>78</v>
      </c>
    </row>
    <row r="82" spans="4:5" ht="15">
      <c r="D82" s="8"/>
      <c r="E82" s="8"/>
    </row>
  </sheetData>
  <sheetProtection/>
  <mergeCells count="14">
    <mergeCell ref="B8:C8"/>
    <mergeCell ref="A9:C9"/>
    <mergeCell ref="A73:B73"/>
    <mergeCell ref="B6:D6"/>
    <mergeCell ref="A7:E7"/>
    <mergeCell ref="B1:D1"/>
    <mergeCell ref="B3:D3"/>
    <mergeCell ref="B5:D5"/>
    <mergeCell ref="A75:B75"/>
    <mergeCell ref="A76:B76"/>
    <mergeCell ref="A10:C10"/>
    <mergeCell ref="B11:C11"/>
    <mergeCell ref="B12:C12"/>
    <mergeCell ref="A72:B72"/>
  </mergeCells>
  <printOptions/>
  <pageMargins left="0.7480314960629921" right="0.7480314960629921" top="0.984251968503937" bottom="0.984251968503937" header="0.5118110236220472" footer="0.5118110236220472"/>
  <pageSetup firstPageNumber="9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1">
      <selection activeCell="D57" sqref="D53:D57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4"/>
      <c r="C1" s="64"/>
      <c r="D1" s="66"/>
      <c r="E1" s="1" t="s">
        <v>11</v>
      </c>
    </row>
    <row r="2" spans="2:5" ht="15">
      <c r="B2" s="12"/>
      <c r="C2" s="12"/>
      <c r="D2" s="12"/>
      <c r="E2" s="2" t="s">
        <v>66</v>
      </c>
    </row>
    <row r="3" spans="2:5" ht="15">
      <c r="B3" s="64"/>
      <c r="C3" s="64"/>
      <c r="D3" s="66"/>
      <c r="E3" s="2" t="s">
        <v>67</v>
      </c>
    </row>
    <row r="4" spans="2:5" ht="15">
      <c r="B4" s="1"/>
      <c r="C4" s="13"/>
      <c r="E4" s="1" t="s">
        <v>69</v>
      </c>
    </row>
    <row r="5" spans="2:5" ht="15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15.75" customHeight="1">
      <c r="A7" s="69" t="s">
        <v>10</v>
      </c>
      <c r="B7" s="69"/>
      <c r="C7" s="69"/>
      <c r="D7" s="69"/>
      <c r="E7" s="69"/>
    </row>
    <row r="8" spans="2:3" ht="15.75" customHeight="1">
      <c r="B8" s="65"/>
      <c r="C8" s="65"/>
    </row>
    <row r="9" spans="1:3" ht="15">
      <c r="A9" s="63" t="s">
        <v>1</v>
      </c>
      <c r="B9" s="63"/>
      <c r="C9" s="63"/>
    </row>
    <row r="10" spans="1:3" ht="15.75" customHeight="1">
      <c r="A10" s="63" t="s">
        <v>0</v>
      </c>
      <c r="B10" s="63"/>
      <c r="C10" s="63"/>
    </row>
    <row r="11" spans="1:3" ht="15">
      <c r="A11" s="15"/>
      <c r="B11" s="63" t="s">
        <v>53</v>
      </c>
      <c r="C11" s="63"/>
    </row>
    <row r="12" spans="1:3" ht="15">
      <c r="A12" s="15"/>
      <c r="B12" s="63" t="s">
        <v>59</v>
      </c>
      <c r="C12" s="63"/>
    </row>
    <row r="13" spans="1:3" ht="15">
      <c r="A13" s="15" t="s">
        <v>2</v>
      </c>
      <c r="B13" s="15" t="s">
        <v>82</v>
      </c>
      <c r="C13" s="15"/>
    </row>
    <row r="14" spans="1:3" ht="15">
      <c r="A14" s="15"/>
      <c r="B14" s="15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71</v>
      </c>
      <c r="E15" s="3" t="s">
        <v>72</v>
      </c>
    </row>
    <row r="16" spans="1:5" ht="15">
      <c r="A16" s="17">
        <v>1</v>
      </c>
      <c r="B16" s="18">
        <v>2</v>
      </c>
      <c r="C16" s="17">
        <v>3</v>
      </c>
      <c r="D16" s="18">
        <v>3</v>
      </c>
      <c r="E16" s="18">
        <v>4</v>
      </c>
    </row>
    <row r="17" spans="1:5" ht="15">
      <c r="A17" s="17"/>
      <c r="B17" s="19" t="s">
        <v>6</v>
      </c>
      <c r="C17" s="20"/>
      <c r="D17" s="21"/>
      <c r="E17" s="21"/>
    </row>
    <row r="18" spans="1:5" ht="15">
      <c r="A18" s="21">
        <v>1100</v>
      </c>
      <c r="B18" s="22" t="s">
        <v>80</v>
      </c>
      <c r="C18" s="23">
        <v>76.56</v>
      </c>
      <c r="D18" s="23">
        <f>C18/875*50</f>
        <v>4.3748571428571426</v>
      </c>
      <c r="E18" s="23">
        <f>C18/875*75</f>
        <v>6.562285714285714</v>
      </c>
    </row>
    <row r="19" spans="1:5" ht="45">
      <c r="A19" s="41">
        <v>1200</v>
      </c>
      <c r="B19" s="42" t="s">
        <v>68</v>
      </c>
      <c r="C19" s="44">
        <v>18.44</v>
      </c>
      <c r="D19" s="43">
        <f>C19/875*50</f>
        <v>1.0537142857142858</v>
      </c>
      <c r="E19" s="43">
        <f>C19/875*75</f>
        <v>1.5805714285714287</v>
      </c>
    </row>
    <row r="20" spans="1:5" ht="15" hidden="1">
      <c r="A20" s="26">
        <v>2341</v>
      </c>
      <c r="B20" s="24" t="s">
        <v>30</v>
      </c>
      <c r="C20" s="23">
        <v>0</v>
      </c>
      <c r="D20" s="23">
        <f>C20/875*50</f>
        <v>0</v>
      </c>
      <c r="E20" s="23">
        <f>C20/875*75</f>
        <v>0</v>
      </c>
    </row>
    <row r="21" spans="1:5" ht="15.75" customHeight="1" hidden="1">
      <c r="A21" s="21">
        <v>2249</v>
      </c>
      <c r="B21" s="24" t="s">
        <v>20</v>
      </c>
      <c r="C21" s="23">
        <v>0</v>
      </c>
      <c r="D21" s="23">
        <f>C21/875*50</f>
        <v>0</v>
      </c>
      <c r="E21" s="23">
        <f>C21/875*75</f>
        <v>0</v>
      </c>
    </row>
    <row r="22" spans="1:5" ht="15.75" customHeight="1" hidden="1">
      <c r="A22" s="21"/>
      <c r="B22" s="22"/>
      <c r="C22" s="23"/>
      <c r="D22" s="23"/>
      <c r="E22" s="23"/>
    </row>
    <row r="23" spans="1:5" ht="15">
      <c r="A23" s="21"/>
      <c r="B23" s="28" t="s">
        <v>7</v>
      </c>
      <c r="C23" s="27">
        <f>SUM(C18:C22)</f>
        <v>95</v>
      </c>
      <c r="D23" s="27">
        <f>SUM(D18:D22)</f>
        <v>5.428571428571429</v>
      </c>
      <c r="E23" s="27">
        <f>SUM(E18:E22)</f>
        <v>8.142857142857142</v>
      </c>
    </row>
    <row r="24" spans="1:5" ht="15">
      <c r="A24" s="29"/>
      <c r="B24" s="22" t="s">
        <v>8</v>
      </c>
      <c r="C24" s="23"/>
      <c r="D24" s="23"/>
      <c r="E24" s="23"/>
    </row>
    <row r="25" spans="1:5" ht="15">
      <c r="A25" s="21">
        <v>1100</v>
      </c>
      <c r="B25" s="22" t="s">
        <v>80</v>
      </c>
      <c r="C25" s="23">
        <v>110.4</v>
      </c>
      <c r="D25" s="23">
        <f aca="true" t="shared" si="0" ref="D25:D68">C25/875*50</f>
        <v>6.308571428571429</v>
      </c>
      <c r="E25" s="23">
        <f aca="true" t="shared" si="1" ref="E25:E68">C25/875*75</f>
        <v>9.462857142857143</v>
      </c>
    </row>
    <row r="26" spans="1:5" ht="45">
      <c r="A26" s="41">
        <v>1200</v>
      </c>
      <c r="B26" s="42" t="s">
        <v>68</v>
      </c>
      <c r="C26" s="43">
        <v>26.6</v>
      </c>
      <c r="D26" s="43">
        <f t="shared" si="0"/>
        <v>1.52</v>
      </c>
      <c r="E26" s="43">
        <f t="shared" si="1"/>
        <v>2.28</v>
      </c>
    </row>
    <row r="27" spans="1:5" ht="30" hidden="1">
      <c r="A27" s="21">
        <v>2100</v>
      </c>
      <c r="B27" s="30" t="s">
        <v>50</v>
      </c>
      <c r="C27" s="23"/>
      <c r="D27" s="23">
        <f t="shared" si="0"/>
        <v>0</v>
      </c>
      <c r="E27" s="23">
        <f t="shared" si="1"/>
        <v>0</v>
      </c>
    </row>
    <row r="28" spans="1:5" ht="15">
      <c r="A28" s="26">
        <v>2210</v>
      </c>
      <c r="B28" s="24" t="s">
        <v>46</v>
      </c>
      <c r="C28" s="23">
        <v>6</v>
      </c>
      <c r="D28" s="23">
        <f t="shared" si="0"/>
        <v>0.34285714285714286</v>
      </c>
      <c r="E28" s="23">
        <f t="shared" si="1"/>
        <v>0.5142857142857142</v>
      </c>
    </row>
    <row r="29" spans="1:5" ht="15">
      <c r="A29" s="21">
        <v>2222</v>
      </c>
      <c r="B29" s="24" t="s">
        <v>47</v>
      </c>
      <c r="C29" s="23">
        <v>13</v>
      </c>
      <c r="D29" s="23">
        <f t="shared" si="0"/>
        <v>0.7428571428571429</v>
      </c>
      <c r="E29" s="23">
        <f t="shared" si="1"/>
        <v>1.1142857142857143</v>
      </c>
    </row>
    <row r="30" spans="1:5" ht="15">
      <c r="A30" s="21">
        <v>2223</v>
      </c>
      <c r="B30" s="24" t="s">
        <v>48</v>
      </c>
      <c r="C30" s="23">
        <v>177</v>
      </c>
      <c r="D30" s="23">
        <f t="shared" si="0"/>
        <v>10.114285714285714</v>
      </c>
      <c r="E30" s="23">
        <f t="shared" si="1"/>
        <v>15.171428571428573</v>
      </c>
    </row>
    <row r="31" spans="1:5" ht="30">
      <c r="A31" s="41">
        <v>2230</v>
      </c>
      <c r="B31" s="42" t="s">
        <v>49</v>
      </c>
      <c r="C31" s="43">
        <v>4</v>
      </c>
      <c r="D31" s="43">
        <f t="shared" si="0"/>
        <v>0.2285714285714286</v>
      </c>
      <c r="E31" s="43">
        <f t="shared" si="1"/>
        <v>0.34285714285714286</v>
      </c>
    </row>
    <row r="32" spans="1:5" ht="15" hidden="1">
      <c r="A32" s="21">
        <v>2241</v>
      </c>
      <c r="B32" s="24" t="s">
        <v>15</v>
      </c>
      <c r="C32" s="23"/>
      <c r="D32" s="23">
        <f t="shared" si="0"/>
        <v>0</v>
      </c>
      <c r="E32" s="23">
        <f t="shared" si="1"/>
        <v>0</v>
      </c>
    </row>
    <row r="33" spans="1:5" ht="15">
      <c r="A33" s="21">
        <v>2242</v>
      </c>
      <c r="B33" s="24" t="s">
        <v>16</v>
      </c>
      <c r="C33" s="23">
        <v>1</v>
      </c>
      <c r="D33" s="23">
        <f t="shared" si="0"/>
        <v>0.05714285714285715</v>
      </c>
      <c r="E33" s="23">
        <f t="shared" si="1"/>
        <v>0.08571428571428572</v>
      </c>
    </row>
    <row r="34" spans="1:5" ht="30">
      <c r="A34" s="41">
        <v>2243</v>
      </c>
      <c r="B34" s="42" t="s">
        <v>17</v>
      </c>
      <c r="C34" s="43">
        <v>4</v>
      </c>
      <c r="D34" s="43">
        <f t="shared" si="0"/>
        <v>0.2285714285714286</v>
      </c>
      <c r="E34" s="43">
        <f t="shared" si="1"/>
        <v>0.34285714285714286</v>
      </c>
    </row>
    <row r="35" spans="1:5" ht="15">
      <c r="A35" s="41">
        <v>2244</v>
      </c>
      <c r="B35" s="42" t="s">
        <v>18</v>
      </c>
      <c r="C35" s="43">
        <v>67</v>
      </c>
      <c r="D35" s="43">
        <f t="shared" si="0"/>
        <v>3.8285714285714283</v>
      </c>
      <c r="E35" s="43">
        <f t="shared" si="1"/>
        <v>5.742857142857143</v>
      </c>
    </row>
    <row r="36" spans="1:5" ht="15" hidden="1">
      <c r="A36" s="41">
        <v>2247</v>
      </c>
      <c r="B36" s="50" t="s">
        <v>19</v>
      </c>
      <c r="C36" s="43">
        <v>0</v>
      </c>
      <c r="D36" s="43">
        <f t="shared" si="0"/>
        <v>0</v>
      </c>
      <c r="E36" s="43">
        <f t="shared" si="1"/>
        <v>0</v>
      </c>
    </row>
    <row r="37" spans="1:5" ht="30">
      <c r="A37" s="41">
        <v>2249</v>
      </c>
      <c r="B37" s="42" t="s">
        <v>20</v>
      </c>
      <c r="C37" s="43">
        <v>2</v>
      </c>
      <c r="D37" s="43">
        <f t="shared" si="0"/>
        <v>0.1142857142857143</v>
      </c>
      <c r="E37" s="43">
        <f t="shared" si="1"/>
        <v>0.17142857142857143</v>
      </c>
    </row>
    <row r="38" spans="1:5" ht="15">
      <c r="A38" s="21">
        <v>2251</v>
      </c>
      <c r="B38" s="24" t="s">
        <v>12</v>
      </c>
      <c r="C38" s="23">
        <v>1</v>
      </c>
      <c r="D38" s="23">
        <f t="shared" si="0"/>
        <v>0.05714285714285715</v>
      </c>
      <c r="E38" s="23">
        <f t="shared" si="1"/>
        <v>0.08571428571428572</v>
      </c>
    </row>
    <row r="39" spans="1:5" ht="15" hidden="1">
      <c r="A39" s="21">
        <v>2252</v>
      </c>
      <c r="B39" s="24" t="s">
        <v>13</v>
      </c>
      <c r="C39" s="23"/>
      <c r="D39" s="23">
        <f t="shared" si="0"/>
        <v>0</v>
      </c>
      <c r="E39" s="23">
        <f t="shared" si="1"/>
        <v>0</v>
      </c>
    </row>
    <row r="40" spans="1:5" ht="15" hidden="1">
      <c r="A40" s="21">
        <v>2259</v>
      </c>
      <c r="B40" s="24" t="s">
        <v>14</v>
      </c>
      <c r="C40" s="23"/>
      <c r="D40" s="23">
        <f t="shared" si="0"/>
        <v>0</v>
      </c>
      <c r="E40" s="23">
        <f t="shared" si="1"/>
        <v>0</v>
      </c>
    </row>
    <row r="41" spans="1:5" ht="15">
      <c r="A41" s="21">
        <v>2261</v>
      </c>
      <c r="B41" s="24" t="s">
        <v>21</v>
      </c>
      <c r="C41" s="23">
        <v>1</v>
      </c>
      <c r="D41" s="23">
        <f t="shared" si="0"/>
        <v>0.05714285714285715</v>
      </c>
      <c r="E41" s="23">
        <f t="shared" si="1"/>
        <v>0.08571428571428572</v>
      </c>
    </row>
    <row r="42" spans="1:5" ht="15">
      <c r="A42" s="21">
        <v>2262</v>
      </c>
      <c r="B42" s="24" t="s">
        <v>22</v>
      </c>
      <c r="C42" s="23">
        <v>4</v>
      </c>
      <c r="D42" s="23">
        <f t="shared" si="0"/>
        <v>0.2285714285714286</v>
      </c>
      <c r="E42" s="23">
        <f t="shared" si="1"/>
        <v>0.34285714285714286</v>
      </c>
    </row>
    <row r="43" spans="1:5" ht="15">
      <c r="A43" s="21">
        <v>2263</v>
      </c>
      <c r="B43" s="24" t="s">
        <v>23</v>
      </c>
      <c r="C43" s="23">
        <v>14</v>
      </c>
      <c r="D43" s="23">
        <f t="shared" si="0"/>
        <v>0.8</v>
      </c>
      <c r="E43" s="23">
        <f t="shared" si="1"/>
        <v>1.2</v>
      </c>
    </row>
    <row r="44" spans="1:5" ht="15" hidden="1">
      <c r="A44" s="21">
        <v>2264</v>
      </c>
      <c r="B44" s="24" t="s">
        <v>24</v>
      </c>
      <c r="C44" s="23">
        <v>0</v>
      </c>
      <c r="D44" s="23">
        <f t="shared" si="0"/>
        <v>0</v>
      </c>
      <c r="E44" s="23">
        <f t="shared" si="1"/>
        <v>0</v>
      </c>
    </row>
    <row r="45" spans="1:5" ht="15">
      <c r="A45" s="21">
        <v>2279</v>
      </c>
      <c r="B45" s="24" t="s">
        <v>25</v>
      </c>
      <c r="C45" s="23">
        <v>15.21</v>
      </c>
      <c r="D45" s="23">
        <f t="shared" si="0"/>
        <v>0.8691428571428572</v>
      </c>
      <c r="E45" s="23">
        <f t="shared" si="1"/>
        <v>1.3037142857142858</v>
      </c>
    </row>
    <row r="46" spans="1:5" ht="15">
      <c r="A46" s="21">
        <v>2311</v>
      </c>
      <c r="B46" s="24" t="s">
        <v>26</v>
      </c>
      <c r="C46" s="23">
        <v>1</v>
      </c>
      <c r="D46" s="23">
        <f t="shared" si="0"/>
        <v>0.05714285714285715</v>
      </c>
      <c r="E46" s="23">
        <f t="shared" si="1"/>
        <v>0.08571428571428572</v>
      </c>
    </row>
    <row r="47" spans="1:5" ht="15">
      <c r="A47" s="21">
        <v>2312</v>
      </c>
      <c r="B47" s="24" t="s">
        <v>27</v>
      </c>
      <c r="C47" s="23">
        <v>3</v>
      </c>
      <c r="D47" s="23">
        <f t="shared" si="0"/>
        <v>0.17142857142857143</v>
      </c>
      <c r="E47" s="23">
        <f t="shared" si="1"/>
        <v>0.2571428571428571</v>
      </c>
    </row>
    <row r="48" spans="1:5" ht="15">
      <c r="A48" s="21">
        <v>2321</v>
      </c>
      <c r="B48" s="24" t="s">
        <v>28</v>
      </c>
      <c r="C48" s="23">
        <v>229</v>
      </c>
      <c r="D48" s="23">
        <f t="shared" si="0"/>
        <v>13.085714285714287</v>
      </c>
      <c r="E48" s="23">
        <f t="shared" si="1"/>
        <v>19.62857142857143</v>
      </c>
    </row>
    <row r="49" spans="1:5" ht="15">
      <c r="A49" s="21">
        <v>2322</v>
      </c>
      <c r="B49" s="24" t="s">
        <v>29</v>
      </c>
      <c r="C49" s="23">
        <v>10</v>
      </c>
      <c r="D49" s="23">
        <f t="shared" si="0"/>
        <v>0.5714285714285714</v>
      </c>
      <c r="E49" s="23">
        <f t="shared" si="1"/>
        <v>0.8571428571428571</v>
      </c>
    </row>
    <row r="50" spans="1:5" ht="15" hidden="1">
      <c r="A50" s="21">
        <v>2341</v>
      </c>
      <c r="B50" s="24" t="s">
        <v>30</v>
      </c>
      <c r="C50" s="23">
        <v>0</v>
      </c>
      <c r="D50" s="23">
        <f t="shared" si="0"/>
        <v>0</v>
      </c>
      <c r="E50" s="23">
        <f t="shared" si="1"/>
        <v>0</v>
      </c>
    </row>
    <row r="51" spans="1:5" ht="30" hidden="1">
      <c r="A51" s="21">
        <v>2344</v>
      </c>
      <c r="B51" s="24" t="s">
        <v>31</v>
      </c>
      <c r="C51" s="23">
        <v>0</v>
      </c>
      <c r="D51" s="23">
        <f t="shared" si="0"/>
        <v>0</v>
      </c>
      <c r="E51" s="23">
        <f t="shared" si="1"/>
        <v>0</v>
      </c>
    </row>
    <row r="52" spans="1:5" ht="15.75" customHeight="1">
      <c r="A52" s="21">
        <v>2350</v>
      </c>
      <c r="B52" s="24" t="s">
        <v>32</v>
      </c>
      <c r="C52" s="23">
        <v>13</v>
      </c>
      <c r="D52" s="23">
        <f t="shared" si="0"/>
        <v>0.7428571428571429</v>
      </c>
      <c r="E52" s="23">
        <f t="shared" si="1"/>
        <v>1.1142857142857143</v>
      </c>
    </row>
    <row r="53" spans="1:5" ht="15">
      <c r="A53" s="21">
        <v>2361</v>
      </c>
      <c r="B53" s="24" t="s">
        <v>33</v>
      </c>
      <c r="C53" s="23">
        <v>1</v>
      </c>
      <c r="D53" s="23">
        <f t="shared" si="0"/>
        <v>0.05714285714285715</v>
      </c>
      <c r="E53" s="23">
        <f t="shared" si="1"/>
        <v>0.08571428571428572</v>
      </c>
    </row>
    <row r="54" spans="1:5" ht="15" hidden="1">
      <c r="A54" s="21">
        <v>2362</v>
      </c>
      <c r="B54" s="24" t="s">
        <v>34</v>
      </c>
      <c r="C54" s="23"/>
      <c r="D54" s="23">
        <f t="shared" si="0"/>
        <v>0</v>
      </c>
      <c r="E54" s="23">
        <f t="shared" si="1"/>
        <v>0</v>
      </c>
    </row>
    <row r="55" spans="1:5" ht="15" hidden="1">
      <c r="A55" s="21">
        <v>2363</v>
      </c>
      <c r="B55" s="24" t="s">
        <v>35</v>
      </c>
      <c r="C55" s="23"/>
      <c r="D55" s="23">
        <f t="shared" si="0"/>
        <v>0</v>
      </c>
      <c r="E55" s="23">
        <f t="shared" si="1"/>
        <v>0</v>
      </c>
    </row>
    <row r="56" spans="1:5" ht="15" hidden="1">
      <c r="A56" s="21">
        <v>2370</v>
      </c>
      <c r="B56" s="24" t="s">
        <v>36</v>
      </c>
      <c r="C56" s="23"/>
      <c r="D56" s="23">
        <f t="shared" si="0"/>
        <v>0</v>
      </c>
      <c r="E56" s="23">
        <f t="shared" si="1"/>
        <v>0</v>
      </c>
    </row>
    <row r="57" spans="1:5" ht="15">
      <c r="A57" s="21">
        <v>2400</v>
      </c>
      <c r="B57" s="24" t="s">
        <v>51</v>
      </c>
      <c r="C57" s="23">
        <v>1</v>
      </c>
      <c r="D57" s="23">
        <f t="shared" si="0"/>
        <v>0.05714285714285715</v>
      </c>
      <c r="E57" s="23">
        <f t="shared" si="1"/>
        <v>0.08571428571428572</v>
      </c>
    </row>
    <row r="58" spans="1:5" ht="30">
      <c r="A58" s="41">
        <v>2512</v>
      </c>
      <c r="B58" s="42" t="s">
        <v>37</v>
      </c>
      <c r="C58" s="43">
        <v>183.54</v>
      </c>
      <c r="D58" s="43">
        <f t="shared" si="0"/>
        <v>10.488</v>
      </c>
      <c r="E58" s="43">
        <f t="shared" si="1"/>
        <v>15.732</v>
      </c>
    </row>
    <row r="59" spans="1:5" ht="30">
      <c r="A59" s="41">
        <v>2513</v>
      </c>
      <c r="B59" s="42" t="s">
        <v>38</v>
      </c>
      <c r="C59" s="43">
        <v>11</v>
      </c>
      <c r="D59" s="43">
        <f t="shared" si="0"/>
        <v>0.6285714285714286</v>
      </c>
      <c r="E59" s="43">
        <f t="shared" si="1"/>
        <v>0.942857142857143</v>
      </c>
    </row>
    <row r="60" spans="1:5" ht="30" hidden="1">
      <c r="A60" s="21">
        <v>2515</v>
      </c>
      <c r="B60" s="24" t="s">
        <v>39</v>
      </c>
      <c r="C60" s="23">
        <v>0</v>
      </c>
      <c r="D60" s="23">
        <f t="shared" si="0"/>
        <v>0</v>
      </c>
      <c r="E60" s="23">
        <f t="shared" si="1"/>
        <v>0</v>
      </c>
    </row>
    <row r="61" spans="1:5" ht="30">
      <c r="A61" s="41">
        <v>2519</v>
      </c>
      <c r="B61" s="42" t="s">
        <v>42</v>
      </c>
      <c r="C61" s="43">
        <v>2</v>
      </c>
      <c r="D61" s="43">
        <f t="shared" si="0"/>
        <v>0.1142857142857143</v>
      </c>
      <c r="E61" s="43">
        <f t="shared" si="1"/>
        <v>0.17142857142857143</v>
      </c>
    </row>
    <row r="62" spans="1:5" ht="15" hidden="1">
      <c r="A62" s="21">
        <v>6240</v>
      </c>
      <c r="B62" s="24"/>
      <c r="C62" s="23"/>
      <c r="D62" s="23">
        <f t="shared" si="0"/>
        <v>0</v>
      </c>
      <c r="E62" s="23">
        <f t="shared" si="1"/>
        <v>0</v>
      </c>
    </row>
    <row r="63" spans="1:5" ht="15" hidden="1">
      <c r="A63" s="21">
        <v>6290</v>
      </c>
      <c r="B63" s="24"/>
      <c r="C63" s="23"/>
      <c r="D63" s="23">
        <f t="shared" si="0"/>
        <v>0</v>
      </c>
      <c r="E63" s="23">
        <f t="shared" si="1"/>
        <v>0</v>
      </c>
    </row>
    <row r="64" spans="1:5" ht="15" hidden="1">
      <c r="A64" s="21">
        <v>5121</v>
      </c>
      <c r="B64" s="24" t="s">
        <v>40</v>
      </c>
      <c r="C64" s="23">
        <v>0</v>
      </c>
      <c r="D64" s="23">
        <f t="shared" si="0"/>
        <v>0</v>
      </c>
      <c r="E64" s="23">
        <f t="shared" si="1"/>
        <v>0</v>
      </c>
    </row>
    <row r="65" spans="1:5" ht="15">
      <c r="A65" s="21">
        <v>5232</v>
      </c>
      <c r="B65" s="24" t="s">
        <v>41</v>
      </c>
      <c r="C65" s="23">
        <v>63</v>
      </c>
      <c r="D65" s="23">
        <f t="shared" si="0"/>
        <v>3.5999999999999996</v>
      </c>
      <c r="E65" s="23">
        <f t="shared" si="1"/>
        <v>5.3999999999999995</v>
      </c>
    </row>
    <row r="66" spans="1:5" ht="15" hidden="1">
      <c r="A66" s="21">
        <v>5238</v>
      </c>
      <c r="B66" s="24" t="s">
        <v>43</v>
      </c>
      <c r="C66" s="23">
        <v>0</v>
      </c>
      <c r="D66" s="23">
        <f t="shared" si="0"/>
        <v>0</v>
      </c>
      <c r="E66" s="23">
        <f t="shared" si="1"/>
        <v>0</v>
      </c>
    </row>
    <row r="67" spans="1:5" ht="30" hidden="1">
      <c r="A67" s="21">
        <v>5240</v>
      </c>
      <c r="B67" s="24" t="s">
        <v>44</v>
      </c>
      <c r="C67" s="23">
        <v>0</v>
      </c>
      <c r="D67" s="23">
        <f t="shared" si="0"/>
        <v>0</v>
      </c>
      <c r="E67" s="23">
        <f t="shared" si="1"/>
        <v>0</v>
      </c>
    </row>
    <row r="68" spans="1:5" ht="15" hidden="1">
      <c r="A68" s="21">
        <v>5250</v>
      </c>
      <c r="B68" s="24" t="s">
        <v>45</v>
      </c>
      <c r="C68" s="23">
        <v>0</v>
      </c>
      <c r="D68" s="23">
        <f t="shared" si="0"/>
        <v>0</v>
      </c>
      <c r="E68" s="23">
        <f t="shared" si="1"/>
        <v>0</v>
      </c>
    </row>
    <row r="69" spans="1:5" ht="15">
      <c r="A69" s="29"/>
      <c r="B69" s="31" t="s">
        <v>9</v>
      </c>
      <c r="C69" s="27">
        <f>SUM(C25:C68)</f>
        <v>963.75</v>
      </c>
      <c r="D69" s="27">
        <f>SUM(D25:D68)</f>
        <v>55.07142857142856</v>
      </c>
      <c r="E69" s="27">
        <f>SUM(E25:E68)</f>
        <v>82.60714285714288</v>
      </c>
    </row>
    <row r="70" spans="1:5" ht="15">
      <c r="A70" s="29"/>
      <c r="B70" s="31" t="s">
        <v>52</v>
      </c>
      <c r="C70" s="27">
        <f>C69+C23</f>
        <v>1058.75</v>
      </c>
      <c r="D70" s="27">
        <f>D69+D23</f>
        <v>60.49999999999999</v>
      </c>
      <c r="E70" s="27">
        <f>E69+E23</f>
        <v>90.75000000000001</v>
      </c>
    </row>
    <row r="71" spans="1:5" ht="15">
      <c r="A71" s="32"/>
      <c r="B71" s="14"/>
      <c r="C71" s="33"/>
      <c r="D71" s="33"/>
      <c r="E71" s="33"/>
    </row>
    <row r="72" spans="1:5" ht="15.75" customHeight="1">
      <c r="A72" s="61" t="s">
        <v>73</v>
      </c>
      <c r="B72" s="62"/>
      <c r="C72" s="34">
        <v>875</v>
      </c>
      <c r="D72" s="3">
        <v>50</v>
      </c>
      <c r="E72" s="3">
        <v>75</v>
      </c>
    </row>
    <row r="73" spans="1:5" ht="49.5" customHeight="1">
      <c r="A73" s="61" t="s">
        <v>74</v>
      </c>
      <c r="B73" s="62"/>
      <c r="C73" s="38">
        <f>C70/C72</f>
        <v>1.21</v>
      </c>
      <c r="D73" s="27">
        <f>D70/D72</f>
        <v>1.21</v>
      </c>
      <c r="E73" s="27">
        <f>E70/E72</f>
        <v>1.2100000000000002</v>
      </c>
    </row>
    <row r="74" spans="1:5" ht="15">
      <c r="A74" s="14"/>
      <c r="B74" s="7"/>
      <c r="C74" s="7"/>
      <c r="D74" s="7"/>
      <c r="E74" s="7"/>
    </row>
    <row r="75" spans="1:5" s="5" customFormat="1" ht="19.5" customHeight="1">
      <c r="A75" s="61" t="s">
        <v>75</v>
      </c>
      <c r="B75" s="62"/>
      <c r="C75" s="4"/>
      <c r="D75" s="4"/>
      <c r="E75" s="4"/>
    </row>
    <row r="76" spans="1:5" s="5" customFormat="1" ht="31.5" customHeight="1">
      <c r="A76" s="61" t="s">
        <v>76</v>
      </c>
      <c r="B76" s="62"/>
      <c r="C76" s="4"/>
      <c r="D76" s="4"/>
      <c r="E76" s="4"/>
    </row>
    <row r="77" spans="1:3" ht="13.5" customHeight="1">
      <c r="A77" s="6"/>
      <c r="B77" s="7"/>
      <c r="C77" s="8"/>
    </row>
    <row r="78" s="5" customFormat="1" ht="17.25" customHeight="1">
      <c r="A78" s="5" t="s">
        <v>77</v>
      </c>
    </row>
    <row r="79" s="5" customFormat="1" ht="12.75" customHeight="1"/>
    <row r="80" spans="1:2" s="5" customFormat="1" ht="15" customHeight="1">
      <c r="A80" s="5" t="s">
        <v>79</v>
      </c>
      <c r="B80" s="10"/>
    </row>
    <row r="81" s="5" customFormat="1" ht="14.25" customHeight="1">
      <c r="B81" s="11" t="s">
        <v>78</v>
      </c>
    </row>
    <row r="82" spans="4:5" ht="15">
      <c r="D82" s="8"/>
      <c r="E82" s="8"/>
    </row>
  </sheetData>
  <sheetProtection/>
  <mergeCells count="14">
    <mergeCell ref="B8:C8"/>
    <mergeCell ref="A9:C9"/>
    <mergeCell ref="A10:C10"/>
    <mergeCell ref="B6:D6"/>
    <mergeCell ref="B1:D1"/>
    <mergeCell ref="B3:D3"/>
    <mergeCell ref="B5:D5"/>
    <mergeCell ref="A7:E7"/>
    <mergeCell ref="A75:B75"/>
    <mergeCell ref="A76:B76"/>
    <mergeCell ref="B11:C11"/>
    <mergeCell ref="B12:C12"/>
    <mergeCell ref="A72:B72"/>
    <mergeCell ref="A73:B73"/>
  </mergeCells>
  <printOptions/>
  <pageMargins left="0.7480314960629921" right="0.7480314960629921" top="0.984251968503937" bottom="0.984251968503937" header="0.5118110236220472" footer="0.5118110236220472"/>
  <pageSetup firstPageNumber="11" useFirstPageNumber="1" fitToHeight="0" fitToWidth="1" horizontalDpi="600" verticalDpi="600" orientation="portrait" paperSize="9" scale="8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1">
      <selection activeCell="D88" sqref="D88:D90"/>
    </sheetView>
  </sheetViews>
  <sheetFormatPr defaultColWidth="9.140625" defaultRowHeight="12.75"/>
  <cols>
    <col min="1" max="1" width="15.7109375" style="9" customWidth="1"/>
    <col min="2" max="2" width="50.5742187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5">
      <c r="B1" s="64"/>
      <c r="C1" s="64"/>
      <c r="D1" s="66"/>
      <c r="E1" s="1" t="s">
        <v>11</v>
      </c>
    </row>
    <row r="2" spans="2:5" ht="15">
      <c r="B2" s="12"/>
      <c r="C2" s="12"/>
      <c r="D2" s="12"/>
      <c r="E2" s="2" t="s">
        <v>66</v>
      </c>
    </row>
    <row r="3" spans="2:5" ht="15">
      <c r="B3" s="64"/>
      <c r="C3" s="64"/>
      <c r="D3" s="66"/>
      <c r="E3" s="2" t="s">
        <v>67</v>
      </c>
    </row>
    <row r="4" spans="2:5" ht="15">
      <c r="B4" s="1"/>
      <c r="C4" s="13"/>
      <c r="E4" s="1" t="s">
        <v>69</v>
      </c>
    </row>
    <row r="5" spans="2:5" ht="15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15.75" customHeight="1">
      <c r="A7" s="69" t="s">
        <v>10</v>
      </c>
      <c r="B7" s="69"/>
      <c r="C7" s="69"/>
      <c r="D7" s="69"/>
      <c r="E7" s="69"/>
    </row>
    <row r="8" spans="2:3" ht="15.75" customHeight="1">
      <c r="B8" s="65"/>
      <c r="C8" s="65"/>
    </row>
    <row r="9" spans="1:3" ht="15.75" customHeight="1">
      <c r="A9" s="63" t="s">
        <v>1</v>
      </c>
      <c r="B9" s="63"/>
      <c r="C9" s="63"/>
    </row>
    <row r="10" spans="1:3" ht="15.75" customHeight="1">
      <c r="A10" s="63" t="s">
        <v>0</v>
      </c>
      <c r="B10" s="63"/>
      <c r="C10" s="63"/>
    </row>
    <row r="11" spans="1:3" ht="15.75" customHeight="1">
      <c r="A11" s="15"/>
      <c r="B11" s="63" t="s">
        <v>53</v>
      </c>
      <c r="C11" s="63"/>
    </row>
    <row r="12" spans="1:3" ht="15.75" customHeight="1">
      <c r="A12" s="15"/>
      <c r="B12" s="63" t="s">
        <v>60</v>
      </c>
      <c r="C12" s="63"/>
    </row>
    <row r="13" spans="1:3" ht="15">
      <c r="A13" s="15" t="s">
        <v>2</v>
      </c>
      <c r="B13" s="15" t="s">
        <v>83</v>
      </c>
      <c r="C13" s="15"/>
    </row>
    <row r="14" spans="1:3" ht="15">
      <c r="A14" s="15"/>
      <c r="B14" s="15"/>
      <c r="C14" s="15"/>
    </row>
    <row r="15" spans="1:5" ht="90">
      <c r="A15" s="3" t="s">
        <v>3</v>
      </c>
      <c r="B15" s="3" t="s">
        <v>4</v>
      </c>
      <c r="C15" s="3" t="s">
        <v>5</v>
      </c>
      <c r="D15" s="3" t="s">
        <v>71</v>
      </c>
      <c r="E15" s="3" t="s">
        <v>72</v>
      </c>
    </row>
    <row r="16" spans="1:5" ht="15">
      <c r="A16" s="17">
        <v>1</v>
      </c>
      <c r="B16" s="18">
        <v>2</v>
      </c>
      <c r="C16" s="17">
        <v>3</v>
      </c>
      <c r="D16" s="18">
        <v>3</v>
      </c>
      <c r="E16" s="18">
        <v>4</v>
      </c>
    </row>
    <row r="17" spans="1:5" ht="15">
      <c r="A17" s="17"/>
      <c r="B17" s="19" t="s">
        <v>6</v>
      </c>
      <c r="C17" s="20"/>
      <c r="D17" s="21"/>
      <c r="E17" s="21"/>
    </row>
    <row r="18" spans="1:5" ht="15">
      <c r="A18" s="21">
        <v>1100</v>
      </c>
      <c r="B18" s="22" t="s">
        <v>80</v>
      </c>
      <c r="C18" s="23">
        <v>3.01</v>
      </c>
      <c r="D18" s="23">
        <f>C18/10*20</f>
        <v>6.02</v>
      </c>
      <c r="E18" s="23">
        <f>C18/10*10</f>
        <v>3.01</v>
      </c>
    </row>
    <row r="19" spans="1:5" ht="30">
      <c r="A19" s="21">
        <v>1200</v>
      </c>
      <c r="B19" s="24" t="s">
        <v>68</v>
      </c>
      <c r="C19" s="25">
        <v>0.72</v>
      </c>
      <c r="D19" s="23">
        <f>C19/10*20</f>
        <v>1.44</v>
      </c>
      <c r="E19" s="23">
        <f>C19/10*10</f>
        <v>0.72</v>
      </c>
    </row>
    <row r="20" spans="1:5" ht="15" hidden="1">
      <c r="A20" s="26">
        <v>2341</v>
      </c>
      <c r="B20" s="24" t="s">
        <v>30</v>
      </c>
      <c r="C20" s="23"/>
      <c r="D20" s="23">
        <f>C20/10*20</f>
        <v>0</v>
      </c>
      <c r="E20" s="23">
        <f>C20/10*10</f>
        <v>0</v>
      </c>
    </row>
    <row r="21" spans="1:5" ht="15" customHeight="1">
      <c r="A21" s="21">
        <v>2249</v>
      </c>
      <c r="B21" s="24" t="s">
        <v>20</v>
      </c>
      <c r="C21" s="23">
        <v>12.05</v>
      </c>
      <c r="D21" s="23">
        <f>C21/10*20</f>
        <v>24.1</v>
      </c>
      <c r="E21" s="23">
        <f>C21/10*10</f>
        <v>12.05</v>
      </c>
    </row>
    <row r="22" spans="1:5" ht="15.75" customHeight="1" hidden="1">
      <c r="A22" s="21"/>
      <c r="B22" s="22"/>
      <c r="C22" s="23"/>
      <c r="D22" s="23">
        <f>C22/10*20</f>
        <v>0</v>
      </c>
      <c r="E22" s="23">
        <f>C22/10*10</f>
        <v>0</v>
      </c>
    </row>
    <row r="23" spans="1:5" ht="15">
      <c r="A23" s="21"/>
      <c r="B23" s="28" t="s">
        <v>7</v>
      </c>
      <c r="C23" s="27">
        <f>SUM(C18:C22)</f>
        <v>15.780000000000001</v>
      </c>
      <c r="D23" s="27">
        <f>SUM(D18:D22)</f>
        <v>31.560000000000002</v>
      </c>
      <c r="E23" s="27">
        <f>SUM(E18:E22)</f>
        <v>15.780000000000001</v>
      </c>
    </row>
    <row r="24" spans="1:5" ht="15">
      <c r="A24" s="29"/>
      <c r="B24" s="22" t="s">
        <v>8</v>
      </c>
      <c r="C24" s="23"/>
      <c r="D24" s="23"/>
      <c r="E24" s="23"/>
    </row>
    <row r="25" spans="1:5" ht="15">
      <c r="A25" s="21">
        <v>1100</v>
      </c>
      <c r="B25" s="22" t="s">
        <v>80</v>
      </c>
      <c r="C25" s="23">
        <v>4.03</v>
      </c>
      <c r="D25" s="23">
        <f aca="true" t="shared" si="0" ref="D25:D68">C25/10*20</f>
        <v>8.06</v>
      </c>
      <c r="E25" s="23">
        <f aca="true" t="shared" si="1" ref="E25:E68">C25/10*10</f>
        <v>4.03</v>
      </c>
    </row>
    <row r="26" spans="1:5" ht="30">
      <c r="A26" s="21">
        <v>1200</v>
      </c>
      <c r="B26" s="24" t="s">
        <v>68</v>
      </c>
      <c r="C26" s="25">
        <v>0.97</v>
      </c>
      <c r="D26" s="23">
        <f t="shared" si="0"/>
        <v>1.94</v>
      </c>
      <c r="E26" s="23">
        <f t="shared" si="1"/>
        <v>0.97</v>
      </c>
    </row>
    <row r="27" spans="1:5" ht="30" hidden="1">
      <c r="A27" s="21">
        <v>2100</v>
      </c>
      <c r="B27" s="30" t="s">
        <v>50</v>
      </c>
      <c r="C27" s="23"/>
      <c r="D27" s="23">
        <f t="shared" si="0"/>
        <v>0</v>
      </c>
      <c r="E27" s="23">
        <f t="shared" si="1"/>
        <v>0</v>
      </c>
    </row>
    <row r="28" spans="1:5" ht="15" hidden="1">
      <c r="A28" s="26">
        <v>2210</v>
      </c>
      <c r="B28" s="24" t="s">
        <v>46</v>
      </c>
      <c r="C28" s="23">
        <v>0</v>
      </c>
      <c r="D28" s="23">
        <f t="shared" si="0"/>
        <v>0</v>
      </c>
      <c r="E28" s="23">
        <f t="shared" si="1"/>
        <v>0</v>
      </c>
    </row>
    <row r="29" spans="1:5" ht="15" hidden="1">
      <c r="A29" s="21">
        <v>2222</v>
      </c>
      <c r="B29" s="24" t="s">
        <v>47</v>
      </c>
      <c r="C29" s="23"/>
      <c r="D29" s="23">
        <f t="shared" si="0"/>
        <v>0</v>
      </c>
      <c r="E29" s="23">
        <f t="shared" si="1"/>
        <v>0</v>
      </c>
    </row>
    <row r="30" spans="1:5" ht="15" hidden="1">
      <c r="A30" s="21">
        <v>2223</v>
      </c>
      <c r="B30" s="24" t="s">
        <v>48</v>
      </c>
      <c r="C30" s="23"/>
      <c r="D30" s="23">
        <f t="shared" si="0"/>
        <v>0</v>
      </c>
      <c r="E30" s="23">
        <f t="shared" si="1"/>
        <v>0</v>
      </c>
    </row>
    <row r="31" spans="1:5" ht="30" hidden="1">
      <c r="A31" s="21">
        <v>2230</v>
      </c>
      <c r="B31" s="24" t="s">
        <v>49</v>
      </c>
      <c r="C31" s="23">
        <v>0</v>
      </c>
      <c r="D31" s="23">
        <f t="shared" si="0"/>
        <v>0</v>
      </c>
      <c r="E31" s="23">
        <f t="shared" si="1"/>
        <v>0</v>
      </c>
    </row>
    <row r="32" spans="1:5" ht="15" hidden="1">
      <c r="A32" s="21">
        <v>2241</v>
      </c>
      <c r="B32" s="24" t="s">
        <v>15</v>
      </c>
      <c r="C32" s="23"/>
      <c r="D32" s="23">
        <f t="shared" si="0"/>
        <v>0</v>
      </c>
      <c r="E32" s="23">
        <f t="shared" si="1"/>
        <v>0</v>
      </c>
    </row>
    <row r="33" spans="1:5" ht="15" hidden="1">
      <c r="A33" s="21">
        <v>2242</v>
      </c>
      <c r="B33" s="24" t="s">
        <v>16</v>
      </c>
      <c r="C33" s="23">
        <v>0</v>
      </c>
      <c r="D33" s="23">
        <f t="shared" si="0"/>
        <v>0</v>
      </c>
      <c r="E33" s="23">
        <f t="shared" si="1"/>
        <v>0</v>
      </c>
    </row>
    <row r="34" spans="1:5" ht="30" hidden="1">
      <c r="A34" s="21">
        <v>2243</v>
      </c>
      <c r="B34" s="24" t="s">
        <v>17</v>
      </c>
      <c r="C34" s="23">
        <v>0</v>
      </c>
      <c r="D34" s="23">
        <f t="shared" si="0"/>
        <v>0</v>
      </c>
      <c r="E34" s="23">
        <f t="shared" si="1"/>
        <v>0</v>
      </c>
    </row>
    <row r="35" spans="1:5" ht="15">
      <c r="A35" s="21">
        <v>2244</v>
      </c>
      <c r="B35" s="24" t="s">
        <v>18</v>
      </c>
      <c r="C35" s="23">
        <v>3.01</v>
      </c>
      <c r="D35" s="23">
        <f t="shared" si="0"/>
        <v>6.02</v>
      </c>
      <c r="E35" s="23">
        <f t="shared" si="1"/>
        <v>3.01</v>
      </c>
    </row>
    <row r="36" spans="1:5" ht="15" hidden="1">
      <c r="A36" s="21">
        <v>2247</v>
      </c>
      <c r="B36" s="19" t="s">
        <v>19</v>
      </c>
      <c r="C36" s="23">
        <v>0</v>
      </c>
      <c r="D36" s="23">
        <f t="shared" si="0"/>
        <v>0</v>
      </c>
      <c r="E36" s="23">
        <f t="shared" si="1"/>
        <v>0</v>
      </c>
    </row>
    <row r="37" spans="1:5" ht="15" customHeight="1">
      <c r="A37" s="21">
        <v>2249</v>
      </c>
      <c r="B37" s="24" t="s">
        <v>20</v>
      </c>
      <c r="C37" s="23">
        <v>2</v>
      </c>
      <c r="D37" s="23">
        <f t="shared" si="0"/>
        <v>4</v>
      </c>
      <c r="E37" s="23">
        <f t="shared" si="1"/>
        <v>2</v>
      </c>
    </row>
    <row r="38" spans="1:5" ht="15" hidden="1">
      <c r="A38" s="21">
        <v>2251</v>
      </c>
      <c r="B38" s="24" t="s">
        <v>12</v>
      </c>
      <c r="C38" s="23">
        <v>0</v>
      </c>
      <c r="D38" s="23">
        <f t="shared" si="0"/>
        <v>0</v>
      </c>
      <c r="E38" s="23">
        <f t="shared" si="1"/>
        <v>0</v>
      </c>
    </row>
    <row r="39" spans="1:5" ht="15" hidden="1">
      <c r="A39" s="21">
        <v>2252</v>
      </c>
      <c r="B39" s="24" t="s">
        <v>13</v>
      </c>
      <c r="C39" s="23"/>
      <c r="D39" s="23">
        <f t="shared" si="0"/>
        <v>0</v>
      </c>
      <c r="E39" s="23">
        <f t="shared" si="1"/>
        <v>0</v>
      </c>
    </row>
    <row r="40" spans="1:5" ht="15" hidden="1">
      <c r="A40" s="21">
        <v>2259</v>
      </c>
      <c r="B40" s="24" t="s">
        <v>14</v>
      </c>
      <c r="C40" s="23"/>
      <c r="D40" s="23">
        <f t="shared" si="0"/>
        <v>0</v>
      </c>
      <c r="E40" s="23">
        <f t="shared" si="1"/>
        <v>0</v>
      </c>
    </row>
    <row r="41" spans="1:5" ht="15" hidden="1">
      <c r="A41" s="21">
        <v>2261</v>
      </c>
      <c r="B41" s="24" t="s">
        <v>21</v>
      </c>
      <c r="C41" s="23">
        <v>0</v>
      </c>
      <c r="D41" s="23">
        <f t="shared" si="0"/>
        <v>0</v>
      </c>
      <c r="E41" s="23">
        <f t="shared" si="1"/>
        <v>0</v>
      </c>
    </row>
    <row r="42" spans="1:5" ht="15" hidden="1">
      <c r="A42" s="21">
        <v>2262</v>
      </c>
      <c r="B42" s="24" t="s">
        <v>22</v>
      </c>
      <c r="C42" s="23">
        <v>0</v>
      </c>
      <c r="D42" s="23">
        <f t="shared" si="0"/>
        <v>0</v>
      </c>
      <c r="E42" s="23">
        <f t="shared" si="1"/>
        <v>0</v>
      </c>
    </row>
    <row r="43" spans="1:5" ht="15" hidden="1">
      <c r="A43" s="21">
        <v>2263</v>
      </c>
      <c r="B43" s="24" t="s">
        <v>23</v>
      </c>
      <c r="C43" s="23">
        <v>0</v>
      </c>
      <c r="D43" s="23">
        <f t="shared" si="0"/>
        <v>0</v>
      </c>
      <c r="E43" s="23">
        <f t="shared" si="1"/>
        <v>0</v>
      </c>
    </row>
    <row r="44" spans="1:5" ht="15" hidden="1">
      <c r="A44" s="21">
        <v>2264</v>
      </c>
      <c r="B44" s="24" t="s">
        <v>24</v>
      </c>
      <c r="C44" s="23">
        <v>0</v>
      </c>
      <c r="D44" s="23">
        <f t="shared" si="0"/>
        <v>0</v>
      </c>
      <c r="E44" s="23">
        <f t="shared" si="1"/>
        <v>0</v>
      </c>
    </row>
    <row r="45" spans="1:5" ht="15" hidden="1">
      <c r="A45" s="21">
        <v>2279</v>
      </c>
      <c r="B45" s="24" t="s">
        <v>25</v>
      </c>
      <c r="C45" s="23">
        <v>0</v>
      </c>
      <c r="D45" s="23">
        <f t="shared" si="0"/>
        <v>0</v>
      </c>
      <c r="E45" s="23">
        <f t="shared" si="1"/>
        <v>0</v>
      </c>
    </row>
    <row r="46" spans="1:5" ht="15" hidden="1">
      <c r="A46" s="21">
        <v>2311</v>
      </c>
      <c r="B46" s="24" t="s">
        <v>26</v>
      </c>
      <c r="C46" s="23">
        <v>0</v>
      </c>
      <c r="D46" s="23">
        <f t="shared" si="0"/>
        <v>0</v>
      </c>
      <c r="E46" s="23">
        <f t="shared" si="1"/>
        <v>0</v>
      </c>
    </row>
    <row r="47" spans="1:5" ht="15" hidden="1">
      <c r="A47" s="21">
        <v>2312</v>
      </c>
      <c r="B47" s="24" t="s">
        <v>27</v>
      </c>
      <c r="C47" s="23">
        <v>0</v>
      </c>
      <c r="D47" s="23">
        <f t="shared" si="0"/>
        <v>0</v>
      </c>
      <c r="E47" s="23">
        <f t="shared" si="1"/>
        <v>0</v>
      </c>
    </row>
    <row r="48" spans="1:5" ht="15" hidden="1">
      <c r="A48" s="21">
        <v>2321</v>
      </c>
      <c r="B48" s="24" t="s">
        <v>28</v>
      </c>
      <c r="C48" s="23">
        <v>0</v>
      </c>
      <c r="D48" s="23">
        <f t="shared" si="0"/>
        <v>0</v>
      </c>
      <c r="E48" s="23">
        <f t="shared" si="1"/>
        <v>0</v>
      </c>
    </row>
    <row r="49" spans="1:5" ht="15" hidden="1">
      <c r="A49" s="21">
        <v>2322</v>
      </c>
      <c r="B49" s="24" t="s">
        <v>29</v>
      </c>
      <c r="C49" s="23">
        <v>0</v>
      </c>
      <c r="D49" s="23">
        <f t="shared" si="0"/>
        <v>0</v>
      </c>
      <c r="E49" s="23">
        <f t="shared" si="1"/>
        <v>0</v>
      </c>
    </row>
    <row r="50" spans="1:5" ht="15" hidden="1">
      <c r="A50" s="21">
        <v>2341</v>
      </c>
      <c r="B50" s="24" t="s">
        <v>30</v>
      </c>
      <c r="C50" s="23">
        <v>0</v>
      </c>
      <c r="D50" s="23">
        <f t="shared" si="0"/>
        <v>0</v>
      </c>
      <c r="E50" s="23">
        <f t="shared" si="1"/>
        <v>0</v>
      </c>
    </row>
    <row r="51" spans="1:5" ht="31.5" customHeight="1" hidden="1">
      <c r="A51" s="21">
        <v>2344</v>
      </c>
      <c r="B51" s="24" t="s">
        <v>31</v>
      </c>
      <c r="C51" s="23"/>
      <c r="D51" s="23">
        <f t="shared" si="0"/>
        <v>0</v>
      </c>
      <c r="E51" s="23">
        <f t="shared" si="1"/>
        <v>0</v>
      </c>
    </row>
    <row r="52" spans="1:5" ht="31.5" customHeight="1" hidden="1">
      <c r="A52" s="21">
        <v>2350</v>
      </c>
      <c r="B52" s="24" t="s">
        <v>32</v>
      </c>
      <c r="C52" s="23">
        <v>0</v>
      </c>
      <c r="D52" s="23">
        <f t="shared" si="0"/>
        <v>0</v>
      </c>
      <c r="E52" s="23">
        <f t="shared" si="1"/>
        <v>0</v>
      </c>
    </row>
    <row r="53" spans="1:5" ht="15.75" customHeight="1" hidden="1">
      <c r="A53" s="21">
        <v>2361</v>
      </c>
      <c r="B53" s="24" t="s">
        <v>33</v>
      </c>
      <c r="C53" s="23">
        <v>0</v>
      </c>
      <c r="D53" s="23">
        <f t="shared" si="0"/>
        <v>0</v>
      </c>
      <c r="E53" s="23">
        <f t="shared" si="1"/>
        <v>0</v>
      </c>
    </row>
    <row r="54" spans="1:5" ht="15.75" customHeight="1" hidden="1">
      <c r="A54" s="21">
        <v>2362</v>
      </c>
      <c r="B54" s="24" t="s">
        <v>34</v>
      </c>
      <c r="C54" s="23"/>
      <c r="D54" s="23">
        <f t="shared" si="0"/>
        <v>0</v>
      </c>
      <c r="E54" s="23">
        <f t="shared" si="1"/>
        <v>0</v>
      </c>
    </row>
    <row r="55" spans="1:5" ht="15.75" customHeight="1" hidden="1">
      <c r="A55" s="21">
        <v>2363</v>
      </c>
      <c r="B55" s="24" t="s">
        <v>35</v>
      </c>
      <c r="C55" s="23"/>
      <c r="D55" s="23">
        <f t="shared" si="0"/>
        <v>0</v>
      </c>
      <c r="E55" s="23">
        <f t="shared" si="1"/>
        <v>0</v>
      </c>
    </row>
    <row r="56" spans="1:5" ht="15.75" customHeight="1" hidden="1">
      <c r="A56" s="21">
        <v>2370</v>
      </c>
      <c r="B56" s="24" t="s">
        <v>36</v>
      </c>
      <c r="C56" s="23"/>
      <c r="D56" s="23">
        <f t="shared" si="0"/>
        <v>0</v>
      </c>
      <c r="E56" s="23">
        <f t="shared" si="1"/>
        <v>0</v>
      </c>
    </row>
    <row r="57" spans="1:5" ht="15.75" customHeight="1" hidden="1">
      <c r="A57" s="21">
        <v>2400</v>
      </c>
      <c r="B57" s="24" t="s">
        <v>51</v>
      </c>
      <c r="C57" s="23">
        <v>0</v>
      </c>
      <c r="D57" s="23">
        <f t="shared" si="0"/>
        <v>0</v>
      </c>
      <c r="E57" s="23">
        <f t="shared" si="1"/>
        <v>0</v>
      </c>
    </row>
    <row r="58" spans="1:5" ht="15">
      <c r="A58" s="21">
        <v>2512</v>
      </c>
      <c r="B58" s="24" t="s">
        <v>37</v>
      </c>
      <c r="C58" s="23">
        <v>5.41</v>
      </c>
      <c r="D58" s="23">
        <f t="shared" si="0"/>
        <v>10.82</v>
      </c>
      <c r="E58" s="23">
        <f t="shared" si="1"/>
        <v>5.41</v>
      </c>
    </row>
    <row r="59" spans="1:5" ht="47.25" customHeight="1" hidden="1">
      <c r="A59" s="21">
        <v>2513</v>
      </c>
      <c r="B59" s="24" t="s">
        <v>38</v>
      </c>
      <c r="C59" s="23">
        <v>0</v>
      </c>
      <c r="D59" s="23">
        <f t="shared" si="0"/>
        <v>0</v>
      </c>
      <c r="E59" s="23">
        <f t="shared" si="1"/>
        <v>0</v>
      </c>
    </row>
    <row r="60" spans="1:5" ht="31.5" customHeight="1" hidden="1">
      <c r="A60" s="21">
        <v>2515</v>
      </c>
      <c r="B60" s="24" t="s">
        <v>39</v>
      </c>
      <c r="C60" s="23">
        <v>0</v>
      </c>
      <c r="D60" s="23">
        <f t="shared" si="0"/>
        <v>0</v>
      </c>
      <c r="E60" s="23">
        <f t="shared" si="1"/>
        <v>0</v>
      </c>
    </row>
    <row r="61" spans="1:5" ht="31.5" customHeight="1" hidden="1">
      <c r="A61" s="21">
        <v>2519</v>
      </c>
      <c r="B61" s="24" t="s">
        <v>42</v>
      </c>
      <c r="C61" s="23">
        <v>0</v>
      </c>
      <c r="D61" s="23">
        <f t="shared" si="0"/>
        <v>0</v>
      </c>
      <c r="E61" s="23">
        <f t="shared" si="1"/>
        <v>0</v>
      </c>
    </row>
    <row r="62" spans="1:5" ht="15.75" customHeight="1" hidden="1">
      <c r="A62" s="21">
        <v>6240</v>
      </c>
      <c r="B62" s="24"/>
      <c r="C62" s="23"/>
      <c r="D62" s="23">
        <f t="shared" si="0"/>
        <v>0</v>
      </c>
      <c r="E62" s="23">
        <f t="shared" si="1"/>
        <v>0</v>
      </c>
    </row>
    <row r="63" spans="1:5" ht="15.75" customHeight="1" hidden="1">
      <c r="A63" s="21">
        <v>6290</v>
      </c>
      <c r="B63" s="24"/>
      <c r="C63" s="23"/>
      <c r="D63" s="23">
        <f t="shared" si="0"/>
        <v>0</v>
      </c>
      <c r="E63" s="23">
        <f t="shared" si="1"/>
        <v>0</v>
      </c>
    </row>
    <row r="64" spans="1:5" ht="15.75" customHeight="1" hidden="1">
      <c r="A64" s="21">
        <v>5121</v>
      </c>
      <c r="B64" s="24" t="s">
        <v>40</v>
      </c>
      <c r="C64" s="23">
        <v>0</v>
      </c>
      <c r="D64" s="23">
        <f t="shared" si="0"/>
        <v>0</v>
      </c>
      <c r="E64" s="23">
        <f t="shared" si="1"/>
        <v>0</v>
      </c>
    </row>
    <row r="65" spans="1:5" ht="15.75" customHeight="1" hidden="1">
      <c r="A65" s="21">
        <v>5232</v>
      </c>
      <c r="B65" s="24" t="s">
        <v>41</v>
      </c>
      <c r="C65" s="23">
        <v>0</v>
      </c>
      <c r="D65" s="23">
        <f t="shared" si="0"/>
        <v>0</v>
      </c>
      <c r="E65" s="23">
        <f t="shared" si="1"/>
        <v>0</v>
      </c>
    </row>
    <row r="66" spans="1:5" ht="15.75" customHeight="1" hidden="1">
      <c r="A66" s="21">
        <v>5238</v>
      </c>
      <c r="B66" s="24" t="s">
        <v>43</v>
      </c>
      <c r="C66" s="23">
        <v>0</v>
      </c>
      <c r="D66" s="23">
        <f t="shared" si="0"/>
        <v>0</v>
      </c>
      <c r="E66" s="23">
        <f t="shared" si="1"/>
        <v>0</v>
      </c>
    </row>
    <row r="67" spans="1:5" ht="31.5" customHeight="1" hidden="1">
      <c r="A67" s="21">
        <v>5240</v>
      </c>
      <c r="B67" s="24" t="s">
        <v>44</v>
      </c>
      <c r="C67" s="23">
        <v>0</v>
      </c>
      <c r="D67" s="23">
        <f t="shared" si="0"/>
        <v>0</v>
      </c>
      <c r="E67" s="23">
        <f t="shared" si="1"/>
        <v>0</v>
      </c>
    </row>
    <row r="68" spans="1:5" ht="15.75" customHeight="1" hidden="1">
      <c r="A68" s="21">
        <v>5250</v>
      </c>
      <c r="B68" s="24" t="s">
        <v>45</v>
      </c>
      <c r="C68" s="23"/>
      <c r="D68" s="23">
        <f t="shared" si="0"/>
        <v>0</v>
      </c>
      <c r="E68" s="23">
        <f t="shared" si="1"/>
        <v>0</v>
      </c>
    </row>
    <row r="69" spans="1:5" ht="15">
      <c r="A69" s="29"/>
      <c r="B69" s="31" t="s">
        <v>9</v>
      </c>
      <c r="C69" s="27">
        <f>SUM(C25:C68)</f>
        <v>15.42</v>
      </c>
      <c r="D69" s="27">
        <f>SUM(D25:D68)</f>
        <v>30.84</v>
      </c>
      <c r="E69" s="27">
        <f>SUM(E25:E68)</f>
        <v>15.42</v>
      </c>
    </row>
    <row r="70" spans="1:5" ht="15">
      <c r="A70" s="29"/>
      <c r="B70" s="31" t="s">
        <v>52</v>
      </c>
      <c r="C70" s="27">
        <f>C69+C23</f>
        <v>31.200000000000003</v>
      </c>
      <c r="D70" s="27">
        <f>D69+D23</f>
        <v>62.400000000000006</v>
      </c>
      <c r="E70" s="27">
        <f>E69+E23</f>
        <v>31.200000000000003</v>
      </c>
    </row>
    <row r="71" spans="1:5" ht="15">
      <c r="A71" s="32"/>
      <c r="B71" s="14"/>
      <c r="C71" s="33"/>
      <c r="D71" s="33"/>
      <c r="E71" s="33"/>
    </row>
    <row r="72" spans="1:5" ht="15.75" customHeight="1">
      <c r="A72" s="61" t="s">
        <v>73</v>
      </c>
      <c r="B72" s="62"/>
      <c r="C72" s="34">
        <v>10</v>
      </c>
      <c r="D72" s="3">
        <v>20</v>
      </c>
      <c r="E72" s="3">
        <v>10</v>
      </c>
    </row>
    <row r="73" spans="1:5" ht="39.75" customHeight="1">
      <c r="A73" s="61" t="s">
        <v>74</v>
      </c>
      <c r="B73" s="62"/>
      <c r="C73" s="38">
        <f>C70/C72</f>
        <v>3.12</v>
      </c>
      <c r="D73" s="27">
        <f>D70/D72</f>
        <v>3.12</v>
      </c>
      <c r="E73" s="27">
        <f>E70/E72</f>
        <v>3.12</v>
      </c>
    </row>
    <row r="74" spans="2:5" ht="15">
      <c r="B74" s="64"/>
      <c r="C74" s="64"/>
      <c r="D74" s="7"/>
      <c r="E74" s="7"/>
    </row>
    <row r="75" spans="1:5" s="5" customFormat="1" ht="19.5" customHeight="1">
      <c r="A75" s="61" t="s">
        <v>75</v>
      </c>
      <c r="B75" s="62"/>
      <c r="C75" s="4"/>
      <c r="D75" s="4"/>
      <c r="E75" s="4"/>
    </row>
    <row r="76" spans="1:5" s="5" customFormat="1" ht="31.5" customHeight="1">
      <c r="A76" s="61" t="s">
        <v>76</v>
      </c>
      <c r="B76" s="62"/>
      <c r="C76" s="4"/>
      <c r="D76" s="4"/>
      <c r="E76" s="4"/>
    </row>
    <row r="77" spans="1:3" ht="13.5" customHeight="1">
      <c r="A77" s="6"/>
      <c r="B77" s="7"/>
      <c r="C77" s="8"/>
    </row>
    <row r="78" s="5" customFormat="1" ht="17.25" customHeight="1">
      <c r="A78" s="5" t="s">
        <v>77</v>
      </c>
    </row>
    <row r="79" s="5" customFormat="1" ht="12.75" customHeight="1"/>
    <row r="80" spans="1:2" s="5" customFormat="1" ht="15" customHeight="1">
      <c r="A80" s="5" t="s">
        <v>79</v>
      </c>
      <c r="B80" s="10"/>
    </row>
    <row r="81" s="5" customFormat="1" ht="14.25" customHeight="1">
      <c r="B81" s="11" t="s">
        <v>78</v>
      </c>
    </row>
    <row r="82" spans="4:5" ht="15">
      <c r="D82" s="8"/>
      <c r="E82" s="8"/>
    </row>
  </sheetData>
  <sheetProtection/>
  <mergeCells count="15">
    <mergeCell ref="B8:C8"/>
    <mergeCell ref="A9:C9"/>
    <mergeCell ref="A10:C10"/>
    <mergeCell ref="B6:D6"/>
    <mergeCell ref="A7:E7"/>
    <mergeCell ref="B1:D1"/>
    <mergeCell ref="B3:D3"/>
    <mergeCell ref="B5:D5"/>
    <mergeCell ref="A75:B75"/>
    <mergeCell ref="A76:B76"/>
    <mergeCell ref="B11:C11"/>
    <mergeCell ref="B12:C12"/>
    <mergeCell ref="A72:B72"/>
    <mergeCell ref="A73:B73"/>
    <mergeCell ref="B74:C74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9" customWidth="1"/>
    <col min="2" max="2" width="51.140625" style="9" customWidth="1"/>
    <col min="3" max="3" width="19.00390625" style="9" hidden="1" customWidth="1"/>
    <col min="4" max="4" width="21.140625" style="9" customWidth="1"/>
    <col min="5" max="5" width="20.7109375" style="9" customWidth="1"/>
    <col min="6" max="16384" width="9.140625" style="9" customWidth="1"/>
  </cols>
  <sheetData>
    <row r="1" spans="2:5" ht="16.5" customHeight="1">
      <c r="B1" s="64"/>
      <c r="C1" s="64"/>
      <c r="D1" s="66"/>
      <c r="E1" s="1" t="s">
        <v>11</v>
      </c>
    </row>
    <row r="2" spans="2:5" ht="17.25" customHeight="1">
      <c r="B2" s="12"/>
      <c r="C2" s="12"/>
      <c r="D2" s="12"/>
      <c r="E2" s="2" t="s">
        <v>66</v>
      </c>
    </row>
    <row r="3" spans="2:5" ht="16.5" customHeight="1">
      <c r="B3" s="64"/>
      <c r="C3" s="64"/>
      <c r="D3" s="66"/>
      <c r="E3" s="2" t="s">
        <v>67</v>
      </c>
    </row>
    <row r="4" spans="2:5" ht="17.25" customHeight="1">
      <c r="B4" s="1"/>
      <c r="C4" s="13"/>
      <c r="E4" s="1" t="s">
        <v>69</v>
      </c>
    </row>
    <row r="5" spans="2:5" ht="17.25" customHeight="1">
      <c r="B5" s="67"/>
      <c r="C5" s="68"/>
      <c r="D5" s="68"/>
      <c r="E5" s="1" t="s">
        <v>70</v>
      </c>
    </row>
    <row r="6" spans="2:5" ht="15.75" customHeight="1">
      <c r="B6" s="64"/>
      <c r="C6" s="64"/>
      <c r="D6" s="66"/>
      <c r="E6" s="14"/>
    </row>
    <row r="7" spans="1:5" ht="15.75">
      <c r="A7" s="69" t="s">
        <v>10</v>
      </c>
      <c r="B7" s="69"/>
      <c r="C7" s="69"/>
      <c r="D7" s="69"/>
      <c r="E7" s="69"/>
    </row>
    <row r="8" spans="2:3" ht="15">
      <c r="B8" s="65"/>
      <c r="C8" s="65"/>
    </row>
    <row r="9" spans="1:3" ht="18" customHeight="1">
      <c r="A9" s="63" t="s">
        <v>1</v>
      </c>
      <c r="B9" s="63"/>
      <c r="C9" s="63"/>
    </row>
    <row r="10" spans="1:3" ht="21" customHeight="1">
      <c r="A10" s="63" t="s">
        <v>0</v>
      </c>
      <c r="B10" s="63"/>
      <c r="C10" s="63"/>
    </row>
    <row r="11" spans="1:3" ht="20.25" customHeight="1">
      <c r="A11" s="15"/>
      <c r="B11" s="63" t="s">
        <v>53</v>
      </c>
      <c r="C11" s="63"/>
    </row>
    <row r="12" spans="1:5" ht="15" customHeight="1">
      <c r="A12" s="15"/>
      <c r="B12" s="70" t="s">
        <v>61</v>
      </c>
      <c r="C12" s="70"/>
      <c r="D12" s="70"/>
      <c r="E12" s="70"/>
    </row>
    <row r="13" spans="1:3" ht="18" customHeight="1">
      <c r="A13" s="15" t="s">
        <v>2</v>
      </c>
      <c r="B13" s="15" t="s">
        <v>81</v>
      </c>
      <c r="C13" s="15"/>
    </row>
    <row r="14" spans="1:3" ht="15.75" customHeight="1">
      <c r="A14" s="15"/>
      <c r="B14" s="15"/>
      <c r="C14" s="15"/>
    </row>
    <row r="15" spans="1:5" ht="93" customHeight="1">
      <c r="A15" s="3" t="s">
        <v>3</v>
      </c>
      <c r="B15" s="3" t="s">
        <v>4</v>
      </c>
      <c r="C15" s="3" t="s">
        <v>5</v>
      </c>
      <c r="D15" s="3" t="s">
        <v>71</v>
      </c>
      <c r="E15" s="3" t="s">
        <v>72</v>
      </c>
    </row>
    <row r="16" spans="1:5" ht="15">
      <c r="A16" s="17">
        <v>1</v>
      </c>
      <c r="B16" s="18">
        <v>2</v>
      </c>
      <c r="C16" s="17">
        <v>3</v>
      </c>
      <c r="D16" s="18">
        <v>3</v>
      </c>
      <c r="E16" s="18">
        <v>4</v>
      </c>
    </row>
    <row r="17" spans="1:5" ht="15">
      <c r="A17" s="17"/>
      <c r="B17" s="19" t="s">
        <v>6</v>
      </c>
      <c r="C17" s="20"/>
      <c r="D17" s="21"/>
      <c r="E17" s="21"/>
    </row>
    <row r="18" spans="1:5" ht="15.75" customHeight="1">
      <c r="A18" s="41">
        <v>1100</v>
      </c>
      <c r="B18" s="41" t="s">
        <v>80</v>
      </c>
      <c r="C18" s="43">
        <v>5.21</v>
      </c>
      <c r="D18" s="43">
        <f>C18/10*10</f>
        <v>5.21</v>
      </c>
      <c r="E18" s="43">
        <f>C18/10*10</f>
        <v>5.21</v>
      </c>
    </row>
    <row r="19" spans="1:5" ht="30">
      <c r="A19" s="41">
        <v>1200</v>
      </c>
      <c r="B19" s="42" t="s">
        <v>68</v>
      </c>
      <c r="C19" s="44">
        <v>1.25</v>
      </c>
      <c r="D19" s="43">
        <f>C19/10*10</f>
        <v>1.25</v>
      </c>
      <c r="E19" s="43">
        <f>C19/10*10</f>
        <v>1.25</v>
      </c>
    </row>
    <row r="20" spans="1:5" ht="15" hidden="1">
      <c r="A20" s="26">
        <v>2341</v>
      </c>
      <c r="B20" s="24" t="s">
        <v>30</v>
      </c>
      <c r="C20" s="23">
        <v>0</v>
      </c>
      <c r="D20" s="23">
        <f>C20/10*10</f>
        <v>0</v>
      </c>
      <c r="E20" s="23">
        <f>C20/10*10</f>
        <v>0</v>
      </c>
    </row>
    <row r="21" spans="1:5" ht="15" customHeight="1">
      <c r="A21" s="21">
        <v>2249</v>
      </c>
      <c r="B21" s="24" t="s">
        <v>20</v>
      </c>
      <c r="C21" s="23">
        <v>6.5</v>
      </c>
      <c r="D21" s="23">
        <f>C21/10*10</f>
        <v>6.5</v>
      </c>
      <c r="E21" s="23">
        <f>C21/10*10</f>
        <v>6.5</v>
      </c>
    </row>
    <row r="22" spans="1:5" ht="15" hidden="1">
      <c r="A22" s="21"/>
      <c r="B22" s="22"/>
      <c r="C22" s="23"/>
      <c r="D22" s="23">
        <f>C22/10*10</f>
        <v>0</v>
      </c>
      <c r="E22" s="23">
        <f>C22/10*10</f>
        <v>0</v>
      </c>
    </row>
    <row r="23" spans="1:5" ht="16.5" customHeight="1">
      <c r="A23" s="21"/>
      <c r="B23" s="28" t="s">
        <v>7</v>
      </c>
      <c r="C23" s="27">
        <f>SUM(C18:C22)</f>
        <v>12.96</v>
      </c>
      <c r="D23" s="27">
        <f>SUM(D18:D22)</f>
        <v>12.96</v>
      </c>
      <c r="E23" s="27">
        <f>SUM(E18:E22)</f>
        <v>12.96</v>
      </c>
    </row>
    <row r="24" spans="1:5" ht="15.75" customHeight="1">
      <c r="A24" s="29"/>
      <c r="B24" s="22" t="s">
        <v>8</v>
      </c>
      <c r="C24" s="23"/>
      <c r="D24" s="23"/>
      <c r="E24" s="23"/>
    </row>
    <row r="25" spans="1:5" ht="15" customHeight="1">
      <c r="A25" s="41">
        <v>1100</v>
      </c>
      <c r="B25" s="41" t="s">
        <v>80</v>
      </c>
      <c r="C25" s="43">
        <v>8.06</v>
      </c>
      <c r="D25" s="43">
        <f aca="true" t="shared" si="0" ref="D25:D61">C25/10*10</f>
        <v>8.06</v>
      </c>
      <c r="E25" s="43">
        <f aca="true" t="shared" si="1" ref="E25:E68">C25/10*10</f>
        <v>8.06</v>
      </c>
    </row>
    <row r="26" spans="1:5" ht="30">
      <c r="A26" s="41">
        <v>1200</v>
      </c>
      <c r="B26" s="42" t="s">
        <v>68</v>
      </c>
      <c r="C26" s="44">
        <v>1.94</v>
      </c>
      <c r="D26" s="43">
        <f t="shared" si="0"/>
        <v>1.94</v>
      </c>
      <c r="E26" s="43">
        <f t="shared" si="1"/>
        <v>1.94</v>
      </c>
    </row>
    <row r="27" spans="1:5" ht="30" hidden="1">
      <c r="A27" s="41">
        <v>2100</v>
      </c>
      <c r="B27" s="30" t="s">
        <v>50</v>
      </c>
      <c r="C27" s="43">
        <v>0</v>
      </c>
      <c r="D27" s="43">
        <f t="shared" si="0"/>
        <v>0</v>
      </c>
      <c r="E27" s="43">
        <f t="shared" si="1"/>
        <v>0</v>
      </c>
    </row>
    <row r="28" spans="1:5" ht="15" customHeight="1">
      <c r="A28" s="49">
        <v>2210</v>
      </c>
      <c r="B28" s="42" t="s">
        <v>46</v>
      </c>
      <c r="C28" s="43">
        <v>1</v>
      </c>
      <c r="D28" s="43">
        <f t="shared" si="0"/>
        <v>1</v>
      </c>
      <c r="E28" s="43">
        <f t="shared" si="1"/>
        <v>1</v>
      </c>
    </row>
    <row r="29" spans="1:5" ht="15" hidden="1">
      <c r="A29" s="41">
        <v>2222</v>
      </c>
      <c r="B29" s="42" t="s">
        <v>47</v>
      </c>
      <c r="C29" s="43"/>
      <c r="D29" s="43">
        <f t="shared" si="0"/>
        <v>0</v>
      </c>
      <c r="E29" s="43">
        <f t="shared" si="1"/>
        <v>0</v>
      </c>
    </row>
    <row r="30" spans="1:5" ht="15" hidden="1">
      <c r="A30" s="41">
        <v>2223</v>
      </c>
      <c r="B30" s="42" t="s">
        <v>48</v>
      </c>
      <c r="C30" s="43"/>
      <c r="D30" s="43">
        <f t="shared" si="0"/>
        <v>0</v>
      </c>
      <c r="E30" s="43">
        <f t="shared" si="1"/>
        <v>0</v>
      </c>
    </row>
    <row r="31" spans="1:5" ht="30">
      <c r="A31" s="41">
        <v>2230</v>
      </c>
      <c r="B31" s="42" t="s">
        <v>49</v>
      </c>
      <c r="C31" s="43">
        <v>1</v>
      </c>
      <c r="D31" s="43">
        <f t="shared" si="0"/>
        <v>1</v>
      </c>
      <c r="E31" s="43">
        <f t="shared" si="1"/>
        <v>1</v>
      </c>
    </row>
    <row r="32" spans="1:5" ht="15" hidden="1">
      <c r="A32" s="41">
        <v>2241</v>
      </c>
      <c r="B32" s="42" t="s">
        <v>15</v>
      </c>
      <c r="C32" s="43"/>
      <c r="D32" s="43">
        <f t="shared" si="0"/>
        <v>0</v>
      </c>
      <c r="E32" s="43">
        <f t="shared" si="1"/>
        <v>0</v>
      </c>
    </row>
    <row r="33" spans="1:5" ht="15" hidden="1">
      <c r="A33" s="41">
        <v>2242</v>
      </c>
      <c r="B33" s="42" t="s">
        <v>16</v>
      </c>
      <c r="C33" s="43">
        <v>0</v>
      </c>
      <c r="D33" s="43">
        <f t="shared" si="0"/>
        <v>0</v>
      </c>
      <c r="E33" s="43">
        <f t="shared" si="1"/>
        <v>0</v>
      </c>
    </row>
    <row r="34" spans="1:5" ht="30" hidden="1">
      <c r="A34" s="41">
        <v>2243</v>
      </c>
      <c r="B34" s="42" t="s">
        <v>17</v>
      </c>
      <c r="C34" s="43">
        <v>0</v>
      </c>
      <c r="D34" s="43">
        <f t="shared" si="0"/>
        <v>0</v>
      </c>
      <c r="E34" s="43">
        <f t="shared" si="1"/>
        <v>0</v>
      </c>
    </row>
    <row r="35" spans="1:5" ht="14.25" customHeight="1">
      <c r="A35" s="41">
        <v>2244</v>
      </c>
      <c r="B35" s="42" t="s">
        <v>18</v>
      </c>
      <c r="C35" s="43">
        <v>5.01</v>
      </c>
      <c r="D35" s="43">
        <f t="shared" si="0"/>
        <v>5.01</v>
      </c>
      <c r="E35" s="43">
        <f t="shared" si="1"/>
        <v>5.01</v>
      </c>
    </row>
    <row r="36" spans="1:5" ht="15" hidden="1">
      <c r="A36" s="41">
        <v>2247</v>
      </c>
      <c r="B36" s="50" t="s">
        <v>19</v>
      </c>
      <c r="C36" s="43">
        <v>0</v>
      </c>
      <c r="D36" s="43">
        <f t="shared" si="0"/>
        <v>0</v>
      </c>
      <c r="E36" s="43">
        <f t="shared" si="1"/>
        <v>0</v>
      </c>
    </row>
    <row r="37" spans="1:5" ht="14.25" customHeight="1">
      <c r="A37" s="41">
        <v>2249</v>
      </c>
      <c r="B37" s="42" t="s">
        <v>20</v>
      </c>
      <c r="C37" s="43">
        <v>1</v>
      </c>
      <c r="D37" s="43">
        <f t="shared" si="0"/>
        <v>1</v>
      </c>
      <c r="E37" s="43">
        <f t="shared" si="1"/>
        <v>1</v>
      </c>
    </row>
    <row r="38" spans="1:5" ht="15.75" customHeight="1">
      <c r="A38" s="21">
        <v>2251</v>
      </c>
      <c r="B38" s="24" t="s">
        <v>12</v>
      </c>
      <c r="C38" s="23">
        <v>1</v>
      </c>
      <c r="D38" s="23">
        <f t="shared" si="0"/>
        <v>1</v>
      </c>
      <c r="E38" s="23">
        <f t="shared" si="1"/>
        <v>1</v>
      </c>
    </row>
    <row r="39" spans="1:5" ht="15" hidden="1">
      <c r="A39" s="21">
        <v>2252</v>
      </c>
      <c r="B39" s="24" t="s">
        <v>13</v>
      </c>
      <c r="C39" s="23"/>
      <c r="D39" s="23">
        <f t="shared" si="0"/>
        <v>0</v>
      </c>
      <c r="E39" s="23">
        <f t="shared" si="1"/>
        <v>0</v>
      </c>
    </row>
    <row r="40" spans="1:5" ht="15" hidden="1">
      <c r="A40" s="21">
        <v>2259</v>
      </c>
      <c r="B40" s="24" t="s">
        <v>14</v>
      </c>
      <c r="C40" s="23"/>
      <c r="D40" s="23">
        <f t="shared" si="0"/>
        <v>0</v>
      </c>
      <c r="E40" s="23">
        <f t="shared" si="1"/>
        <v>0</v>
      </c>
    </row>
    <row r="41" spans="1:5" ht="15" hidden="1">
      <c r="A41" s="21">
        <v>2261</v>
      </c>
      <c r="B41" s="24" t="s">
        <v>21</v>
      </c>
      <c r="C41" s="23">
        <v>0</v>
      </c>
      <c r="D41" s="23">
        <f t="shared" si="0"/>
        <v>0</v>
      </c>
      <c r="E41" s="23">
        <f t="shared" si="1"/>
        <v>0</v>
      </c>
    </row>
    <row r="42" spans="1:5" ht="15" hidden="1">
      <c r="A42" s="21">
        <v>2262</v>
      </c>
      <c r="B42" s="24" t="s">
        <v>22</v>
      </c>
      <c r="C42" s="23">
        <v>0</v>
      </c>
      <c r="D42" s="23">
        <f t="shared" si="0"/>
        <v>0</v>
      </c>
      <c r="E42" s="23">
        <f t="shared" si="1"/>
        <v>0</v>
      </c>
    </row>
    <row r="43" spans="1:5" ht="13.5" customHeight="1">
      <c r="A43" s="21">
        <v>2263</v>
      </c>
      <c r="B43" s="24" t="s">
        <v>23</v>
      </c>
      <c r="C43" s="23">
        <v>1</v>
      </c>
      <c r="D43" s="23">
        <f t="shared" si="0"/>
        <v>1</v>
      </c>
      <c r="E43" s="23">
        <f t="shared" si="1"/>
        <v>1</v>
      </c>
    </row>
    <row r="44" spans="1:5" ht="15" hidden="1">
      <c r="A44" s="21">
        <v>2264</v>
      </c>
      <c r="B44" s="24" t="s">
        <v>24</v>
      </c>
      <c r="C44" s="23">
        <v>0</v>
      </c>
      <c r="D44" s="23">
        <f t="shared" si="0"/>
        <v>0</v>
      </c>
      <c r="E44" s="23">
        <f t="shared" si="1"/>
        <v>0</v>
      </c>
    </row>
    <row r="45" spans="1:5" ht="18.75" customHeight="1">
      <c r="A45" s="21">
        <v>2279</v>
      </c>
      <c r="B45" s="24" t="s">
        <v>25</v>
      </c>
      <c r="C45" s="23">
        <v>2</v>
      </c>
      <c r="D45" s="23">
        <f t="shared" si="0"/>
        <v>2</v>
      </c>
      <c r="E45" s="23">
        <f t="shared" si="1"/>
        <v>2</v>
      </c>
    </row>
    <row r="46" spans="1:5" ht="14.25" customHeight="1">
      <c r="A46" s="21">
        <v>2311</v>
      </c>
      <c r="B46" s="24" t="s">
        <v>26</v>
      </c>
      <c r="C46" s="23">
        <v>1</v>
      </c>
      <c r="D46" s="23">
        <f t="shared" si="0"/>
        <v>1</v>
      </c>
      <c r="E46" s="23">
        <f t="shared" si="1"/>
        <v>1</v>
      </c>
    </row>
    <row r="47" spans="1:5" ht="14.25" customHeight="1">
      <c r="A47" s="21">
        <v>2312</v>
      </c>
      <c r="B47" s="24" t="s">
        <v>27</v>
      </c>
      <c r="C47" s="23">
        <v>1</v>
      </c>
      <c r="D47" s="23">
        <f t="shared" si="0"/>
        <v>1</v>
      </c>
      <c r="E47" s="23">
        <f t="shared" si="1"/>
        <v>1</v>
      </c>
    </row>
    <row r="48" spans="1:5" ht="15" hidden="1">
      <c r="A48" s="21">
        <v>2321</v>
      </c>
      <c r="B48" s="24" t="s">
        <v>28</v>
      </c>
      <c r="C48" s="23">
        <v>0</v>
      </c>
      <c r="D48" s="23">
        <f t="shared" si="0"/>
        <v>0</v>
      </c>
      <c r="E48" s="23">
        <f t="shared" si="1"/>
        <v>0</v>
      </c>
    </row>
    <row r="49" spans="1:5" ht="12.75" customHeight="1">
      <c r="A49" s="21">
        <v>2322</v>
      </c>
      <c r="B49" s="24" t="s">
        <v>29</v>
      </c>
      <c r="C49" s="23">
        <v>1</v>
      </c>
      <c r="D49" s="23">
        <f t="shared" si="0"/>
        <v>1</v>
      </c>
      <c r="E49" s="23">
        <f t="shared" si="1"/>
        <v>1</v>
      </c>
    </row>
    <row r="50" spans="1:5" ht="15" hidden="1">
      <c r="A50" s="21">
        <v>2341</v>
      </c>
      <c r="B50" s="24" t="s">
        <v>30</v>
      </c>
      <c r="C50" s="23">
        <v>0</v>
      </c>
      <c r="D50" s="23">
        <f t="shared" si="0"/>
        <v>0</v>
      </c>
      <c r="E50" s="23">
        <f t="shared" si="1"/>
        <v>0</v>
      </c>
    </row>
    <row r="51" spans="1:5" ht="30" hidden="1">
      <c r="A51" s="21">
        <v>2344</v>
      </c>
      <c r="B51" s="24" t="s">
        <v>31</v>
      </c>
      <c r="C51" s="23"/>
      <c r="D51" s="23">
        <f t="shared" si="0"/>
        <v>0</v>
      </c>
      <c r="E51" s="23">
        <f t="shared" si="1"/>
        <v>0</v>
      </c>
    </row>
    <row r="52" spans="1:5" ht="15.75" customHeight="1">
      <c r="A52" s="21">
        <v>2350</v>
      </c>
      <c r="B52" s="24" t="s">
        <v>32</v>
      </c>
      <c r="C52" s="23">
        <v>2</v>
      </c>
      <c r="D52" s="23">
        <f t="shared" si="0"/>
        <v>2</v>
      </c>
      <c r="E52" s="23">
        <f t="shared" si="1"/>
        <v>2</v>
      </c>
    </row>
    <row r="53" spans="1:5" ht="14.25" customHeight="1">
      <c r="A53" s="21">
        <v>2361</v>
      </c>
      <c r="B53" s="24" t="s">
        <v>33</v>
      </c>
      <c r="C53" s="23">
        <v>1</v>
      </c>
      <c r="D53" s="23">
        <f t="shared" si="0"/>
        <v>1</v>
      </c>
      <c r="E53" s="23">
        <f t="shared" si="1"/>
        <v>1</v>
      </c>
    </row>
    <row r="54" spans="1:5" ht="15" hidden="1">
      <c r="A54" s="21">
        <v>2362</v>
      </c>
      <c r="B54" s="24" t="s">
        <v>34</v>
      </c>
      <c r="C54" s="23"/>
      <c r="D54" s="23">
        <f t="shared" si="0"/>
        <v>0</v>
      </c>
      <c r="E54" s="23">
        <f t="shared" si="1"/>
        <v>0</v>
      </c>
    </row>
    <row r="55" spans="1:5" ht="15" hidden="1">
      <c r="A55" s="21">
        <v>2363</v>
      </c>
      <c r="B55" s="24" t="s">
        <v>35</v>
      </c>
      <c r="C55" s="23"/>
      <c r="D55" s="23">
        <f t="shared" si="0"/>
        <v>0</v>
      </c>
      <c r="E55" s="23">
        <f t="shared" si="1"/>
        <v>0</v>
      </c>
    </row>
    <row r="56" spans="1:5" ht="15" hidden="1">
      <c r="A56" s="21">
        <v>2370</v>
      </c>
      <c r="B56" s="24" t="s">
        <v>36</v>
      </c>
      <c r="C56" s="23"/>
      <c r="D56" s="23">
        <f t="shared" si="0"/>
        <v>0</v>
      </c>
      <c r="E56" s="23">
        <f t="shared" si="1"/>
        <v>0</v>
      </c>
    </row>
    <row r="57" spans="1:5" ht="15" hidden="1">
      <c r="A57" s="21">
        <v>2400</v>
      </c>
      <c r="B57" s="24" t="s">
        <v>51</v>
      </c>
      <c r="C57" s="23">
        <v>0</v>
      </c>
      <c r="D57" s="23">
        <f t="shared" si="0"/>
        <v>0</v>
      </c>
      <c r="E57" s="23">
        <f t="shared" si="1"/>
        <v>0</v>
      </c>
    </row>
    <row r="58" spans="1:5" ht="14.25" customHeight="1">
      <c r="A58" s="21">
        <v>2512</v>
      </c>
      <c r="B58" s="24" t="s">
        <v>37</v>
      </c>
      <c r="C58" s="23">
        <v>9.23</v>
      </c>
      <c r="D58" s="23">
        <f t="shared" si="0"/>
        <v>9.23</v>
      </c>
      <c r="E58" s="23">
        <f t="shared" si="1"/>
        <v>9.23</v>
      </c>
    </row>
    <row r="59" spans="1:5" ht="29.25" customHeight="1">
      <c r="A59" s="41">
        <v>2513</v>
      </c>
      <c r="B59" s="42" t="s">
        <v>38</v>
      </c>
      <c r="C59" s="43">
        <v>1</v>
      </c>
      <c r="D59" s="43">
        <f t="shared" si="0"/>
        <v>1</v>
      </c>
      <c r="E59" s="43">
        <f t="shared" si="1"/>
        <v>1</v>
      </c>
    </row>
    <row r="60" spans="1:5" ht="15" hidden="1">
      <c r="A60" s="21">
        <v>2515</v>
      </c>
      <c r="B60" s="24" t="s">
        <v>39</v>
      </c>
      <c r="C60" s="23">
        <v>0</v>
      </c>
      <c r="D60" s="23">
        <f t="shared" si="0"/>
        <v>0</v>
      </c>
      <c r="E60" s="23">
        <f t="shared" si="1"/>
        <v>0</v>
      </c>
    </row>
    <row r="61" spans="1:5" ht="18" customHeight="1">
      <c r="A61" s="21">
        <v>2519</v>
      </c>
      <c r="B61" s="24" t="s">
        <v>42</v>
      </c>
      <c r="C61" s="23">
        <v>2</v>
      </c>
      <c r="D61" s="23">
        <f t="shared" si="0"/>
        <v>2</v>
      </c>
      <c r="E61" s="23">
        <f t="shared" si="1"/>
        <v>2</v>
      </c>
    </row>
    <row r="62" spans="1:5" ht="15" hidden="1">
      <c r="A62" s="21">
        <v>6240</v>
      </c>
      <c r="B62" s="24"/>
      <c r="C62" s="23"/>
      <c r="D62" s="23">
        <f aca="true" t="shared" si="2" ref="D62:D68">C62/10*20</f>
        <v>0</v>
      </c>
      <c r="E62" s="23">
        <f t="shared" si="1"/>
        <v>0</v>
      </c>
    </row>
    <row r="63" spans="1:5" ht="15" hidden="1">
      <c r="A63" s="21">
        <v>6290</v>
      </c>
      <c r="B63" s="24"/>
      <c r="C63" s="23"/>
      <c r="D63" s="23">
        <f t="shared" si="2"/>
        <v>0</v>
      </c>
      <c r="E63" s="23">
        <f t="shared" si="1"/>
        <v>0</v>
      </c>
    </row>
    <row r="64" spans="1:5" ht="15" hidden="1">
      <c r="A64" s="21">
        <v>5121</v>
      </c>
      <c r="B64" s="24" t="s">
        <v>40</v>
      </c>
      <c r="C64" s="23">
        <v>0</v>
      </c>
      <c r="D64" s="23">
        <f t="shared" si="2"/>
        <v>0</v>
      </c>
      <c r="E64" s="23">
        <f t="shared" si="1"/>
        <v>0</v>
      </c>
    </row>
    <row r="65" spans="1:5" ht="15" hidden="1">
      <c r="A65" s="21">
        <v>5232</v>
      </c>
      <c r="B65" s="24" t="s">
        <v>41</v>
      </c>
      <c r="C65" s="23">
        <v>0</v>
      </c>
      <c r="D65" s="23">
        <f t="shared" si="2"/>
        <v>0</v>
      </c>
      <c r="E65" s="23">
        <f t="shared" si="1"/>
        <v>0</v>
      </c>
    </row>
    <row r="66" spans="1:5" ht="15" hidden="1">
      <c r="A66" s="21">
        <v>5238</v>
      </c>
      <c r="B66" s="24" t="s">
        <v>43</v>
      </c>
      <c r="C66" s="23">
        <v>0</v>
      </c>
      <c r="D66" s="23">
        <f t="shared" si="2"/>
        <v>0</v>
      </c>
      <c r="E66" s="23">
        <f t="shared" si="1"/>
        <v>0</v>
      </c>
    </row>
    <row r="67" spans="1:5" ht="15" hidden="1">
      <c r="A67" s="21">
        <v>5240</v>
      </c>
      <c r="B67" s="24" t="s">
        <v>44</v>
      </c>
      <c r="C67" s="23">
        <v>0</v>
      </c>
      <c r="D67" s="23">
        <f t="shared" si="2"/>
        <v>0</v>
      </c>
      <c r="E67" s="23">
        <f t="shared" si="1"/>
        <v>0</v>
      </c>
    </row>
    <row r="68" spans="1:5" ht="15" hidden="1">
      <c r="A68" s="21">
        <v>5250</v>
      </c>
      <c r="B68" s="24" t="s">
        <v>45</v>
      </c>
      <c r="C68" s="23"/>
      <c r="D68" s="23">
        <f t="shared" si="2"/>
        <v>0</v>
      </c>
      <c r="E68" s="23">
        <f t="shared" si="1"/>
        <v>0</v>
      </c>
    </row>
    <row r="69" spans="1:5" ht="14.25" customHeight="1">
      <c r="A69" s="29"/>
      <c r="B69" s="31" t="s">
        <v>9</v>
      </c>
      <c r="C69" s="27">
        <f>SUM(C25:C68)</f>
        <v>40.239999999999995</v>
      </c>
      <c r="D69" s="27">
        <f>SUM(D25:D68)</f>
        <v>40.239999999999995</v>
      </c>
      <c r="E69" s="27">
        <f>SUM(E25:E68)</f>
        <v>40.239999999999995</v>
      </c>
    </row>
    <row r="70" spans="1:5" ht="13.5" customHeight="1">
      <c r="A70" s="29"/>
      <c r="B70" s="31" t="s">
        <v>52</v>
      </c>
      <c r="C70" s="27">
        <f>C69+C23</f>
        <v>53.199999999999996</v>
      </c>
      <c r="D70" s="27">
        <f>D69+D23</f>
        <v>53.199999999999996</v>
      </c>
      <c r="E70" s="27">
        <f>E69+E23</f>
        <v>53.199999999999996</v>
      </c>
    </row>
    <row r="71" spans="1:5" ht="15">
      <c r="A71" s="32"/>
      <c r="B71" s="14"/>
      <c r="C71" s="33"/>
      <c r="D71" s="33"/>
      <c r="E71" s="33"/>
    </row>
    <row r="72" spans="1:5" ht="15.75" customHeight="1">
      <c r="A72" s="61" t="s">
        <v>73</v>
      </c>
      <c r="B72" s="62"/>
      <c r="C72" s="34">
        <v>10</v>
      </c>
      <c r="D72" s="3">
        <v>10</v>
      </c>
      <c r="E72" s="3">
        <v>10</v>
      </c>
    </row>
    <row r="73" spans="1:5" ht="29.25" customHeight="1">
      <c r="A73" s="61" t="s">
        <v>74</v>
      </c>
      <c r="B73" s="62"/>
      <c r="C73" s="35">
        <f>C70/C72</f>
        <v>5.319999999999999</v>
      </c>
      <c r="D73" s="27">
        <f>D70/D72</f>
        <v>5.319999999999999</v>
      </c>
      <c r="E73" s="27">
        <f>E70/E72</f>
        <v>5.319999999999999</v>
      </c>
    </row>
    <row r="74" spans="1:5" ht="15.75" customHeight="1">
      <c r="A74" s="14"/>
      <c r="B74" s="7"/>
      <c r="C74" s="7"/>
      <c r="D74" s="7"/>
      <c r="E74" s="7"/>
    </row>
    <row r="75" spans="1:5" s="5" customFormat="1" ht="15" customHeight="1">
      <c r="A75" s="61" t="s">
        <v>75</v>
      </c>
      <c r="B75" s="62"/>
      <c r="C75" s="4"/>
      <c r="D75" s="4"/>
      <c r="E75" s="4"/>
    </row>
    <row r="76" spans="1:5" s="5" customFormat="1" ht="31.5" customHeight="1">
      <c r="A76" s="61" t="s">
        <v>76</v>
      </c>
      <c r="B76" s="62"/>
      <c r="C76" s="4"/>
      <c r="D76" s="4"/>
      <c r="E76" s="4"/>
    </row>
    <row r="77" spans="1:3" ht="13.5" customHeight="1">
      <c r="A77" s="6"/>
      <c r="B77" s="7"/>
      <c r="C77" s="8"/>
    </row>
    <row r="78" s="5" customFormat="1" ht="17.25" customHeight="1">
      <c r="A78" s="5" t="s">
        <v>77</v>
      </c>
    </row>
    <row r="79" s="5" customFormat="1" ht="12.75" customHeight="1"/>
    <row r="80" spans="1:2" s="5" customFormat="1" ht="15" customHeight="1">
      <c r="A80" s="5" t="s">
        <v>79</v>
      </c>
      <c r="B80" s="10"/>
    </row>
    <row r="81" s="5" customFormat="1" ht="14.25" customHeight="1">
      <c r="B81" s="11" t="s">
        <v>78</v>
      </c>
    </row>
    <row r="82" spans="2:5" ht="15">
      <c r="B82" s="64"/>
      <c r="C82" s="64"/>
      <c r="D82" s="7"/>
      <c r="E82" s="7"/>
    </row>
    <row r="83" spans="4:5" ht="15">
      <c r="D83" s="8"/>
      <c r="E83" s="8"/>
    </row>
  </sheetData>
  <sheetProtection/>
  <mergeCells count="15">
    <mergeCell ref="B82:C82"/>
    <mergeCell ref="A10:C10"/>
    <mergeCell ref="B11:C11"/>
    <mergeCell ref="B8:C8"/>
    <mergeCell ref="A9:C9"/>
    <mergeCell ref="B12:E12"/>
    <mergeCell ref="A7:E7"/>
    <mergeCell ref="B1:D1"/>
    <mergeCell ref="B3:D3"/>
    <mergeCell ref="B5:D5"/>
    <mergeCell ref="A75:B75"/>
    <mergeCell ref="A76:B76"/>
    <mergeCell ref="A72:B72"/>
    <mergeCell ref="B6:D6"/>
    <mergeCell ref="A73:B73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Kīse, 67021651, Inese.Kise@lm.gov.lv,
fakss 67021678
</dc:description>
  <cp:lastModifiedBy>Liga Juste</cp:lastModifiedBy>
  <cp:lastPrinted>2013-06-19T11:26:37Z</cp:lastPrinted>
  <dcterms:created xsi:type="dcterms:W3CDTF">2008-09-26T08:09:16Z</dcterms:created>
  <dcterms:modified xsi:type="dcterms:W3CDTF">2013-08-29T13:58:18Z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