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1400" windowWidth="14805" windowHeight="7830"/>
  </bookViews>
  <sheets>
    <sheet name="pārrēķins_cenrādis" sheetId="12" r:id="rId1"/>
    <sheet name="Sheet1" sheetId="22" r:id="rId2"/>
  </sheets>
  <definedNames>
    <definedName name="_xlnm.Print_Area" localSheetId="0">pārrēķins_cenrādis!$A$1:$K$93</definedName>
    <definedName name="_xlnm.Print_Titles" localSheetId="0">pārrēķins_cenrādis!$5:$5</definedName>
  </definedNames>
  <calcPr calcId="125725"/>
</workbook>
</file>

<file path=xl/calcChain.xml><?xml version="1.0" encoding="utf-8"?>
<calcChain xmlns="http://schemas.openxmlformats.org/spreadsheetml/2006/main">
  <c r="K25" i="12"/>
  <c r="E80" l="1"/>
  <c r="H84"/>
  <c r="G84"/>
  <c r="E84"/>
  <c r="H83"/>
  <c r="G83"/>
  <c r="E83"/>
  <c r="H82"/>
  <c r="G82"/>
  <c r="E82"/>
  <c r="H81"/>
  <c r="G81"/>
  <c r="E81"/>
  <c r="H80"/>
  <c r="G80"/>
  <c r="H79"/>
  <c r="G79"/>
  <c r="E79"/>
  <c r="H78"/>
  <c r="G78"/>
  <c r="E78"/>
  <c r="H77"/>
  <c r="G77"/>
  <c r="E77"/>
  <c r="H76"/>
  <c r="G76"/>
  <c r="E76"/>
  <c r="H75"/>
  <c r="G75"/>
  <c r="E75"/>
  <c r="H74"/>
  <c r="G74"/>
  <c r="E74"/>
  <c r="H72"/>
  <c r="G72"/>
  <c r="E72"/>
  <c r="H71"/>
  <c r="G71"/>
  <c r="E71"/>
  <c r="H70"/>
  <c r="G70"/>
  <c r="E70"/>
  <c r="H69"/>
  <c r="G69"/>
  <c r="H68"/>
  <c r="G68"/>
  <c r="H67"/>
  <c r="G67"/>
  <c r="H66"/>
  <c r="G66"/>
  <c r="H64"/>
  <c r="G64"/>
  <c r="E64"/>
  <c r="H63"/>
  <c r="G63"/>
  <c r="E63"/>
  <c r="H62"/>
  <c r="G62"/>
  <c r="E62"/>
  <c r="H61"/>
  <c r="G61"/>
  <c r="E61"/>
  <c r="H59"/>
  <c r="G59"/>
  <c r="E59"/>
  <c r="H58"/>
  <c r="G58"/>
  <c r="E58"/>
  <c r="H57"/>
  <c r="G57"/>
  <c r="E57"/>
  <c r="E56"/>
  <c r="H56"/>
  <c r="G56"/>
  <c r="H54"/>
  <c r="G54"/>
  <c r="H53"/>
  <c r="G53"/>
  <c r="H52"/>
  <c r="G52"/>
  <c r="H51"/>
  <c r="G51"/>
  <c r="H50"/>
  <c r="H49"/>
  <c r="H48"/>
  <c r="G50"/>
  <c r="G49"/>
  <c r="G48"/>
  <c r="G46"/>
  <c r="G45"/>
  <c r="G44"/>
  <c r="G43"/>
  <c r="G42"/>
  <c r="G40"/>
  <c r="G39"/>
  <c r="H46"/>
  <c r="H45"/>
  <c r="H44"/>
  <c r="H43"/>
  <c r="H42"/>
  <c r="H40"/>
  <c r="H39"/>
  <c r="H38"/>
  <c r="G38"/>
  <c r="H35"/>
  <c r="H34"/>
  <c r="H33"/>
  <c r="H32"/>
  <c r="H31"/>
  <c r="G35"/>
  <c r="G34"/>
  <c r="G33"/>
  <c r="G32"/>
  <c r="G31"/>
  <c r="H30"/>
  <c r="G30"/>
  <c r="H28"/>
  <c r="H27"/>
  <c r="H26"/>
  <c r="G28"/>
  <c r="G27"/>
  <c r="G26"/>
  <c r="H24"/>
  <c r="G24"/>
  <c r="H21"/>
  <c r="H20"/>
  <c r="H19"/>
  <c r="H18"/>
  <c r="H17"/>
  <c r="G21"/>
  <c r="G20"/>
  <c r="G19"/>
  <c r="G18"/>
  <c r="G17"/>
  <c r="H16"/>
  <c r="G16"/>
  <c r="G14"/>
  <c r="H14"/>
  <c r="H12"/>
  <c r="H11"/>
  <c r="H10"/>
  <c r="H9"/>
  <c r="H8"/>
  <c r="G12"/>
  <c r="G11"/>
  <c r="G10"/>
  <c r="G9"/>
  <c r="G8"/>
  <c r="E12"/>
  <c r="E11"/>
  <c r="E10"/>
  <c r="E9"/>
  <c r="E8"/>
  <c r="I16" l="1"/>
  <c r="K16"/>
  <c r="I19"/>
  <c r="K19"/>
  <c r="I21"/>
  <c r="K21"/>
  <c r="K26"/>
  <c r="I26"/>
  <c r="K28"/>
  <c r="I28"/>
  <c r="K30"/>
  <c r="I30"/>
  <c r="I31"/>
  <c r="K31"/>
  <c r="I33"/>
  <c r="K33"/>
  <c r="I35"/>
  <c r="K35"/>
  <c r="K38"/>
  <c r="I38"/>
  <c r="I40"/>
  <c r="K40"/>
  <c r="K43"/>
  <c r="I43"/>
  <c r="K45"/>
  <c r="I45"/>
  <c r="I48"/>
  <c r="K48"/>
  <c r="K50"/>
  <c r="I50"/>
  <c r="K51"/>
  <c r="I51"/>
  <c r="K52"/>
  <c r="I52"/>
  <c r="K53"/>
  <c r="I53"/>
  <c r="K54"/>
  <c r="I54"/>
  <c r="K56"/>
  <c r="I56"/>
  <c r="J56"/>
  <c r="J57"/>
  <c r="K57"/>
  <c r="I57"/>
  <c r="J59"/>
  <c r="K59"/>
  <c r="I59"/>
  <c r="K62"/>
  <c r="J62"/>
  <c r="I62"/>
  <c r="J64"/>
  <c r="K64"/>
  <c r="I64"/>
  <c r="I66"/>
  <c r="K66"/>
  <c r="I67"/>
  <c r="K67"/>
  <c r="K68"/>
  <c r="I68"/>
  <c r="I69"/>
  <c r="K69"/>
  <c r="K71"/>
  <c r="J71"/>
  <c r="I71"/>
  <c r="J74"/>
  <c r="K74"/>
  <c r="I74"/>
  <c r="J76"/>
  <c r="K76"/>
  <c r="I76"/>
  <c r="J78"/>
  <c r="K78"/>
  <c r="I78"/>
  <c r="K81"/>
  <c r="I81"/>
  <c r="J81"/>
  <c r="J83"/>
  <c r="K83"/>
  <c r="I83"/>
  <c r="I17"/>
  <c r="K17"/>
  <c r="I24"/>
  <c r="K24"/>
  <c r="I14"/>
  <c r="K14"/>
  <c r="K18"/>
  <c r="I18"/>
  <c r="I20"/>
  <c r="K20"/>
  <c r="K27"/>
  <c r="I27"/>
  <c r="K32"/>
  <c r="I32"/>
  <c r="K34"/>
  <c r="I34"/>
  <c r="K39"/>
  <c r="I39"/>
  <c r="I42"/>
  <c r="K42"/>
  <c r="K44"/>
  <c r="I44"/>
  <c r="K46"/>
  <c r="I46"/>
  <c r="K49"/>
  <c r="I49"/>
  <c r="K58"/>
  <c r="I58"/>
  <c r="J58"/>
  <c r="K61"/>
  <c r="I61"/>
  <c r="J61"/>
  <c r="K63"/>
  <c r="J63"/>
  <c r="I63"/>
  <c r="K70"/>
  <c r="I70"/>
  <c r="J70"/>
  <c r="K72"/>
  <c r="J72"/>
  <c r="I72"/>
  <c r="K75"/>
  <c r="I75"/>
  <c r="J75"/>
  <c r="K77"/>
  <c r="I77"/>
  <c r="J77"/>
  <c r="K79"/>
  <c r="I79"/>
  <c r="J79"/>
  <c r="J80"/>
  <c r="K80"/>
  <c r="I80"/>
  <c r="K82"/>
  <c r="I82"/>
  <c r="J82"/>
  <c r="K84"/>
  <c r="I84"/>
  <c r="J84"/>
  <c r="K10"/>
  <c r="I10"/>
  <c r="J10"/>
  <c r="K12"/>
  <c r="I12"/>
  <c r="J12"/>
  <c r="K9"/>
  <c r="I9"/>
  <c r="J9"/>
  <c r="K11"/>
  <c r="I11"/>
  <c r="J11"/>
  <c r="J8"/>
  <c r="I8"/>
  <c r="K8"/>
</calcChain>
</file>

<file path=xl/sharedStrings.xml><?xml version="1.0" encoding="utf-8"?>
<sst xmlns="http://schemas.openxmlformats.org/spreadsheetml/2006/main" count="230" uniqueCount="162">
  <si>
    <t>Nr.p.k.</t>
  </si>
  <si>
    <t>3.</t>
  </si>
  <si>
    <t>5.</t>
  </si>
  <si>
    <t>Maksas pakalpojuma nosaukums</t>
  </si>
  <si>
    <t>1.1.</t>
  </si>
  <si>
    <t>vienģimenes mājai, vasarnīcai, zemnieku saimniecībai</t>
  </si>
  <si>
    <t>1.2.</t>
  </si>
  <si>
    <t>daudzdzīvokļu mājai</t>
  </si>
  <si>
    <t>1.3.</t>
  </si>
  <si>
    <t>publiskai ēkai</t>
  </si>
  <si>
    <t>1.4.</t>
  </si>
  <si>
    <t>ražošanas objektam</t>
  </si>
  <si>
    <t>1.5.</t>
  </si>
  <si>
    <t>inženierbūvei (arī autostāvvietai)</t>
  </si>
  <si>
    <t>Projekta higiēnas prasību ievērošanas novērtēšana (saskaņojot atkāpes no būvniecību reglamentējošo normatīvo aktu tehniskajām prasībām)*</t>
  </si>
  <si>
    <t>2.1.</t>
  </si>
  <si>
    <t>daudzstāvu daudzdzīvokļu dzīvojamam namam</t>
  </si>
  <si>
    <t>2.2.</t>
  </si>
  <si>
    <t>publiskai ēkai (objektiem, kam normatīvajos aktos ir noteiktas higiēnas prasības)</t>
  </si>
  <si>
    <t>2.2.1.</t>
  </si>
  <si>
    <t>2.2.2.</t>
  </si>
  <si>
    <t>2.2.3.</t>
  </si>
  <si>
    <t>2.2.4.</t>
  </si>
  <si>
    <t>2.2.5.</t>
  </si>
  <si>
    <t>2.3.</t>
  </si>
  <si>
    <t>citiem paaugstināta riska objektiem atbilstoši Epidemioloģiskās drošības likumam, kas nav minēti šā pielikuma 2.2.apakšpunktā</t>
  </si>
  <si>
    <t>Atzinuma sagatavošana par objekta (būves) gatavību ekspluatācijai*</t>
  </si>
  <si>
    <t>3.1.</t>
  </si>
  <si>
    <t>sabiedriski nozīmīgām būvēm</t>
  </si>
  <si>
    <t>3.1.1.</t>
  </si>
  <si>
    <t>3.1.2.</t>
  </si>
  <si>
    <t>publiskai ēkai, ražošanas objektam</t>
  </si>
  <si>
    <t>3.1.2.1.</t>
  </si>
  <si>
    <t>3.1.2.2.</t>
  </si>
  <si>
    <t>3.1.2.3.</t>
  </si>
  <si>
    <t>3.1.3.</t>
  </si>
  <si>
    <t>inženierbūvei un komunikāciju tīklam</t>
  </si>
  <si>
    <t>3.1.3.1.</t>
  </si>
  <si>
    <t>autostāvvietai līdz 100 automašīnām</t>
  </si>
  <si>
    <t>3.1.3.2.</t>
  </si>
  <si>
    <t>autostāvvietai līdz 300 automašīnām</t>
  </si>
  <si>
    <t>3.1.3.3.</t>
  </si>
  <si>
    <t>autostāvvietai vairāk nekā 300 automašīnām</t>
  </si>
  <si>
    <t>3.1.3.4.</t>
  </si>
  <si>
    <t>angāram, noliktavai, īslaicīgas lietošanas būvei</t>
  </si>
  <si>
    <t>3.1.3.5.</t>
  </si>
  <si>
    <t>ceļu inženierkomunikācijai</t>
  </si>
  <si>
    <t>3.1.3.6.</t>
  </si>
  <si>
    <t>citam objektam, ja pašvaldība to ir noteikusi kā sabiedriski nozīmīgu būvi attiecīgajā teritorijā</t>
  </si>
  <si>
    <t>3.2.</t>
  </si>
  <si>
    <t>3.2.1.</t>
  </si>
  <si>
    <t>3.2.1.1.</t>
  </si>
  <si>
    <t>3.2.1.2.</t>
  </si>
  <si>
    <t>3.2.2.</t>
  </si>
  <si>
    <t>3.2.3.</t>
  </si>
  <si>
    <t>3.2.3.1.</t>
  </si>
  <si>
    <t>3.2.3.2.</t>
  </si>
  <si>
    <t>3.2.3.3.</t>
  </si>
  <si>
    <t>3.2.3.4.</t>
  </si>
  <si>
    <t>3.2.3.5.</t>
  </si>
  <si>
    <t>3.2.4.</t>
  </si>
  <si>
    <t>3.2.4.1.</t>
  </si>
  <si>
    <t>3.2.4.2.</t>
  </si>
  <si>
    <t>3.2.4.3.</t>
  </si>
  <si>
    <t>3.2.4.4.</t>
  </si>
  <si>
    <t>3.2.4.5.</t>
  </si>
  <si>
    <t>3.2.4.6.</t>
  </si>
  <si>
    <t>ūdensvadu un kanalizācijas tīklam un būvei</t>
  </si>
  <si>
    <t>3.2.4.7.</t>
  </si>
  <si>
    <t>citam objektam (piemēram, uztveršanas un pārraidī­šanas antenai, radaram)</t>
  </si>
  <si>
    <t>Higiēnas prasību ievērošanas novērtēšana objektiem, kam normatīvajos aktos nav noteiktas higiēnas prasības (pakalpojums nav obligāts saskaņā ar normatīvajiem aktiem un tiek sniegts pēc objekta īpašnieka brīvprātīga pieprasījuma)</t>
  </si>
  <si>
    <t>4.1.</t>
  </si>
  <si>
    <t>ražošanas uzņēmumam</t>
  </si>
  <si>
    <t>4.2.</t>
  </si>
  <si>
    <t>tirdzniecības uzņēmumam</t>
  </si>
  <si>
    <t>4.3.</t>
  </si>
  <si>
    <t>šahtveida akai</t>
  </si>
  <si>
    <t>4.4.</t>
  </si>
  <si>
    <t>dzīvojamai mājai, dzīvoklim</t>
  </si>
  <si>
    <t>4.5.</t>
  </si>
  <si>
    <t>citam objektam</t>
  </si>
  <si>
    <t>4.5.1.</t>
  </si>
  <si>
    <t>4.5.2.</t>
  </si>
  <si>
    <t>4.6.</t>
  </si>
  <si>
    <t>inženiertehniskai būvei</t>
  </si>
  <si>
    <t>Atzinuma sagatavošana par fizikālo faktoru (troksnis, EML) iespējamo līmeņu aprēķiniem</t>
  </si>
  <si>
    <t>Kuģa sanitārās apstrādes kontroles atbrīvojuma apliecības vai kuģa sanitārās apstrādes kontroles apliecības izsniegšana*</t>
  </si>
  <si>
    <t>6.1.</t>
  </si>
  <si>
    <t>6.2.</t>
  </si>
  <si>
    <t>6.3.</t>
  </si>
  <si>
    <t>Atzinuma sagatavošana par kuģa attīrīšanas iekārtu darbības efektivitāti*</t>
  </si>
  <si>
    <t>Transporta nodrošinājums higiēniskās novērtēšanas pakalpojumu sniegšanā</t>
  </si>
  <si>
    <t>Speciālista atzinuma sagatavošana par mikrobioloģiskās, ķīmiskās un fizikālās testēšanas rezultātiem</t>
  </si>
  <si>
    <t>Laboratorisko izmeklējumu un mērījumu uzdevuma izstrādāšana mikrobioloģiskajiem, ķīmiskajiem un fizikālajiem izmeklējumiem</t>
  </si>
  <si>
    <t>Parauga ņemšana higiēniskajiem un mikrobioloģiskajiem izmeklējumiem pēc personas pieprasījuma</t>
  </si>
  <si>
    <t>11.1.</t>
  </si>
  <si>
    <t>nomazgājumam</t>
  </si>
  <si>
    <t>11.2.</t>
  </si>
  <si>
    <t>dzeramajam ūdenim</t>
  </si>
  <si>
    <t>11.3.</t>
  </si>
  <si>
    <t>atklāto ūdenstilpju ūdenim</t>
  </si>
  <si>
    <t>11.4.</t>
  </si>
  <si>
    <t>kuģa notekūdeņiem</t>
  </si>
  <si>
    <t>Produkta higiēnas novērtējums un dokumenta noformēšana (pakalpojums nav noteikts normatīvajos aktos un tiek sniegts pēc personas brīvprātīga pieprasījuma)</t>
  </si>
  <si>
    <t>Veselību ietekmējošo vides faktoru (tai skaitā ķīmisko vielu un produktu) riska izvērtēšana</t>
  </si>
  <si>
    <t>Seminārs par Veselības inspekcijas kompetencē esošajiem jautājumiem (pēc klienta pieprasījuma)</t>
  </si>
  <si>
    <t>Atzinuma sagatavošana par vides faktoru ietekmi uz veselību, būvprojekta novērtēšana (pēc ierosinātāja pieprasījuma)</t>
  </si>
  <si>
    <t>Apmācība par higiēnas prasību nodrošināšanu nodarbinātajiem, kuru darbs saistīts ar iespējamu risku citu cilvēku veselībai</t>
  </si>
  <si>
    <t>Ārstniecības personu un ārstniecības atbalsta personu reģistrācijas apliecības vai ārvalstīs iegūtās profesionālās kvalifikācijas atzīšanas apliecības dublikāta izsniegšana</t>
  </si>
  <si>
    <t>Statistiskās informācijas materiālu sagatavošana (valsts un pašvaldību institūcijām pakalpojums bez maksas)</t>
  </si>
  <si>
    <t>Ministru kabineta 06.10.2009. noteikumi Nr.1153 ''Noteikumi par Veselības inspekcijas sniegto publisko maksas pakalpojumu cenrādi''</t>
  </si>
  <si>
    <t>Mērvienība</t>
  </si>
  <si>
    <t>2.a.</t>
  </si>
  <si>
    <t>2.b.</t>
  </si>
  <si>
    <t>2.c.</t>
  </si>
  <si>
    <t>higiēnas uzdevums</t>
  </si>
  <si>
    <t>Nosacījumu sagatavošana higiēnas prasību ievērošanai projektēšanas stadijā (pakalpojums nav obligāts  saskaņā ar normatīvajiem aktiem un tiek sniegts pēc būvniecības ierosinātāja brīvprātīga pieprasījuma, ja tiek paredzētas atkāpes no normatīvajos aktos notektajām higiēnas prasībām)</t>
  </si>
  <si>
    <t>atzinums</t>
  </si>
  <si>
    <t>apliecība</t>
  </si>
  <si>
    <t>kilometrs</t>
  </si>
  <si>
    <t>uzdevums</t>
  </si>
  <si>
    <t>paraugs</t>
  </si>
  <si>
    <t>novērtējums</t>
  </si>
  <si>
    <t>eksperta stunda</t>
  </si>
  <si>
    <t>akadēmiskā stunda</t>
  </si>
  <si>
    <t>viss kurss</t>
  </si>
  <si>
    <t>dublikāts</t>
  </si>
  <si>
    <t>stunda</t>
  </si>
  <si>
    <t>Piezīme.</t>
  </si>
  <si>
    <t>Veselības ministre</t>
  </si>
  <si>
    <t>I.Circene</t>
  </si>
  <si>
    <r>
      <t>ar platību līdz 500 m</t>
    </r>
    <r>
      <rPr>
        <vertAlign val="superscript"/>
        <sz val="12"/>
        <rFont val="Times New Roman"/>
        <family val="1"/>
        <charset val="186"/>
      </rPr>
      <t>2</t>
    </r>
  </si>
  <si>
    <r>
      <t>ar platību no 501 m</t>
    </r>
    <r>
      <rPr>
        <vertAlign val="superscript"/>
        <sz val="12"/>
        <rFont val="Times New Roman"/>
        <family val="1"/>
        <charset val="186"/>
      </rPr>
      <t>2</t>
    </r>
    <r>
      <rPr>
        <sz val="12"/>
        <color indexed="8"/>
        <rFont val="Times New Roman"/>
        <family val="1"/>
        <charset val="186"/>
      </rPr>
      <t xml:space="preserve"> līdz 1 000 m</t>
    </r>
    <r>
      <rPr>
        <vertAlign val="superscript"/>
        <sz val="12"/>
        <rFont val="Times New Roman"/>
        <family val="1"/>
        <charset val="186"/>
      </rPr>
      <t>2</t>
    </r>
  </si>
  <si>
    <r>
      <t>ar platību no 1 001 m</t>
    </r>
    <r>
      <rPr>
        <vertAlign val="superscript"/>
        <sz val="12"/>
        <rFont val="Times New Roman"/>
        <family val="1"/>
        <charset val="186"/>
      </rPr>
      <t>2</t>
    </r>
    <r>
      <rPr>
        <sz val="12"/>
        <color indexed="8"/>
        <rFont val="Times New Roman"/>
        <family val="1"/>
        <charset val="186"/>
      </rPr>
      <t xml:space="preserve"> līdz 5 000 m</t>
    </r>
    <r>
      <rPr>
        <vertAlign val="superscript"/>
        <sz val="12"/>
        <rFont val="Times New Roman"/>
        <family val="1"/>
        <charset val="186"/>
      </rPr>
      <t>2</t>
    </r>
  </si>
  <si>
    <r>
      <t>ar platību no 5 001 m</t>
    </r>
    <r>
      <rPr>
        <vertAlign val="superscript"/>
        <sz val="12"/>
        <rFont val="Times New Roman"/>
        <family val="1"/>
        <charset val="186"/>
      </rPr>
      <t>2</t>
    </r>
    <r>
      <rPr>
        <sz val="12"/>
        <color indexed="8"/>
        <rFont val="Times New Roman"/>
        <family val="1"/>
        <charset val="186"/>
      </rPr>
      <t xml:space="preserve"> līdz 10 000 m</t>
    </r>
    <r>
      <rPr>
        <vertAlign val="superscript"/>
        <sz val="12"/>
        <rFont val="Times New Roman"/>
        <family val="1"/>
        <charset val="186"/>
      </rPr>
      <t>2</t>
    </r>
  </si>
  <si>
    <r>
      <t>ar platību vairāk nekā 10 001 m</t>
    </r>
    <r>
      <rPr>
        <vertAlign val="superscript"/>
        <sz val="12"/>
        <rFont val="Times New Roman"/>
        <family val="1"/>
        <charset val="186"/>
      </rPr>
      <t>2</t>
    </r>
  </si>
  <si>
    <r>
      <t>ar platību vairāk nekā 10 000 m</t>
    </r>
    <r>
      <rPr>
        <vertAlign val="superscript"/>
        <sz val="12"/>
        <rFont val="Times New Roman"/>
        <family val="1"/>
        <charset val="186"/>
      </rPr>
      <t>2</t>
    </r>
  </si>
  <si>
    <r>
      <t>ar platību līdz 200 m</t>
    </r>
    <r>
      <rPr>
        <vertAlign val="superscript"/>
        <sz val="12"/>
        <rFont val="Times New Roman"/>
        <family val="1"/>
        <charset val="186"/>
      </rPr>
      <t>2</t>
    </r>
  </si>
  <si>
    <r>
      <t>ar platību vairāk nekā 200 m</t>
    </r>
    <r>
      <rPr>
        <vertAlign val="superscript"/>
        <sz val="12"/>
        <rFont val="Times New Roman"/>
        <family val="1"/>
        <charset val="186"/>
      </rPr>
      <t>2</t>
    </r>
  </si>
  <si>
    <r>
      <t>ar platību līdz 250 m</t>
    </r>
    <r>
      <rPr>
        <vertAlign val="superscript"/>
        <sz val="12"/>
        <rFont val="Times New Roman"/>
        <family val="1"/>
        <charset val="186"/>
      </rPr>
      <t>2</t>
    </r>
  </si>
  <si>
    <r>
      <t>ar platību vairāk nekā 250 m</t>
    </r>
    <r>
      <rPr>
        <vertAlign val="superscript"/>
        <sz val="12"/>
        <rFont val="Times New Roman"/>
        <family val="1"/>
        <charset val="186"/>
      </rPr>
      <t>2</t>
    </r>
  </si>
  <si>
    <r>
      <t>ar kravnesību līdz 500 GT (</t>
    </r>
    <r>
      <rPr>
        <i/>
        <sz val="12"/>
        <rFont val="Times New Roman"/>
        <family val="1"/>
        <charset val="186"/>
      </rPr>
      <t>gross tons</t>
    </r>
    <r>
      <rPr>
        <sz val="12"/>
        <color indexed="8"/>
        <rFont val="Times New Roman"/>
        <family val="1"/>
        <charset val="186"/>
      </rPr>
      <t>)</t>
    </r>
  </si>
  <si>
    <r>
      <t>ar kravnesību no 500 līdz 5 000 GT (</t>
    </r>
    <r>
      <rPr>
        <i/>
        <sz val="12"/>
        <rFont val="Times New Roman"/>
        <family val="1"/>
        <charset val="186"/>
      </rPr>
      <t>gross tons</t>
    </r>
    <r>
      <rPr>
        <sz val="12"/>
        <color indexed="8"/>
        <rFont val="Times New Roman"/>
        <family val="1"/>
        <charset val="186"/>
      </rPr>
      <t>)</t>
    </r>
  </si>
  <si>
    <r>
      <t>ar kravnesību virs 5 000 GT (</t>
    </r>
    <r>
      <rPr>
        <i/>
        <sz val="12"/>
        <rFont val="Times New Roman"/>
        <family val="1"/>
        <charset val="186"/>
      </rPr>
      <t>gross tons</t>
    </r>
    <r>
      <rPr>
        <sz val="12"/>
        <color indexed="8"/>
        <rFont val="Times New Roman"/>
        <family val="1"/>
        <charset val="186"/>
      </rPr>
      <t>)</t>
    </r>
  </si>
  <si>
    <t>Spēkā esošajā normatīvajā aktā paredzētā skaitļa izteiksme latos
(bez PVN)</t>
  </si>
  <si>
    <t>(4)=
(3)/0,702804</t>
  </si>
  <si>
    <t>6.</t>
  </si>
  <si>
    <t>7.</t>
  </si>
  <si>
    <t xml:space="preserve">(8)=(5)-(4) 
</t>
  </si>
  <si>
    <t>PVN likmes pārrēķins no 22% uz 21%
(Ls)</t>
  </si>
  <si>
    <r>
      <t xml:space="preserve">Spēkā esošajā normatīvajā aktā paredzētās cenas ar PVN matemātiskā noapaļošana uz </t>
    </r>
    <r>
      <rPr>
        <i/>
        <sz val="12"/>
        <rFont val="Times New Roman"/>
        <family val="1"/>
        <charset val="186"/>
      </rPr>
      <t>euro</t>
    </r>
    <r>
      <rPr>
        <sz val="12"/>
        <rFont val="Times New Roman"/>
        <family val="1"/>
        <charset val="186"/>
      </rPr>
      <t xml:space="preserve"> (6 cipari aiz komata)</t>
    </r>
  </si>
  <si>
    <r>
      <t xml:space="preserve">Cena </t>
    </r>
    <r>
      <rPr>
        <i/>
        <sz val="12"/>
        <color indexed="8"/>
        <rFont val="Times New Roman"/>
        <family val="1"/>
        <charset val="186"/>
      </rPr>
      <t>euro</t>
    </r>
    <r>
      <rPr>
        <sz val="12"/>
        <color indexed="8"/>
        <rFont val="Times New Roman"/>
        <family val="1"/>
        <charset val="186"/>
      </rPr>
      <t xml:space="preserve"> bez PVN (2 cipari aiz komata)</t>
    </r>
  </si>
  <si>
    <r>
      <t xml:space="preserve">Normatīvajos aktos ietverto skaitļu pārrēķins no latiem uz </t>
    </r>
    <r>
      <rPr>
        <b/>
        <i/>
        <sz val="12"/>
        <color indexed="8"/>
        <rFont val="Times New Roman"/>
        <family val="1"/>
        <charset val="186"/>
      </rPr>
      <t>euro</t>
    </r>
    <r>
      <rPr>
        <b/>
        <sz val="12"/>
        <color indexed="8"/>
        <rFont val="Times New Roman"/>
        <family val="1"/>
        <charset val="186"/>
      </rPr>
      <t xml:space="preserve">                                                                                                                    </t>
    </r>
  </si>
  <si>
    <t>Ž.Zvaigzne, 67876041</t>
  </si>
  <si>
    <t>Zanete.Zvaigzne@vm.gov.lv</t>
  </si>
  <si>
    <t>*Pievienotās vērtības nodokli nepiemēro saskaņā ar Pievienotās vērtības nodokļa likuma 3.panta astoto daļu.</t>
  </si>
  <si>
    <t>objektam, kam ir Veselības inspekcijas izsniegts higiēnas uzdevums projektēšanai vai nosacījumi higiēnas prasību ievērošanai (īpašie noteikumi)</t>
  </si>
  <si>
    <r>
      <t xml:space="preserve">Summa, kas paredzēta normatīvā akta grozījumos, </t>
    </r>
    <r>
      <rPr>
        <i/>
        <sz val="12"/>
        <color indexed="8"/>
        <rFont val="Times New Roman"/>
        <family val="1"/>
        <charset val="186"/>
      </rPr>
      <t xml:space="preserve">euro </t>
    </r>
    <r>
      <rPr>
        <sz val="12"/>
        <color indexed="8"/>
        <rFont val="Times New Roman"/>
        <family val="1"/>
        <charset val="186"/>
      </rPr>
      <t>ar PVN</t>
    </r>
    <r>
      <rPr>
        <i/>
        <sz val="12"/>
        <color indexed="8"/>
        <rFont val="Times New Roman"/>
        <family val="1"/>
        <charset val="186"/>
      </rPr>
      <t xml:space="preserve"> </t>
    </r>
    <r>
      <rPr>
        <sz val="12"/>
        <color indexed="8"/>
        <rFont val="Times New Roman"/>
        <family val="1"/>
        <charset val="186"/>
      </rPr>
      <t>(2 cipari aiz komata)</t>
    </r>
  </si>
  <si>
    <r>
      <t xml:space="preserve">PVN </t>
    </r>
    <r>
      <rPr>
        <i/>
        <sz val="12"/>
        <rFont val="Times New Roman"/>
        <family val="1"/>
        <charset val="186"/>
      </rPr>
      <t>euro</t>
    </r>
    <r>
      <rPr>
        <sz val="12"/>
        <rFont val="Times New Roman"/>
        <family val="1"/>
        <charset val="186"/>
      </rPr>
      <t xml:space="preserve"> (2 cipari aiz komata)</t>
    </r>
  </si>
  <si>
    <r>
      <t xml:space="preserve"> Izmaiņas pret sākotnējā normatīvajā aktā norādīto summu, </t>
    </r>
    <r>
      <rPr>
        <i/>
        <sz val="12"/>
        <color indexed="8"/>
        <rFont val="Times New Roman"/>
        <family val="1"/>
        <charset val="186"/>
      </rPr>
      <t>euro</t>
    </r>
    <r>
      <rPr>
        <sz val="12"/>
        <color indexed="8"/>
        <rFont val="Times New Roman"/>
        <family val="1"/>
        <charset val="186"/>
      </rPr>
      <t xml:space="preserve"> 
(6 cipari aiz komata) </t>
    </r>
  </si>
  <si>
    <t>Spēkā esošajā normatīvajā aktā pārrēķinātā skaitļa izteiksme  (Ls)
(ar PVN 21%)</t>
  </si>
  <si>
    <t>25.07.2013   14:04</t>
  </si>
</sst>
</file>

<file path=xl/styles.xml><?xml version="1.0" encoding="utf-8"?>
<styleSheet xmlns="http://schemas.openxmlformats.org/spreadsheetml/2006/main">
  <numFmts count="2">
    <numFmt numFmtId="43" formatCode="_-* #,##0.00_-;\-* #,##0.00_-;_-* &quot;-&quot;??_-;_-@_-"/>
    <numFmt numFmtId="164" formatCode="#,##0.000000"/>
  </numFmts>
  <fonts count="18">
    <font>
      <sz val="11"/>
      <color theme="1"/>
      <name val="Calibri"/>
      <family val="2"/>
      <scheme val="minor"/>
    </font>
    <font>
      <sz val="11"/>
      <color indexed="8"/>
      <name val="Times New Roman"/>
      <family val="1"/>
      <charset val="186"/>
    </font>
    <font>
      <sz val="10"/>
      <color indexed="8"/>
      <name val="Times New Roman"/>
      <family val="1"/>
      <charset val="186"/>
    </font>
    <font>
      <sz val="16"/>
      <color indexed="8"/>
      <name val="Times New Roman"/>
      <family val="1"/>
      <charset val="186"/>
    </font>
    <font>
      <sz val="12"/>
      <color indexed="8"/>
      <name val="Times New Roman"/>
      <family val="1"/>
      <charset val="186"/>
    </font>
    <font>
      <b/>
      <sz val="12"/>
      <color indexed="8"/>
      <name val="Times New Roman"/>
      <family val="1"/>
      <charset val="186"/>
    </font>
    <font>
      <sz val="11"/>
      <color indexed="8"/>
      <name val="Calibri"/>
      <family val="2"/>
    </font>
    <font>
      <sz val="9"/>
      <color indexed="8"/>
      <name val="Times New Roman"/>
      <family val="1"/>
      <charset val="186"/>
    </font>
    <font>
      <sz val="12"/>
      <name val="Times New Roman"/>
      <family val="1"/>
      <charset val="186"/>
    </font>
    <font>
      <i/>
      <sz val="12"/>
      <name val="Times New Roman"/>
      <family val="1"/>
      <charset val="186"/>
    </font>
    <font>
      <b/>
      <i/>
      <sz val="12"/>
      <color indexed="8"/>
      <name val="Times New Roman"/>
      <family val="1"/>
      <charset val="186"/>
    </font>
    <font>
      <vertAlign val="superscript"/>
      <sz val="12"/>
      <name val="Times New Roman"/>
      <family val="1"/>
      <charset val="186"/>
    </font>
    <font>
      <sz val="12"/>
      <color theme="1"/>
      <name val="Times New Roman"/>
      <family val="1"/>
      <charset val="186"/>
    </font>
    <font>
      <i/>
      <sz val="12"/>
      <color indexed="8"/>
      <name val="Times New Roman"/>
      <family val="1"/>
      <charset val="186"/>
    </font>
    <font>
      <sz val="9"/>
      <name val="Times New Roman"/>
      <family val="1"/>
      <charset val="186"/>
    </font>
    <font>
      <i/>
      <sz val="11"/>
      <color theme="1"/>
      <name val="Times New Roman"/>
      <family val="1"/>
      <charset val="186"/>
    </font>
    <font>
      <i/>
      <sz val="11"/>
      <name val="Times New Roman"/>
      <family val="1"/>
      <charset val="186"/>
    </font>
    <font>
      <sz val="11"/>
      <name val="Times New Roman"/>
      <family val="1"/>
      <charset val="18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43" fontId="6" fillId="0" borderId="0" applyFont="0" applyFill="0" applyBorder="0" applyAlignment="0" applyProtection="0"/>
    <xf numFmtId="4" fontId="2" fillId="0" borderId="0" applyNumberFormat="0" applyProtection="0">
      <alignment horizontal="left" wrapText="1" indent="1" shrinkToFit="1"/>
    </xf>
  </cellStyleXfs>
  <cellXfs count="103">
    <xf numFmtId="0" fontId="0" fillId="0" borderId="0" xfId="0"/>
    <xf numFmtId="0" fontId="1" fillId="0" borderId="0" xfId="0" applyFont="1"/>
    <xf numFmtId="0" fontId="1" fillId="2" borderId="0" xfId="0" applyFont="1" applyFill="1"/>
    <xf numFmtId="0" fontId="3" fillId="2" borderId="0" xfId="0" applyFont="1" applyFill="1"/>
    <xf numFmtId="0" fontId="4" fillId="0" borderId="0" xfId="0" applyFont="1" applyAlignment="1">
      <alignment horizontal="left"/>
    </xf>
    <xf numFmtId="4" fontId="1" fillId="0" borderId="0" xfId="0" applyNumberFormat="1" applyFont="1"/>
    <xf numFmtId="0" fontId="7" fillId="0" borderId="0" xfId="0" applyFont="1"/>
    <xf numFmtId="0" fontId="4" fillId="2" borderId="1" xfId="0" applyFont="1" applyFill="1" applyBorder="1"/>
    <xf numFmtId="0" fontId="4" fillId="2" borderId="2" xfId="0" applyFont="1" applyFill="1" applyBorder="1"/>
    <xf numFmtId="0" fontId="4" fillId="2" borderId="2" xfId="0" applyFont="1" applyFill="1" applyBorder="1" applyAlignment="1">
      <alignment horizontal="left"/>
    </xf>
    <xf numFmtId="4" fontId="4" fillId="2" borderId="2" xfId="0" applyNumberFormat="1" applyFont="1" applyFill="1" applyBorder="1"/>
    <xf numFmtId="0" fontId="4" fillId="2" borderId="0" xfId="0" applyFont="1" applyFill="1" applyBorder="1"/>
    <xf numFmtId="0" fontId="4" fillId="0" borderId="0" xfId="0" applyFont="1"/>
    <xf numFmtId="0" fontId="1" fillId="0" borderId="0" xfId="0" applyFont="1" applyBorder="1"/>
    <xf numFmtId="4" fontId="4" fillId="0" borderId="0" xfId="0" applyNumberFormat="1" applyFont="1"/>
    <xf numFmtId="0" fontId="7" fillId="2" borderId="0" xfId="0" applyFont="1" applyFill="1" applyBorder="1"/>
    <xf numFmtId="0" fontId="7" fillId="2" borderId="0" xfId="0" applyFont="1" applyFill="1" applyBorder="1" applyAlignment="1">
      <alignment horizontal="left"/>
    </xf>
    <xf numFmtId="4" fontId="7" fillId="2" borderId="0" xfId="0" applyNumberFormat="1" applyFont="1" applyFill="1" applyBorder="1" applyAlignment="1">
      <alignment horizontal="right"/>
    </xf>
    <xf numFmtId="0" fontId="7" fillId="0" borderId="0" xfId="0" applyFont="1" applyAlignment="1">
      <alignment horizontal="left"/>
    </xf>
    <xf numFmtId="4" fontId="7" fillId="0" borderId="0" xfId="0" applyNumberFormat="1" applyFont="1"/>
    <xf numFmtId="2" fontId="4" fillId="0" borderId="2" xfId="0" applyNumberFormat="1" applyFont="1" applyFill="1" applyBorder="1" applyAlignment="1">
      <alignment horizontal="right"/>
    </xf>
    <xf numFmtId="2" fontId="7" fillId="0" borderId="0" xfId="0" applyNumberFormat="1" applyFont="1" applyFill="1" applyBorder="1" applyAlignment="1">
      <alignment horizontal="right"/>
    </xf>
    <xf numFmtId="2" fontId="4" fillId="0" borderId="0" xfId="0" applyNumberFormat="1" applyFont="1" applyFill="1"/>
    <xf numFmtId="2" fontId="7" fillId="0" borderId="0" xfId="0" applyNumberFormat="1" applyFont="1" applyFill="1"/>
    <xf numFmtId="2" fontId="1" fillId="0" borderId="0" xfId="0" applyNumberFormat="1" applyFont="1" applyFill="1"/>
    <xf numFmtId="164" fontId="1" fillId="0" borderId="0" xfId="0" applyNumberFormat="1" applyFont="1"/>
    <xf numFmtId="0" fontId="14" fillId="0" borderId="0" xfId="0" applyFont="1" applyAlignment="1">
      <alignment horizontal="justify"/>
    </xf>
    <xf numFmtId="0" fontId="4" fillId="2" borderId="5" xfId="0" applyFont="1" applyFill="1" applyBorder="1"/>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8" xfId="0" applyFont="1" applyBorder="1"/>
    <xf numFmtId="0" fontId="4" fillId="0" borderId="6" xfId="0" applyFont="1" applyBorder="1" applyAlignment="1">
      <alignment horizontal="right" vertical="top" wrapText="1"/>
    </xf>
    <xf numFmtId="0" fontId="4" fillId="0" borderId="7" xfId="0" applyFont="1" applyBorder="1" applyAlignment="1">
      <alignment vertical="top" wrapText="1"/>
    </xf>
    <xf numFmtId="4" fontId="4" fillId="2" borderId="7"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4" fontId="5" fillId="2" borderId="7"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164" fontId="4" fillId="0" borderId="8" xfId="0" applyNumberFormat="1" applyFont="1" applyBorder="1"/>
    <xf numFmtId="2"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center" vertical="center" wrapText="1"/>
    </xf>
    <xf numFmtId="0" fontId="4" fillId="2" borderId="8" xfId="0" applyFont="1" applyFill="1" applyBorder="1"/>
    <xf numFmtId="0" fontId="4" fillId="0" borderId="7" xfId="0" applyFont="1" applyBorder="1" applyAlignment="1">
      <alignment horizontal="left" vertical="top" wrapText="1"/>
    </xf>
    <xf numFmtId="0" fontId="4" fillId="0" borderId="7" xfId="0" applyFont="1" applyBorder="1" applyAlignment="1">
      <alignment horizontal="center" vertical="top" wrapText="1"/>
    </xf>
    <xf numFmtId="2" fontId="4" fillId="0" borderId="7"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8" fillId="2" borderId="7" xfId="0" applyFont="1" applyFill="1" applyBorder="1" applyAlignment="1">
      <alignment horizontal="center" vertical="center"/>
    </xf>
    <xf numFmtId="0" fontId="8" fillId="2" borderId="7"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4" fillId="0" borderId="7" xfId="0" applyFont="1" applyBorder="1" applyAlignment="1">
      <alignment horizontal="center"/>
    </xf>
    <xf numFmtId="0" fontId="4" fillId="0" borderId="7" xfId="0" applyFont="1" applyBorder="1" applyAlignment="1">
      <alignment horizontal="center" vertical="center"/>
    </xf>
    <xf numFmtId="0" fontId="4" fillId="0" borderId="7" xfId="0" applyNumberFormat="1" applyFont="1" applyBorder="1" applyAlignment="1">
      <alignment horizontal="center" vertical="center"/>
    </xf>
    <xf numFmtId="0" fontId="4" fillId="0" borderId="6" xfId="0" applyFont="1" applyBorder="1" applyAlignment="1">
      <alignment horizontal="left" vertical="top" wrapText="1"/>
    </xf>
    <xf numFmtId="164" fontId="4" fillId="2" borderId="7" xfId="0" applyNumberFormat="1" applyFont="1" applyFill="1" applyBorder="1" applyAlignment="1">
      <alignment horizontal="center" wrapText="1"/>
    </xf>
    <xf numFmtId="4" fontId="5" fillId="2" borderId="7" xfId="0" applyNumberFormat="1" applyFont="1" applyFill="1" applyBorder="1" applyAlignment="1">
      <alignment horizontal="center" wrapText="1"/>
    </xf>
    <xf numFmtId="2" fontId="4" fillId="0" borderId="7" xfId="0" applyNumberFormat="1" applyFont="1" applyBorder="1" applyAlignment="1">
      <alignment horizontal="center"/>
    </xf>
    <xf numFmtId="0" fontId="4" fillId="0" borderId="7" xfId="0" applyFont="1" applyBorder="1" applyAlignment="1">
      <alignment horizontal="center" wrapText="1"/>
    </xf>
    <xf numFmtId="1" fontId="4" fillId="0" borderId="7" xfId="0" applyNumberFormat="1" applyFont="1" applyBorder="1" applyAlignment="1">
      <alignment horizontal="center"/>
    </xf>
    <xf numFmtId="2" fontId="4" fillId="0" borderId="7" xfId="0" applyNumberFormat="1"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xf>
    <xf numFmtId="164" fontId="4" fillId="2" borderId="10"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2" fontId="16" fillId="0" borderId="7"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164" fontId="4" fillId="0" borderId="8" xfId="0" applyNumberFormat="1" applyFont="1" applyBorder="1" applyAlignment="1">
      <alignment horizontal="center" vertical="center"/>
    </xf>
    <xf numFmtId="2" fontId="4" fillId="0" borderId="7" xfId="1" applyNumberFormat="1" applyFont="1" applyBorder="1" applyAlignment="1">
      <alignment horizontal="center" vertical="center"/>
    </xf>
    <xf numFmtId="164" fontId="4" fillId="0" borderId="11" xfId="0" applyNumberFormat="1" applyFont="1" applyBorder="1" applyAlignment="1">
      <alignment horizontal="center" vertical="center"/>
    </xf>
    <xf numFmtId="0" fontId="1" fillId="0" borderId="0" xfId="0" applyFont="1" applyBorder="1" applyAlignment="1">
      <alignment horizontal="center" vertical="center"/>
    </xf>
    <xf numFmtId="0" fontId="7"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12" fillId="0" borderId="7" xfId="0" applyFont="1" applyFill="1" applyBorder="1" applyAlignment="1">
      <alignment horizontal="center" vertical="top" wrapText="1"/>
    </xf>
    <xf numFmtId="2" fontId="12" fillId="0" borderId="7" xfId="0" applyNumberFormat="1"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0" borderId="8" xfId="0" applyFont="1" applyFill="1" applyBorder="1" applyAlignment="1">
      <alignment horizontal="center" vertical="top" wrapText="1"/>
    </xf>
    <xf numFmtId="49" fontId="17" fillId="0" borderId="0" xfId="0" applyNumberFormat="1" applyFont="1" applyBorder="1" applyAlignment="1">
      <alignment horizontal="left" vertical="center" wrapText="1"/>
    </xf>
    <xf numFmtId="0" fontId="17" fillId="0" borderId="0" xfId="0" applyFont="1" applyAlignment="1">
      <alignment horizontal="justify"/>
    </xf>
    <xf numFmtId="0" fontId="5" fillId="2" borderId="0"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wrapText="1"/>
    </xf>
    <xf numFmtId="0" fontId="4" fillId="0" borderId="7" xfId="0" applyFont="1" applyBorder="1" applyAlignment="1">
      <alignment horizontal="left" vertical="top" wrapText="1"/>
    </xf>
    <xf numFmtId="0" fontId="4" fillId="2" borderId="7"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4" xfId="0" applyFont="1" applyBorder="1" applyAlignment="1">
      <alignment horizontal="left" vertical="center" wrapText="1"/>
    </xf>
  </cellXfs>
  <cellStyles count="3">
    <cellStyle name="Comma" xfId="1" builtinId="3"/>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93"/>
  <sheetViews>
    <sheetView tabSelected="1" view="pageLayout" topLeftCell="A82" zoomScaleNormal="100" zoomScaleSheetLayoutView="70" workbookViewId="0">
      <selection activeCell="G90" sqref="G90:G95"/>
    </sheetView>
  </sheetViews>
  <sheetFormatPr defaultRowHeight="15.75"/>
  <cols>
    <col min="1" max="1" width="8" style="1" customWidth="1"/>
    <col min="2" max="2" width="28.5703125" style="1" customWidth="1"/>
    <col min="3" max="3" width="17.28515625" style="1" customWidth="1"/>
    <col min="4" max="4" width="11.28515625" style="4" customWidth="1"/>
    <col min="5" max="5" width="8.7109375" style="4" customWidth="1"/>
    <col min="6" max="6" width="14.140625" style="4" customWidth="1"/>
    <col min="7" max="7" width="16.140625" style="1" customWidth="1"/>
    <col min="8" max="8" width="15.42578125" style="5" customWidth="1"/>
    <col min="9" max="9" width="13.85546875" style="24" customWidth="1"/>
    <col min="10" max="10" width="10.85546875" style="88" bestFit="1" customWidth="1"/>
    <col min="11" max="11" width="14.28515625" style="1" customWidth="1"/>
    <col min="12" max="16384" width="9.140625" style="1"/>
  </cols>
  <sheetData>
    <row r="1" spans="1:20">
      <c r="A1" s="7"/>
      <c r="B1" s="8"/>
      <c r="C1" s="8"/>
      <c r="D1" s="9"/>
      <c r="E1" s="9"/>
      <c r="F1" s="9"/>
      <c r="G1" s="8"/>
      <c r="H1" s="10"/>
      <c r="I1" s="20"/>
      <c r="J1" s="81"/>
      <c r="K1" s="13"/>
    </row>
    <row r="2" spans="1:20" s="2" customFormat="1" ht="15">
      <c r="A2" s="15"/>
      <c r="B2" s="15"/>
      <c r="C2" s="15"/>
      <c r="D2" s="16"/>
      <c r="E2" s="16"/>
      <c r="F2" s="16"/>
      <c r="G2" s="15"/>
      <c r="H2" s="17"/>
      <c r="I2" s="21"/>
      <c r="J2" s="82"/>
      <c r="K2" s="15"/>
    </row>
    <row r="3" spans="1:20" s="2" customFormat="1" ht="17.25" customHeight="1">
      <c r="A3" s="95" t="s">
        <v>152</v>
      </c>
      <c r="B3" s="95"/>
      <c r="C3" s="96"/>
      <c r="D3" s="96"/>
      <c r="E3" s="96"/>
      <c r="F3" s="96"/>
      <c r="G3" s="96"/>
      <c r="H3" s="96"/>
      <c r="I3" s="97"/>
      <c r="J3" s="83"/>
      <c r="K3" s="11"/>
    </row>
    <row r="4" spans="1:20" s="3" customFormat="1" ht="43.5" customHeight="1">
      <c r="A4" s="100" t="s">
        <v>110</v>
      </c>
      <c r="B4" s="101"/>
      <c r="C4" s="101"/>
      <c r="D4" s="102"/>
      <c r="E4" s="102"/>
      <c r="F4" s="102"/>
      <c r="G4" s="102"/>
      <c r="H4" s="102"/>
      <c r="I4" s="102"/>
      <c r="J4" s="84"/>
      <c r="K4" s="27"/>
    </row>
    <row r="5" spans="1:20" ht="141.75" customHeight="1">
      <c r="A5" s="28" t="s">
        <v>0</v>
      </c>
      <c r="B5" s="29" t="s">
        <v>3</v>
      </c>
      <c r="C5" s="29" t="s">
        <v>111</v>
      </c>
      <c r="D5" s="30" t="s">
        <v>144</v>
      </c>
      <c r="E5" s="30" t="s">
        <v>149</v>
      </c>
      <c r="F5" s="30" t="s">
        <v>160</v>
      </c>
      <c r="G5" s="30" t="s">
        <v>150</v>
      </c>
      <c r="H5" s="89" t="s">
        <v>157</v>
      </c>
      <c r="I5" s="90" t="s">
        <v>151</v>
      </c>
      <c r="J5" s="91" t="s">
        <v>158</v>
      </c>
      <c r="K5" s="92" t="s">
        <v>159</v>
      </c>
    </row>
    <row r="6" spans="1:20" s="6" customFormat="1" ht="34.5" customHeight="1">
      <c r="A6" s="73">
        <v>1</v>
      </c>
      <c r="B6" s="74">
        <v>2</v>
      </c>
      <c r="C6" s="74" t="s">
        <v>112</v>
      </c>
      <c r="D6" s="74" t="s">
        <v>113</v>
      </c>
      <c r="E6" s="74" t="s">
        <v>114</v>
      </c>
      <c r="F6" s="74" t="s">
        <v>1</v>
      </c>
      <c r="G6" s="31" t="s">
        <v>145</v>
      </c>
      <c r="H6" s="75" t="s">
        <v>2</v>
      </c>
      <c r="I6" s="76" t="s">
        <v>146</v>
      </c>
      <c r="J6" s="75" t="s">
        <v>147</v>
      </c>
      <c r="K6" s="77" t="s">
        <v>148</v>
      </c>
    </row>
    <row r="7" spans="1:20" ht="40.5" customHeight="1">
      <c r="A7" s="32">
        <v>1</v>
      </c>
      <c r="B7" s="99" t="s">
        <v>116</v>
      </c>
      <c r="C7" s="99"/>
      <c r="D7" s="99"/>
      <c r="E7" s="99"/>
      <c r="F7" s="99"/>
      <c r="G7" s="99"/>
      <c r="H7" s="99"/>
      <c r="I7" s="99"/>
      <c r="J7" s="54"/>
      <c r="K7" s="33"/>
    </row>
    <row r="8" spans="1:20" ht="31.5" customHeight="1">
      <c r="A8" s="34" t="s">
        <v>4</v>
      </c>
      <c r="B8" s="35" t="s">
        <v>5</v>
      </c>
      <c r="C8" s="35" t="s">
        <v>115</v>
      </c>
      <c r="D8" s="36">
        <v>13.03</v>
      </c>
      <c r="E8" s="36">
        <f>0.21*D8</f>
        <v>2.7363</v>
      </c>
      <c r="F8" s="36">
        <v>15.77</v>
      </c>
      <c r="G8" s="37">
        <f>F8/0.702804</f>
        <v>22.438688453679831</v>
      </c>
      <c r="H8" s="38">
        <f>ROUND(F8/0.702804,2)</f>
        <v>22.44</v>
      </c>
      <c r="I8" s="39">
        <f>ROUND((H8/121*100),2)</f>
        <v>18.55</v>
      </c>
      <c r="J8" s="62">
        <f>ROUND((H8/121*21),2)</f>
        <v>3.89</v>
      </c>
      <c r="K8" s="78">
        <f>H8-G8</f>
        <v>1.31154632017072E-3</v>
      </c>
      <c r="L8" s="2"/>
      <c r="M8" s="2"/>
      <c r="N8" s="2"/>
      <c r="O8" s="2"/>
      <c r="P8" s="2"/>
      <c r="Q8" s="2"/>
      <c r="R8" s="2"/>
      <c r="S8" s="2"/>
      <c r="T8" s="2"/>
    </row>
    <row r="9" spans="1:20" ht="24" customHeight="1">
      <c r="A9" s="34" t="s">
        <v>6</v>
      </c>
      <c r="B9" s="35" t="s">
        <v>7</v>
      </c>
      <c r="C9" s="35" t="s">
        <v>115</v>
      </c>
      <c r="D9" s="41">
        <v>19.989999999999998</v>
      </c>
      <c r="E9" s="36">
        <f>0.21*D9</f>
        <v>4.1978999999999997</v>
      </c>
      <c r="F9" s="41">
        <v>24.19</v>
      </c>
      <c r="G9" s="37">
        <f>F9/0.702804</f>
        <v>34.419269099208314</v>
      </c>
      <c r="H9" s="38">
        <f>ROUND(F9/0.702804,2)</f>
        <v>34.42</v>
      </c>
      <c r="I9" s="39">
        <f t="shared" ref="I9:I12" si="0">ROUND((H9/121*100),2)</f>
        <v>28.45</v>
      </c>
      <c r="J9" s="62">
        <f t="shared" ref="J9:J12" si="1">ROUND((H9/121*21),2)</f>
        <v>5.97</v>
      </c>
      <c r="K9" s="78">
        <f t="shared" ref="K9:K12" si="2">H9-G9</f>
        <v>7.3090079168736111E-4</v>
      </c>
    </row>
    <row r="10" spans="1:20" ht="24" customHeight="1">
      <c r="A10" s="34" t="s">
        <v>8</v>
      </c>
      <c r="B10" s="35" t="s">
        <v>9</v>
      </c>
      <c r="C10" s="35" t="s">
        <v>115</v>
      </c>
      <c r="D10" s="42">
        <v>24.74</v>
      </c>
      <c r="E10" s="36">
        <f>0.21*D10</f>
        <v>5.1953999999999994</v>
      </c>
      <c r="F10" s="42">
        <v>29.94</v>
      </c>
      <c r="G10" s="37">
        <f>F10/0.702804</f>
        <v>42.600782010347125</v>
      </c>
      <c r="H10" s="38">
        <f>ROUND(F10/0.702804,2)</f>
        <v>42.6</v>
      </c>
      <c r="I10" s="39">
        <f t="shared" si="0"/>
        <v>35.21</v>
      </c>
      <c r="J10" s="62">
        <f t="shared" si="1"/>
        <v>7.39</v>
      </c>
      <c r="K10" s="78">
        <f t="shared" si="2"/>
        <v>-7.8201034712321871E-4</v>
      </c>
    </row>
    <row r="11" spans="1:20" s="2" customFormat="1" ht="23.25" customHeight="1">
      <c r="A11" s="34" t="s">
        <v>10</v>
      </c>
      <c r="B11" s="35" t="s">
        <v>11</v>
      </c>
      <c r="C11" s="35" t="s">
        <v>115</v>
      </c>
      <c r="D11" s="43">
        <v>37.5</v>
      </c>
      <c r="E11" s="36">
        <f>0.21*D11</f>
        <v>7.875</v>
      </c>
      <c r="F11" s="43">
        <v>45.38</v>
      </c>
      <c r="G11" s="37">
        <f>F11/0.702804</f>
        <v>64.569922766518118</v>
      </c>
      <c r="H11" s="38">
        <f>ROUND(F11/0.702804,2)</f>
        <v>64.569999999999993</v>
      </c>
      <c r="I11" s="39">
        <f t="shared" si="0"/>
        <v>53.36</v>
      </c>
      <c r="J11" s="62">
        <f t="shared" si="1"/>
        <v>11.21</v>
      </c>
      <c r="K11" s="78">
        <f t="shared" si="2"/>
        <v>7.7233481874827703E-5</v>
      </c>
      <c r="L11" s="1"/>
      <c r="M11" s="1"/>
      <c r="N11" s="1"/>
      <c r="O11" s="1"/>
      <c r="P11" s="1"/>
      <c r="Q11" s="1"/>
      <c r="R11" s="1"/>
      <c r="S11" s="1"/>
      <c r="T11" s="1"/>
    </row>
    <row r="12" spans="1:20" s="2" customFormat="1" ht="27" customHeight="1">
      <c r="A12" s="34" t="s">
        <v>12</v>
      </c>
      <c r="B12" s="35" t="s">
        <v>13</v>
      </c>
      <c r="C12" s="35" t="s">
        <v>115</v>
      </c>
      <c r="D12" s="43">
        <v>24.07</v>
      </c>
      <c r="E12" s="36">
        <f>0.21*D12</f>
        <v>5.0546999999999995</v>
      </c>
      <c r="F12" s="43">
        <v>29.12</v>
      </c>
      <c r="G12" s="37">
        <f>F12/0.702804</f>
        <v>41.434027125628198</v>
      </c>
      <c r="H12" s="38">
        <f>ROUND(F12/0.702804,2)</f>
        <v>41.43</v>
      </c>
      <c r="I12" s="39">
        <f t="shared" si="0"/>
        <v>34.24</v>
      </c>
      <c r="J12" s="62">
        <f t="shared" si="1"/>
        <v>7.19</v>
      </c>
      <c r="K12" s="78">
        <f t="shared" si="2"/>
        <v>-4.0271256281982915E-3</v>
      </c>
      <c r="L12" s="1"/>
      <c r="M12" s="1"/>
      <c r="N12" s="1"/>
      <c r="O12" s="1"/>
      <c r="P12" s="1"/>
      <c r="Q12" s="1"/>
      <c r="R12" s="1"/>
      <c r="S12" s="1"/>
      <c r="T12" s="1"/>
    </row>
    <row r="13" spans="1:20" s="2" customFormat="1" ht="16.5" customHeight="1">
      <c r="A13" s="34">
        <v>2</v>
      </c>
      <c r="B13" s="98" t="s">
        <v>14</v>
      </c>
      <c r="C13" s="98"/>
      <c r="D13" s="98"/>
      <c r="E13" s="98"/>
      <c r="F13" s="98"/>
      <c r="G13" s="98"/>
      <c r="H13" s="98"/>
      <c r="I13" s="98"/>
      <c r="J13" s="85"/>
      <c r="K13" s="44"/>
      <c r="L13" s="1"/>
      <c r="M13" s="1"/>
      <c r="N13" s="1"/>
      <c r="O13" s="1"/>
      <c r="P13" s="1"/>
      <c r="Q13" s="1"/>
      <c r="R13" s="1"/>
      <c r="S13" s="1"/>
      <c r="T13" s="1"/>
    </row>
    <row r="14" spans="1:20" s="2" customFormat="1" ht="36" customHeight="1">
      <c r="A14" s="34" t="s">
        <v>15</v>
      </c>
      <c r="B14" s="45" t="s">
        <v>16</v>
      </c>
      <c r="C14" s="46" t="s">
        <v>117</v>
      </c>
      <c r="D14" s="47">
        <v>94</v>
      </c>
      <c r="E14" s="48">
        <v>0</v>
      </c>
      <c r="F14" s="79">
        <v>94</v>
      </c>
      <c r="G14" s="37">
        <f>F14/0.702804</f>
        <v>133.74995019948662</v>
      </c>
      <c r="H14" s="38">
        <f>ROUND(F14/0.702804,2)</f>
        <v>133.75</v>
      </c>
      <c r="I14" s="39">
        <f>ROUND((H14/100*100),2)</f>
        <v>133.75</v>
      </c>
      <c r="J14" s="62">
        <v>0</v>
      </c>
      <c r="K14" s="78">
        <f>H14-G14</f>
        <v>4.980051338066005E-5</v>
      </c>
      <c r="L14" s="1"/>
      <c r="M14" s="1"/>
      <c r="N14" s="1"/>
      <c r="O14" s="1"/>
      <c r="P14" s="1"/>
      <c r="Q14" s="1"/>
      <c r="R14" s="1"/>
      <c r="S14" s="1"/>
      <c r="T14" s="1"/>
    </row>
    <row r="15" spans="1:20" s="2" customFormat="1" ht="17.25" customHeight="1">
      <c r="A15" s="34" t="s">
        <v>17</v>
      </c>
      <c r="B15" s="98" t="s">
        <v>18</v>
      </c>
      <c r="C15" s="98"/>
      <c r="D15" s="98"/>
      <c r="E15" s="98"/>
      <c r="F15" s="98"/>
      <c r="G15" s="98"/>
      <c r="H15" s="98"/>
      <c r="I15" s="98"/>
      <c r="J15" s="85"/>
      <c r="K15" s="44"/>
      <c r="L15" s="1"/>
      <c r="M15" s="1"/>
      <c r="N15" s="1"/>
      <c r="O15" s="1"/>
      <c r="P15" s="1"/>
      <c r="Q15" s="1"/>
      <c r="R15" s="1"/>
      <c r="S15" s="1"/>
      <c r="T15" s="1"/>
    </row>
    <row r="16" spans="1:20" s="2" customFormat="1" ht="18.75">
      <c r="A16" s="34" t="s">
        <v>19</v>
      </c>
      <c r="B16" s="45" t="s">
        <v>131</v>
      </c>
      <c r="C16" s="46" t="s">
        <v>117</v>
      </c>
      <c r="D16" s="49">
        <v>39.99</v>
      </c>
      <c r="E16" s="50">
        <v>0</v>
      </c>
      <c r="F16" s="49">
        <v>39.99</v>
      </c>
      <c r="G16" s="37">
        <f t="shared" ref="G16:G21" si="3">F16/0.702804</f>
        <v>56.900643707207138</v>
      </c>
      <c r="H16" s="38">
        <f t="shared" ref="H16:H21" si="4">ROUND(F16/0.702804,2)</f>
        <v>56.9</v>
      </c>
      <c r="I16" s="39">
        <f>ROUND((H16/100*100),2)</f>
        <v>56.9</v>
      </c>
      <c r="J16" s="62">
        <v>0</v>
      </c>
      <c r="K16" s="78">
        <f>H16-G16</f>
        <v>-6.4370720713924356E-4</v>
      </c>
      <c r="L16" s="1"/>
      <c r="M16" s="1"/>
      <c r="N16" s="1"/>
      <c r="O16" s="1"/>
      <c r="P16" s="1"/>
      <c r="Q16" s="1"/>
      <c r="R16" s="1"/>
      <c r="S16" s="1"/>
      <c r="T16" s="1"/>
    </row>
    <row r="17" spans="1:20" s="2" customFormat="1" ht="37.5">
      <c r="A17" s="34" t="s">
        <v>20</v>
      </c>
      <c r="B17" s="45" t="s">
        <v>132</v>
      </c>
      <c r="C17" s="46" t="s">
        <v>117</v>
      </c>
      <c r="D17" s="51">
        <v>68.459999999999994</v>
      </c>
      <c r="E17" s="52">
        <v>0</v>
      </c>
      <c r="F17" s="51">
        <v>68.459999999999994</v>
      </c>
      <c r="G17" s="37">
        <f t="shared" si="3"/>
        <v>97.409804155923979</v>
      </c>
      <c r="H17" s="38">
        <f t="shared" si="4"/>
        <v>97.41</v>
      </c>
      <c r="I17" s="39">
        <f t="shared" ref="I17:I21" si="5">ROUND((H17/100*100),2)</f>
        <v>97.41</v>
      </c>
      <c r="J17" s="62">
        <v>0</v>
      </c>
      <c r="K17" s="78">
        <f t="shared" ref="K17:K21" si="6">H17-G17</f>
        <v>1.9584407601769271E-4</v>
      </c>
      <c r="L17" s="1"/>
      <c r="M17" s="1"/>
      <c r="N17" s="1"/>
      <c r="O17" s="1"/>
      <c r="P17" s="1"/>
      <c r="Q17" s="1"/>
      <c r="R17" s="1"/>
      <c r="S17" s="1"/>
      <c r="T17" s="1"/>
    </row>
    <row r="18" spans="1:20" ht="37.5">
      <c r="A18" s="34" t="s">
        <v>21</v>
      </c>
      <c r="B18" s="45" t="s">
        <v>133</v>
      </c>
      <c r="C18" s="46" t="s">
        <v>117</v>
      </c>
      <c r="D18" s="54">
        <v>80.989999999999995</v>
      </c>
      <c r="E18" s="55">
        <v>0</v>
      </c>
      <c r="F18" s="54">
        <v>80.989999999999995</v>
      </c>
      <c r="G18" s="37">
        <f t="shared" si="3"/>
        <v>115.23838794315343</v>
      </c>
      <c r="H18" s="38">
        <f t="shared" si="4"/>
        <v>115.24</v>
      </c>
      <c r="I18" s="39">
        <f t="shared" si="5"/>
        <v>115.24</v>
      </c>
      <c r="J18" s="62">
        <v>0</v>
      </c>
      <c r="K18" s="78">
        <f t="shared" si="6"/>
        <v>1.6120568465680662E-3</v>
      </c>
    </row>
    <row r="19" spans="1:20" ht="37.5">
      <c r="A19" s="34" t="s">
        <v>22</v>
      </c>
      <c r="B19" s="45" t="s">
        <v>134</v>
      </c>
      <c r="C19" s="46" t="s">
        <v>117</v>
      </c>
      <c r="D19" s="54">
        <v>118.18</v>
      </c>
      <c r="E19" s="55">
        <v>0</v>
      </c>
      <c r="F19" s="54">
        <v>118.18</v>
      </c>
      <c r="G19" s="37">
        <f t="shared" si="3"/>
        <v>168.15499058058862</v>
      </c>
      <c r="H19" s="38">
        <f t="shared" si="4"/>
        <v>168.15</v>
      </c>
      <c r="I19" s="39">
        <f t="shared" si="5"/>
        <v>168.15</v>
      </c>
      <c r="J19" s="62">
        <v>0</v>
      </c>
      <c r="K19" s="78">
        <f t="shared" si="6"/>
        <v>-4.9905805886112375E-3</v>
      </c>
    </row>
    <row r="20" spans="1:20" ht="34.5">
      <c r="A20" s="34" t="s">
        <v>23</v>
      </c>
      <c r="B20" s="45" t="s">
        <v>135</v>
      </c>
      <c r="C20" s="46" t="s">
        <v>117</v>
      </c>
      <c r="D20" s="54">
        <v>149.91999999999999</v>
      </c>
      <c r="E20" s="55">
        <v>0</v>
      </c>
      <c r="F20" s="54">
        <v>149.91999999999999</v>
      </c>
      <c r="G20" s="37">
        <f t="shared" si="3"/>
        <v>213.31694185007484</v>
      </c>
      <c r="H20" s="38">
        <f t="shared" si="4"/>
        <v>213.32</v>
      </c>
      <c r="I20" s="39">
        <f t="shared" si="5"/>
        <v>213.32</v>
      </c>
      <c r="J20" s="62">
        <v>0</v>
      </c>
      <c r="K20" s="78">
        <f t="shared" si="6"/>
        <v>3.0581499251525202E-3</v>
      </c>
    </row>
    <row r="21" spans="1:20" ht="78.75">
      <c r="A21" s="34" t="s">
        <v>24</v>
      </c>
      <c r="B21" s="45" t="s">
        <v>25</v>
      </c>
      <c r="C21" s="42" t="s">
        <v>117</v>
      </c>
      <c r="D21" s="54">
        <v>36.75</v>
      </c>
      <c r="E21" s="55">
        <v>0</v>
      </c>
      <c r="F21" s="54">
        <v>36.75</v>
      </c>
      <c r="G21" s="37">
        <f t="shared" si="3"/>
        <v>52.290539040756741</v>
      </c>
      <c r="H21" s="38">
        <f t="shared" si="4"/>
        <v>52.29</v>
      </c>
      <c r="I21" s="39">
        <f t="shared" si="5"/>
        <v>52.29</v>
      </c>
      <c r="J21" s="62">
        <v>0</v>
      </c>
      <c r="K21" s="78">
        <f t="shared" si="6"/>
        <v>-5.390407567418265E-4</v>
      </c>
    </row>
    <row r="22" spans="1:20" ht="17.25" customHeight="1">
      <c r="A22" s="34">
        <v>3</v>
      </c>
      <c r="B22" s="98" t="s">
        <v>26</v>
      </c>
      <c r="C22" s="98"/>
      <c r="D22" s="98"/>
      <c r="E22" s="98"/>
      <c r="F22" s="98"/>
      <c r="G22" s="98"/>
      <c r="H22" s="98"/>
      <c r="I22" s="98"/>
      <c r="J22" s="54"/>
      <c r="K22" s="33"/>
    </row>
    <row r="23" spans="1:20">
      <c r="A23" s="56" t="s">
        <v>27</v>
      </c>
      <c r="B23" s="98" t="s">
        <v>28</v>
      </c>
      <c r="C23" s="98"/>
      <c r="D23" s="98"/>
      <c r="E23" s="98"/>
      <c r="F23" s="98"/>
      <c r="G23" s="98"/>
      <c r="H23" s="98"/>
      <c r="I23" s="98"/>
      <c r="J23" s="54"/>
      <c r="K23" s="33"/>
    </row>
    <row r="24" spans="1:20" ht="17.25" customHeight="1">
      <c r="A24" s="56" t="s">
        <v>29</v>
      </c>
      <c r="B24" s="45" t="s">
        <v>16</v>
      </c>
      <c r="C24" s="42" t="s">
        <v>117</v>
      </c>
      <c r="D24" s="53">
        <v>80.63</v>
      </c>
      <c r="E24" s="53">
        <v>0</v>
      </c>
      <c r="F24" s="53">
        <v>80.63</v>
      </c>
      <c r="G24" s="57">
        <f>F24/0.702804</f>
        <v>114.7261540913256</v>
      </c>
      <c r="H24" s="58">
        <f>ROUND(F24/0.702804,2)</f>
        <v>114.73</v>
      </c>
      <c r="I24" s="39">
        <f t="shared" ref="I24:I35" si="7">ROUND((H24/100*100),2)</f>
        <v>114.73</v>
      </c>
      <c r="J24" s="62">
        <v>0</v>
      </c>
      <c r="K24" s="40">
        <f t="shared" ref="K24:K35" si="8">H24-G24</f>
        <v>3.8459086744069282E-3</v>
      </c>
    </row>
    <row r="25" spans="1:20" ht="15.75" customHeight="1">
      <c r="A25" s="56" t="s">
        <v>30</v>
      </c>
      <c r="B25" s="98" t="s">
        <v>31</v>
      </c>
      <c r="C25" s="98"/>
      <c r="D25" s="98"/>
      <c r="E25" s="98"/>
      <c r="F25" s="98"/>
      <c r="G25" s="98"/>
      <c r="H25" s="98"/>
      <c r="I25" s="98"/>
      <c r="J25" s="54"/>
      <c r="K25" s="40">
        <f t="shared" si="8"/>
        <v>0</v>
      </c>
    </row>
    <row r="26" spans="1:20" ht="15.75" customHeight="1">
      <c r="A26" s="56" t="s">
        <v>32</v>
      </c>
      <c r="B26" s="45" t="s">
        <v>133</v>
      </c>
      <c r="C26" s="42" t="s">
        <v>117</v>
      </c>
      <c r="D26" s="53">
        <v>56.18</v>
      </c>
      <c r="E26" s="53">
        <v>0</v>
      </c>
      <c r="F26" s="53">
        <v>56.18</v>
      </c>
      <c r="G26" s="57">
        <f>F26/0.702804</f>
        <v>79.936938321352756</v>
      </c>
      <c r="H26" s="58">
        <f>ROUND(F26/0.702804,2)</f>
        <v>79.94</v>
      </c>
      <c r="I26" s="39">
        <f t="shared" si="7"/>
        <v>79.94</v>
      </c>
      <c r="J26" s="62">
        <v>0</v>
      </c>
      <c r="K26" s="40">
        <f t="shared" si="8"/>
        <v>3.0616786472421609E-3</v>
      </c>
    </row>
    <row r="27" spans="1:20" ht="20.25" customHeight="1">
      <c r="A27" s="56" t="s">
        <v>33</v>
      </c>
      <c r="B27" s="45" t="s">
        <v>134</v>
      </c>
      <c r="C27" s="42" t="s">
        <v>117</v>
      </c>
      <c r="D27" s="53">
        <v>99.09</v>
      </c>
      <c r="E27" s="53">
        <v>0</v>
      </c>
      <c r="F27" s="53">
        <v>99.09</v>
      </c>
      <c r="G27" s="57">
        <f>F27/0.702804</f>
        <v>140.99236771560777</v>
      </c>
      <c r="H27" s="58">
        <f>ROUND(F27/0.702804,2)</f>
        <v>140.99</v>
      </c>
      <c r="I27" s="39">
        <f t="shared" si="7"/>
        <v>140.99</v>
      </c>
      <c r="J27" s="62">
        <v>0</v>
      </c>
      <c r="K27" s="40">
        <f t="shared" si="8"/>
        <v>-2.3677156077610562E-3</v>
      </c>
    </row>
    <row r="28" spans="1:20" ht="16.5" customHeight="1">
      <c r="A28" s="56" t="s">
        <v>34</v>
      </c>
      <c r="B28" s="45" t="s">
        <v>136</v>
      </c>
      <c r="C28" s="42" t="s">
        <v>117</v>
      </c>
      <c r="D28" s="53">
        <v>118.88</v>
      </c>
      <c r="E28" s="53">
        <v>0</v>
      </c>
      <c r="F28" s="53">
        <v>118.88</v>
      </c>
      <c r="G28" s="57">
        <f>F28/0.702804</f>
        <v>169.1510008480316</v>
      </c>
      <c r="H28" s="58">
        <f>ROUND(F28/0.702804,2)</f>
        <v>169.15</v>
      </c>
      <c r="I28" s="39">
        <f t="shared" si="7"/>
        <v>169.15</v>
      </c>
      <c r="J28" s="62">
        <v>0</v>
      </c>
      <c r="K28" s="40">
        <f t="shared" si="8"/>
        <v>-1.0008480315946144E-3</v>
      </c>
    </row>
    <row r="29" spans="1:20" ht="15.75" customHeight="1">
      <c r="A29" s="56" t="s">
        <v>35</v>
      </c>
      <c r="B29" s="98" t="s">
        <v>36</v>
      </c>
      <c r="C29" s="98"/>
      <c r="D29" s="98"/>
      <c r="E29" s="98"/>
      <c r="F29" s="98"/>
      <c r="G29" s="98"/>
      <c r="H29" s="98"/>
      <c r="I29" s="98"/>
      <c r="J29" s="54"/>
      <c r="K29" s="33"/>
    </row>
    <row r="30" spans="1:20" ht="15" customHeight="1">
      <c r="A30" s="56" t="s">
        <v>37</v>
      </c>
      <c r="B30" s="45" t="s">
        <v>38</v>
      </c>
      <c r="C30" s="42" t="s">
        <v>117</v>
      </c>
      <c r="D30" s="53">
        <v>56.12</v>
      </c>
      <c r="E30" s="53">
        <v>0</v>
      </c>
      <c r="F30" s="53">
        <v>56.12</v>
      </c>
      <c r="G30" s="57">
        <f t="shared" ref="G30:G35" si="9">F30/0.702804</f>
        <v>79.851566012714784</v>
      </c>
      <c r="H30" s="58">
        <f t="shared" ref="H30:H35" si="10">ROUND(F30/0.702804,2)</f>
        <v>79.849999999999994</v>
      </c>
      <c r="I30" s="39">
        <f t="shared" si="7"/>
        <v>79.849999999999994</v>
      </c>
      <c r="J30" s="62">
        <v>0</v>
      </c>
      <c r="K30" s="40">
        <f t="shared" si="8"/>
        <v>-1.5660127147896219E-3</v>
      </c>
    </row>
    <row r="31" spans="1:20" ht="15" customHeight="1">
      <c r="A31" s="56" t="s">
        <v>39</v>
      </c>
      <c r="B31" s="45" t="s">
        <v>40</v>
      </c>
      <c r="C31" s="42" t="s">
        <v>117</v>
      </c>
      <c r="D31" s="53">
        <v>77.58</v>
      </c>
      <c r="E31" s="53">
        <v>0</v>
      </c>
      <c r="F31" s="53">
        <v>77.58</v>
      </c>
      <c r="G31" s="57">
        <f t="shared" si="9"/>
        <v>110.38639506889545</v>
      </c>
      <c r="H31" s="58">
        <f t="shared" si="10"/>
        <v>110.39</v>
      </c>
      <c r="I31" s="39">
        <f t="shared" si="7"/>
        <v>110.39</v>
      </c>
      <c r="J31" s="62">
        <v>0</v>
      </c>
      <c r="K31" s="40">
        <f t="shared" si="8"/>
        <v>3.6049311045474042E-3</v>
      </c>
      <c r="M31" s="25"/>
    </row>
    <row r="32" spans="1:20" ht="15.75" customHeight="1">
      <c r="A32" s="56" t="s">
        <v>41</v>
      </c>
      <c r="B32" s="45" t="s">
        <v>42</v>
      </c>
      <c r="C32" s="42" t="s">
        <v>117</v>
      </c>
      <c r="D32" s="53">
        <v>124.23</v>
      </c>
      <c r="E32" s="53">
        <v>0</v>
      </c>
      <c r="F32" s="53">
        <v>124.23</v>
      </c>
      <c r="G32" s="57">
        <f t="shared" si="9"/>
        <v>176.76336503491729</v>
      </c>
      <c r="H32" s="58">
        <f t="shared" si="10"/>
        <v>176.76</v>
      </c>
      <c r="I32" s="39">
        <f t="shared" si="7"/>
        <v>176.76</v>
      </c>
      <c r="J32" s="62">
        <v>0</v>
      </c>
      <c r="K32" s="40">
        <f t="shared" si="8"/>
        <v>-3.3650349172944516E-3</v>
      </c>
    </row>
    <row r="33" spans="1:11" ht="15" customHeight="1">
      <c r="A33" s="56" t="s">
        <v>43</v>
      </c>
      <c r="B33" s="45" t="s">
        <v>44</v>
      </c>
      <c r="C33" s="42" t="s">
        <v>117</v>
      </c>
      <c r="D33" s="53">
        <v>41.81</v>
      </c>
      <c r="E33" s="53">
        <v>0</v>
      </c>
      <c r="F33" s="53">
        <v>41.81</v>
      </c>
      <c r="G33" s="57">
        <f t="shared" si="9"/>
        <v>59.490270402558899</v>
      </c>
      <c r="H33" s="58">
        <f t="shared" si="10"/>
        <v>59.49</v>
      </c>
      <c r="I33" s="39">
        <f t="shared" si="7"/>
        <v>59.49</v>
      </c>
      <c r="J33" s="62">
        <v>0</v>
      </c>
      <c r="K33" s="40">
        <f t="shared" si="8"/>
        <v>-2.7040255889687614E-4</v>
      </c>
    </row>
    <row r="34" spans="1:11" ht="15.75" customHeight="1">
      <c r="A34" s="56" t="s">
        <v>45</v>
      </c>
      <c r="B34" s="45" t="s">
        <v>46</v>
      </c>
      <c r="C34" s="42" t="s">
        <v>117</v>
      </c>
      <c r="D34" s="59">
        <v>41.6</v>
      </c>
      <c r="E34" s="53">
        <v>0</v>
      </c>
      <c r="F34" s="59">
        <v>41.6</v>
      </c>
      <c r="G34" s="57">
        <f t="shared" si="9"/>
        <v>59.191467322325998</v>
      </c>
      <c r="H34" s="58">
        <f t="shared" si="10"/>
        <v>59.19</v>
      </c>
      <c r="I34" s="39">
        <f t="shared" si="7"/>
        <v>59.19</v>
      </c>
      <c r="J34" s="62">
        <v>0</v>
      </c>
      <c r="K34" s="40">
        <f t="shared" si="8"/>
        <v>-1.467322326000442E-3</v>
      </c>
    </row>
    <row r="35" spans="1:11" ht="63">
      <c r="A35" s="56" t="s">
        <v>47</v>
      </c>
      <c r="B35" s="45" t="s">
        <v>48</v>
      </c>
      <c r="C35" s="42" t="s">
        <v>117</v>
      </c>
      <c r="D35" s="54">
        <v>37.020000000000003</v>
      </c>
      <c r="E35" s="54">
        <v>0</v>
      </c>
      <c r="F35" s="54">
        <v>37.020000000000003</v>
      </c>
      <c r="G35" s="37">
        <f t="shared" si="9"/>
        <v>52.674714429627613</v>
      </c>
      <c r="H35" s="38">
        <f t="shared" si="10"/>
        <v>52.67</v>
      </c>
      <c r="I35" s="39">
        <f t="shared" si="7"/>
        <v>52.67</v>
      </c>
      <c r="J35" s="62">
        <v>0</v>
      </c>
      <c r="K35" s="40">
        <f t="shared" si="8"/>
        <v>-4.7144296276115938E-3</v>
      </c>
    </row>
    <row r="36" spans="1:11" ht="15.75" customHeight="1">
      <c r="A36" s="34" t="s">
        <v>49</v>
      </c>
      <c r="B36" s="98" t="s">
        <v>156</v>
      </c>
      <c r="C36" s="98"/>
      <c r="D36" s="98"/>
      <c r="E36" s="98"/>
      <c r="F36" s="98"/>
      <c r="G36" s="98"/>
      <c r="H36" s="98"/>
      <c r="I36" s="98"/>
      <c r="J36" s="54"/>
      <c r="K36" s="33"/>
    </row>
    <row r="37" spans="1:11">
      <c r="A37" s="34" t="s">
        <v>50</v>
      </c>
      <c r="B37" s="98" t="s">
        <v>5</v>
      </c>
      <c r="C37" s="98"/>
      <c r="D37" s="98"/>
      <c r="E37" s="98"/>
      <c r="F37" s="98"/>
      <c r="G37" s="98"/>
      <c r="H37" s="98"/>
      <c r="I37" s="98"/>
      <c r="J37" s="54"/>
      <c r="K37" s="33"/>
    </row>
    <row r="38" spans="1:11" ht="18.75">
      <c r="A38" s="56" t="s">
        <v>51</v>
      </c>
      <c r="B38" s="45" t="s">
        <v>137</v>
      </c>
      <c r="C38" s="60" t="s">
        <v>117</v>
      </c>
      <c r="D38" s="53">
        <v>39.64</v>
      </c>
      <c r="E38" s="53">
        <v>0</v>
      </c>
      <c r="F38" s="53">
        <v>39.64</v>
      </c>
      <c r="G38" s="57">
        <f>F38/0.702804</f>
        <v>56.402638573485639</v>
      </c>
      <c r="H38" s="58">
        <f>ROUND(F38/0.702804,2)</f>
        <v>56.4</v>
      </c>
      <c r="I38" s="39">
        <f t="shared" ref="I38:I54" si="11">ROUND((H38/100*100),2)</f>
        <v>56.4</v>
      </c>
      <c r="J38" s="62">
        <v>0</v>
      </c>
      <c r="K38" s="40">
        <f t="shared" ref="K38:K40" si="12">H38-G38</f>
        <v>-2.6385734856404497E-3</v>
      </c>
    </row>
    <row r="39" spans="1:11" ht="18.75">
      <c r="A39" s="56" t="s">
        <v>52</v>
      </c>
      <c r="B39" s="45" t="s">
        <v>138</v>
      </c>
      <c r="C39" s="60" t="s">
        <v>117</v>
      </c>
      <c r="D39" s="53">
        <v>47.38</v>
      </c>
      <c r="E39" s="53">
        <v>0</v>
      </c>
      <c r="F39" s="53">
        <v>47.38</v>
      </c>
      <c r="G39" s="57">
        <f>F39/0.702804</f>
        <v>67.415666387783801</v>
      </c>
      <c r="H39" s="58">
        <f>ROUND(F39/0.702804,2)</f>
        <v>67.42</v>
      </c>
      <c r="I39" s="39">
        <f t="shared" si="11"/>
        <v>67.42</v>
      </c>
      <c r="J39" s="62">
        <v>0</v>
      </c>
      <c r="K39" s="40">
        <f t="shared" si="12"/>
        <v>4.3336122162003221E-3</v>
      </c>
    </row>
    <row r="40" spans="1:11">
      <c r="A40" s="56" t="s">
        <v>53</v>
      </c>
      <c r="B40" s="45" t="s">
        <v>7</v>
      </c>
      <c r="C40" s="60" t="s">
        <v>117</v>
      </c>
      <c r="D40" s="53">
        <v>80.63</v>
      </c>
      <c r="E40" s="53">
        <v>0</v>
      </c>
      <c r="F40" s="53">
        <v>80.63</v>
      </c>
      <c r="G40" s="57">
        <f>F40/0.702804</f>
        <v>114.7261540913256</v>
      </c>
      <c r="H40" s="58">
        <f>ROUND(F40/0.702804,2)</f>
        <v>114.73</v>
      </c>
      <c r="I40" s="39">
        <f t="shared" si="11"/>
        <v>114.73</v>
      </c>
      <c r="J40" s="62">
        <v>0</v>
      </c>
      <c r="K40" s="40">
        <f t="shared" si="12"/>
        <v>3.8459086744069282E-3</v>
      </c>
    </row>
    <row r="41" spans="1:11">
      <c r="A41" s="56" t="s">
        <v>54</v>
      </c>
      <c r="B41" s="98" t="s">
        <v>31</v>
      </c>
      <c r="C41" s="98"/>
      <c r="D41" s="98"/>
      <c r="E41" s="98"/>
      <c r="F41" s="98"/>
      <c r="G41" s="98"/>
      <c r="H41" s="98"/>
      <c r="I41" s="98"/>
      <c r="J41" s="54"/>
      <c r="K41" s="33"/>
    </row>
    <row r="42" spans="1:11" ht="18.75">
      <c r="A42" s="56" t="s">
        <v>55</v>
      </c>
      <c r="B42" s="45" t="s">
        <v>131</v>
      </c>
      <c r="C42" s="60" t="s">
        <v>117</v>
      </c>
      <c r="D42" s="53">
        <v>40.93</v>
      </c>
      <c r="E42" s="53">
        <v>0</v>
      </c>
      <c r="F42" s="53">
        <v>40.93</v>
      </c>
      <c r="G42" s="57">
        <f>F42/0.702804</f>
        <v>58.238143209202001</v>
      </c>
      <c r="H42" s="58">
        <f>ROUND(F42/0.702804,2)</f>
        <v>58.24</v>
      </c>
      <c r="I42" s="39">
        <f t="shared" si="11"/>
        <v>58.24</v>
      </c>
      <c r="J42" s="62">
        <v>0</v>
      </c>
      <c r="K42" s="40">
        <f t="shared" ref="K42:K46" si="13">H42-G42</f>
        <v>1.8567907980013842E-3</v>
      </c>
    </row>
    <row r="43" spans="1:11" ht="37.5">
      <c r="A43" s="56" t="s">
        <v>56</v>
      </c>
      <c r="B43" s="45" t="s">
        <v>132</v>
      </c>
      <c r="C43" s="60" t="s">
        <v>117</v>
      </c>
      <c r="D43" s="53">
        <v>56.18</v>
      </c>
      <c r="E43" s="53">
        <v>0</v>
      </c>
      <c r="F43" s="53">
        <v>56.18</v>
      </c>
      <c r="G43" s="57">
        <f>F43/0.702804</f>
        <v>79.936938321352756</v>
      </c>
      <c r="H43" s="58">
        <f>ROUND(F43/0.702804,2)</f>
        <v>79.94</v>
      </c>
      <c r="I43" s="39">
        <f t="shared" si="11"/>
        <v>79.94</v>
      </c>
      <c r="J43" s="62">
        <v>0</v>
      </c>
      <c r="K43" s="40">
        <f t="shared" si="13"/>
        <v>3.0616786472421609E-3</v>
      </c>
    </row>
    <row r="44" spans="1:11" ht="37.5">
      <c r="A44" s="56" t="s">
        <v>57</v>
      </c>
      <c r="B44" s="45" t="s">
        <v>133</v>
      </c>
      <c r="C44" s="60" t="s">
        <v>117</v>
      </c>
      <c r="D44" s="53">
        <v>66.069999999999993</v>
      </c>
      <c r="E44" s="53">
        <v>0</v>
      </c>
      <c r="F44" s="53">
        <v>66.069999999999993</v>
      </c>
      <c r="G44" s="57">
        <f>F44/0.702804</f>
        <v>94.009140528511494</v>
      </c>
      <c r="H44" s="58">
        <f>ROUND(F44/0.702804,2)</f>
        <v>94.01</v>
      </c>
      <c r="I44" s="39">
        <f t="shared" si="11"/>
        <v>94.01</v>
      </c>
      <c r="J44" s="62">
        <v>0</v>
      </c>
      <c r="K44" s="40">
        <f t="shared" si="13"/>
        <v>8.5947148851062138E-4</v>
      </c>
    </row>
    <row r="45" spans="1:11" ht="37.5">
      <c r="A45" s="56" t="s">
        <v>58</v>
      </c>
      <c r="B45" s="45" t="s">
        <v>134</v>
      </c>
      <c r="C45" s="60" t="s">
        <v>117</v>
      </c>
      <c r="D45" s="53">
        <v>99.09</v>
      </c>
      <c r="E45" s="53">
        <v>0</v>
      </c>
      <c r="F45" s="53">
        <v>99.09</v>
      </c>
      <c r="G45" s="57">
        <f>F45/0.702804</f>
        <v>140.99236771560777</v>
      </c>
      <c r="H45" s="58">
        <f>ROUND(F45/0.702804,2)</f>
        <v>140.99</v>
      </c>
      <c r="I45" s="39">
        <f t="shared" si="11"/>
        <v>140.99</v>
      </c>
      <c r="J45" s="62">
        <v>0</v>
      </c>
      <c r="K45" s="40">
        <f t="shared" si="13"/>
        <v>-2.3677156077610562E-3</v>
      </c>
    </row>
    <row r="46" spans="1:11" ht="34.5">
      <c r="A46" s="56" t="s">
        <v>59</v>
      </c>
      <c r="B46" s="45" t="s">
        <v>136</v>
      </c>
      <c r="C46" s="60" t="s">
        <v>117</v>
      </c>
      <c r="D46" s="53">
        <v>118.88</v>
      </c>
      <c r="E46" s="53">
        <v>0</v>
      </c>
      <c r="F46" s="53">
        <v>118.88</v>
      </c>
      <c r="G46" s="57">
        <f>F46/0.702804</f>
        <v>169.1510008480316</v>
      </c>
      <c r="H46" s="58">
        <f>ROUND(F46/0.702804,2)</f>
        <v>169.15</v>
      </c>
      <c r="I46" s="39">
        <f t="shared" si="11"/>
        <v>169.15</v>
      </c>
      <c r="J46" s="62">
        <v>0</v>
      </c>
      <c r="K46" s="40">
        <f t="shared" si="13"/>
        <v>-1.0008480315946144E-3</v>
      </c>
    </row>
    <row r="47" spans="1:11">
      <c r="A47" s="56" t="s">
        <v>60</v>
      </c>
      <c r="B47" s="98" t="s">
        <v>36</v>
      </c>
      <c r="C47" s="98"/>
      <c r="D47" s="98"/>
      <c r="E47" s="98"/>
      <c r="F47" s="98"/>
      <c r="G47" s="98"/>
      <c r="H47" s="98"/>
      <c r="I47" s="98"/>
      <c r="J47" s="54"/>
      <c r="K47" s="33"/>
    </row>
    <row r="48" spans="1:11" ht="31.5">
      <c r="A48" s="56" t="s">
        <v>61</v>
      </c>
      <c r="B48" s="45" t="s">
        <v>38</v>
      </c>
      <c r="C48" s="60" t="s">
        <v>117</v>
      </c>
      <c r="D48" s="53">
        <v>56.12</v>
      </c>
      <c r="E48" s="53">
        <v>0</v>
      </c>
      <c r="F48" s="53">
        <v>56.12</v>
      </c>
      <c r="G48" s="57">
        <f t="shared" ref="G48:G54" si="14">F48/0.702804</f>
        <v>79.851566012714784</v>
      </c>
      <c r="H48" s="58">
        <f t="shared" ref="H48:H54" si="15">ROUND(F48/0.702804,2)</f>
        <v>79.849999999999994</v>
      </c>
      <c r="I48" s="39">
        <f t="shared" si="11"/>
        <v>79.849999999999994</v>
      </c>
      <c r="J48" s="62">
        <v>0</v>
      </c>
      <c r="K48" s="40">
        <f t="shared" ref="K48:K54" si="16">H48-G48</f>
        <v>-1.5660127147896219E-3</v>
      </c>
    </row>
    <row r="49" spans="1:13" ht="31.5">
      <c r="A49" s="56" t="s">
        <v>62</v>
      </c>
      <c r="B49" s="45" t="s">
        <v>40</v>
      </c>
      <c r="C49" s="60" t="s">
        <v>117</v>
      </c>
      <c r="D49" s="53">
        <v>77.58</v>
      </c>
      <c r="E49" s="53">
        <v>0</v>
      </c>
      <c r="F49" s="53">
        <v>77.58</v>
      </c>
      <c r="G49" s="57">
        <f t="shared" si="14"/>
        <v>110.38639506889545</v>
      </c>
      <c r="H49" s="58">
        <f t="shared" si="15"/>
        <v>110.39</v>
      </c>
      <c r="I49" s="39">
        <f t="shared" si="11"/>
        <v>110.39</v>
      </c>
      <c r="J49" s="62">
        <v>0</v>
      </c>
      <c r="K49" s="40">
        <f t="shared" si="16"/>
        <v>3.6049311045474042E-3</v>
      </c>
    </row>
    <row r="50" spans="1:13" ht="31.5">
      <c r="A50" s="56" t="s">
        <v>63</v>
      </c>
      <c r="B50" s="45" t="s">
        <v>42</v>
      </c>
      <c r="C50" s="60" t="s">
        <v>117</v>
      </c>
      <c r="D50" s="53">
        <v>124.23</v>
      </c>
      <c r="E50" s="53">
        <v>0</v>
      </c>
      <c r="F50" s="53">
        <v>124.23</v>
      </c>
      <c r="G50" s="57">
        <f t="shared" si="14"/>
        <v>176.76336503491729</v>
      </c>
      <c r="H50" s="58">
        <f t="shared" si="15"/>
        <v>176.76</v>
      </c>
      <c r="I50" s="39">
        <f t="shared" si="11"/>
        <v>176.76</v>
      </c>
      <c r="J50" s="62">
        <v>0</v>
      </c>
      <c r="K50" s="40">
        <f t="shared" si="16"/>
        <v>-3.3650349172944516E-3</v>
      </c>
    </row>
    <row r="51" spans="1:13" ht="15" customHeight="1">
      <c r="A51" s="56" t="s">
        <v>64</v>
      </c>
      <c r="B51" s="45" t="s">
        <v>44</v>
      </c>
      <c r="C51" s="60" t="s">
        <v>117</v>
      </c>
      <c r="D51" s="53">
        <v>41.81</v>
      </c>
      <c r="E51" s="53">
        <v>0</v>
      </c>
      <c r="F51" s="53">
        <v>41.81</v>
      </c>
      <c r="G51" s="57">
        <f t="shared" si="14"/>
        <v>59.490270402558899</v>
      </c>
      <c r="H51" s="58">
        <f t="shared" si="15"/>
        <v>59.49</v>
      </c>
      <c r="I51" s="39">
        <f t="shared" si="11"/>
        <v>59.49</v>
      </c>
      <c r="J51" s="62">
        <v>0</v>
      </c>
      <c r="K51" s="40">
        <f t="shared" si="16"/>
        <v>-2.7040255889687614E-4</v>
      </c>
    </row>
    <row r="52" spans="1:13">
      <c r="A52" s="56" t="s">
        <v>65</v>
      </c>
      <c r="B52" s="45" t="s">
        <v>46</v>
      </c>
      <c r="C52" s="60" t="s">
        <v>117</v>
      </c>
      <c r="D52" s="59">
        <v>41.6</v>
      </c>
      <c r="E52" s="61">
        <v>0</v>
      </c>
      <c r="F52" s="59">
        <v>41.6</v>
      </c>
      <c r="G52" s="57">
        <f t="shared" si="14"/>
        <v>59.191467322325998</v>
      </c>
      <c r="H52" s="58">
        <f t="shared" si="15"/>
        <v>59.19</v>
      </c>
      <c r="I52" s="39">
        <f t="shared" si="11"/>
        <v>59.19</v>
      </c>
      <c r="J52" s="62">
        <v>0</v>
      </c>
      <c r="K52" s="40">
        <f t="shared" si="16"/>
        <v>-1.467322326000442E-3</v>
      </c>
    </row>
    <row r="53" spans="1:13" ht="31.5">
      <c r="A53" s="56" t="s">
        <v>66</v>
      </c>
      <c r="B53" s="45" t="s">
        <v>67</v>
      </c>
      <c r="C53" s="60" t="s">
        <v>117</v>
      </c>
      <c r="D53" s="53">
        <v>37.020000000000003</v>
      </c>
      <c r="E53" s="53">
        <v>0</v>
      </c>
      <c r="F53" s="53">
        <v>37.020000000000003</v>
      </c>
      <c r="G53" s="57">
        <f t="shared" si="14"/>
        <v>52.674714429627613</v>
      </c>
      <c r="H53" s="58">
        <f t="shared" si="15"/>
        <v>52.67</v>
      </c>
      <c r="I53" s="39">
        <f t="shared" si="11"/>
        <v>52.67</v>
      </c>
      <c r="J53" s="62">
        <v>0</v>
      </c>
      <c r="K53" s="40">
        <f t="shared" si="16"/>
        <v>-4.7144296276115938E-3</v>
      </c>
    </row>
    <row r="54" spans="1:13" ht="47.25">
      <c r="A54" s="56" t="s">
        <v>68</v>
      </c>
      <c r="B54" s="45" t="s">
        <v>69</v>
      </c>
      <c r="C54" s="42" t="s">
        <v>117</v>
      </c>
      <c r="D54" s="54">
        <v>36.08</v>
      </c>
      <c r="E54" s="54">
        <v>0</v>
      </c>
      <c r="F54" s="54">
        <v>36.08</v>
      </c>
      <c r="G54" s="37">
        <f t="shared" si="14"/>
        <v>51.337214927632736</v>
      </c>
      <c r="H54" s="38">
        <f t="shared" si="15"/>
        <v>51.34</v>
      </c>
      <c r="I54" s="39">
        <f t="shared" si="11"/>
        <v>51.34</v>
      </c>
      <c r="J54" s="62">
        <v>0</v>
      </c>
      <c r="K54" s="40">
        <f t="shared" si="16"/>
        <v>2.7850723672671052E-3</v>
      </c>
    </row>
    <row r="55" spans="1:13" ht="33" customHeight="1">
      <c r="A55" s="34">
        <v>4</v>
      </c>
      <c r="B55" s="98" t="s">
        <v>70</v>
      </c>
      <c r="C55" s="98"/>
      <c r="D55" s="98"/>
      <c r="E55" s="98"/>
      <c r="F55" s="98"/>
      <c r="G55" s="98"/>
      <c r="H55" s="98"/>
      <c r="I55" s="98"/>
      <c r="J55" s="54"/>
      <c r="K55" s="33"/>
    </row>
    <row r="56" spans="1:13">
      <c r="A56" s="34" t="s">
        <v>71</v>
      </c>
      <c r="B56" s="35" t="s">
        <v>72</v>
      </c>
      <c r="C56" s="42" t="s">
        <v>117</v>
      </c>
      <c r="D56" s="53">
        <v>35.93</v>
      </c>
      <c r="E56" s="59">
        <f>0.21*D56</f>
        <v>7.5452999999999992</v>
      </c>
      <c r="F56" s="53">
        <v>43.48</v>
      </c>
      <c r="G56" s="37">
        <f>F56/0.702804</f>
        <v>61.866466326315724</v>
      </c>
      <c r="H56" s="38">
        <f>ROUND(F56/0.702804,2)</f>
        <v>61.87</v>
      </c>
      <c r="I56" s="39">
        <f>ROUND((H56/121*100),2)</f>
        <v>51.13</v>
      </c>
      <c r="J56" s="62">
        <f>ROUND((H56/121*21),2)</f>
        <v>10.74</v>
      </c>
      <c r="K56" s="40">
        <f>H56-G56</f>
        <v>3.5336736842737082E-3</v>
      </c>
    </row>
    <row r="57" spans="1:13">
      <c r="A57" s="34" t="s">
        <v>73</v>
      </c>
      <c r="B57" s="35" t="s">
        <v>74</v>
      </c>
      <c r="C57" s="42" t="s">
        <v>117</v>
      </c>
      <c r="D57" s="59">
        <v>40.409999999999997</v>
      </c>
      <c r="E57" s="59">
        <f>0.21*D57</f>
        <v>8.4860999999999986</v>
      </c>
      <c r="F57" s="59">
        <v>48.9</v>
      </c>
      <c r="G57" s="37">
        <f>F57/0.702804</f>
        <v>69.578431539945697</v>
      </c>
      <c r="H57" s="38">
        <f>ROUND(F57/0.702804,2)</f>
        <v>69.58</v>
      </c>
      <c r="I57" s="39">
        <f t="shared" ref="I57:I64" si="17">ROUND((H57/121*100),2)</f>
        <v>57.5</v>
      </c>
      <c r="J57" s="62">
        <f t="shared" ref="J57:J59" si="18">ROUND((H57/121*21),2)</f>
        <v>12.08</v>
      </c>
      <c r="K57" s="40">
        <f t="shared" ref="K57:K59" si="19">H57-G57</f>
        <v>1.5684600543011129E-3</v>
      </c>
    </row>
    <row r="58" spans="1:13">
      <c r="A58" s="34" t="s">
        <v>75</v>
      </c>
      <c r="B58" s="35" t="s">
        <v>76</v>
      </c>
      <c r="C58" s="42" t="s">
        <v>117</v>
      </c>
      <c r="D58" s="53">
        <v>14.17</v>
      </c>
      <c r="E58" s="59">
        <f>0.21*D58</f>
        <v>2.9756999999999998</v>
      </c>
      <c r="F58" s="53">
        <v>17.149999999999999</v>
      </c>
      <c r="G58" s="37">
        <f>F58/0.702804</f>
        <v>24.402251552353142</v>
      </c>
      <c r="H58" s="38">
        <f>ROUND(F58/0.702804,2)</f>
        <v>24.4</v>
      </c>
      <c r="I58" s="39">
        <f t="shared" si="17"/>
        <v>20.170000000000002</v>
      </c>
      <c r="J58" s="62">
        <f t="shared" si="18"/>
        <v>4.2300000000000004</v>
      </c>
      <c r="K58" s="40">
        <f t="shared" si="19"/>
        <v>-2.251552353143893E-3</v>
      </c>
    </row>
    <row r="59" spans="1:13">
      <c r="A59" s="34" t="s">
        <v>77</v>
      </c>
      <c r="B59" s="35" t="s">
        <v>78</v>
      </c>
      <c r="C59" s="42" t="s">
        <v>117</v>
      </c>
      <c r="D59" s="53">
        <v>13.35</v>
      </c>
      <c r="E59" s="59">
        <f>0.21*D59</f>
        <v>2.8034999999999997</v>
      </c>
      <c r="F59" s="53">
        <v>16.149999999999999</v>
      </c>
      <c r="G59" s="37">
        <f>F59/0.702804</f>
        <v>22.979379741720308</v>
      </c>
      <c r="H59" s="38">
        <f>ROUND(F59/0.702804,2)</f>
        <v>22.98</v>
      </c>
      <c r="I59" s="39">
        <f t="shared" si="17"/>
        <v>18.989999999999998</v>
      </c>
      <c r="J59" s="62">
        <f t="shared" si="18"/>
        <v>3.99</v>
      </c>
      <c r="K59" s="40">
        <f t="shared" si="19"/>
        <v>6.2025827969236502E-4</v>
      </c>
    </row>
    <row r="60" spans="1:13">
      <c r="A60" s="34" t="s">
        <v>79</v>
      </c>
      <c r="B60" s="98" t="s">
        <v>80</v>
      </c>
      <c r="C60" s="98"/>
      <c r="D60" s="98"/>
      <c r="E60" s="98"/>
      <c r="F60" s="98"/>
      <c r="G60" s="98"/>
      <c r="H60" s="98"/>
      <c r="I60" s="98"/>
      <c r="J60" s="62"/>
      <c r="K60" s="40"/>
    </row>
    <row r="61" spans="1:13" ht="18.75">
      <c r="A61" s="34" t="s">
        <v>81</v>
      </c>
      <c r="B61" s="35" t="s">
        <v>139</v>
      </c>
      <c r="C61" s="42" t="s">
        <v>117</v>
      </c>
      <c r="D61" s="53">
        <v>28.94</v>
      </c>
      <c r="E61" s="59">
        <f>0.21*D61</f>
        <v>6.0773999999999999</v>
      </c>
      <c r="F61" s="53">
        <v>35.020000000000003</v>
      </c>
      <c r="G61" s="37">
        <f>F61/0.702804</f>
        <v>49.828970808361937</v>
      </c>
      <c r="H61" s="38">
        <f>ROUND(F61/0.702804,2)</f>
        <v>49.83</v>
      </c>
      <c r="I61" s="39">
        <f t="shared" si="17"/>
        <v>41.18</v>
      </c>
      <c r="J61" s="62">
        <f t="shared" ref="J61:J64" si="20">ROUND((H61/121*21),2)</f>
        <v>8.65</v>
      </c>
      <c r="K61" s="40">
        <f t="shared" ref="K61:K64" si="21">H61-G61</f>
        <v>1.0291916380609223E-3</v>
      </c>
    </row>
    <row r="62" spans="1:13" ht="18.75">
      <c r="A62" s="34" t="s">
        <v>82</v>
      </c>
      <c r="B62" s="35" t="s">
        <v>140</v>
      </c>
      <c r="C62" s="42" t="s">
        <v>117</v>
      </c>
      <c r="D62" s="53">
        <v>32.28</v>
      </c>
      <c r="E62" s="59">
        <f>0.21*D62</f>
        <v>6.7788000000000004</v>
      </c>
      <c r="F62" s="53">
        <v>39.06</v>
      </c>
      <c r="G62" s="37">
        <f>F62/0.702804</f>
        <v>55.577372923318599</v>
      </c>
      <c r="H62" s="38">
        <f>ROUND(F62/0.702804,2)</f>
        <v>55.58</v>
      </c>
      <c r="I62" s="39">
        <f t="shared" si="17"/>
        <v>45.93</v>
      </c>
      <c r="J62" s="62">
        <f t="shared" si="20"/>
        <v>9.65</v>
      </c>
      <c r="K62" s="40">
        <f t="shared" si="21"/>
        <v>2.6270766813993873E-3</v>
      </c>
      <c r="M62" s="25"/>
    </row>
    <row r="63" spans="1:13">
      <c r="A63" s="34" t="s">
        <v>83</v>
      </c>
      <c r="B63" s="35" t="s">
        <v>84</v>
      </c>
      <c r="C63" s="42" t="s">
        <v>117</v>
      </c>
      <c r="D63" s="53">
        <v>34.450000000000003</v>
      </c>
      <c r="E63" s="59">
        <f>0.21*D63</f>
        <v>7.2345000000000006</v>
      </c>
      <c r="F63" s="53">
        <v>41.68</v>
      </c>
      <c r="G63" s="37">
        <f>F63/0.702804</f>
        <v>59.305297067176625</v>
      </c>
      <c r="H63" s="38">
        <f>ROUND(F63/0.702804,2)</f>
        <v>59.31</v>
      </c>
      <c r="I63" s="39">
        <f t="shared" si="17"/>
        <v>49.02</v>
      </c>
      <c r="J63" s="62">
        <f t="shared" si="20"/>
        <v>10.29</v>
      </c>
      <c r="K63" s="40">
        <f t="shared" si="21"/>
        <v>4.7029328233776369E-3</v>
      </c>
    </row>
    <row r="64" spans="1:13" ht="48" customHeight="1">
      <c r="A64" s="34">
        <v>5</v>
      </c>
      <c r="B64" s="45" t="s">
        <v>85</v>
      </c>
      <c r="C64" s="42" t="s">
        <v>117</v>
      </c>
      <c r="D64" s="54">
        <v>22.26</v>
      </c>
      <c r="E64" s="62">
        <f>0.21*D64</f>
        <v>4.6745999999999999</v>
      </c>
      <c r="F64" s="54">
        <v>26.93</v>
      </c>
      <c r="G64" s="37">
        <f>F64/0.702804</f>
        <v>38.317937860342283</v>
      </c>
      <c r="H64" s="38">
        <f>ROUND(F64/0.702804,2)</f>
        <v>38.32</v>
      </c>
      <c r="I64" s="39">
        <f t="shared" si="17"/>
        <v>31.67</v>
      </c>
      <c r="J64" s="62">
        <f t="shared" si="20"/>
        <v>6.65</v>
      </c>
      <c r="K64" s="40">
        <f t="shared" si="21"/>
        <v>2.0621396577169548E-3</v>
      </c>
    </row>
    <row r="65" spans="1:11" ht="16.5" customHeight="1">
      <c r="A65" s="34">
        <v>6</v>
      </c>
      <c r="B65" s="98" t="s">
        <v>86</v>
      </c>
      <c r="C65" s="98"/>
      <c r="D65" s="98"/>
      <c r="E65" s="98"/>
      <c r="F65" s="98"/>
      <c r="G65" s="98"/>
      <c r="H65" s="98"/>
      <c r="I65" s="98"/>
      <c r="J65" s="54"/>
      <c r="K65" s="33"/>
    </row>
    <row r="66" spans="1:11" ht="31.5">
      <c r="A66" s="34" t="s">
        <v>87</v>
      </c>
      <c r="B66" s="45" t="s">
        <v>141</v>
      </c>
      <c r="C66" s="42" t="s">
        <v>118</v>
      </c>
      <c r="D66" s="54">
        <v>60.48</v>
      </c>
      <c r="E66" s="54">
        <v>0</v>
      </c>
      <c r="F66" s="54">
        <v>60.48</v>
      </c>
      <c r="G66" s="37">
        <f t="shared" ref="G66:G72" si="22">F66/0.702804</f>
        <v>86.055287107073951</v>
      </c>
      <c r="H66" s="38">
        <f t="shared" ref="H66:H72" si="23">ROUND(F66/0.702804,2)</f>
        <v>86.06</v>
      </c>
      <c r="I66" s="39">
        <f t="shared" ref="I66:I69" si="24">ROUND((H66/100*100),2)</f>
        <v>86.06</v>
      </c>
      <c r="J66" s="62">
        <v>0</v>
      </c>
      <c r="K66" s="40">
        <f t="shared" ref="K66:K72" si="25">H66-G66</f>
        <v>4.7128929260509267E-3</v>
      </c>
    </row>
    <row r="67" spans="1:11" ht="31.5">
      <c r="A67" s="34" t="s">
        <v>88</v>
      </c>
      <c r="B67" s="45" t="s">
        <v>142</v>
      </c>
      <c r="C67" s="42" t="s">
        <v>118</v>
      </c>
      <c r="D67" s="54">
        <v>80.31</v>
      </c>
      <c r="E67" s="54">
        <v>0</v>
      </c>
      <c r="F67" s="54">
        <v>80.31</v>
      </c>
      <c r="G67" s="37">
        <f t="shared" si="22"/>
        <v>114.27083511192311</v>
      </c>
      <c r="H67" s="38">
        <f t="shared" si="23"/>
        <v>114.27</v>
      </c>
      <c r="I67" s="39">
        <f t="shared" si="24"/>
        <v>114.27</v>
      </c>
      <c r="J67" s="62">
        <v>0</v>
      </c>
      <c r="K67" s="40">
        <f t="shared" si="25"/>
        <v>-8.3511192310936622E-4</v>
      </c>
    </row>
    <row r="68" spans="1:11" ht="31.5">
      <c r="A68" s="34" t="s">
        <v>89</v>
      </c>
      <c r="B68" s="45" t="s">
        <v>143</v>
      </c>
      <c r="C68" s="42" t="s">
        <v>118</v>
      </c>
      <c r="D68" s="54">
        <v>100.14</v>
      </c>
      <c r="E68" s="54">
        <v>0</v>
      </c>
      <c r="F68" s="54">
        <v>100.14</v>
      </c>
      <c r="G68" s="37">
        <f t="shared" si="22"/>
        <v>142.48638311677226</v>
      </c>
      <c r="H68" s="38">
        <f t="shared" si="23"/>
        <v>142.49</v>
      </c>
      <c r="I68" s="39">
        <f t="shared" si="24"/>
        <v>142.49</v>
      </c>
      <c r="J68" s="62">
        <v>0</v>
      </c>
      <c r="K68" s="40">
        <f t="shared" si="25"/>
        <v>3.6168832277496676E-3</v>
      </c>
    </row>
    <row r="69" spans="1:11" ht="47.25">
      <c r="A69" s="34">
        <v>7</v>
      </c>
      <c r="B69" s="45" t="s">
        <v>90</v>
      </c>
      <c r="C69" s="42" t="s">
        <v>117</v>
      </c>
      <c r="D69" s="54">
        <v>25.24</v>
      </c>
      <c r="E69" s="54">
        <v>0</v>
      </c>
      <c r="F69" s="54">
        <v>25.24</v>
      </c>
      <c r="G69" s="37">
        <f t="shared" si="22"/>
        <v>35.913284500372789</v>
      </c>
      <c r="H69" s="38">
        <f t="shared" si="23"/>
        <v>35.909999999999997</v>
      </c>
      <c r="I69" s="39">
        <f t="shared" si="24"/>
        <v>35.909999999999997</v>
      </c>
      <c r="J69" s="62">
        <v>0</v>
      </c>
      <c r="K69" s="40">
        <f t="shared" si="25"/>
        <v>-3.2845003727928201E-3</v>
      </c>
    </row>
    <row r="70" spans="1:11" ht="47.25">
      <c r="A70" s="63">
        <v>8</v>
      </c>
      <c r="B70" s="35" t="s">
        <v>91</v>
      </c>
      <c r="C70" s="42" t="s">
        <v>119</v>
      </c>
      <c r="D70" s="54">
        <v>0.24</v>
      </c>
      <c r="E70" s="62">
        <f>0.21*D70</f>
        <v>5.0399999999999993E-2</v>
      </c>
      <c r="F70" s="54">
        <v>0.28999999999999998</v>
      </c>
      <c r="G70" s="37">
        <f t="shared" si="22"/>
        <v>0.41263282508352256</v>
      </c>
      <c r="H70" s="38">
        <f t="shared" si="23"/>
        <v>0.41</v>
      </c>
      <c r="I70" s="39">
        <f t="shared" ref="I70:I84" si="26">ROUND((H70/121*100),2)</f>
        <v>0.34</v>
      </c>
      <c r="J70" s="62">
        <f t="shared" ref="J70:J72" si="27">ROUND((H70/121*21),2)</f>
        <v>7.0000000000000007E-2</v>
      </c>
      <c r="K70" s="40">
        <f t="shared" si="25"/>
        <v>-2.632825083522583E-3</v>
      </c>
    </row>
    <row r="71" spans="1:11" ht="63">
      <c r="A71" s="63">
        <v>9</v>
      </c>
      <c r="B71" s="35" t="s">
        <v>92</v>
      </c>
      <c r="C71" s="42" t="s">
        <v>117</v>
      </c>
      <c r="D71" s="54">
        <v>7.64</v>
      </c>
      <c r="E71" s="62">
        <f>0.21*D71</f>
        <v>1.6043999999999998</v>
      </c>
      <c r="F71" s="54">
        <v>9.24</v>
      </c>
      <c r="G71" s="37">
        <f t="shared" si="22"/>
        <v>13.14733553024741</v>
      </c>
      <c r="H71" s="38">
        <f t="shared" si="23"/>
        <v>13.15</v>
      </c>
      <c r="I71" s="39">
        <f t="shared" si="26"/>
        <v>10.87</v>
      </c>
      <c r="J71" s="62">
        <f t="shared" si="27"/>
        <v>2.2799999999999998</v>
      </c>
      <c r="K71" s="40">
        <f t="shared" si="25"/>
        <v>2.6644697525899375E-3</v>
      </c>
    </row>
    <row r="72" spans="1:11" ht="94.5">
      <c r="A72" s="63">
        <v>10</v>
      </c>
      <c r="B72" s="35" t="s">
        <v>93</v>
      </c>
      <c r="C72" s="42" t="s">
        <v>120</v>
      </c>
      <c r="D72" s="54">
        <v>32.869999999999997</v>
      </c>
      <c r="E72" s="62">
        <f>0.21*D72</f>
        <v>6.9026999999999994</v>
      </c>
      <c r="F72" s="54">
        <v>39.770000000000003</v>
      </c>
      <c r="G72" s="37">
        <f t="shared" si="22"/>
        <v>56.587611908867913</v>
      </c>
      <c r="H72" s="38">
        <f t="shared" si="23"/>
        <v>56.59</v>
      </c>
      <c r="I72" s="39">
        <f t="shared" si="26"/>
        <v>46.77</v>
      </c>
      <c r="J72" s="62">
        <f t="shared" si="27"/>
        <v>9.82</v>
      </c>
      <c r="K72" s="40">
        <f t="shared" si="25"/>
        <v>2.3880911320901532E-3</v>
      </c>
    </row>
    <row r="73" spans="1:11" ht="17.25" customHeight="1">
      <c r="A73" s="34">
        <v>11</v>
      </c>
      <c r="B73" s="98" t="s">
        <v>94</v>
      </c>
      <c r="C73" s="98"/>
      <c r="D73" s="98"/>
      <c r="E73" s="98"/>
      <c r="F73" s="98"/>
      <c r="G73" s="98"/>
      <c r="H73" s="98"/>
      <c r="I73" s="98"/>
      <c r="J73" s="54"/>
      <c r="K73" s="33"/>
    </row>
    <row r="74" spans="1:11">
      <c r="A74" s="34" t="s">
        <v>95</v>
      </c>
      <c r="B74" s="64" t="s">
        <v>96</v>
      </c>
      <c r="C74" s="42" t="s">
        <v>121</v>
      </c>
      <c r="D74" s="62">
        <v>5.6</v>
      </c>
      <c r="E74" s="62">
        <f t="shared" ref="E74:E79" si="28">0.21*D74</f>
        <v>1.1759999999999999</v>
      </c>
      <c r="F74" s="54">
        <v>6.78</v>
      </c>
      <c r="G74" s="37">
        <f t="shared" ref="G74:G79" si="29">F74/0.702804</f>
        <v>9.6470708760906323</v>
      </c>
      <c r="H74" s="38">
        <f t="shared" ref="H74:H79" si="30">ROUND(F74/0.702804,2)</f>
        <v>9.65</v>
      </c>
      <c r="I74" s="39">
        <f t="shared" si="26"/>
        <v>7.98</v>
      </c>
      <c r="J74" s="62">
        <f t="shared" ref="J74:J84" si="31">ROUND((H74/121*21),2)</f>
        <v>1.67</v>
      </c>
      <c r="K74" s="40">
        <f t="shared" ref="K74:K84" si="32">H74-G74</f>
        <v>2.9291239093680588E-3</v>
      </c>
    </row>
    <row r="75" spans="1:11">
      <c r="A75" s="34" t="s">
        <v>97</v>
      </c>
      <c r="B75" s="64" t="s">
        <v>98</v>
      </c>
      <c r="C75" s="42" t="s">
        <v>121</v>
      </c>
      <c r="D75" s="62">
        <v>7.2</v>
      </c>
      <c r="E75" s="62">
        <f t="shared" si="28"/>
        <v>1.512</v>
      </c>
      <c r="F75" s="54">
        <v>8.7100000000000009</v>
      </c>
      <c r="G75" s="37">
        <f t="shared" si="29"/>
        <v>12.393213470612007</v>
      </c>
      <c r="H75" s="38">
        <f t="shared" si="30"/>
        <v>12.39</v>
      </c>
      <c r="I75" s="39">
        <f t="shared" si="26"/>
        <v>10.24</v>
      </c>
      <c r="J75" s="62">
        <f t="shared" si="31"/>
        <v>2.15</v>
      </c>
      <c r="K75" s="40">
        <f t="shared" si="32"/>
        <v>-3.2134706120068302E-3</v>
      </c>
    </row>
    <row r="76" spans="1:11">
      <c r="A76" s="34" t="s">
        <v>99</v>
      </c>
      <c r="B76" s="64" t="s">
        <v>100</v>
      </c>
      <c r="C76" s="42" t="s">
        <v>121</v>
      </c>
      <c r="D76" s="54">
        <v>5.62</v>
      </c>
      <c r="E76" s="62">
        <f t="shared" si="28"/>
        <v>1.1801999999999999</v>
      </c>
      <c r="F76" s="62">
        <v>6.8</v>
      </c>
      <c r="G76" s="37">
        <f t="shared" si="29"/>
        <v>9.6755283123032871</v>
      </c>
      <c r="H76" s="38">
        <f t="shared" si="30"/>
        <v>9.68</v>
      </c>
      <c r="I76" s="39">
        <f t="shared" si="26"/>
        <v>8</v>
      </c>
      <c r="J76" s="62">
        <f t="shared" si="31"/>
        <v>1.68</v>
      </c>
      <c r="K76" s="40">
        <f t="shared" si="32"/>
        <v>4.4716876967125785E-3</v>
      </c>
    </row>
    <row r="77" spans="1:11">
      <c r="A77" s="34" t="s">
        <v>101</v>
      </c>
      <c r="B77" s="35" t="s">
        <v>102</v>
      </c>
      <c r="C77" s="42" t="s">
        <v>121</v>
      </c>
      <c r="D77" s="54">
        <v>12.12</v>
      </c>
      <c r="E77" s="62">
        <f t="shared" si="28"/>
        <v>2.5451999999999999</v>
      </c>
      <c r="F77" s="54">
        <v>14.67</v>
      </c>
      <c r="G77" s="37">
        <f t="shared" si="29"/>
        <v>20.873529461983711</v>
      </c>
      <c r="H77" s="38">
        <f t="shared" si="30"/>
        <v>20.87</v>
      </c>
      <c r="I77" s="39">
        <f t="shared" si="26"/>
        <v>17.25</v>
      </c>
      <c r="J77" s="62">
        <f t="shared" si="31"/>
        <v>3.62</v>
      </c>
      <c r="K77" s="40">
        <f t="shared" si="32"/>
        <v>-3.5294619837102914E-3</v>
      </c>
    </row>
    <row r="78" spans="1:11" ht="94.5">
      <c r="A78" s="63">
        <v>12</v>
      </c>
      <c r="B78" s="35" t="s">
        <v>103</v>
      </c>
      <c r="C78" s="42" t="s">
        <v>122</v>
      </c>
      <c r="D78" s="62">
        <v>50.41</v>
      </c>
      <c r="E78" s="62">
        <f t="shared" si="28"/>
        <v>10.586099999999998</v>
      </c>
      <c r="F78" s="62">
        <v>61</v>
      </c>
      <c r="G78" s="37">
        <f t="shared" si="29"/>
        <v>86.79518044860302</v>
      </c>
      <c r="H78" s="38">
        <f t="shared" si="30"/>
        <v>86.8</v>
      </c>
      <c r="I78" s="39">
        <f t="shared" si="26"/>
        <v>71.739999999999995</v>
      </c>
      <c r="J78" s="62">
        <f t="shared" si="31"/>
        <v>15.06</v>
      </c>
      <c r="K78" s="78">
        <f t="shared" si="32"/>
        <v>4.8195513969773174E-3</v>
      </c>
    </row>
    <row r="79" spans="1:11" ht="47.25">
      <c r="A79" s="63">
        <v>13</v>
      </c>
      <c r="B79" s="35" t="s">
        <v>104</v>
      </c>
      <c r="C79" s="42" t="s">
        <v>123</v>
      </c>
      <c r="D79" s="54">
        <v>30.35</v>
      </c>
      <c r="E79" s="62">
        <f t="shared" si="28"/>
        <v>6.3734999999999999</v>
      </c>
      <c r="F79" s="54">
        <v>36.72</v>
      </c>
      <c r="G79" s="37">
        <f t="shared" si="29"/>
        <v>52.247852886437755</v>
      </c>
      <c r="H79" s="38">
        <f t="shared" si="30"/>
        <v>52.25</v>
      </c>
      <c r="I79" s="39">
        <f t="shared" si="26"/>
        <v>43.18</v>
      </c>
      <c r="J79" s="62">
        <f t="shared" si="31"/>
        <v>9.07</v>
      </c>
      <c r="K79" s="78">
        <f t="shared" si="32"/>
        <v>2.1471135622448401E-3</v>
      </c>
    </row>
    <row r="80" spans="1:11" ht="63">
      <c r="A80" s="63">
        <v>14</v>
      </c>
      <c r="B80" s="35" t="s">
        <v>105</v>
      </c>
      <c r="C80" s="42" t="s">
        <v>124</v>
      </c>
      <c r="D80" s="54">
        <v>19.87</v>
      </c>
      <c r="E80" s="62">
        <f>0.21*D80</f>
        <v>4.1726999999999999</v>
      </c>
      <c r="F80" s="54">
        <v>24.04</v>
      </c>
      <c r="G80" s="37">
        <f>F80/0.702804</f>
        <v>34.205838327613385</v>
      </c>
      <c r="H80" s="38">
        <f>ROUND(F80/0.702804,2)</f>
        <v>34.21</v>
      </c>
      <c r="I80" s="39">
        <f t="shared" si="26"/>
        <v>28.27</v>
      </c>
      <c r="J80" s="62">
        <f t="shared" si="31"/>
        <v>5.94</v>
      </c>
      <c r="K80" s="78">
        <f t="shared" si="32"/>
        <v>4.161672386615578E-3</v>
      </c>
    </row>
    <row r="81" spans="1:11" ht="78.75">
      <c r="A81" s="63">
        <v>15</v>
      </c>
      <c r="B81" s="35" t="s">
        <v>106</v>
      </c>
      <c r="C81" s="42" t="s">
        <v>123</v>
      </c>
      <c r="D81" s="54">
        <v>18.07</v>
      </c>
      <c r="E81" s="62">
        <f>0.21*D81</f>
        <v>3.7946999999999997</v>
      </c>
      <c r="F81" s="54">
        <v>21.86</v>
      </c>
      <c r="G81" s="37">
        <f>F81/0.702804</f>
        <v>31.103977780433805</v>
      </c>
      <c r="H81" s="38">
        <f>ROUND(F81/0.702804,2)</f>
        <v>31.1</v>
      </c>
      <c r="I81" s="39">
        <f t="shared" si="26"/>
        <v>25.7</v>
      </c>
      <c r="J81" s="62">
        <f t="shared" si="31"/>
        <v>5.4</v>
      </c>
      <c r="K81" s="78">
        <f t="shared" si="32"/>
        <v>-3.9777804338037015E-3</v>
      </c>
    </row>
    <row r="82" spans="1:11" ht="78.75">
      <c r="A82" s="63">
        <v>16</v>
      </c>
      <c r="B82" s="35" t="s">
        <v>107</v>
      </c>
      <c r="C82" s="42" t="s">
        <v>125</v>
      </c>
      <c r="D82" s="54">
        <v>11.63</v>
      </c>
      <c r="E82" s="62">
        <f>0.21*D82</f>
        <v>2.4422999999999999</v>
      </c>
      <c r="F82" s="54">
        <v>14.07</v>
      </c>
      <c r="G82" s="37">
        <f>F82/0.702804</f>
        <v>20.019806375604009</v>
      </c>
      <c r="H82" s="38">
        <f>ROUND(F82/0.702804,2)</f>
        <v>20.02</v>
      </c>
      <c r="I82" s="39">
        <f t="shared" si="26"/>
        <v>16.55</v>
      </c>
      <c r="J82" s="62">
        <f t="shared" si="31"/>
        <v>3.47</v>
      </c>
      <c r="K82" s="78">
        <f t="shared" si="32"/>
        <v>1.9362439599035497E-4</v>
      </c>
    </row>
    <row r="83" spans="1:11" ht="94.5">
      <c r="A83" s="63">
        <v>17</v>
      </c>
      <c r="B83" s="35" t="s">
        <v>108</v>
      </c>
      <c r="C83" s="42" t="s">
        <v>126</v>
      </c>
      <c r="D83" s="54">
        <v>6.67</v>
      </c>
      <c r="E83" s="62">
        <f>0.21*D83</f>
        <v>1.4006999999999998</v>
      </c>
      <c r="F83" s="54">
        <v>8.07</v>
      </c>
      <c r="G83" s="37">
        <f>F83/0.702804</f>
        <v>11.48257551180699</v>
      </c>
      <c r="H83" s="38">
        <f>ROUND(F83/0.702804,2)</f>
        <v>11.48</v>
      </c>
      <c r="I83" s="39">
        <f t="shared" si="26"/>
        <v>9.49</v>
      </c>
      <c r="J83" s="62">
        <f t="shared" si="31"/>
        <v>1.99</v>
      </c>
      <c r="K83" s="78">
        <f t="shared" si="32"/>
        <v>-2.5755118069898941E-3</v>
      </c>
    </row>
    <row r="84" spans="1:11" ht="63">
      <c r="A84" s="65">
        <v>18</v>
      </c>
      <c r="B84" s="66" t="s">
        <v>109</v>
      </c>
      <c r="C84" s="67" t="s">
        <v>127</v>
      </c>
      <c r="D84" s="68">
        <v>5.79</v>
      </c>
      <c r="E84" s="69">
        <f>0.21*D84</f>
        <v>1.2159</v>
      </c>
      <c r="F84" s="68">
        <v>7.01</v>
      </c>
      <c r="G84" s="70">
        <f>F84/0.702804</f>
        <v>9.9743313925361843</v>
      </c>
      <c r="H84" s="71">
        <f>ROUND(F84/0.702804,2)</f>
        <v>9.9700000000000006</v>
      </c>
      <c r="I84" s="72">
        <f t="shared" si="26"/>
        <v>8.24</v>
      </c>
      <c r="J84" s="69">
        <f t="shared" si="31"/>
        <v>1.73</v>
      </c>
      <c r="K84" s="80">
        <f t="shared" si="32"/>
        <v>-4.3313925361836425E-3</v>
      </c>
    </row>
    <row r="85" spans="1:11">
      <c r="A85" s="12" t="s">
        <v>128</v>
      </c>
      <c r="B85" s="12"/>
      <c r="C85" s="12"/>
      <c r="G85" s="12"/>
      <c r="H85" s="14"/>
      <c r="I85" s="22"/>
      <c r="J85" s="86"/>
      <c r="K85" s="12"/>
    </row>
    <row r="86" spans="1:11">
      <c r="A86" s="12" t="s">
        <v>155</v>
      </c>
      <c r="B86" s="12"/>
      <c r="C86" s="12"/>
      <c r="G86" s="12"/>
      <c r="H86" s="14"/>
      <c r="I86" s="22"/>
      <c r="J86" s="86"/>
      <c r="K86" s="12"/>
    </row>
    <row r="87" spans="1:11">
      <c r="A87" s="12"/>
      <c r="B87" s="12"/>
      <c r="C87" s="12"/>
      <c r="G87" s="12"/>
      <c r="H87" s="14"/>
      <c r="I87" s="22"/>
      <c r="J87" s="86"/>
      <c r="K87" s="12"/>
    </row>
    <row r="88" spans="1:11">
      <c r="A88" s="6"/>
      <c r="B88" s="12" t="s">
        <v>129</v>
      </c>
      <c r="C88" s="12"/>
      <c r="G88" s="12" t="s">
        <v>130</v>
      </c>
      <c r="H88" s="19"/>
      <c r="I88" s="23"/>
      <c r="J88" s="87"/>
      <c r="K88" s="6"/>
    </row>
    <row r="89" spans="1:11" ht="9.75" customHeight="1">
      <c r="A89" s="6"/>
      <c r="B89" s="6"/>
      <c r="C89" s="6"/>
      <c r="D89" s="18"/>
      <c r="E89" s="18"/>
      <c r="F89" s="18"/>
      <c r="G89" s="6"/>
      <c r="H89" s="19"/>
      <c r="I89" s="23"/>
      <c r="J89" s="87"/>
      <c r="K89" s="6"/>
    </row>
    <row r="90" spans="1:11">
      <c r="B90" s="93" t="s">
        <v>161</v>
      </c>
    </row>
    <row r="91" spans="1:11">
      <c r="B91" s="94" t="s">
        <v>153</v>
      </c>
    </row>
    <row r="92" spans="1:11" ht="12" customHeight="1">
      <c r="B92" s="94" t="s">
        <v>154</v>
      </c>
    </row>
    <row r="93" spans="1:11" hidden="1">
      <c r="B93" s="26"/>
    </row>
  </sheetData>
  <mergeCells count="17">
    <mergeCell ref="B65:I65"/>
    <mergeCell ref="B73:I73"/>
    <mergeCell ref="A4:I4"/>
    <mergeCell ref="B60:I60"/>
    <mergeCell ref="B55:I55"/>
    <mergeCell ref="B25:I25"/>
    <mergeCell ref="A3:I3"/>
    <mergeCell ref="B37:I37"/>
    <mergeCell ref="B41:I41"/>
    <mergeCell ref="B47:I47"/>
    <mergeCell ref="B13:I13"/>
    <mergeCell ref="B7:I7"/>
    <mergeCell ref="B15:I15"/>
    <mergeCell ref="B22:I22"/>
    <mergeCell ref="B36:I36"/>
    <mergeCell ref="B23:I23"/>
    <mergeCell ref="B29:I29"/>
  </mergeCells>
  <phoneticPr fontId="0" type="noConversion"/>
  <printOptions horizontalCentered="1"/>
  <pageMargins left="0.70866141732283472" right="0.70866141732283472" top="0.74803149606299213" bottom="0.74803149606299213" header="0.31496062992125984" footer="0.31496062992125984"/>
  <pageSetup paperSize="9" scale="82" orientation="landscape" r:id="rId1"/>
  <headerFooter>
    <oddHeader>&amp;RPiellikums Ministru kabineta noteikumu projekta "Veselības inspekcijas maksas pakalpojumu cenrādis" anotācijai</oddHeader>
    <oddFooter>&amp;LVMAnotp_250713_VI; Pielikums Ministru kabineta noteikumu projekta "Veselības inspekcijas maksas pakalpojumu cenrādis" anotācijai</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pārrēķins_cenrādis</vt:lpstr>
      <vt:lpstr>Sheet1</vt:lpstr>
      <vt:lpstr>pārrēķins_cenrādis!Print_Area</vt:lpstr>
      <vt:lpstr>pārrēķins_cenrādis!Print_Titles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2013-04-30T06:36:26Z</cp:lastPrinted>
  <dcterms:created xsi:type="dcterms:W3CDTF">2006-09-16T00:00:00Z</dcterms:created>
  <dcterms:modified xsi:type="dcterms:W3CDTF">2013-07-25T11:05:03Z</dcterms:modified>
</cp:coreProperties>
</file>