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Šī_darbgrāmata" defaultThemeVersion="124226"/>
  <mc:AlternateContent xmlns:mc="http://schemas.openxmlformats.org/markup-compatibility/2006">
    <mc:Choice Requires="x15">
      <x15ac:absPath xmlns:x15ac="http://schemas.microsoft.com/office/spreadsheetml/2010/11/ac" url="S:\Kopsavilkuma_nod\BUDZETS_2015\Uz_MK_151214\"/>
    </mc:Choice>
  </mc:AlternateContent>
  <bookViews>
    <workbookView xWindow="600" yWindow="750" windowWidth="11100" windowHeight="5805" tabRatio="601" firstSheet="1" activeTab="1"/>
  </bookViews>
  <sheets>
    <sheet name="pilns_teksts" sheetId="163" state="hidden" r:id="rId1"/>
    <sheet name="kos_izd" sheetId="167" r:id="rId2"/>
    <sheet name="08" sheetId="137" r:id="rId3"/>
    <sheet name="11" sheetId="108" r:id="rId4"/>
    <sheet name="13" sheetId="129" r:id="rId5"/>
    <sheet name="14" sheetId="127" r:id="rId6"/>
    <sheet name="15" sheetId="106" r:id="rId7"/>
    <sheet name="18_pb" sheetId="133" r:id="rId8"/>
    <sheet name="19" sheetId="130" r:id="rId9"/>
    <sheet name="21" sheetId="134" r:id="rId10"/>
    <sheet name="29" sheetId="132" r:id="rId11"/>
    <sheet name="62" sheetId="171" r:id="rId12"/>
    <sheet name="8.piel" sheetId="172" r:id="rId13"/>
    <sheet name="VARAM priekšlikums" sheetId="169" state="hidden" r:id="rId14"/>
  </sheets>
  <externalReferences>
    <externalReference r:id="rId15"/>
    <externalReference r:id="rId16"/>
    <externalReference r:id="rId17"/>
    <externalReference r:id="rId18"/>
  </externalReferences>
  <definedNames>
    <definedName name="_bkm78" localSheetId="0">pilns_teksts!#REF!</definedName>
    <definedName name="BEx3ATHHUCGCIRND8KLAREDV3L40" localSheetId="2" hidden="1">[1]HEADER!#REF!</definedName>
    <definedName name="BEx3ATHHUCGCIRND8KLAREDV3L40" localSheetId="7" hidden="1">[1]HEADER!#REF!</definedName>
    <definedName name="BEx3ATHHUCGCIRND8KLAREDV3L40" localSheetId="8" hidden="1">[2]HEADER!#REF!</definedName>
    <definedName name="BEx3ATHHUCGCIRND8KLAREDV3L40" localSheetId="10" hidden="1">[1]HEADER!#REF!</definedName>
    <definedName name="BEx3ATHHUCGCIRND8KLAREDV3L40" localSheetId="0" hidden="1">[3]HEADER!#REF!</definedName>
    <definedName name="BEx3ATHHUCGCIRND8KLAREDV3L40" localSheetId="13" hidden="1">[4]HEADER!#REF!</definedName>
    <definedName name="BEx3ATHHUCGCIRND8KLAREDV3L40" hidden="1">[2]HEADER!#REF!</definedName>
    <definedName name="BEx3QB2RILYEXIROLAFCWQMOJXMN" localSheetId="2" hidden="1">[1]HEADER!#REF!</definedName>
    <definedName name="BEx3QB2RILYEXIROLAFCWQMOJXMN" localSheetId="7" hidden="1">[1]HEADER!#REF!</definedName>
    <definedName name="BEx3QB2RILYEXIROLAFCWQMOJXMN" localSheetId="8" hidden="1">[2]HEADER!#REF!</definedName>
    <definedName name="BEx3QB2RILYEXIROLAFCWQMOJXMN" localSheetId="10" hidden="1">[1]HEADER!#REF!</definedName>
    <definedName name="BEx3QB2RILYEXIROLAFCWQMOJXMN" localSheetId="0" hidden="1">[3]HEADER!#REF!</definedName>
    <definedName name="BEx3QB2RILYEXIROLAFCWQMOJXMN" localSheetId="13" hidden="1">[4]HEADER!#REF!</definedName>
    <definedName name="BEx3QB2RILYEXIROLAFCWQMOJXMN" hidden="1">[2]HEADER!#REF!</definedName>
    <definedName name="BEx3RIJ9LXPXWNF4BFBFA4ILG6AY" localSheetId="2" hidden="1">[1]HEADER!#REF!</definedName>
    <definedName name="BEx3RIJ9LXPXWNF4BFBFA4ILG6AY" localSheetId="7" hidden="1">[1]HEADER!#REF!</definedName>
    <definedName name="BEx3RIJ9LXPXWNF4BFBFA4ILG6AY" localSheetId="8" hidden="1">[2]HEADER!#REF!</definedName>
    <definedName name="BEx3RIJ9LXPXWNF4BFBFA4ILG6AY" localSheetId="10" hidden="1">[1]HEADER!#REF!</definedName>
    <definedName name="BEx3RIJ9LXPXWNF4BFBFA4ILG6AY" localSheetId="0" hidden="1">[3]HEADER!#REF!</definedName>
    <definedName name="BEx3RIJ9LXPXWNF4BFBFA4ILG6AY" localSheetId="13" hidden="1">[4]HEADER!#REF!</definedName>
    <definedName name="BEx3RIJ9LXPXWNF4BFBFA4ILG6AY" hidden="1">[2]HEADER!#REF!</definedName>
    <definedName name="BEx3T3XEKJ0I8634YNR6MPN3OBQL" localSheetId="2" hidden="1">[1]HEADER!#REF!</definedName>
    <definedName name="BEx3T3XEKJ0I8634YNR6MPN3OBQL" localSheetId="7" hidden="1">[1]HEADER!#REF!</definedName>
    <definedName name="BEx3T3XEKJ0I8634YNR6MPN3OBQL" localSheetId="8" hidden="1">[2]HEADER!#REF!</definedName>
    <definedName name="BEx3T3XEKJ0I8634YNR6MPN3OBQL" localSheetId="10" hidden="1">[1]HEADER!#REF!</definedName>
    <definedName name="BEx3T3XEKJ0I8634YNR6MPN3OBQL" localSheetId="0" hidden="1">[3]HEADER!#REF!</definedName>
    <definedName name="BEx3T3XEKJ0I8634YNR6MPN3OBQL" localSheetId="13" hidden="1">[4]HEADER!#REF!</definedName>
    <definedName name="BEx3T3XEKJ0I8634YNR6MPN3OBQL" hidden="1">[2]HEADER!#REF!</definedName>
    <definedName name="BEx73MBHXPGN5MLC2IC6RCMRLO6D" localSheetId="2" hidden="1">[1]HEADER!#REF!</definedName>
    <definedName name="BEx73MBHXPGN5MLC2IC6RCMRLO6D" localSheetId="7" hidden="1">[1]HEADER!#REF!</definedName>
    <definedName name="BEx73MBHXPGN5MLC2IC6RCMRLO6D" localSheetId="8" hidden="1">[2]HEADER!#REF!</definedName>
    <definedName name="BEx73MBHXPGN5MLC2IC6RCMRLO6D" localSheetId="10" hidden="1">[1]HEADER!#REF!</definedName>
    <definedName name="BEx73MBHXPGN5MLC2IC6RCMRLO6D" localSheetId="0" hidden="1">[3]HEADER!#REF!</definedName>
    <definedName name="BEx73MBHXPGN5MLC2IC6RCMRLO6D" localSheetId="13" hidden="1">[4]HEADER!#REF!</definedName>
    <definedName name="BEx73MBHXPGN5MLC2IC6RCMRLO6D" hidden="1">[2]HEADER!#REF!</definedName>
    <definedName name="BEx7KKYHXVDNTR0VZKUAIUQCSOP9" localSheetId="2" hidden="1">[1]HEADER!#REF!</definedName>
    <definedName name="BEx7KKYHXVDNTR0VZKUAIUQCSOP9" localSheetId="7" hidden="1">[1]HEADER!#REF!</definedName>
    <definedName name="BEx7KKYHXVDNTR0VZKUAIUQCSOP9" localSheetId="8" hidden="1">[2]HEADER!#REF!</definedName>
    <definedName name="BEx7KKYHXVDNTR0VZKUAIUQCSOP9" localSheetId="10" hidden="1">[1]HEADER!#REF!</definedName>
    <definedName name="BEx7KKYHXVDNTR0VZKUAIUQCSOP9" localSheetId="0" hidden="1">[3]HEADER!#REF!</definedName>
    <definedName name="BEx7KKYHXVDNTR0VZKUAIUQCSOP9" localSheetId="13" hidden="1">[4]HEADER!#REF!</definedName>
    <definedName name="BEx7KKYHXVDNTR0VZKUAIUQCSOP9" hidden="1">[2]HEADER!#REF!</definedName>
    <definedName name="BEx9EDPXWEPLE7S1KH5K8GGFZKC0" localSheetId="2" hidden="1">[1]HEADER!#REF!</definedName>
    <definedName name="BEx9EDPXWEPLE7S1KH5K8GGFZKC0" localSheetId="7" hidden="1">[1]HEADER!#REF!</definedName>
    <definedName name="BEx9EDPXWEPLE7S1KH5K8GGFZKC0" localSheetId="8" hidden="1">[2]HEADER!#REF!</definedName>
    <definedName name="BEx9EDPXWEPLE7S1KH5K8GGFZKC0" localSheetId="10" hidden="1">[1]HEADER!#REF!</definedName>
    <definedName name="BEx9EDPXWEPLE7S1KH5K8GGFZKC0" localSheetId="0" hidden="1">[3]HEADER!#REF!</definedName>
    <definedName name="BEx9EDPXWEPLE7S1KH5K8GGFZKC0" localSheetId="13" hidden="1">[4]HEADER!#REF!</definedName>
    <definedName name="BEx9EDPXWEPLE7S1KH5K8GGFZKC0" hidden="1">[2]HEADER!#REF!</definedName>
    <definedName name="BExBE9K6C6Q27ZVX3WOCP2J41BHY" localSheetId="2" hidden="1">[1]HEADER!#REF!</definedName>
    <definedName name="BExBE9K6C6Q27ZVX3WOCP2J41BHY" localSheetId="7" hidden="1">[1]HEADER!#REF!</definedName>
    <definedName name="BExBE9K6C6Q27ZVX3WOCP2J41BHY" localSheetId="8" hidden="1">[2]HEADER!#REF!</definedName>
    <definedName name="BExBE9K6C6Q27ZVX3WOCP2J41BHY" localSheetId="10" hidden="1">[1]HEADER!#REF!</definedName>
    <definedName name="BExBE9K6C6Q27ZVX3WOCP2J41BHY" localSheetId="0" hidden="1">[3]HEADER!#REF!</definedName>
    <definedName name="BExBE9K6C6Q27ZVX3WOCP2J41BHY" localSheetId="13" hidden="1">[4]HEADER!#REF!</definedName>
    <definedName name="BExBE9K6C6Q27ZVX3WOCP2J41BHY" hidden="1">[2]HEADER!#REF!</definedName>
    <definedName name="BEXcq" localSheetId="2" hidden="1">[2]ZQZBC_PLN__04_03_10!#REF!</definedName>
    <definedName name="BEXcq" localSheetId="7" hidden="1">[2]ZQZBC_PLN__04_03_10!#REF!</definedName>
    <definedName name="BEXcq" localSheetId="8" hidden="1">[2]ZQZBC_PLN__04_03_10!#REF!</definedName>
    <definedName name="BEXcq" localSheetId="10" hidden="1">[2]ZQZBC_PLN__04_03_10!#REF!</definedName>
    <definedName name="BEXcq" localSheetId="0" hidden="1">[2]ZQZBC_PLN__04_03_10!#REF!</definedName>
    <definedName name="BEXcq" localSheetId="13" hidden="1">[4]ZQZBC_PLN__04_03_10!#REF!</definedName>
    <definedName name="BEXcq" hidden="1">[2]ZQZBC_PLN__04_03_10!#REF!</definedName>
    <definedName name="BExCQGR4Z3D1E5XRGMT5VWBAFBXW" localSheetId="2" hidden="1">[1]ZQZBC_PLN__04_03_10!#REF!</definedName>
    <definedName name="BExCQGR4Z3D1E5XRGMT5VWBAFBXW" localSheetId="7" hidden="1">[1]ZQZBC_PLN__04_03_10!#REF!</definedName>
    <definedName name="BExCQGR4Z3D1E5XRGMT5VWBAFBXW" localSheetId="8" hidden="1">[2]ZQZBC_PLN__04_03_10!#REF!</definedName>
    <definedName name="BExCQGR4Z3D1E5XRGMT5VWBAFBXW" localSheetId="10" hidden="1">[1]ZQZBC_PLN__04_03_10!#REF!</definedName>
    <definedName name="BExCQGR4Z3D1E5XRGMT5VWBAFBXW" localSheetId="0" hidden="1">[3]ZQZBC_PLN__04_03_10!#REF!</definedName>
    <definedName name="BExCQGR4Z3D1E5XRGMT5VWBAFBXW" localSheetId="13" hidden="1">[4]ZQZBC_PLN__04_03_10!#REF!</definedName>
    <definedName name="BExCQGR4Z3D1E5XRGMT5VWBAFBXW" hidden="1">[2]ZQZBC_PLN__04_03_10!#REF!</definedName>
    <definedName name="BExMP7OQLL0R8VO1CGH6H677G4ZU" localSheetId="2" hidden="1">[1]HEADER!#REF!</definedName>
    <definedName name="BExMP7OQLL0R8VO1CGH6H677G4ZU" localSheetId="7" hidden="1">[1]HEADER!#REF!</definedName>
    <definedName name="BExMP7OQLL0R8VO1CGH6H677G4ZU" localSheetId="8" hidden="1">[2]HEADER!#REF!</definedName>
    <definedName name="BExMP7OQLL0R8VO1CGH6H677G4ZU" localSheetId="10" hidden="1">[1]HEADER!#REF!</definedName>
    <definedName name="BExMP7OQLL0R8VO1CGH6H677G4ZU" localSheetId="0" hidden="1">[3]HEADER!#REF!</definedName>
    <definedName name="BExMP7OQLL0R8VO1CGH6H677G4ZU" localSheetId="13" hidden="1">[4]HEADER!#REF!</definedName>
    <definedName name="BExMP7OQLL0R8VO1CGH6H677G4ZU" hidden="1">[2]HEADER!#REF!</definedName>
    <definedName name="BExO50CMJCMLOGHRH7OH9FMGVTSS" localSheetId="2" hidden="1">[1]HEADER!#REF!</definedName>
    <definedName name="BExO50CMJCMLOGHRH7OH9FMGVTSS" localSheetId="7" hidden="1">[1]HEADER!#REF!</definedName>
    <definedName name="BExO50CMJCMLOGHRH7OH9FMGVTSS" localSheetId="8" hidden="1">[2]HEADER!#REF!</definedName>
    <definedName name="BExO50CMJCMLOGHRH7OH9FMGVTSS" localSheetId="10" hidden="1">[1]HEADER!#REF!</definedName>
    <definedName name="BExO50CMJCMLOGHRH7OH9FMGVTSS" localSheetId="0" hidden="1">[3]HEADER!#REF!</definedName>
    <definedName name="BExO50CMJCMLOGHRH7OH9FMGVTSS" localSheetId="13" hidden="1">[4]HEADER!#REF!</definedName>
    <definedName name="BExO50CMJCMLOGHRH7OH9FMGVTSS" hidden="1">[2]HEADER!#REF!</definedName>
    <definedName name="BExOA3RQ9DFFMJC5QYZ23ZT9RUN8" localSheetId="2" hidden="1">[1]HEADER!#REF!</definedName>
    <definedName name="BExOA3RQ9DFFMJC5QYZ23ZT9RUN8" localSheetId="7" hidden="1">[1]HEADER!#REF!</definedName>
    <definedName name="BExOA3RQ9DFFMJC5QYZ23ZT9RUN8" localSheetId="8" hidden="1">[2]HEADER!#REF!</definedName>
    <definedName name="BExOA3RQ9DFFMJC5QYZ23ZT9RUN8" localSheetId="10" hidden="1">[1]HEADER!#REF!</definedName>
    <definedName name="BExOA3RQ9DFFMJC5QYZ23ZT9RUN8" localSheetId="0" hidden="1">[3]HEADER!#REF!</definedName>
    <definedName name="BExOA3RQ9DFFMJC5QYZ23ZT9RUN8" localSheetId="13" hidden="1">[4]HEADER!#REF!</definedName>
    <definedName name="BExOA3RQ9DFFMJC5QYZ23ZT9RUN8" hidden="1">[2]HEADER!#REF!</definedName>
    <definedName name="BExS6S40JMF44ZTMXW3UE4WW9B54" localSheetId="2" hidden="1">[1]HEADER!#REF!</definedName>
    <definedName name="BExS6S40JMF44ZTMXW3UE4WW9B54" localSheetId="7" hidden="1">[1]HEADER!#REF!</definedName>
    <definedName name="BExS6S40JMF44ZTMXW3UE4WW9B54" localSheetId="8" hidden="1">[2]HEADER!#REF!</definedName>
    <definedName name="BExS6S40JMF44ZTMXW3UE4WW9B54" localSheetId="10" hidden="1">[1]HEADER!#REF!</definedName>
    <definedName name="BExS6S40JMF44ZTMXW3UE4WW9B54" localSheetId="0" hidden="1">[3]HEADER!#REF!</definedName>
    <definedName name="BExS6S40JMF44ZTMXW3UE4WW9B54" localSheetId="13" hidden="1">[4]HEADER!#REF!</definedName>
    <definedName name="BExS6S40JMF44ZTMXW3UE4WW9B54" hidden="1">[2]HEADER!#REF!</definedName>
    <definedName name="BExU5I577AMALET6AIZ4P1LRV9CU" localSheetId="2" hidden="1">[1]ZQZBC_PLN__04_03_10!#REF!</definedName>
    <definedName name="BExU5I577AMALET6AIZ4P1LRV9CU" localSheetId="7" hidden="1">[1]ZQZBC_PLN__04_03_10!#REF!</definedName>
    <definedName name="BExU5I577AMALET6AIZ4P1LRV9CU" localSheetId="8" hidden="1">[2]ZQZBC_PLN__04_03_10!#REF!</definedName>
    <definedName name="BExU5I577AMALET6AIZ4P1LRV9CU" localSheetId="10" hidden="1">[1]ZQZBC_PLN__04_03_10!#REF!</definedName>
    <definedName name="BExU5I577AMALET6AIZ4P1LRV9CU" localSheetId="0" hidden="1">[3]ZQZBC_PLN__04_03_10!#REF!</definedName>
    <definedName name="BExU5I577AMALET6AIZ4P1LRV9CU" localSheetId="13" hidden="1">[4]ZQZBC_PLN__04_03_10!#REF!</definedName>
    <definedName name="BExU5I577AMALET6AIZ4P1LRV9CU" hidden="1">[2]ZQZBC_PLN__04_03_10!#REF!</definedName>
    <definedName name="BExU7EBQBMZVYUSS9YS0I4JESH9L" localSheetId="2" hidden="1">[1]HEADER!#REF!</definedName>
    <definedName name="BExU7EBQBMZVYUSS9YS0I4JESH9L" localSheetId="7" hidden="1">[1]HEADER!#REF!</definedName>
    <definedName name="BExU7EBQBMZVYUSS9YS0I4JESH9L" localSheetId="8" hidden="1">[2]HEADER!#REF!</definedName>
    <definedName name="BExU7EBQBMZVYUSS9YS0I4JESH9L" localSheetId="10" hidden="1">[1]HEADER!#REF!</definedName>
    <definedName name="BExU7EBQBMZVYUSS9YS0I4JESH9L" localSheetId="0" hidden="1">[3]HEADER!#REF!</definedName>
    <definedName name="BExU7EBQBMZVYUSS9YS0I4JESH9L" localSheetId="13" hidden="1">[4]HEADER!#REF!</definedName>
    <definedName name="BExU7EBQBMZVYUSS9YS0I4JESH9L" hidden="1">[2]HEADER!#REF!</definedName>
    <definedName name="BExUC9I2YXGSCVE8W0KZ56D3E9UX" localSheetId="2" hidden="1">[1]HEADER!#REF!</definedName>
    <definedName name="BExUC9I2YXGSCVE8W0KZ56D3E9UX" localSheetId="7" hidden="1">[1]HEADER!#REF!</definedName>
    <definedName name="BExUC9I2YXGSCVE8W0KZ56D3E9UX" localSheetId="8" hidden="1">[2]HEADER!#REF!</definedName>
    <definedName name="BExUC9I2YXGSCVE8W0KZ56D3E9UX" localSheetId="10" hidden="1">[1]HEADER!#REF!</definedName>
    <definedName name="BExUC9I2YXGSCVE8W0KZ56D3E9UX" localSheetId="0" hidden="1">[3]HEADER!#REF!</definedName>
    <definedName name="BExUC9I2YXGSCVE8W0KZ56D3E9UX" localSheetId="13" hidden="1">[4]HEADER!#REF!</definedName>
    <definedName name="BExUC9I2YXGSCVE8W0KZ56D3E9UX" hidden="1">[2]HEADER!#REF!</definedName>
    <definedName name="BExZJQJI4H09EC94GXCLZDAB05VB" localSheetId="2" hidden="1">[1]HEADER!#REF!</definedName>
    <definedName name="BExZJQJI4H09EC94GXCLZDAB05VB" localSheetId="7" hidden="1">[1]HEADER!#REF!</definedName>
    <definedName name="BExZJQJI4H09EC94GXCLZDAB05VB" localSheetId="8" hidden="1">[2]HEADER!#REF!</definedName>
    <definedName name="BExZJQJI4H09EC94GXCLZDAB05VB" localSheetId="10" hidden="1">[1]HEADER!#REF!</definedName>
    <definedName name="BExZJQJI4H09EC94GXCLZDAB05VB" localSheetId="0" hidden="1">[3]HEADER!#REF!</definedName>
    <definedName name="BExZJQJI4H09EC94GXCLZDAB05VB" localSheetId="13" hidden="1">[4]HEADER!#REF!</definedName>
    <definedName name="BExZJQJI4H09EC94GXCLZDAB05VB" hidden="1">[2]HEADER!#REF!</definedName>
    <definedName name="lapa" localSheetId="2" hidden="1">[2]HEADER!#REF!</definedName>
    <definedName name="lapa" localSheetId="7" hidden="1">[2]HEADER!#REF!</definedName>
    <definedName name="lapa" localSheetId="8" hidden="1">[2]HEADER!#REF!</definedName>
    <definedName name="lapa" localSheetId="10" hidden="1">[2]HEADER!#REF!</definedName>
    <definedName name="lapa" localSheetId="0" hidden="1">[2]HEADER!#REF!</definedName>
    <definedName name="lapa" localSheetId="13" hidden="1">[4]HEADER!#REF!</definedName>
    <definedName name="lapa" hidden="1">[2]HEADER!#REF!</definedName>
    <definedName name="_xlnm.Print_Area" localSheetId="4">'13'!$A:$H</definedName>
    <definedName name="_xlnm.Print_Area" localSheetId="9">'21'!$A:$H</definedName>
    <definedName name="_xlnm.Print_Titles" localSheetId="2">'08'!$1:$2</definedName>
    <definedName name="_xlnm.Print_Titles" localSheetId="3">'11'!$1:$2</definedName>
    <definedName name="_xlnm.Print_Titles" localSheetId="4">'13'!$1:$2</definedName>
    <definedName name="_xlnm.Print_Titles" localSheetId="5">'14'!$1:$2</definedName>
    <definedName name="_xlnm.Print_Titles" localSheetId="6">'15'!$1:$2</definedName>
    <definedName name="_xlnm.Print_Titles" localSheetId="7">'18_pb'!$1:$2</definedName>
    <definedName name="_xlnm.Print_Titles" localSheetId="8">'19'!$1:$2</definedName>
    <definedName name="_xlnm.Print_Titles" localSheetId="9">'21'!$1:$2</definedName>
    <definedName name="_xlnm.Print_Titles" localSheetId="10">'29'!$1:$2</definedName>
    <definedName name="_xlnm.Print_Titles" localSheetId="1">kos_izd!$1:$2</definedName>
    <definedName name="_xlnm.Print_Titles" localSheetId="0">pilns_teksts!$4:$5</definedName>
    <definedName name="_xlnm.Print_Titles" localSheetId="13">'VARAM priekšlikums'!$1:$2</definedName>
  </definedNames>
  <calcPr calcId="152511"/>
</workbook>
</file>

<file path=xl/calcChain.xml><?xml version="1.0" encoding="utf-8"?>
<calcChain xmlns="http://schemas.openxmlformats.org/spreadsheetml/2006/main">
  <c r="A13" i="171" l="1"/>
  <c r="C50" i="133" l="1"/>
  <c r="C49" i="133"/>
  <c r="C48" i="133" s="1"/>
  <c r="P74" i="172" l="1"/>
  <c r="K81" i="172" s="1"/>
  <c r="O74" i="172"/>
  <c r="N74" i="172"/>
  <c r="M74" i="172"/>
  <c r="L74" i="172"/>
  <c r="K74" i="172"/>
  <c r="H74" i="172"/>
  <c r="C81" i="172" s="1"/>
  <c r="G74" i="172"/>
  <c r="F74" i="172"/>
  <c r="E74" i="172"/>
  <c r="C74" i="172"/>
  <c r="D73" i="172"/>
  <c r="D72" i="172"/>
  <c r="D71" i="172"/>
  <c r="D70" i="172"/>
  <c r="D69" i="172"/>
  <c r="D68" i="172"/>
  <c r="D67" i="172"/>
  <c r="D66" i="172"/>
  <c r="D65" i="172"/>
  <c r="D64" i="172"/>
  <c r="D63" i="172"/>
  <c r="D62" i="172"/>
  <c r="D61" i="172"/>
  <c r="D60" i="172"/>
  <c r="D59" i="172"/>
  <c r="D58" i="172"/>
  <c r="D57" i="172"/>
  <c r="D56" i="172"/>
  <c r="D55" i="172"/>
  <c r="D54" i="172"/>
  <c r="D53" i="172"/>
  <c r="D52" i="172"/>
  <c r="D51" i="172"/>
  <c r="D50" i="172"/>
  <c r="D49" i="172"/>
  <c r="D48" i="172"/>
  <c r="D47" i="172"/>
  <c r="D46" i="172"/>
  <c r="D45" i="172"/>
  <c r="D44" i="172"/>
  <c r="D43" i="172"/>
  <c r="D42" i="172"/>
  <c r="D41" i="172"/>
  <c r="D40" i="172"/>
  <c r="D39" i="172"/>
  <c r="D38" i="172"/>
  <c r="D37" i="172"/>
  <c r="D36" i="172"/>
  <c r="D35" i="172"/>
  <c r="D34" i="172"/>
  <c r="D33" i="172"/>
  <c r="D32" i="172"/>
  <c r="D31" i="172"/>
  <c r="D30" i="172"/>
  <c r="D29" i="172"/>
  <c r="D28" i="172"/>
  <c r="D27" i="172"/>
  <c r="D26" i="172"/>
  <c r="D25" i="172"/>
  <c r="D24" i="172"/>
  <c r="D23" i="172"/>
  <c r="D22" i="172"/>
  <c r="D21" i="172"/>
  <c r="D20" i="172"/>
  <c r="D19" i="172"/>
  <c r="D18" i="172"/>
  <c r="D17" i="172"/>
  <c r="D16" i="172"/>
  <c r="D15" i="172"/>
  <c r="D14" i="172"/>
  <c r="D13" i="172"/>
  <c r="D74" i="172" l="1"/>
  <c r="G73" i="129"/>
  <c r="G72" i="129"/>
  <c r="G71" i="129"/>
  <c r="F70" i="129"/>
  <c r="F69" i="129" s="1"/>
  <c r="F68" i="129" s="1"/>
  <c r="G67" i="129"/>
  <c r="G66" i="129" s="1"/>
  <c r="G65" i="129" s="1"/>
  <c r="F66" i="129"/>
  <c r="F65" i="129" s="1"/>
  <c r="D8" i="130"/>
  <c r="D9" i="130"/>
  <c r="D7" i="130"/>
  <c r="D20" i="130"/>
  <c r="D19" i="130"/>
  <c r="D17" i="130"/>
  <c r="D16" i="130"/>
  <c r="D15" i="130"/>
  <c r="D8" i="127"/>
  <c r="D9" i="127"/>
  <c r="D7" i="127"/>
  <c r="D25" i="127"/>
  <c r="D24" i="127"/>
  <c r="D23" i="127"/>
  <c r="D21" i="127"/>
  <c r="D20" i="127"/>
  <c r="D19" i="127"/>
  <c r="D17" i="127"/>
  <c r="D16" i="127"/>
  <c r="D15" i="127"/>
  <c r="G70" i="129" l="1"/>
  <c r="G69" i="129" s="1"/>
  <c r="G68" i="129" s="1"/>
  <c r="G55" i="171"/>
  <c r="G54" i="171" s="1"/>
  <c r="G53" i="171" s="1"/>
  <c r="G52" i="171" s="1"/>
  <c r="F55" i="171"/>
  <c r="F54" i="171" s="1"/>
  <c r="F53" i="171" s="1"/>
  <c r="F52" i="171" s="1"/>
  <c r="D54" i="171"/>
  <c r="D53" i="171" s="1"/>
  <c r="D52" i="171" s="1"/>
  <c r="C54" i="171"/>
  <c r="C53" i="171" s="1"/>
  <c r="C52" i="171" s="1"/>
  <c r="G50" i="171"/>
  <c r="F50" i="171"/>
  <c r="F49" i="171" s="1"/>
  <c r="D50" i="171"/>
  <c r="D49" i="171" s="1"/>
  <c r="C50" i="171"/>
  <c r="C49" i="171" s="1"/>
  <c r="G49" i="171"/>
  <c r="G46" i="171"/>
  <c r="G45" i="171" s="1"/>
  <c r="G44" i="171" s="1"/>
  <c r="G43" i="171" s="1"/>
  <c r="F46" i="171"/>
  <c r="F45" i="171" s="1"/>
  <c r="F44" i="171" s="1"/>
  <c r="F43" i="171" s="1"/>
  <c r="D45" i="171"/>
  <c r="D44" i="171" s="1"/>
  <c r="D43" i="171" s="1"/>
  <c r="C45" i="171"/>
  <c r="C44" i="171" s="1"/>
  <c r="C43" i="171" s="1"/>
  <c r="G41" i="171"/>
  <c r="F41" i="171"/>
  <c r="F40" i="171" s="1"/>
  <c r="D41" i="171"/>
  <c r="D40" i="171" s="1"/>
  <c r="C41" i="171"/>
  <c r="C40" i="171" s="1"/>
  <c r="G40" i="171"/>
  <c r="G37" i="171"/>
  <c r="G36" i="171" s="1"/>
  <c r="G35" i="171" s="1"/>
  <c r="G34" i="171" s="1"/>
  <c r="F37" i="171"/>
  <c r="F36" i="171" s="1"/>
  <c r="F35" i="171" s="1"/>
  <c r="F34" i="171" s="1"/>
  <c r="D36" i="171"/>
  <c r="D35" i="171" s="1"/>
  <c r="D34" i="171" s="1"/>
  <c r="C36" i="171"/>
  <c r="C35" i="171"/>
  <c r="C34" i="171" s="1"/>
  <c r="G32" i="171"/>
  <c r="G31" i="171" s="1"/>
  <c r="F32" i="171"/>
  <c r="F31" i="171" s="1"/>
  <c r="D32" i="171"/>
  <c r="D31" i="171" s="1"/>
  <c r="C32" i="171"/>
  <c r="C31" i="171" s="1"/>
  <c r="G22" i="171"/>
  <c r="G21" i="171" s="1"/>
  <c r="G20" i="171" s="1"/>
  <c r="G19" i="171" s="1"/>
  <c r="F22" i="171"/>
  <c r="F21" i="171" s="1"/>
  <c r="F20" i="171" s="1"/>
  <c r="F19" i="171" s="1"/>
  <c r="D21" i="171"/>
  <c r="D20" i="171" s="1"/>
  <c r="D19" i="171" s="1"/>
  <c r="C21" i="171"/>
  <c r="C20" i="171" s="1"/>
  <c r="C19" i="171" s="1"/>
  <c r="G17" i="171"/>
  <c r="F17" i="171"/>
  <c r="D17" i="171"/>
  <c r="D16" i="171" s="1"/>
  <c r="C17" i="171"/>
  <c r="C16" i="171" s="1"/>
  <c r="G16" i="171"/>
  <c r="F16" i="171"/>
  <c r="D17" i="167" l="1"/>
  <c r="D16" i="167"/>
  <c r="D15" i="167"/>
  <c r="A21" i="137"/>
  <c r="A28" i="167"/>
  <c r="G21" i="130"/>
  <c r="G20" i="130"/>
  <c r="G19" i="130"/>
  <c r="G17" i="130"/>
  <c r="G16" i="130"/>
  <c r="G15" i="130"/>
  <c r="G13" i="130"/>
  <c r="G12" i="130"/>
  <c r="G11" i="130"/>
  <c r="G16" i="137"/>
  <c r="G15" i="137"/>
  <c r="G14" i="137"/>
  <c r="C144" i="132" l="1"/>
  <c r="C141" i="132"/>
  <c r="C140" i="132" s="1"/>
  <c r="D140" i="132"/>
  <c r="D138" i="132"/>
  <c r="D133" i="132" s="1"/>
  <c r="D132" i="132" s="1"/>
  <c r="C134" i="132"/>
  <c r="C130" i="132"/>
  <c r="C128" i="132"/>
  <c r="C127" i="132" s="1"/>
  <c r="C126" i="132" s="1"/>
  <c r="C125" i="132" s="1"/>
  <c r="C122" i="132" s="1"/>
  <c r="D122" i="132"/>
  <c r="D112" i="132"/>
  <c r="D110" i="132"/>
  <c r="D105" i="132"/>
  <c r="D101" i="132"/>
  <c r="D100" i="132" s="1"/>
  <c r="D99" i="132" s="1"/>
  <c r="D96" i="132"/>
  <c r="D89" i="132"/>
  <c r="D88" i="132" s="1"/>
  <c r="D87" i="132"/>
  <c r="D86" i="132" s="1"/>
  <c r="D83" i="132"/>
  <c r="D82" i="132"/>
  <c r="D81" i="132" s="1"/>
  <c r="F72" i="132"/>
  <c r="F70" i="132"/>
  <c r="F69" i="132" s="1"/>
  <c r="G65" i="132"/>
  <c r="G64" i="132" s="1"/>
  <c r="G63" i="132" s="1"/>
  <c r="G11" i="132" s="1"/>
  <c r="F65" i="132"/>
  <c r="G61" i="132"/>
  <c r="G54" i="132" s="1"/>
  <c r="F61" i="132"/>
  <c r="F59" i="132"/>
  <c r="F58" i="132" s="1"/>
  <c r="F57" i="132" s="1"/>
  <c r="F56" i="132" s="1"/>
  <c r="G42" i="132"/>
  <c r="G41" i="132" s="1"/>
  <c r="G40" i="132" s="1"/>
  <c r="F42" i="132"/>
  <c r="F41" i="132" s="1"/>
  <c r="F40" i="132" s="1"/>
  <c r="G38" i="132"/>
  <c r="G36" i="132" s="1"/>
  <c r="F36" i="132"/>
  <c r="G26" i="132"/>
  <c r="G25" i="132" s="1"/>
  <c r="G24" i="132" s="1"/>
  <c r="F26" i="132"/>
  <c r="F25" i="132" s="1"/>
  <c r="F24" i="132" s="1"/>
  <c r="G22" i="132"/>
  <c r="G20" i="132"/>
  <c r="F20" i="132"/>
  <c r="D109" i="132" l="1"/>
  <c r="D108" i="132" s="1"/>
  <c r="C133" i="132"/>
  <c r="C132" i="132" s="1"/>
  <c r="F54" i="132"/>
  <c r="D85" i="132"/>
  <c r="D84" i="132" s="1"/>
  <c r="F64" i="132"/>
  <c r="F63" i="132" s="1"/>
  <c r="F153" i="133" l="1"/>
  <c r="F152" i="133"/>
  <c r="F149" i="133"/>
  <c r="G145" i="133"/>
  <c r="G144" i="133" s="1"/>
  <c r="G143" i="133" s="1"/>
  <c r="G13" i="133" s="1"/>
  <c r="F145" i="133"/>
  <c r="G141" i="133"/>
  <c r="G135" i="133" s="1"/>
  <c r="F141" i="133"/>
  <c r="D140" i="133"/>
  <c r="D139" i="133" s="1"/>
  <c r="D138" i="133" s="1"/>
  <c r="C140" i="133"/>
  <c r="C139" i="133" s="1"/>
  <c r="C138" i="133" s="1"/>
  <c r="C137" i="133" s="1"/>
  <c r="C136" i="133" s="1"/>
  <c r="C135" i="133" s="1"/>
  <c r="F139" i="133"/>
  <c r="F138" i="133" s="1"/>
  <c r="F137" i="133" s="1"/>
  <c r="F136" i="133" s="1"/>
  <c r="F131" i="133"/>
  <c r="F130" i="133"/>
  <c r="F129" i="133" s="1"/>
  <c r="F126" i="133"/>
  <c r="G122" i="133"/>
  <c r="G121" i="133" s="1"/>
  <c r="G120" i="133" s="1"/>
  <c r="G12" i="133" s="1"/>
  <c r="F122" i="133"/>
  <c r="G118" i="133"/>
  <c r="G110" i="133" s="1"/>
  <c r="F118" i="133"/>
  <c r="F116" i="133"/>
  <c r="F115" i="133" s="1"/>
  <c r="F114" i="133" s="1"/>
  <c r="F113" i="133" s="1"/>
  <c r="F110" i="133" s="1"/>
  <c r="D115" i="133"/>
  <c r="D114" i="133" s="1"/>
  <c r="D113" i="133" s="1"/>
  <c r="C115" i="133"/>
  <c r="C114" i="133" s="1"/>
  <c r="C113" i="133" s="1"/>
  <c r="C112" i="133" s="1"/>
  <c r="C111" i="133" s="1"/>
  <c r="C110" i="133" s="1"/>
  <c r="F111" i="133"/>
  <c r="F107" i="133"/>
  <c r="F104" i="133"/>
  <c r="F103" i="133" s="1"/>
  <c r="F100" i="133"/>
  <c r="G96" i="133"/>
  <c r="G95" i="133" s="1"/>
  <c r="G94" i="133" s="1"/>
  <c r="F96" i="133"/>
  <c r="G91" i="133"/>
  <c r="G82" i="133" s="1"/>
  <c r="F91" i="133"/>
  <c r="F88" i="133"/>
  <c r="F87" i="133"/>
  <c r="F86" i="133" s="1"/>
  <c r="F85" i="133" s="1"/>
  <c r="D87" i="133"/>
  <c r="D86" i="133" s="1"/>
  <c r="D85" i="133" s="1"/>
  <c r="D84" i="133" s="1"/>
  <c r="D83" i="133" s="1"/>
  <c r="D82" i="133" s="1"/>
  <c r="C87" i="133"/>
  <c r="C86" i="133" s="1"/>
  <c r="C85" i="133" s="1"/>
  <c r="C84" i="133" s="1"/>
  <c r="C83" i="133" s="1"/>
  <c r="C82" i="133" s="1"/>
  <c r="G70" i="133"/>
  <c r="G69" i="133" s="1"/>
  <c r="G68" i="133" s="1"/>
  <c r="G66" i="133"/>
  <c r="G65" i="133" s="1"/>
  <c r="G60" i="133"/>
  <c r="G59" i="133" s="1"/>
  <c r="G58" i="133" s="1"/>
  <c r="G56" i="133"/>
  <c r="G55" i="133" s="1"/>
  <c r="D60" i="133"/>
  <c r="D59" i="133" s="1"/>
  <c r="D58" i="133" s="1"/>
  <c r="C60" i="133"/>
  <c r="C59" i="133" s="1"/>
  <c r="C58" i="133" s="1"/>
  <c r="C57" i="133" s="1"/>
  <c r="C56" i="133" s="1"/>
  <c r="C55" i="133" s="1"/>
  <c r="G50" i="133"/>
  <c r="G49" i="133" s="1"/>
  <c r="G48" i="133" s="1"/>
  <c r="D56" i="133"/>
  <c r="D55" i="133" s="1"/>
  <c r="G46" i="133"/>
  <c r="G45" i="133" s="1"/>
  <c r="D50" i="133"/>
  <c r="D49" i="133" s="1"/>
  <c r="D48" i="133" s="1"/>
  <c r="D46" i="133"/>
  <c r="D45" i="133" s="1"/>
  <c r="C46" i="133"/>
  <c r="C45" i="133" s="1"/>
  <c r="G40" i="133"/>
  <c r="G39" i="133" s="1"/>
  <c r="G38" i="133" s="1"/>
  <c r="G11" i="133" s="1"/>
  <c r="D40" i="133"/>
  <c r="D39" i="133" s="1"/>
  <c r="D38" i="133" s="1"/>
  <c r="C40" i="133"/>
  <c r="C39" i="133" s="1"/>
  <c r="C38" i="133" s="1"/>
  <c r="C37" i="133" s="1"/>
  <c r="C36" i="133" s="1"/>
  <c r="C35" i="133" s="1"/>
  <c r="G36" i="133"/>
  <c r="G35" i="133" s="1"/>
  <c r="D36" i="133"/>
  <c r="D35" i="133" s="1"/>
  <c r="G25" i="133"/>
  <c r="G24" i="133" s="1"/>
  <c r="G23" i="133" s="1"/>
  <c r="D25" i="133"/>
  <c r="D24" i="133" s="1"/>
  <c r="D23" i="133" s="1"/>
  <c r="C25" i="133"/>
  <c r="C24" i="133" s="1"/>
  <c r="C23" i="133" s="1"/>
  <c r="C22" i="133" s="1"/>
  <c r="C21" i="133" s="1"/>
  <c r="C20" i="133" s="1"/>
  <c r="G21" i="133"/>
  <c r="G20" i="133" s="1"/>
  <c r="D21" i="133"/>
  <c r="D20" i="133" s="1"/>
  <c r="D137" i="133" l="1"/>
  <c r="D136" i="133" s="1"/>
  <c r="D135" i="133" s="1"/>
  <c r="D13" i="133"/>
  <c r="D112" i="133"/>
  <c r="D111" i="133" s="1"/>
  <c r="D110" i="133" s="1"/>
  <c r="D12" i="133"/>
  <c r="F82" i="133"/>
  <c r="F121" i="133"/>
  <c r="F120" i="133" s="1"/>
  <c r="F135" i="133"/>
  <c r="F144" i="133"/>
  <c r="F143" i="133" s="1"/>
  <c r="F95" i="133"/>
  <c r="F94" i="133" s="1"/>
  <c r="G181" i="137"/>
  <c r="F181" i="137"/>
  <c r="G180" i="137"/>
  <c r="G179" i="137"/>
  <c r="F177" i="137"/>
  <c r="F176" i="137" s="1"/>
  <c r="G171" i="137"/>
  <c r="F171" i="137"/>
  <c r="F170" i="137" s="1"/>
  <c r="F169" i="137" s="1"/>
  <c r="G170" i="137"/>
  <c r="G169" i="137" s="1"/>
  <c r="G166" i="137"/>
  <c r="G165" i="137" s="1"/>
  <c r="F166" i="137"/>
  <c r="F165" i="137"/>
  <c r="F162" i="137"/>
  <c r="G158" i="137"/>
  <c r="G157" i="137" s="1"/>
  <c r="G156" i="137" s="1"/>
  <c r="F158" i="137"/>
  <c r="F157" i="137"/>
  <c r="F156" i="137" s="1"/>
  <c r="G153" i="137"/>
  <c r="G152" i="137" s="1"/>
  <c r="F153" i="137"/>
  <c r="F152" i="137" s="1"/>
  <c r="D170" i="137"/>
  <c r="D169" i="137" s="1"/>
  <c r="D168" i="137" s="1"/>
  <c r="C170" i="137"/>
  <c r="C169" i="137" s="1"/>
  <c r="C168" i="137" s="1"/>
  <c r="F149" i="137"/>
  <c r="F146" i="137"/>
  <c r="D166" i="137"/>
  <c r="D165" i="137" s="1"/>
  <c r="C166" i="137"/>
  <c r="G142" i="137"/>
  <c r="G141" i="137" s="1"/>
  <c r="G140" i="137" s="1"/>
  <c r="F142" i="137"/>
  <c r="D155" i="137"/>
  <c r="D15" i="137" s="1"/>
  <c r="C155" i="137"/>
  <c r="D153" i="137"/>
  <c r="C153" i="137"/>
  <c r="G137" i="137"/>
  <c r="G129" i="137" s="1"/>
  <c r="F137" i="137"/>
  <c r="D152" i="137"/>
  <c r="C152" i="137"/>
  <c r="F135" i="137"/>
  <c r="F134" i="137" s="1"/>
  <c r="F133" i="137" s="1"/>
  <c r="F132" i="137" s="1"/>
  <c r="D134" i="137"/>
  <c r="D133" i="137" s="1"/>
  <c r="D132" i="137" s="1"/>
  <c r="D131" i="137" s="1"/>
  <c r="D130" i="137" s="1"/>
  <c r="D129" i="137" s="1"/>
  <c r="C134" i="137"/>
  <c r="C133" i="137" s="1"/>
  <c r="C132" i="137" s="1"/>
  <c r="C131" i="137" s="1"/>
  <c r="C130" i="137" s="1"/>
  <c r="C129" i="137" s="1"/>
  <c r="G104" i="137"/>
  <c r="G103" i="137" s="1"/>
  <c r="G102" i="137" s="1"/>
  <c r="G108" i="137"/>
  <c r="G107" i="137" s="1"/>
  <c r="G106" i="137" s="1"/>
  <c r="G105" i="137" s="1"/>
  <c r="G109" i="137"/>
  <c r="G110" i="137"/>
  <c r="G116" i="137"/>
  <c r="G115" i="137" s="1"/>
  <c r="G114" i="137" s="1"/>
  <c r="G120" i="137"/>
  <c r="G119" i="137" s="1"/>
  <c r="G118" i="137" s="1"/>
  <c r="G117" i="137" s="1"/>
  <c r="G97" i="137"/>
  <c r="G96" i="137" s="1"/>
  <c r="G95" i="137" s="1"/>
  <c r="G93" i="137"/>
  <c r="G92" i="137" s="1"/>
  <c r="G85" i="137"/>
  <c r="G84" i="137" s="1"/>
  <c r="G83" i="137" s="1"/>
  <c r="G81" i="137"/>
  <c r="G80" i="137" s="1"/>
  <c r="G76" i="137"/>
  <c r="G75" i="137" s="1"/>
  <c r="G74" i="137" s="1"/>
  <c r="G72" i="137"/>
  <c r="G71" i="137" s="1"/>
  <c r="G65" i="137"/>
  <c r="G64" i="137" s="1"/>
  <c r="G63" i="137" s="1"/>
  <c r="G61" i="137"/>
  <c r="G60" i="137" s="1"/>
  <c r="D85" i="137"/>
  <c r="D84" i="137" s="1"/>
  <c r="D83" i="137" s="1"/>
  <c r="C85" i="137"/>
  <c r="C84" i="137" s="1"/>
  <c r="C83" i="137" s="1"/>
  <c r="G55" i="137"/>
  <c r="G54" i="137"/>
  <c r="G53" i="137" s="1"/>
  <c r="D81" i="137"/>
  <c r="D80" i="137" s="1"/>
  <c r="C81" i="137"/>
  <c r="C80" i="137" s="1"/>
  <c r="G51" i="137"/>
  <c r="G50" i="137"/>
  <c r="D65" i="137"/>
  <c r="D64" i="137" s="1"/>
  <c r="D63" i="137" s="1"/>
  <c r="C65" i="137"/>
  <c r="C64" i="137"/>
  <c r="C63" i="137" s="1"/>
  <c r="D61" i="137"/>
  <c r="D60" i="137" s="1"/>
  <c r="C61" i="137"/>
  <c r="C60" i="137" s="1"/>
  <c r="G44" i="137"/>
  <c r="G43" i="137" s="1"/>
  <c r="G42" i="137" s="1"/>
  <c r="D44" i="137"/>
  <c r="D43" i="137" s="1"/>
  <c r="D42" i="137" s="1"/>
  <c r="C44" i="137"/>
  <c r="C43" i="137" s="1"/>
  <c r="C42" i="137" s="1"/>
  <c r="C41" i="137" s="1"/>
  <c r="C40" i="137" s="1"/>
  <c r="C39" i="137" s="1"/>
  <c r="G40" i="137"/>
  <c r="G39" i="137" s="1"/>
  <c r="F39" i="137"/>
  <c r="D40" i="137"/>
  <c r="D39" i="137" s="1"/>
  <c r="G29" i="137"/>
  <c r="G28" i="137" s="1"/>
  <c r="G27" i="137" s="1"/>
  <c r="D29" i="137"/>
  <c r="D28" i="137" s="1"/>
  <c r="D27" i="137" s="1"/>
  <c r="C29" i="137"/>
  <c r="C28" i="137"/>
  <c r="C27" i="137" s="1"/>
  <c r="C26" i="137" s="1"/>
  <c r="C25" i="137" s="1"/>
  <c r="C24" i="137" s="1"/>
  <c r="G25" i="137"/>
  <c r="G24" i="137" s="1"/>
  <c r="D25" i="137"/>
  <c r="D24" i="137" s="1"/>
  <c r="F129" i="137" l="1"/>
  <c r="F141" i="137"/>
  <c r="F140" i="137" s="1"/>
  <c r="G178" i="137"/>
  <c r="G177" i="137" s="1"/>
  <c r="G176" i="137" s="1"/>
  <c r="C301" i="134" l="1"/>
  <c r="D299" i="134"/>
  <c r="C299" i="134"/>
  <c r="C295" i="134"/>
  <c r="C292" i="134"/>
  <c r="C291" i="134" s="1"/>
  <c r="C288" i="134"/>
  <c r="C286" i="134"/>
  <c r="D282" i="134"/>
  <c r="C282" i="134"/>
  <c r="D281" i="134"/>
  <c r="D280" i="134" s="1"/>
  <c r="D277" i="134"/>
  <c r="C277" i="134"/>
  <c r="C275" i="134"/>
  <c r="C274" i="134"/>
  <c r="C272" i="134"/>
  <c r="C271" i="134" s="1"/>
  <c r="C269" i="134"/>
  <c r="C268" i="134"/>
  <c r="C267" i="134"/>
  <c r="D266" i="134"/>
  <c r="C254" i="134"/>
  <c r="C253" i="134"/>
  <c r="C251" i="134" s="1"/>
  <c r="D251" i="134"/>
  <c r="C247" i="134"/>
  <c r="C242" i="134" s="1"/>
  <c r="C233" i="134" s="1"/>
  <c r="C232" i="134" s="1"/>
  <c r="C244" i="134"/>
  <c r="C243" i="134" s="1"/>
  <c r="C240" i="134"/>
  <c r="C238" i="134"/>
  <c r="D234" i="134"/>
  <c r="D233" i="134" s="1"/>
  <c r="D232" i="134" s="1"/>
  <c r="C234" i="134"/>
  <c r="D229" i="134"/>
  <c r="C229" i="134"/>
  <c r="C227" i="134"/>
  <c r="C226" i="134"/>
  <c r="C224" i="134"/>
  <c r="C223" i="134"/>
  <c r="C221" i="134"/>
  <c r="C220" i="134"/>
  <c r="C219" i="134"/>
  <c r="D218" i="134"/>
  <c r="D214" i="134" s="1"/>
  <c r="C204" i="134"/>
  <c r="C202" i="134"/>
  <c r="C200" i="134"/>
  <c r="C198" i="134"/>
  <c r="C197" i="134" s="1"/>
  <c r="C196" i="134" s="1"/>
  <c r="C194" i="134"/>
  <c r="D192" i="134"/>
  <c r="C192" i="134"/>
  <c r="D188" i="134"/>
  <c r="D187" i="134" s="1"/>
  <c r="D186" i="134" s="1"/>
  <c r="C188" i="134"/>
  <c r="D184" i="134"/>
  <c r="D181" i="134" s="1"/>
  <c r="C184" i="134"/>
  <c r="C181" i="134" s="1"/>
  <c r="C176" i="134"/>
  <c r="C174" i="134"/>
  <c r="C172" i="134"/>
  <c r="C171" i="134" s="1"/>
  <c r="C170" i="134" s="1"/>
  <c r="C161" i="134" s="1"/>
  <c r="C160" i="134" s="1"/>
  <c r="C168" i="134"/>
  <c r="D166" i="134"/>
  <c r="C166" i="134"/>
  <c r="D162" i="134"/>
  <c r="C162" i="134"/>
  <c r="D158" i="134"/>
  <c r="D155" i="134" s="1"/>
  <c r="C158" i="134"/>
  <c r="C155" i="134" s="1"/>
  <c r="C149" i="134"/>
  <c r="C147" i="134"/>
  <c r="C145" i="134"/>
  <c r="C144" i="134" s="1"/>
  <c r="C141" i="134"/>
  <c r="D139" i="134"/>
  <c r="C139" i="134"/>
  <c r="D135" i="134"/>
  <c r="C135" i="134"/>
  <c r="D134" i="134"/>
  <c r="D133" i="134" s="1"/>
  <c r="D131" i="134"/>
  <c r="D128" i="134" s="1"/>
  <c r="C131" i="134"/>
  <c r="C128" i="134" s="1"/>
  <c r="D101" i="134"/>
  <c r="D100" i="134"/>
  <c r="D99" i="134" s="1"/>
  <c r="C95" i="134"/>
  <c r="C78" i="134"/>
  <c r="D74" i="134"/>
  <c r="D73" i="134" s="1"/>
  <c r="D72" i="134" s="1"/>
  <c r="C74" i="134"/>
  <c r="C70" i="134"/>
  <c r="C68" i="134" s="1"/>
  <c r="D44" i="134"/>
  <c r="D43" i="134" s="1"/>
  <c r="D42" i="134" s="1"/>
  <c r="C38" i="134"/>
  <c r="C28" i="134"/>
  <c r="C26" i="134"/>
  <c r="D22" i="134"/>
  <c r="D21" i="134" s="1"/>
  <c r="D20" i="134" s="1"/>
  <c r="C22" i="134"/>
  <c r="C21" i="134" s="1"/>
  <c r="C18" i="134"/>
  <c r="C17" i="134" s="1"/>
  <c r="D262" i="134" l="1"/>
  <c r="C290" i="134"/>
  <c r="C218" i="134"/>
  <c r="C214" i="134" s="1"/>
  <c r="C257" i="134" s="1"/>
  <c r="C134" i="134"/>
  <c r="C133" i="134" s="1"/>
  <c r="D161" i="134"/>
  <c r="D160" i="134" s="1"/>
  <c r="D257" i="134"/>
  <c r="C20" i="134"/>
  <c r="C73" i="134"/>
  <c r="C72" i="134" s="1"/>
  <c r="C143" i="134"/>
  <c r="C266" i="134"/>
  <c r="C262" i="134" s="1"/>
  <c r="C281" i="134"/>
  <c r="C280" i="134" s="1"/>
  <c r="C187" i="134"/>
  <c r="C186" i="134" s="1"/>
  <c r="D36" i="129" l="1"/>
  <c r="D35" i="129" s="1"/>
  <c r="D40" i="129"/>
  <c r="D39" i="129" s="1"/>
  <c r="D38" i="129" s="1"/>
  <c r="D46" i="129"/>
  <c r="D45" i="129" s="1"/>
  <c r="D50" i="129"/>
  <c r="D49" i="129" s="1"/>
  <c r="D48" i="129" s="1"/>
  <c r="C50" i="129"/>
  <c r="C49" i="129" s="1"/>
  <c r="C48" i="129" s="1"/>
  <c r="C46" i="129"/>
  <c r="C45" i="129"/>
  <c r="C40" i="129"/>
  <c r="C39" i="129" s="1"/>
  <c r="C38" i="129" s="1"/>
  <c r="C37" i="129" s="1"/>
  <c r="C36" i="129" s="1"/>
  <c r="C35" i="129" s="1"/>
  <c r="D11" i="132" l="1"/>
  <c r="A125" i="137" l="1"/>
  <c r="A13" i="108"/>
  <c r="A52" i="108" s="1"/>
  <c r="B361" i="106"/>
  <c r="A17" i="129" l="1"/>
  <c r="A26" i="127" s="1"/>
  <c r="A49" i="127" s="1"/>
  <c r="A148" i="127" s="1"/>
  <c r="D16" i="137"/>
  <c r="D14" i="137"/>
  <c r="C565" i="127"/>
  <c r="F564" i="127"/>
  <c r="C564" i="127"/>
  <c r="F562" i="127"/>
  <c r="F561" i="127" s="1"/>
  <c r="C561" i="127"/>
  <c r="F559" i="127"/>
  <c r="C559" i="127"/>
  <c r="F556" i="127"/>
  <c r="C556" i="127"/>
  <c r="G552" i="127"/>
  <c r="F552" i="127"/>
  <c r="D552" i="127"/>
  <c r="C552" i="127"/>
  <c r="G548" i="127"/>
  <c r="F548" i="127"/>
  <c r="D548" i="127"/>
  <c r="D546" i="127" s="1"/>
  <c r="C548" i="127"/>
  <c r="C546" i="127" s="1"/>
  <c r="G546" i="127"/>
  <c r="F546" i="127"/>
  <c r="C543" i="127"/>
  <c r="C542" i="127" s="1"/>
  <c r="F542" i="127"/>
  <c r="F540" i="127"/>
  <c r="F539" i="127" s="1"/>
  <c r="C539" i="127"/>
  <c r="F537" i="127"/>
  <c r="C537" i="127"/>
  <c r="F534" i="127"/>
  <c r="C534" i="127"/>
  <c r="G530" i="127"/>
  <c r="F530" i="127"/>
  <c r="D530" i="127"/>
  <c r="D529" i="127" s="1"/>
  <c r="D528" i="127" s="1"/>
  <c r="C530" i="127"/>
  <c r="G526" i="127"/>
  <c r="F526" i="127"/>
  <c r="D526" i="127"/>
  <c r="C526" i="127"/>
  <c r="C524" i="127" s="1"/>
  <c r="G524" i="127"/>
  <c r="F524" i="127"/>
  <c r="D524" i="127"/>
  <c r="F521" i="127"/>
  <c r="F519" i="127"/>
  <c r="F518" i="127" s="1"/>
  <c r="C518" i="127"/>
  <c r="C517" i="127" s="1"/>
  <c r="F516" i="127"/>
  <c r="C514" i="127"/>
  <c r="F513" i="127"/>
  <c r="C512" i="127"/>
  <c r="G509" i="127"/>
  <c r="F509" i="127"/>
  <c r="C509" i="127"/>
  <c r="G505" i="127"/>
  <c r="G499" i="127" s="1"/>
  <c r="F505" i="127"/>
  <c r="D505" i="127"/>
  <c r="C505" i="127"/>
  <c r="F503" i="127"/>
  <c r="F502" i="127" s="1"/>
  <c r="F501" i="127" s="1"/>
  <c r="D501" i="127"/>
  <c r="D499" i="127" s="1"/>
  <c r="C501" i="127"/>
  <c r="C499" i="127" s="1"/>
  <c r="C490" i="127"/>
  <c r="F489" i="127"/>
  <c r="D486" i="127"/>
  <c r="C486" i="127"/>
  <c r="C485" i="127" s="1"/>
  <c r="G485" i="127"/>
  <c r="G484" i="127" s="1"/>
  <c r="G483" i="127" s="1"/>
  <c r="F485" i="127"/>
  <c r="F484" i="127" s="1"/>
  <c r="F483" i="127" s="1"/>
  <c r="D485" i="127"/>
  <c r="D484" i="127" s="1"/>
  <c r="D482" i="127"/>
  <c r="D480" i="127" s="1"/>
  <c r="C482" i="127"/>
  <c r="C480" i="127" s="1"/>
  <c r="G481" i="127"/>
  <c r="G480" i="127" s="1"/>
  <c r="F481" i="127"/>
  <c r="F480" i="127" s="1"/>
  <c r="G472" i="127"/>
  <c r="F472" i="127"/>
  <c r="F470" i="127"/>
  <c r="F469" i="127" s="1"/>
  <c r="F467" i="127"/>
  <c r="F464" i="127"/>
  <c r="G460" i="127"/>
  <c r="F460" i="127"/>
  <c r="G456" i="127"/>
  <c r="G454" i="127" s="1"/>
  <c r="F456" i="127"/>
  <c r="F454" i="127" s="1"/>
  <c r="G451" i="127"/>
  <c r="F451" i="127"/>
  <c r="F449" i="127"/>
  <c r="F448" i="127" s="1"/>
  <c r="F446" i="127"/>
  <c r="F443" i="127"/>
  <c r="G439" i="127"/>
  <c r="F439" i="127"/>
  <c r="G435" i="127"/>
  <c r="G433" i="127" s="1"/>
  <c r="F435" i="127"/>
  <c r="F433" i="127" s="1"/>
  <c r="G430" i="127"/>
  <c r="F430" i="127"/>
  <c r="F428" i="127"/>
  <c r="F427" i="127" s="1"/>
  <c r="F425" i="127"/>
  <c r="F422" i="127"/>
  <c r="G418" i="127"/>
  <c r="F418" i="127"/>
  <c r="G415" i="127"/>
  <c r="G414" i="127" s="1"/>
  <c r="G408" i="127" s="1"/>
  <c r="F414" i="127"/>
  <c r="F412" i="127"/>
  <c r="F411" i="127" s="1"/>
  <c r="F410" i="127" s="1"/>
  <c r="D408" i="127"/>
  <c r="G399" i="127"/>
  <c r="F399" i="127"/>
  <c r="F397" i="127"/>
  <c r="F396" i="127" s="1"/>
  <c r="F394" i="127"/>
  <c r="F391" i="127"/>
  <c r="G387" i="127"/>
  <c r="F387" i="127"/>
  <c r="G383" i="127"/>
  <c r="G381" i="127" s="1"/>
  <c r="F383" i="127"/>
  <c r="F381" i="127" s="1"/>
  <c r="D380" i="127"/>
  <c r="F373" i="127"/>
  <c r="F371" i="127"/>
  <c r="F370" i="127" s="1"/>
  <c r="F368" i="127"/>
  <c r="F365" i="127"/>
  <c r="G361" i="127"/>
  <c r="F361" i="127"/>
  <c r="G357" i="127"/>
  <c r="G355" i="127" s="1"/>
  <c r="F357" i="127"/>
  <c r="F355" i="127" s="1"/>
  <c r="F352" i="127"/>
  <c r="F350" i="127"/>
  <c r="F349" i="127" s="1"/>
  <c r="F347" i="127"/>
  <c r="F344" i="127"/>
  <c r="G340" i="127"/>
  <c r="F340" i="127"/>
  <c r="G336" i="127"/>
  <c r="G334" i="127" s="1"/>
  <c r="F336" i="127"/>
  <c r="F334" i="127" s="1"/>
  <c r="G331" i="127"/>
  <c r="F331" i="127"/>
  <c r="F329" i="127"/>
  <c r="F328" i="127" s="1"/>
  <c r="F326" i="127"/>
  <c r="F323" i="127"/>
  <c r="G319" i="127"/>
  <c r="F319" i="127"/>
  <c r="G315" i="127"/>
  <c r="G309" i="127" s="1"/>
  <c r="F315" i="127"/>
  <c r="F313" i="127"/>
  <c r="F312" i="127" s="1"/>
  <c r="F311" i="127" s="1"/>
  <c r="D309" i="127"/>
  <c r="G300" i="127"/>
  <c r="F300" i="127"/>
  <c r="G296" i="127"/>
  <c r="G295" i="127" s="1"/>
  <c r="F296" i="127"/>
  <c r="F295" i="127" s="1"/>
  <c r="G292" i="127"/>
  <c r="G290" i="127" s="1"/>
  <c r="F292" i="127"/>
  <c r="F290" i="127" s="1"/>
  <c r="D289" i="127"/>
  <c r="D282" i="127"/>
  <c r="D279" i="127"/>
  <c r="D276" i="127"/>
  <c r="D267" i="127"/>
  <c r="F260" i="127"/>
  <c r="F258" i="127"/>
  <c r="F257" i="127" s="1"/>
  <c r="F255" i="127"/>
  <c r="F252" i="127"/>
  <c r="G248" i="127"/>
  <c r="F248" i="127"/>
  <c r="G244" i="127"/>
  <c r="G238" i="127" s="1"/>
  <c r="F244" i="127"/>
  <c r="D243" i="127"/>
  <c r="D242" i="127" s="1"/>
  <c r="D241" i="127" s="1"/>
  <c r="C243" i="127"/>
  <c r="C242" i="127" s="1"/>
  <c r="C241" i="127" s="1"/>
  <c r="F242" i="127"/>
  <c r="F241" i="127" s="1"/>
  <c r="F240" i="127" s="1"/>
  <c r="D239" i="127"/>
  <c r="D238" i="127" s="1"/>
  <c r="C239" i="127"/>
  <c r="C238" i="127" s="1"/>
  <c r="G229" i="127"/>
  <c r="G228" i="127" s="1"/>
  <c r="G227" i="127" s="1"/>
  <c r="F229" i="127"/>
  <c r="F228" i="127" s="1"/>
  <c r="F227" i="127" s="1"/>
  <c r="D228" i="127"/>
  <c r="D227" i="127" s="1"/>
  <c r="D226" i="127" s="1"/>
  <c r="C228" i="127"/>
  <c r="C227" i="127" s="1"/>
  <c r="C226" i="127" s="1"/>
  <c r="G225" i="127"/>
  <c r="F223" i="127"/>
  <c r="D224" i="127"/>
  <c r="D223" i="127" s="1"/>
  <c r="C224" i="127"/>
  <c r="C223" i="127" s="1"/>
  <c r="G223" i="127"/>
  <c r="G215" i="127"/>
  <c r="F215" i="127"/>
  <c r="F213" i="127"/>
  <c r="F212" i="127" s="1"/>
  <c r="F210" i="127"/>
  <c r="F207" i="127"/>
  <c r="F203" i="127"/>
  <c r="G199" i="127"/>
  <c r="G193" i="127" s="1"/>
  <c r="F199" i="127"/>
  <c r="F197" i="127"/>
  <c r="F196" i="127" s="1"/>
  <c r="F195" i="127" s="1"/>
  <c r="G184" i="127"/>
  <c r="F184" i="127"/>
  <c r="F180" i="127"/>
  <c r="F179" i="127" s="1"/>
  <c r="G176" i="127"/>
  <c r="G174" i="127" s="1"/>
  <c r="F176" i="127"/>
  <c r="F174" i="127" s="1"/>
  <c r="G144" i="127"/>
  <c r="F144" i="127"/>
  <c r="F142" i="127"/>
  <c r="F141" i="127" s="1"/>
  <c r="F139" i="127"/>
  <c r="F136" i="127"/>
  <c r="G132" i="127"/>
  <c r="F132" i="127"/>
  <c r="G128" i="127"/>
  <c r="G126" i="127" s="1"/>
  <c r="F128" i="127"/>
  <c r="F126" i="127" s="1"/>
  <c r="D126" i="127"/>
  <c r="G123" i="127"/>
  <c r="F123" i="127"/>
  <c r="F121" i="127"/>
  <c r="F120" i="127" s="1"/>
  <c r="F118" i="127"/>
  <c r="F115" i="127"/>
  <c r="G111" i="127"/>
  <c r="F111" i="127"/>
  <c r="G107" i="127"/>
  <c r="G105" i="127" s="1"/>
  <c r="F107" i="127"/>
  <c r="F105" i="127" s="1"/>
  <c r="D105" i="127"/>
  <c r="G102" i="127"/>
  <c r="F102" i="127"/>
  <c r="F100" i="127"/>
  <c r="F99" i="127" s="1"/>
  <c r="F97" i="127"/>
  <c r="F94" i="127"/>
  <c r="G90" i="127"/>
  <c r="F90" i="127"/>
  <c r="G86" i="127"/>
  <c r="G80" i="127" s="1"/>
  <c r="F86" i="127"/>
  <c r="F84" i="127"/>
  <c r="F83" i="127" s="1"/>
  <c r="F82" i="127" s="1"/>
  <c r="D80" i="127"/>
  <c r="G71" i="127"/>
  <c r="F71" i="127"/>
  <c r="F69" i="127"/>
  <c r="F68" i="127" s="1"/>
  <c r="F66" i="127"/>
  <c r="F63" i="127"/>
  <c r="G59" i="127"/>
  <c r="F59" i="127"/>
  <c r="G55" i="127"/>
  <c r="G53" i="127" s="1"/>
  <c r="F55" i="127"/>
  <c r="F53" i="127" s="1"/>
  <c r="D52" i="127"/>
  <c r="D45" i="127"/>
  <c r="D42" i="127"/>
  <c r="D39" i="127"/>
  <c r="D30" i="127"/>
  <c r="D13" i="130"/>
  <c r="D12" i="130"/>
  <c r="D11" i="130"/>
  <c r="C529" i="127" l="1"/>
  <c r="C528" i="127" s="1"/>
  <c r="C551" i="127"/>
  <c r="C550" i="127" s="1"/>
  <c r="C563" i="127" s="1"/>
  <c r="A75" i="127"/>
  <c r="A34" i="127"/>
  <c r="A170" i="127"/>
  <c r="A155" i="127"/>
  <c r="D11" i="133"/>
  <c r="F80" i="127"/>
  <c r="D11" i="127"/>
  <c r="G178" i="127"/>
  <c r="F193" i="127"/>
  <c r="F499" i="127"/>
  <c r="F294" i="127"/>
  <c r="G294" i="127"/>
  <c r="F309" i="127"/>
  <c r="F247" i="127"/>
  <c r="F246" i="127" s="1"/>
  <c r="G247" i="127"/>
  <c r="G246" i="127" s="1"/>
  <c r="G11" i="127" s="1"/>
  <c r="F408" i="127"/>
  <c r="C484" i="127"/>
  <c r="G459" i="127"/>
  <c r="G458" i="127" s="1"/>
  <c r="F529" i="127"/>
  <c r="F528" i="127" s="1"/>
  <c r="G58" i="127"/>
  <c r="G57" i="127" s="1"/>
  <c r="G318" i="127"/>
  <c r="G317" i="127" s="1"/>
  <c r="G438" i="127"/>
  <c r="G437" i="127" s="1"/>
  <c r="G529" i="127"/>
  <c r="G528" i="127" s="1"/>
  <c r="G201" i="127"/>
  <c r="G19" i="127" s="1"/>
  <c r="G386" i="127"/>
  <c r="G385" i="127" s="1"/>
  <c r="F417" i="127"/>
  <c r="F416" i="127" s="1"/>
  <c r="F178" i="127"/>
  <c r="F238" i="127"/>
  <c r="F131" i="127"/>
  <c r="F130" i="127" s="1"/>
  <c r="G131" i="127"/>
  <c r="G130" i="127" s="1"/>
  <c r="G17" i="127" s="1"/>
  <c r="F551" i="127"/>
  <c r="F550" i="127" s="1"/>
  <c r="G89" i="127"/>
  <c r="G88" i="127" s="1"/>
  <c r="G15" i="127" s="1"/>
  <c r="G110" i="127"/>
  <c r="G109" i="127" s="1"/>
  <c r="G16" i="127" s="1"/>
  <c r="G417" i="127"/>
  <c r="G416" i="127" s="1"/>
  <c r="C504" i="127"/>
  <c r="C503" i="127" s="1"/>
  <c r="C516" i="127" s="1"/>
  <c r="F508" i="127"/>
  <c r="F507" i="127" s="1"/>
  <c r="G551" i="127"/>
  <c r="G550" i="127" s="1"/>
  <c r="D504" i="127"/>
  <c r="D503" i="127" s="1"/>
  <c r="D551" i="127"/>
  <c r="D550" i="127" s="1"/>
  <c r="F110" i="127"/>
  <c r="F109" i="127" s="1"/>
  <c r="F438" i="127"/>
  <c r="F437" i="127" s="1"/>
  <c r="F459" i="127"/>
  <c r="F458" i="127" s="1"/>
  <c r="G508" i="127"/>
  <c r="G507" i="127" s="1"/>
  <c r="C541" i="127"/>
  <c r="F58" i="127"/>
  <c r="F57" i="127" s="1"/>
  <c r="F202" i="127"/>
  <c r="F201" i="127" s="1"/>
  <c r="F339" i="127"/>
  <c r="F338" i="127" s="1"/>
  <c r="F360" i="127"/>
  <c r="F359" i="127" s="1"/>
  <c r="F386" i="127"/>
  <c r="F385" i="127" s="1"/>
  <c r="F89" i="127"/>
  <c r="F88" i="127" s="1"/>
  <c r="F318" i="127"/>
  <c r="F317" i="127" s="1"/>
  <c r="G339" i="127"/>
  <c r="G338" i="127" s="1"/>
  <c r="G360" i="127"/>
  <c r="G359" i="127" s="1"/>
  <c r="G23" i="127" l="1"/>
  <c r="D7" i="167" s="1"/>
  <c r="G24" i="127"/>
  <c r="D8" i="167" s="1"/>
  <c r="G25" i="127"/>
  <c r="D9" i="167" s="1"/>
  <c r="A188" i="127"/>
  <c r="A219" i="127"/>
  <c r="A264" i="127" l="1"/>
  <c r="A233" i="127"/>
  <c r="A271" i="127" l="1"/>
  <c r="A286" i="127"/>
  <c r="A377" i="127" l="1"/>
  <c r="A304" i="127"/>
  <c r="A403" i="127" l="1"/>
  <c r="A476" i="127"/>
  <c r="A13" i="106" l="1"/>
  <c r="A494" i="127"/>
  <c r="A110" i="106" l="1"/>
  <c r="A54" i="106"/>
  <c r="A129" i="106" l="1"/>
  <c r="A176" i="106"/>
  <c r="A291" i="106" l="1"/>
  <c r="A202" i="106"/>
  <c r="A17" i="133" l="1"/>
  <c r="A25" i="130" s="1"/>
  <c r="A313" i="106"/>
  <c r="A78" i="133" l="1"/>
  <c r="A44" i="130" l="1"/>
  <c r="A120" i="130"/>
  <c r="A139" i="130" l="1"/>
  <c r="A212" i="130"/>
  <c r="A303" i="130" l="1"/>
  <c r="A230" i="130"/>
  <c r="A328" i="130" l="1"/>
  <c r="A14" i="134"/>
  <c r="A124" i="134" l="1"/>
  <c r="A34" i="134"/>
  <c r="A17" i="132" l="1"/>
  <c r="A210" i="134"/>
  <c r="A50" i="132" l="1"/>
  <c r="A78" i="132"/>
  <c r="A27" i="171" l="1"/>
  <c r="A118" i="132"/>
  <c r="G160" i="129" l="1"/>
  <c r="G159" i="129" s="1"/>
  <c r="G158" i="129" s="1"/>
  <c r="G157" i="129" s="1"/>
  <c r="G156" i="129" s="1"/>
  <c r="G148" i="129" s="1"/>
  <c r="D153" i="129"/>
  <c r="D152" i="129" s="1"/>
  <c r="D151" i="129" s="1"/>
  <c r="D150" i="129" s="1"/>
  <c r="D149" i="129" s="1"/>
  <c r="D148" i="129" s="1"/>
  <c r="G133" i="129"/>
  <c r="G132" i="129" s="1"/>
  <c r="G131" i="129" s="1"/>
  <c r="G128" i="129"/>
  <c r="G120" i="129" s="1"/>
  <c r="D125" i="129"/>
  <c r="D124" i="129" s="1"/>
  <c r="D123" i="129" s="1"/>
  <c r="D122" i="129" s="1"/>
  <c r="D121" i="129" s="1"/>
  <c r="D120" i="129" s="1"/>
  <c r="G96" i="129"/>
  <c r="G95" i="129" s="1"/>
  <c r="G94" i="129" s="1"/>
  <c r="G91" i="129"/>
  <c r="G82" i="129" s="1"/>
  <c r="D87" i="129"/>
  <c r="D86" i="129" s="1"/>
  <c r="D85" i="129" s="1"/>
  <c r="G60" i="129"/>
  <c r="G59" i="129" s="1"/>
  <c r="G58" i="129" s="1"/>
  <c r="G13" i="129" s="1"/>
  <c r="F60" i="129"/>
  <c r="F59" i="129" s="1"/>
  <c r="F58" i="129" s="1"/>
  <c r="G56" i="129"/>
  <c r="G55" i="129" s="1"/>
  <c r="F56" i="129"/>
  <c r="F55" i="129" s="1"/>
  <c r="G50" i="129"/>
  <c r="G49" i="129" s="1"/>
  <c r="G48" i="129" s="1"/>
  <c r="G12" i="129" s="1"/>
  <c r="F50" i="129"/>
  <c r="F49" i="129" s="1"/>
  <c r="F48" i="129" s="1"/>
  <c r="G46" i="129"/>
  <c r="G45" i="129" s="1"/>
  <c r="F46" i="129"/>
  <c r="F45" i="129" s="1"/>
  <c r="G40" i="129"/>
  <c r="G39" i="129" s="1"/>
  <c r="G38" i="129" s="1"/>
  <c r="G11" i="129" s="1"/>
  <c r="F40" i="129"/>
  <c r="F39" i="129" s="1"/>
  <c r="F38" i="129" s="1"/>
  <c r="G36" i="129"/>
  <c r="G35" i="129" s="1"/>
  <c r="F36" i="129"/>
  <c r="F35" i="129" s="1"/>
  <c r="G25" i="129"/>
  <c r="G24" i="129" s="1"/>
  <c r="G23" i="129" s="1"/>
  <c r="F25" i="129"/>
  <c r="F24" i="129" s="1"/>
  <c r="F23" i="129" s="1"/>
  <c r="D25" i="129"/>
  <c r="D24" i="129" s="1"/>
  <c r="D23" i="129" s="1"/>
  <c r="G21" i="129"/>
  <c r="G20" i="129" s="1"/>
  <c r="F21" i="129"/>
  <c r="F20" i="129" s="1"/>
  <c r="D21" i="129"/>
  <c r="D20" i="129" s="1"/>
  <c r="D84" i="129" l="1"/>
  <c r="D83" i="129" s="1"/>
  <c r="D82" i="129" s="1"/>
  <c r="D11" i="129"/>
  <c r="D12" i="129"/>
  <c r="D13" i="129"/>
  <c r="G14" i="169" l="1"/>
  <c r="G13" i="169" s="1"/>
  <c r="G12" i="169" s="1"/>
  <c r="G9" i="169"/>
  <c r="A78" i="129" l="1"/>
</calcChain>
</file>

<file path=xl/sharedStrings.xml><?xml version="1.0" encoding="utf-8"?>
<sst xmlns="http://schemas.openxmlformats.org/spreadsheetml/2006/main" count="3443" uniqueCount="521">
  <si>
    <t xml:space="preserve"> </t>
  </si>
  <si>
    <t>Izdevumi - kopā</t>
  </si>
  <si>
    <t>Uzturēšanas izdevumi</t>
  </si>
  <si>
    <t>Kapitālie izdevumi</t>
  </si>
  <si>
    <t>Resursi izdevumu segšanai</t>
  </si>
  <si>
    <t xml:space="preserve">Ieņēmumi no maksas pakalpojumiem un citi pašu ieņēmumi </t>
  </si>
  <si>
    <t>Ārvalstu finanšu palīdzība atmaksām valsts pamatbudžetam</t>
  </si>
  <si>
    <t>Transferti</t>
  </si>
  <si>
    <t>Valsts budžeta transferti</t>
  </si>
  <si>
    <t>Valsts pamatbudžeta savstarpējie transferti</t>
  </si>
  <si>
    <t>Dotācija no vispārējiem ieņēmumiem</t>
  </si>
  <si>
    <t>Vispārējā kārtībā sadalāmā dotācija no vispārējiem ieņēmumiem</t>
  </si>
  <si>
    <t>Kārtējie izdevumi</t>
  </si>
  <si>
    <t xml:space="preserve">Atlīdzība </t>
  </si>
  <si>
    <t xml:space="preserve">   Atalgojums</t>
  </si>
  <si>
    <t>Preces un pakalpojumi</t>
  </si>
  <si>
    <t>Subsīdijas, dotācijas un sociālie pabalsti</t>
  </si>
  <si>
    <t>Subsīdijas un dotācijas</t>
  </si>
  <si>
    <t> Starptautiskā sadarbība</t>
  </si>
  <si>
    <t>Uzturēšanas izdevumu transferti</t>
  </si>
  <si>
    <t>Pamatkapitāla veidošana</t>
  </si>
  <si>
    <t xml:space="preserve">Finansiālā bilance </t>
  </si>
  <si>
    <t>4.pielikums</t>
  </si>
  <si>
    <t>Finansēšana</t>
  </si>
  <si>
    <t>Naudas līdzekļi</t>
  </si>
  <si>
    <t>Ārvalstu finanšu palīdzības naudas līdzekļu atlikumu izmaiņas palielinājums (-) vai samazinājums (+)</t>
  </si>
  <si>
    <t>15.Izglītības un zinātnes ministrija</t>
  </si>
  <si>
    <t>13. Finanšu ministrija</t>
  </si>
  <si>
    <t>Izdevumi – kopā</t>
  </si>
  <si>
    <t>74. Gadskārtējā valsts budžeta izpildes procesā pārdalāmais finansējums</t>
  </si>
  <si>
    <t>Priekšlikums par izmaiņām</t>
  </si>
  <si>
    <t>Atbalstīt</t>
  </si>
  <si>
    <t>Atalgojums</t>
  </si>
  <si>
    <t>Ieņēmumi no maksas pakalpojumiem un citi pašu ieņēmumi – kopā</t>
  </si>
  <si>
    <t>Atlīdzība</t>
  </si>
  <si>
    <t>Starptautiskā sadarbība</t>
  </si>
  <si>
    <t>18. Labklājības ministrija</t>
  </si>
  <si>
    <t>02.00.00 Līdzekļi neparedzētiem gadījumiem</t>
  </si>
  <si>
    <t>FM viedoklis</t>
  </si>
  <si>
    <t>29. Veselības ministrija</t>
  </si>
  <si>
    <t xml:space="preserve">Ministriju un citu centrālo valsts iestāžu priekšlikumi </t>
  </si>
  <si>
    <t>Priekšlikumi par izmaiņām - kopsavilkums:</t>
  </si>
  <si>
    <t>Valsts budžeta finansiālā bilance</t>
  </si>
  <si>
    <t>Kārtējie maksājumi Eiropas Savienības budžetā un starptautiskā sadarbība</t>
  </si>
  <si>
    <t>Valsts budžeta uzturēšanas izdevumu transferti citiem budžetiem noteiktam mērķim</t>
  </si>
  <si>
    <t>Valsts budžeta uzturēšanas izdevumu transferti pašvaldībām noteiktam mērķim</t>
  </si>
  <si>
    <t>Valsts budžeta transferti valsts budžeta daļēji finansētām atvasinātajām publiskajām personām un budžeta nefinansētām iestādēm noteiktam mērķim</t>
  </si>
  <si>
    <t>11.pielikums</t>
  </si>
  <si>
    <t>Kapitālo izdevumu transferti</t>
  </si>
  <si>
    <t>Valsts budžeta transferti kapitālajiem izdevumiem citiem budžetiem noteiktam mērķim</t>
  </si>
  <si>
    <t>Valsts pamatbudžeta iestāžu saņemtie transferti no valsts pamatbudžeta</t>
  </si>
  <si>
    <t>19. Tieslietu ministrija</t>
  </si>
  <si>
    <t>Maksas pakalpojumu un citu pašu ieņēmumu naudas līdzekļu atlikumu izmaiņas palielinājums (-) vai samazinājums (+)</t>
  </si>
  <si>
    <t>Dotācija no vispārējiem ieņēmumiem atmaksām valsts pamatbudžetā</t>
  </si>
  <si>
    <t>Finansiālā bilance</t>
  </si>
  <si>
    <t>Valsts budžeta uzturēšanas izdevumu transferti no valsts pamatbudžeta dotācijas no vispārējiem ieņēmumiem uz valsts pamatbudžetu</t>
  </si>
  <si>
    <t>Ārvalstu finanšu palīdzība iestādes ieņēmumos</t>
  </si>
  <si>
    <t>Valsts budžeta uzturēšanas izdevumu transferti pašvaldībām Eiropas Savienības politiku instrumentu un pārējās ārvalstu finanšu palīdzības līdzfinansētajiem projektiem (pasākumiem)</t>
  </si>
  <si>
    <t>21.Vides aizsardzības un reģionālās attīstības ministrija</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</si>
  <si>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</si>
  <si>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</si>
  <si>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Valsts budžeta kapitālo izdevumu transferti pašvaldībām Eiropas Savienības politiku instrumentu un pārējās ārvalstu finanšu palīdzības līdzfinansētajiem projektiem (pasākumiem)</t>
  </si>
  <si>
    <t>11. Ārlietu ministrija</t>
  </si>
  <si>
    <t>08. Sabiedrības integrācijas fonds</t>
  </si>
  <si>
    <t>Atmaksa valsts budžetā par veiktajiem uzturēšanas izdevumiem</t>
  </si>
  <si>
    <t>14. Iekšlietu ministrija</t>
  </si>
  <si>
    <t>Priekšlikumi 2.lasījumam</t>
  </si>
  <si>
    <t>3.pielikums</t>
  </si>
  <si>
    <t>I. Valsts pamatfunkciju īstenošana</t>
  </si>
  <si>
    <t>Valsts budžeta uzturēšanas izdevumu transferti</t>
  </si>
  <si>
    <t>Valsts budžeta uzturēšanas izdevumu transferti no valsts pamatbudžeta uz valsts pamatbudžetu</t>
  </si>
  <si>
    <t>II. ES politiku instrumentu un pārējās ārvalstu finanšu palīdzības līdzfinansēto projektu un pasākumu īstenošana</t>
  </si>
  <si>
    <t>2014.gads</t>
  </si>
  <si>
    <t>2015.gads</t>
  </si>
  <si>
    <t>Pieņemts pirmajā lasījumā</t>
  </si>
  <si>
    <t>Sociālie pabalsti</t>
  </si>
  <si>
    <t>Valsts pamatbudžeta iestāžu saņemtie transferti no valsts pamatbudžeta dotācijas no vispārējiem ieņēmumiem</t>
  </si>
  <si>
    <t>2.pielikums</t>
  </si>
  <si>
    <t>2015.gadā</t>
  </si>
  <si>
    <t xml:space="preserve">80.00.00 Nesadalītais finansējums Eiropas Savienības politiku instrumentu un pārējās ārvalstu finanšu palīdzības projektu un pasākumu īstenošanai </t>
  </si>
  <si>
    <t>Neatbalstīt</t>
  </si>
  <si>
    <t>80.00.00 Nesadalītais finansējums Eiropas Savienības politiku instrumentu un pārējās ārvalstu finanšu palīdzības līdzfinansēto projektu un pasākumu īstenošanai</t>
  </si>
  <si>
    <t xml:space="preserve">Ārvalstu finanšu palīdzība iestādes ieņēmumos </t>
  </si>
  <si>
    <t>Valsts budžeta kapitālo izdevumu transferti pašvaldībām noteiktam mērķim</t>
  </si>
  <si>
    <t xml:space="preserve">Kārtējie maksājumi Eiropas Savienības budžetā un starptautiskā sadarbība </t>
  </si>
  <si>
    <t>Procentu izdevumi</t>
  </si>
  <si>
    <t>0101990000 Nesadalītais finansējums Eiropas Savienības politiku instrumentiem un pārējai ārvalstu finanšu palīdzībai</t>
  </si>
  <si>
    <t>Atmaksa valsts budžetā par veiktajiem kapitālajiem izdevumiem</t>
  </si>
  <si>
    <t>I. Valsts pamatbudžeta ieņēmumi</t>
  </si>
  <si>
    <t>Valsts pamatbudžeta iestāžu saņemtie transferti no ārvalstu finanšu palīdzības līdzekļiem</t>
  </si>
  <si>
    <t>08.Sabiedrības integrācijas fonds</t>
  </si>
  <si>
    <t>I.Valsts pamatfunkciju īstenošana</t>
  </si>
  <si>
    <t> Valsts budžeta uzturēšanas izdevumu transferti</t>
  </si>
  <si>
    <t xml:space="preserve">   Valsts budžeta uzturēšanas izdevumu transferti no valsts pamatbudžeta uz valsts pamatbudžetu</t>
  </si>
  <si>
    <t xml:space="preserve">      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</si>
  <si>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</si>
  <si>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15 Izglītības un zinātnes ministrija</t>
  </si>
  <si>
    <t>62. Mērķdotācijas pašvaldībām</t>
  </si>
  <si>
    <t>Nobalsots 1.lasījumā</t>
  </si>
  <si>
    <t>8.pielikums</t>
  </si>
  <si>
    <t>Mērķdotācijas pašvaldībām – pašvaldību speciālajām pirmsskolas izglītības iestādēm, internātskolām, Izglītības iestāžu reģistrā reģistrētajiem attīstības un rehabilitācijas centriem un speciālajām internātskolām bērniem ar fiziskās un garīgās attīstības traucējumiem</t>
  </si>
  <si>
    <t>Par likumprojekta "Par valsts budžetu 2014.gadam" teksta daļu:</t>
  </si>
  <si>
    <t>likumprojekta „Par valsts budžetu 2014.gadam” un likumprojekta „Par vidēja termiņa budžeta ietvaru 2014., 2015. un 2016.gadam” izskatīšanai Saeimā otrajā lasījumā</t>
  </si>
  <si>
    <t>Par valsts budžetu 2014.gadam</t>
  </si>
  <si>
    <r>
      <t>1.pants.</t>
    </r>
    <r>
      <rPr>
        <sz val="14"/>
        <rFont val="Times New Roman"/>
        <family val="1"/>
        <charset val="186"/>
      </rPr>
      <t xml:space="preserve"> Apstiprināt valsts budžetu 2014.gadam ieņēmumos 7 004 260 643 </t>
    </r>
    <r>
      <rPr>
        <i/>
        <sz val="14"/>
        <rFont val="Times New Roman"/>
        <family val="1"/>
        <charset val="186"/>
      </rPr>
      <t>euro</t>
    </r>
    <r>
      <rPr>
        <sz val="14"/>
        <rFont val="Times New Roman"/>
        <family val="1"/>
        <charset val="186"/>
      </rPr>
      <t xml:space="preserve"> apmērā saskaņā ar 1. un 2.pielikumu.</t>
    </r>
  </si>
  <si>
    <r>
      <t>2.pants.</t>
    </r>
    <r>
      <rPr>
        <sz val="14"/>
        <rFont val="Times New Roman"/>
        <family val="1"/>
        <charset val="186"/>
      </rPr>
      <t xml:space="preserve"> Apstiprināt valsts budžetu 2014.gadam izdevumos 7 142 704 902 </t>
    </r>
    <r>
      <rPr>
        <i/>
        <sz val="14"/>
        <rFont val="Times New Roman"/>
        <family val="1"/>
        <charset val="186"/>
      </rPr>
      <t>euro</t>
    </r>
    <r>
      <rPr>
        <sz val="14"/>
        <rFont val="Times New Roman"/>
        <family val="1"/>
        <charset val="186"/>
      </rPr>
      <t xml:space="preserve"> apmērā saskaņā ar 1., 3., 4. un 5.pielikumu.</t>
    </r>
  </si>
  <si>
    <r>
      <t>3.pants. </t>
    </r>
    <r>
      <rPr>
        <sz val="14"/>
        <rFont val="Times New Roman"/>
        <family val="1"/>
        <charset val="186"/>
      </rPr>
      <t>(1)</t>
    </r>
    <r>
      <rPr>
        <b/>
        <sz val="14"/>
        <rFont val="Times New Roman"/>
        <family val="1"/>
        <charset val="186"/>
      </rPr>
      <t> </t>
    </r>
    <r>
      <rPr>
        <sz val="14"/>
        <color rgb="FF000000"/>
        <rFont val="Times New Roman"/>
        <family val="1"/>
        <charset val="186"/>
      </rPr>
      <t xml:space="preserve">Apstiprināt mērķdotāciju apjomu pašvaldībām 323 895 415 </t>
    </r>
    <r>
      <rPr>
        <i/>
        <sz val="14"/>
        <rFont val="Times New Roman"/>
        <family val="1"/>
        <charset val="186"/>
      </rPr>
      <t>euro</t>
    </r>
    <r>
      <rPr>
        <sz val="14"/>
        <color rgb="FF000000"/>
        <rFont val="Times New Roman"/>
        <family val="1"/>
        <charset val="186"/>
      </rPr>
      <t xml:space="preserve"> apmērā, tajā skaitā:</t>
    </r>
  </si>
  <si>
    <t>(2) Ministru kabinetam, pamatojoties uz Izglītības un zinātnes ministrijas sniegto informāciju, ir tiesības mainīt šā panta pirmās daļas 1., 2. un 3.punktā minētajos pielikumos noteikto finansējuma sadalījumu pa pašvaldībām.</t>
  </si>
  <si>
    <t>(3) Ministru kabinetam, pamatojoties uz Kultūras ministrijas sniegto informāciju, ir tiesības mainīt šā panta pirmās daļas 4.punktā minētajā pielikumā noteikto finansējuma sadalījumu pa pašvaldībām.</t>
  </si>
  <si>
    <r>
      <t>4.pants.</t>
    </r>
    <r>
      <rPr>
        <sz val="14"/>
        <rFont val="Times New Roman"/>
        <family val="1"/>
        <charset val="186"/>
      </rPr>
      <t> </t>
    </r>
    <r>
      <rPr>
        <sz val="14"/>
        <color rgb="FF000000"/>
        <rFont val="Times New Roman"/>
        <family val="1"/>
        <charset val="186"/>
      </rPr>
      <t xml:space="preserve">Apstiprināt valsts budžeta dotāciju pašvaldībām 29 979 383 </t>
    </r>
    <r>
      <rPr>
        <i/>
        <sz val="14"/>
        <rFont val="Times New Roman"/>
        <family val="1"/>
        <charset val="186"/>
      </rPr>
      <t>euro</t>
    </r>
    <r>
      <rPr>
        <sz val="14"/>
        <color rgb="FF000000"/>
        <rFont val="Times New Roman"/>
        <family val="1"/>
        <charset val="186"/>
      </rPr>
      <t xml:space="preserve"> apmērā, tajā skaitā:</t>
    </r>
  </si>
  <si>
    <r>
      <t xml:space="preserve">2) novadu pašvaldībām 8 940 889  </t>
    </r>
    <r>
      <rPr>
        <i/>
        <sz val="14"/>
        <rFont val="Times New Roman"/>
        <family val="1"/>
        <charset val="186"/>
      </rPr>
      <t>euro</t>
    </r>
    <r>
      <rPr>
        <sz val="14"/>
        <rFont val="Times New Roman"/>
        <family val="1"/>
        <charset val="186"/>
      </rPr>
      <t xml:space="preserve"> apmērā vērtēto ieņēmumu nodrošināšanai pēc pašvaldību finanšu izlīdzināšanas finanšu nepieciešamības neizlīdzināmās apakšējās robežas 97 procentu līmenī Ministru kabineta noteiktajā kārtībā.</t>
    </r>
  </si>
  <si>
    <r>
      <t>5.pants.</t>
    </r>
    <r>
      <rPr>
        <sz val="14"/>
        <rFont val="Times New Roman"/>
        <family val="1"/>
        <charset val="186"/>
      </rPr>
      <t> Finanšu ministrija, veicot pašvaldību finanšu izlīdzināšanas aprēķinu atbilstoši likumam „Par pašvaldību finanšu izlīdzināšanu”, izmanto nekustamā īpašuma nodokļa prognozi (zemei ar 25 procentu pieauguma ierobežojumu), ko pašvaldības ir aprēķinājušas un iesniegušas Finanšu ministrijai, pamatojoties uz Ministru kabineta 2010.gada 24.augusta noteikumiem Nr.802 „Noteikumi par nekustamā īpašuma nodokļa prognozi”.</t>
    </r>
    <r>
      <rPr>
        <strike/>
        <sz val="14"/>
        <rFont val="Times New Roman"/>
        <family val="1"/>
        <charset val="186"/>
      </rPr>
      <t xml:space="preserve"> </t>
    </r>
  </si>
  <si>
    <r>
      <t>6.pants.</t>
    </r>
    <r>
      <rPr>
        <sz val="14"/>
        <rFont val="Times New Roman"/>
        <family val="1"/>
        <charset val="186"/>
      </rPr>
      <t> Apstiprināt valsts budžeta ilgtermiņa saistību maksimāli pieļaujamo apjomu saskaņā ar 11.pielikumu.</t>
    </r>
  </si>
  <si>
    <r>
      <t>7.pants. </t>
    </r>
    <r>
      <rPr>
        <sz val="14"/>
        <rFont val="Times New Roman"/>
        <family val="1"/>
        <charset val="186"/>
      </rPr>
      <t xml:space="preserve">Šā likuma sagatavošanā izmantota iekšzemes kopprodukta faktiskajās cenās prognoze 2014. gadam 24 763 600 000 </t>
    </r>
    <r>
      <rPr>
        <i/>
        <sz val="14"/>
        <rFont val="Times New Roman"/>
        <family val="1"/>
        <charset val="186"/>
      </rPr>
      <t>euro</t>
    </r>
    <r>
      <rPr>
        <sz val="14"/>
        <rFont val="Times New Roman"/>
        <family val="1"/>
        <charset val="186"/>
      </rPr>
      <t xml:space="preserve"> apmērā.</t>
    </r>
  </si>
  <si>
    <r>
      <t>8.pants.</t>
    </r>
    <r>
      <rPr>
        <sz val="14"/>
        <rFont val="Times New Roman"/>
        <family val="1"/>
        <charset val="186"/>
      </rPr>
      <t xml:space="preserve"> Noteikt, ka vispārējās valdības budžeta deficīta mērķis nominālajā izteiksmē atbilstoši Eiropas nacionālo un reģionālo kontu sistēmas Eiropas Savienībā metodoloģijai 2014.gadā ir 0,9 procenti no iekšzemes kopprodukta.</t>
    </r>
  </si>
  <si>
    <r>
      <t>9.pants.</t>
    </r>
    <r>
      <rPr>
        <sz val="14"/>
        <rFont val="Times New Roman"/>
        <family val="1"/>
        <charset val="186"/>
      </rPr>
      <t xml:space="preserve"> Noteikt maksimālo valsts parādu 2014.gada beigās pēc nomināla 9 500 000 000 </t>
    </r>
    <r>
      <rPr>
        <i/>
        <sz val="14"/>
        <rFont val="Times New Roman"/>
        <family val="1"/>
        <charset val="186"/>
      </rPr>
      <t>euro</t>
    </r>
    <r>
      <rPr>
        <sz val="14"/>
        <rFont val="Times New Roman"/>
        <family val="1"/>
        <charset val="186"/>
      </rPr>
      <t xml:space="preserve"> apmērā.</t>
    </r>
  </si>
  <si>
    <r>
      <t>10.pants.</t>
    </r>
    <r>
      <rPr>
        <sz val="14"/>
        <rFont val="Times New Roman"/>
        <family val="1"/>
        <charset val="186"/>
      </rPr>
      <t xml:space="preserve"> Noteikt, ka finanšu ministrs 2014.gadā var valsts vārdā sniegt galvojumus 40 876 262 </t>
    </r>
    <r>
      <rPr>
        <i/>
        <sz val="14"/>
        <rFont val="Times New Roman"/>
        <family val="1"/>
        <charset val="186"/>
      </rPr>
      <t>euro</t>
    </r>
    <r>
      <rPr>
        <sz val="14"/>
        <rFont val="Times New Roman"/>
        <family val="1"/>
        <charset val="186"/>
      </rPr>
      <t xml:space="preserve"> apmērā saskaņā ar 12.pielikumu, kā arī noteikt, ka finanšu ministrs var Likuma par budžetu un finanšu vadību 8.</t>
    </r>
    <r>
      <rPr>
        <vertAlign val="superscript"/>
        <sz val="14"/>
        <rFont val="Times New Roman"/>
        <family val="1"/>
        <charset val="186"/>
      </rPr>
      <t>1</t>
    </r>
    <r>
      <rPr>
        <sz val="14"/>
        <rFont val="Times New Roman"/>
        <family val="1"/>
        <charset val="186"/>
      </rPr>
      <t xml:space="preserve"> panta pirmajā daļā noteikto mērķu realizācijai Likuma par budžetu un finanšu vadību 37.panta sestajā daļā noteiktajā kārtībā valsts vārdā sniegt galvojumus, nepārsniedzot 10 procentus no šā likuma 7.pantā noteiktā iekšzemes kopprodukta prognozes apjoma. </t>
    </r>
  </si>
  <si>
    <r>
      <t>11.pants.</t>
    </r>
    <r>
      <rPr>
        <sz val="14"/>
        <rFont val="Times New Roman"/>
        <family val="1"/>
        <charset val="186"/>
      </rPr>
      <t xml:space="preserve"> Noteikt valsts budžeta aizdevumu kopējo palielinājumu 187 819 079 </t>
    </r>
    <r>
      <rPr>
        <i/>
        <sz val="14"/>
        <rFont val="Times New Roman"/>
        <family val="1"/>
        <charset val="186"/>
      </rPr>
      <t>euro</t>
    </r>
    <r>
      <rPr>
        <sz val="14"/>
        <rFont val="Times New Roman"/>
        <family val="1"/>
        <charset val="186"/>
      </rPr>
      <t xml:space="preserve"> apmērā, kas neietver šā likuma 14.pantā noteikto pašvaldību aizņēmumu kopējo palielinājumu, ja aizņēmumi tiek ņemti no Valsts kases, kā arī noteikt, ka finanšu ministrs Likuma par budžetu un finanšu vadību 8.</t>
    </r>
    <r>
      <rPr>
        <vertAlign val="superscript"/>
        <sz val="14"/>
        <rFont val="Times New Roman"/>
        <family val="1"/>
        <charset val="186"/>
      </rPr>
      <t>1</t>
    </r>
    <r>
      <rPr>
        <sz val="14"/>
        <rFont val="Times New Roman"/>
        <family val="1"/>
        <charset val="186"/>
      </rPr>
      <t xml:space="preserve"> panta pirmajā daļā noteikto mērķu realizācijai Likuma par budžetu un finanšu vadību 36.panta sestajā daļā noteiktajā kārtībā var sniegt aizdevumus, nepārsniedzot 10 procentus no šā likuma 7.pantā noteiktās iekšzemes kopprodukta prognozes apjoma.</t>
    </r>
  </si>
  <si>
    <r>
      <t>12.pants.</t>
    </r>
    <r>
      <rPr>
        <sz val="14"/>
        <rFont val="Times New Roman"/>
        <family val="1"/>
        <charset val="186"/>
      </rPr>
      <t xml:space="preserve"> Noteikt maksimāli pieļaujamo budžeta izdevumu apjomu aizņēmēju atbalstam valsts galvoto aizņēmumu saistību izpildes nodrošināšanai 2014.gadā 9 184 121 </t>
    </r>
    <r>
      <rPr>
        <i/>
        <sz val="14"/>
        <rFont val="Times New Roman"/>
        <family val="1"/>
        <charset val="186"/>
      </rPr>
      <t>euro</t>
    </r>
    <r>
      <rPr>
        <sz val="14"/>
        <rFont val="Times New Roman"/>
        <family val="1"/>
        <charset val="186"/>
      </rPr>
      <t xml:space="preserve"> apmērā. Valdības rīcības pieļaujamās robežas, lai segtu uz valsts budžetu attiecināmās valsts vārdā sniegto galvojumu parāda saistības 2014.gadā, ir novērtētas 132 137 256 </t>
    </r>
    <r>
      <rPr>
        <i/>
        <sz val="14"/>
        <rFont val="Times New Roman"/>
        <family val="1"/>
        <charset val="186"/>
      </rPr>
      <t xml:space="preserve">euro </t>
    </r>
    <r>
      <rPr>
        <sz val="14"/>
        <rFont val="Times New Roman"/>
        <family val="1"/>
        <charset val="186"/>
      </rPr>
      <t>apmērā.</t>
    </r>
  </si>
  <si>
    <r>
      <t>13.pants.</t>
    </r>
    <r>
      <rPr>
        <sz val="14"/>
        <rFont val="Times New Roman"/>
        <family val="1"/>
        <charset val="186"/>
      </rPr>
      <t xml:space="preserve"> Atļaut finanšu ministram Ministru kabineta noteiktajā kārtībā 2014.gadā dzēst valsts aizdevumus 2 875 160 </t>
    </r>
    <r>
      <rPr>
        <i/>
        <sz val="14"/>
        <rFont val="Times New Roman"/>
        <family val="1"/>
        <charset val="186"/>
      </rPr>
      <t xml:space="preserve">euro </t>
    </r>
    <r>
      <rPr>
        <sz val="14"/>
        <rFont val="Times New Roman"/>
        <family val="1"/>
        <charset val="186"/>
      </rPr>
      <t xml:space="preserve">apmērā likvidētajiem uzņēmumiem (uzņēmējsabiedrībām) vai komercsabiedrībām. </t>
    </r>
  </si>
  <si>
    <r>
      <t xml:space="preserve">14.pants. </t>
    </r>
    <r>
      <rPr>
        <sz val="14"/>
        <rFont val="Times New Roman"/>
        <family val="1"/>
        <charset val="186"/>
      </rPr>
      <t xml:space="preserve">(1) Noteikt pašvaldību aizņēmumu kopējo palielinājumu 56 914 872 </t>
    </r>
    <r>
      <rPr>
        <i/>
        <sz val="14"/>
        <rFont val="Times New Roman"/>
        <family val="1"/>
        <charset val="186"/>
      </rPr>
      <t>euro</t>
    </r>
    <r>
      <rPr>
        <sz val="14"/>
        <rFont val="Times New Roman"/>
        <family val="1"/>
        <charset val="186"/>
      </rPr>
      <t xml:space="preserve"> apmērā Eiropas Savienības un pārējās ārvalstu finanšu palīdzības līdzfinansēto projektu īstenošanai, tajā skaitā kapitālsabiedrību pamatkapitāla palielināšanai ar mērķi nodrošināt pašvaldību līdzfinansējumu Eiropas Savienības un pārējās ārvalstu finanšu palīdzības līdzfinansēto projektu īstenošanai, kā arī klimata pārmaiņu finanšu instrumenta līdzfinansēto projektu īstenošanai.</t>
    </r>
  </si>
  <si>
    <r>
      <t xml:space="preserve">(2) Noteikt pašvaldību aizņēmumu kopējo palielinājumu 284 574 </t>
    </r>
    <r>
      <rPr>
        <i/>
        <sz val="14"/>
        <rFont val="Times New Roman"/>
        <family val="1"/>
        <charset val="186"/>
      </rPr>
      <t>euro</t>
    </r>
    <r>
      <rPr>
        <sz val="14"/>
        <rFont val="Times New Roman"/>
        <family val="1"/>
        <charset val="186"/>
      </rPr>
      <t xml:space="preserve"> apmērā pašvaldību finanšu stabilizācijas aizņēmumu nodrošināšanai tām pašvaldībām, kurās tiek uzsākts finanšu stabilizācijas process atbilstoši likumam „Par pašvaldību finanšu stabilizēšanu un pašvaldību finansiālās darbības uzraudzību”, un Eiropas Savienības un pārējās ārvalstu finanšu palīdzības līdzfinansēto projektu īstenošanai, tajā skaitā kapitālsabiedrību pamatkapitāla palielināšanai ar mērķi nodrošināt pašvaldību līdzfinansējumu Eiropas Savienības un pārējās ārvalstu finanšu palīdzības līdzfinansēto projektu īstenošanai, kā arī klimata pārmaiņu finanšu instrumenta līdzfinansēto projektu īstenošanai.</t>
    </r>
  </si>
  <si>
    <r>
      <t>(3) Noteikt pašvaldību aizņēmumu kopējo palielinājumu 28 457 436</t>
    </r>
    <r>
      <rPr>
        <i/>
        <sz val="14"/>
        <rFont val="Times New Roman"/>
        <family val="1"/>
        <charset val="186"/>
      </rPr>
      <t xml:space="preserve"> euro</t>
    </r>
    <r>
      <rPr>
        <sz val="14"/>
        <rFont val="Times New Roman"/>
        <family val="1"/>
        <charset val="186"/>
      </rPr>
      <t xml:space="preserve"> apmērā, izglītības iestāžu, tajā skaitā pirmskolas izglītības iestāžu, investīciju projektiem, sociālo programmu investīciju projektiem,</t>
    </r>
    <r>
      <rPr>
        <sz val="14"/>
        <color rgb="FFFF0000"/>
        <rFont val="Times New Roman"/>
        <family val="1"/>
        <charset val="186"/>
      </rPr>
      <t xml:space="preserve"> </t>
    </r>
    <r>
      <rPr>
        <sz val="14"/>
        <rFont val="Times New Roman"/>
        <family val="1"/>
        <charset val="186"/>
      </rPr>
      <t>pašvaldību katlu māju (ar jaudu līdz 3 MW) energoefektivitātes uzlabošanas investīciju projektiem</t>
    </r>
    <r>
      <rPr>
        <sz val="14"/>
        <color rgb="FFFF0000"/>
        <rFont val="Times New Roman"/>
        <family val="1"/>
        <charset val="186"/>
      </rPr>
      <t xml:space="preserve"> </t>
    </r>
    <r>
      <rPr>
        <sz val="14"/>
        <rFont val="Times New Roman"/>
        <family val="1"/>
        <charset val="186"/>
      </rPr>
      <t>un investīcijām ārkārtas (avārijas) seku neatliekamai novēršanai.</t>
    </r>
  </si>
  <si>
    <r>
      <t xml:space="preserve">(4) Noteikt pašvaldību aizņēmumu kopējo palielinājumu 426 863 </t>
    </r>
    <r>
      <rPr>
        <i/>
        <sz val="14"/>
        <rFont val="Times New Roman"/>
        <family val="1"/>
        <charset val="186"/>
      </rPr>
      <t>euro</t>
    </r>
    <r>
      <rPr>
        <sz val="14"/>
        <rFont val="Times New Roman"/>
        <family val="1"/>
        <charset val="186"/>
      </rPr>
      <t xml:space="preserve"> apmērā kurināmā iegādei. </t>
    </r>
  </si>
  <si>
    <r>
      <t xml:space="preserve">(5) Noteikt pašvaldību aizņēmumu kopējo palielinājumu 7 114 359 </t>
    </r>
    <r>
      <rPr>
        <i/>
        <sz val="14"/>
        <rFont val="Times New Roman"/>
        <family val="1"/>
        <charset val="186"/>
      </rPr>
      <t>euro</t>
    </r>
    <r>
      <rPr>
        <sz val="14"/>
        <rFont val="Times New Roman"/>
        <family val="1"/>
        <charset val="186"/>
      </rPr>
      <t xml:space="preserve"> apmērā pašvaldību autonomo funkciju veikšanai nepieciešamā transporta iegādei, pirmpirkuma tiesību izmantošanai un investīciju veikšanai valsts nozīmes arhitektūras pieminekļos.</t>
    </r>
  </si>
  <si>
    <r>
      <t xml:space="preserve">(6) Noteikt pašvaldību aizņēmumu kopējo palielinājumu 14 940 154 </t>
    </r>
    <r>
      <rPr>
        <i/>
        <sz val="14"/>
        <rFont val="Times New Roman"/>
        <family val="1"/>
        <charset val="186"/>
      </rPr>
      <t>euro</t>
    </r>
    <r>
      <rPr>
        <sz val="14"/>
        <rFont val="Times New Roman"/>
        <family val="1"/>
        <charset val="186"/>
      </rPr>
      <t xml:space="preserve">  apmērā ceļu un ielu investīciju projektiem, kuros pašvaldības budžeta  faktiskais ieguldījums 2014.gadā nav mazāks par 30 procentiem no kopējām izmaksām un nepieciešamā aizņēmuma apmērs nav lielāks par 70  procentiem no kopējām izmaksām. </t>
    </r>
  </si>
  <si>
    <r>
      <t xml:space="preserve">(7) Noteikt pašvaldību sniegto galvojumu kopējo palielinājumu 56 914 872 </t>
    </r>
    <r>
      <rPr>
        <i/>
        <sz val="14"/>
        <rFont val="Times New Roman"/>
        <family val="1"/>
        <charset val="186"/>
      </rPr>
      <t>euro</t>
    </r>
    <r>
      <rPr>
        <sz val="14"/>
        <rFont val="Times New Roman"/>
        <family val="1"/>
        <charset val="186"/>
      </rPr>
      <t xml:space="preserve"> apmērā par tām parāda saistībām, kuras uzņemas pašvaldības  kapitālsabiedrības Eiropas Savienības, pārējās ārvalstu finanšu palīdzības līdzfinansēto projektu īstenošanai, kurināmā iegādei un investīcijām ārkārtas (avārijas) situāciju neatliekamai novēršanai, kā arī par tām parāda saistībām, kuras uzņemas studējošie studiju kredīta un studējošo kredīta saņemšanai no kredītiestādes. </t>
    </r>
  </si>
  <si>
    <t>(8) Noteikt, ka pašvaldībām nav tiesību uzņemties ilgtermiņa saistības atbilstoši likuma „Par pašvaldību budžetiem” 22.pantam, izņemot pakalpojumiem līdz trim gadiem, kas nepieciešami saimnieciskās darbības nodrošināšanai, šā panta pirmajā, otrajā, trešajā, piektajā un sestajā daļā minēto investīciju projektu īstenošanai, kā arī Publiskās un privātās partnerības likumā noteiktajā kārtībā akceptēto publiskās un privātās partnerības projektu īstenošanai.</t>
  </si>
  <si>
    <t>(9) Lai neaizkavētu Eiropas Savienības un pārējās ārvalstu finanšu palīdzības līdzfinansēto projektu īstenošanu, atļaut finanšu ministram piešķirt aizņēmumu vai sniegt galvojumu pašvaldībai arī gadījumos, kad pašvaldības saistības (aizņēmumi, galvojumi, citas ilgtermiņa saistības) pārsniedz 20 procentus no pašvaldības 2014.gada pamatbudžeta ieņēmumiem bez valsts budžeta transfertiem noteiktam mērķim un iemaksām pašvaldību finanšu izlīdzināšanas fondā, ar nosacījumu, ka pašvaldība spēs pildīt savas saistības un veikt maksājumus, kuriem iestājies atmaksas termiņš.</t>
  </si>
  <si>
    <r>
      <t>(10) Finanšu ministram ir tiesības mainīt šā panta pirmajā, otrajā, trešajā, ceturtajā, piektajā un sestajā</t>
    </r>
    <r>
      <rPr>
        <sz val="14"/>
        <color rgb="FFFF0000"/>
        <rFont val="Times New Roman"/>
        <family val="1"/>
        <charset val="186"/>
      </rPr>
      <t xml:space="preserve"> </t>
    </r>
    <r>
      <rPr>
        <sz val="14"/>
        <rFont val="Times New Roman"/>
        <family val="1"/>
        <charset val="186"/>
      </rPr>
      <t>daļā minēto aizņēmumu palielinājumu, nepārsniedzot pašvaldību aizņēmumu kopējo palielinājumu.</t>
    </r>
  </si>
  <si>
    <r>
      <t xml:space="preserve">(11) Pēc 2014.gada trijos mēnešos atbalstīto pašvaldību aizņēmumu pieprasījumu kopējo apmēru izvērtēšanas atļaut finanšu ministram piešķirt pašvaldībām aizņēmumus pašvaldību prioritāro investīciju projektu īstenošanai ar maksimālo pašvaldības aizņēmumu summu 200 000 </t>
    </r>
    <r>
      <rPr>
        <i/>
        <sz val="14"/>
        <rFont val="Times New Roman"/>
        <family val="1"/>
        <charset val="186"/>
      </rPr>
      <t>euro</t>
    </r>
    <r>
      <rPr>
        <sz val="14"/>
        <rFont val="Times New Roman"/>
        <family val="1"/>
        <charset val="186"/>
      </rPr>
      <t>, ar nosacījumu, ka netiek pārsniegts pašvaldību aizņēmumu kopējais palielinājums.</t>
    </r>
  </si>
  <si>
    <r>
      <t>15.pants.</t>
    </r>
    <r>
      <rPr>
        <sz val="14"/>
        <rFont val="Times New Roman"/>
        <family val="1"/>
        <charset val="186"/>
      </rPr>
      <t xml:space="preserve"> Noteikt Izglītības un zinātnes ministrijai finansējumu studiju kredītu un studējošo kredītu dzēšanai 1 698 989 </t>
    </r>
    <r>
      <rPr>
        <i/>
        <sz val="14"/>
        <rFont val="Times New Roman"/>
        <family val="1"/>
        <charset val="186"/>
      </rPr>
      <t>euro</t>
    </r>
    <r>
      <rPr>
        <sz val="14"/>
        <rFont val="Times New Roman"/>
        <family val="1"/>
        <charset val="186"/>
      </rPr>
      <t xml:space="preserve">  apmērā.</t>
    </r>
  </si>
  <si>
    <r>
      <t>16.pants.</t>
    </r>
    <r>
      <rPr>
        <sz val="14"/>
        <rFont val="Times New Roman"/>
        <family val="1"/>
        <charset val="186"/>
      </rPr>
      <t xml:space="preserve"> (1) Noteikt, ka saskaņā ar likumu „Par valsts sociālo apdrošināšanu” sociālās apdrošināšanas speciālo budžetu ieņēmumu īpatsvars gada sociālās apdrošināšanas pakalpojumu finansējuma summā ir šāds: valsts pensiju speciālajā budžetā  — 74,47 procenti; invaliditātes, maternitātes un slimības speciālajā budžetā — 19,64 procenti; nodarbinātības speciālajā budžetā — 4,52 procenti; darba negadījumu speciālajā budžetā — 1,37 procenti.</t>
    </r>
  </si>
  <si>
    <t>(2) Ministru kabinetam ir tiesības mainīt šā panta pirmajā daļā noteiktos sociālās apdrošināšanas speciālo budžetu ieņēmumu īpatsvarus, ja:</t>
  </si>
  <si>
    <t>1)   stājas spēkā normatīvie akti, kuriem ir finansiāla ietekme uz valsts sociālās apdrošināšanas speciālā budžeta izdevumiem;</t>
  </si>
  <si>
    <t>2)   gada laikā mainās pabalstu un pensiju saņēmēju skaits un pabalstu un pensiju vidējie apmēri un papildus nepieciešamos izdevumus nesedz katrā no speciālajiem budžetiem plānotais apropriācijas apmērs, — nepārsniedzot sociālās apdrošināšanas speciālajam budžetam šajā likumā noteikto apropriācijas apmēru.</t>
  </si>
  <si>
    <r>
      <t>17.pants.</t>
    </r>
    <r>
      <rPr>
        <sz val="14"/>
        <rFont val="Times New Roman"/>
        <family val="1"/>
        <charset val="186"/>
      </rPr>
      <t xml:space="preserve"> Noteikt, ka iedzīvotāju ienākuma nodokļa ieņēmumu sadalījums starp valsts budžetu un pašvaldību budžetiem ir šāds: pašvaldību budžetiem — 80 procentu apmērā un valsts budžetam — 20 procentu apmērā; iedzīvotāju ienākuma nodokļa likme ir 24 procenti, maksātāja mēneša neapliekamais minimums — 75 </t>
    </r>
    <r>
      <rPr>
        <i/>
        <sz val="14"/>
        <rFont val="Times New Roman"/>
        <family val="1"/>
        <charset val="186"/>
      </rPr>
      <t>euro</t>
    </r>
    <r>
      <rPr>
        <sz val="14"/>
        <rFont val="Times New Roman"/>
        <family val="1"/>
        <charset val="186"/>
      </rPr>
      <t xml:space="preserve"> un iedzīvotāju ienākuma nodokļa atvieglojumi par apgādībā esošu personu ir 165 </t>
    </r>
    <r>
      <rPr>
        <i/>
        <sz val="14"/>
        <rFont val="Times New Roman"/>
        <family val="1"/>
        <charset val="186"/>
      </rPr>
      <t>euro</t>
    </r>
    <r>
      <rPr>
        <sz val="14"/>
        <rFont val="Times New Roman"/>
        <family val="1"/>
        <charset val="186"/>
      </rPr>
      <t xml:space="preserve"> mēnesī.</t>
    </r>
  </si>
  <si>
    <r>
      <t xml:space="preserve">18.pants. </t>
    </r>
    <r>
      <rPr>
        <sz val="14"/>
        <rFont val="Times New Roman"/>
        <family val="1"/>
        <charset val="186"/>
      </rPr>
      <t xml:space="preserve">Noteikt, ka prognozētie iedzīvotāju ienākuma nodokļa ieņēmumi pašvaldību budžetos ir </t>
    </r>
    <r>
      <rPr>
        <sz val="14"/>
        <color rgb="FF000000"/>
        <rFont val="Times New Roman"/>
        <family val="1"/>
        <charset val="186"/>
      </rPr>
      <t>1 089 511 207</t>
    </r>
    <r>
      <rPr>
        <sz val="14"/>
        <color rgb="FF000000"/>
        <rFont val="Arial"/>
        <family val="2"/>
        <charset val="186"/>
      </rPr>
      <t xml:space="preserve"> </t>
    </r>
    <r>
      <rPr>
        <i/>
        <sz val="14"/>
        <rFont val="Times New Roman"/>
        <family val="1"/>
        <charset val="186"/>
      </rPr>
      <t>euro</t>
    </r>
    <r>
      <rPr>
        <sz val="14"/>
        <rFont val="Times New Roman"/>
        <family val="1"/>
        <charset val="186"/>
      </rPr>
      <t>.</t>
    </r>
  </si>
  <si>
    <r>
      <t>19.pants. </t>
    </r>
    <r>
      <rPr>
        <sz val="14"/>
        <rFont val="Times New Roman"/>
        <family val="1"/>
        <charset val="186"/>
      </rPr>
      <t>(1)</t>
    </r>
    <r>
      <rPr>
        <b/>
        <sz val="14"/>
        <rFont val="Times New Roman"/>
        <family val="1"/>
        <charset val="186"/>
      </rPr>
      <t> </t>
    </r>
    <r>
      <rPr>
        <sz val="14"/>
        <color rgb="FF000000"/>
        <rFont val="Times New Roman"/>
        <family val="1"/>
        <charset val="186"/>
      </rPr>
      <t>Noteikt, ka prognozētā Valsts kases iedzīvotāju ienākuma nodokļa ieņēmumu budžeta sadales kontā ieskaitāmā iedzīvotāju ienākuma nodokļa ieņēmumu daļa ir 678 759 538</t>
    </r>
    <r>
      <rPr>
        <sz val="14"/>
        <rFont val="Times New Roman"/>
        <family val="1"/>
        <charset val="186"/>
      </rPr>
      <t xml:space="preserve"> </t>
    </r>
    <r>
      <rPr>
        <i/>
        <sz val="14"/>
        <rFont val="Times New Roman"/>
        <family val="1"/>
        <charset val="186"/>
      </rPr>
      <t>euro</t>
    </r>
    <r>
      <rPr>
        <sz val="14"/>
        <color rgb="FF000000"/>
        <rFont val="Times New Roman"/>
        <family val="1"/>
        <charset val="186"/>
      </rPr>
      <t>.</t>
    </r>
  </si>
  <si>
    <t>(2) Šā panta pirmajā daļā minēto iedzīvotāju ienākuma nodokļa prognozēto ieņēmumu procentuālais sadalījums pa ceturkšņiem tiek noteikts šādā apmērā: I ceturksnī — 20 procentu, II ceturksnī — 24 procenti, III ceturksnī — 27 procenti, IV ceturksnī — 29 procenti.</t>
  </si>
  <si>
    <r>
      <t xml:space="preserve">(3) </t>
    </r>
    <r>
      <rPr>
        <sz val="14"/>
        <rFont val="Times New Roman"/>
        <family val="1"/>
        <charset val="186"/>
      </rPr>
      <t xml:space="preserve">Finanšu ministrija izvērtē šā panta pirmajā daļā minēto faktisko iedzīvotāju ienākuma nodokļa ieņēmumu izpildi par iepriekšējo mēnesi salīdzinājumā ar prognozēto atbilstoši šā panta otrajā daļā minētajam procentuālajam sadalījumam (viena trešā daļa no ceturkšņa prognozes). Ja tiek konstatēta iedzīvotāju ienākuma nodokļa ieņēmumu neizpilde (no gada sākuma), tad, pamatojoties uz finanšu ministra rīkojumu, to kompensē no valsts pamatbudžetā ieskaitāmās iedzīvotāju ienākuma nodokļa daļas. Ja pašvaldībām tiek izmaksāta kompensācija, bet turpmākajā periodā prognoze tiek pārpildīta, Finanšu ministrijai ir tiesības no pārpildes ieturēt izmaksāto kompensāciju un pārskaitīt to valsts budžetā. </t>
    </r>
  </si>
  <si>
    <t>(4) Noteikt, ka 2014.gadā pašvaldības veic iemaksas pašvaldību finanšu izlīdzināšanas fondā atbilstoši Ministru kabineta noteikumos par pašvaldību finanšu izlīdzināšanas fonda ieņēmumiem un to sadales kārtību 2014.gadā noteiktajam procentam no iedzīvotāju ienākuma nodokļa ieņēmumu faktiskās izpildes. Dotāciju no pašvaldību finanšu izlīdzināšanas fonda saņem atbilstoši minētajos noteikumos noteiktajam procentam no pašvaldību izlīdzināšanas fondā iemaksātās summas.</t>
  </si>
  <si>
    <r>
      <t>20.pants.</t>
    </r>
    <r>
      <rPr>
        <sz val="14"/>
        <rFont val="Times New Roman"/>
        <family val="1"/>
        <charset val="186"/>
      </rPr>
      <t xml:space="preserve"> Noteikt, ka Finanšu ministrijas programmas 42.00.00 „Valsts budžeta aizdevumi un to atmaksāšana” izpildītājs ir Valsts kase un ka tā nodrošina šīs programmas uzskaiti valsts budžeta finanšu bilances ietvaros.</t>
    </r>
  </si>
  <si>
    <r>
      <t>21.pants.</t>
    </r>
    <r>
      <rPr>
        <sz val="14"/>
        <rFont val="Times New Roman"/>
        <family val="1"/>
        <charset val="186"/>
      </rPr>
      <t xml:space="preserve"> Noteikt, ka budžeta resora „62.Mērķdotācijas pašvaldībām” programmas 01.00.00 „Mērķdotācijas izglītības pasākumiem”, programmas 05.00.00 „Mērķdotācijas pašvaldībām — pašvaldību izglītības iestāžu pedagogu darba samaksai un valsts sociālās apdrošināšanas obligātajām iemaksām” un programmas 10.00.00 „Mērķdotācijas pašvaldībām — pašvaldību izglītības iestādēs bērnu no piecu gadu vecuma izglītošanā nodarbināto pedagogu darba samaksai un valsts sociālās apdrošināšanas obligātajām iemaksām” izpildītājs ir Izglītības un zinātnes ministrija un tā nodrošina šo programmu finansēšanas plānu iesniegšanu Valsts kasei.</t>
    </r>
  </si>
  <si>
    <r>
      <t>22.pants.</t>
    </r>
    <r>
      <rPr>
        <sz val="14"/>
        <rFont val="Times New Roman"/>
        <family val="1"/>
        <charset val="186"/>
      </rPr>
      <t xml:space="preserve"> Noteikt, ka budžeta resora „62.Mērķdotācijas pašvaldībām” programmas 02.00.00 „Mērķdotācijas pašvaldību tautas mākslas kolektīvu vadītāju darba samaksai un valsts sociālās apdrošināšanas obligātajām iemaksām” izpildītājs ir Kultūras ministrija un tā nodrošina šīs programmas finansēšanas plānu iesniegšanu Valsts kasei.</t>
    </r>
  </si>
  <si>
    <r>
      <t>23.pants.</t>
    </r>
    <r>
      <rPr>
        <sz val="14"/>
        <rFont val="Times New Roman"/>
        <family val="1"/>
        <charset val="186"/>
      </rPr>
      <t xml:space="preserve"> Noteikt, ka budžeta resora „64.Dotācija pašvaldībām” programmas 01.00.00 „Dotācija pašvaldību finanšu izlīdzināšanas fondam” izpildītājs ir Finanšu ministrija un tā nodrošina šīs programmas finansēšanas plānu iesniegšanu Valsts kasei.</t>
    </r>
  </si>
  <si>
    <r>
      <t>24.pants.</t>
    </r>
    <r>
      <rPr>
        <sz val="14"/>
        <rFont val="Times New Roman"/>
        <family val="1"/>
        <charset val="186"/>
      </rPr>
      <t xml:space="preserve"> Noteikt, ka budžeta resora „74.Gadskārtējā valsts budžeta izpildes procesā pārdalāmais finansējums” programmas 01.00.00 „Apropriācijas rezerve”, programmas 02.00.00 „Līdzekļi neparedzētiem gadījumiem”, programmas 04.00.00 „Latvijas prezidentūras Eiropas Savienības Padomē nodrošināšana 2015.gadā” un programmas 80.00.00 „Nesadalītais finansējums Eiropas Savienības politiku instrumentu un pārējās ārvalstu finanšu palīdzības līdzfinansēto projektu un pasākumu īstenošanai” izpildītājs ir Finanšu ministrija un tā nodrošina šo programmu finansēšanas plānu iesniegšanu Valsts kasei.</t>
    </r>
  </si>
  <si>
    <r>
      <t>25.pants.</t>
    </r>
    <r>
      <rPr>
        <sz val="14"/>
        <rFont val="Times New Roman"/>
        <family val="1"/>
        <charset val="186"/>
      </rPr>
      <t> Budžeta izpildītāji normatīvajos aktos noteiktajā kārtībā sagatavo un apstiprina valsts budžeta iestāžu, valsts budžeta programmu un apakšprogrammu, kā arī pasākumu tāmes. Budžeta izpildītāji piešķirto līdzekļu ietvaros nodrošina valsts budžeta līdzekļu efektīvu un racionālu izlietojumu atbilstoši tāmēs plānotajam, lai nodrošinātu attiecīgo valsts funkciju izpildi.</t>
    </r>
  </si>
  <si>
    <r>
      <t>26.pants.</t>
    </r>
    <r>
      <rPr>
        <sz val="14"/>
        <rFont val="Times New Roman"/>
        <family val="1"/>
        <charset val="186"/>
      </rPr>
      <t xml:space="preserve"> Ministrijas un citas centrālās valsts iestādes nodrošina ieņēmumu par veikto darbību ieskaitīšanu pamatbudžeta ieņēmumu kontos plānotajā apjomā saskaņā ar 2.pielikumu.</t>
    </r>
  </si>
  <si>
    <r>
      <t>27.pants.</t>
    </r>
    <r>
      <rPr>
        <sz val="14"/>
        <rFont val="Times New Roman"/>
        <family val="1"/>
        <charset val="186"/>
      </rPr>
      <t xml:space="preserve"> Finanšu ministram gadījumos, kad Eiropas Savienības iestāžu noteiktās Latvijas iemaksas Eiropas Savienības budžetā pārsniedz šajā likumā apstiprinātos apjomus, atļauts veikt nepieciešamos maksājumus.</t>
    </r>
  </si>
  <si>
    <r>
      <t>28.pants.</t>
    </r>
    <r>
      <rPr>
        <sz val="14"/>
        <rFont val="Times New Roman"/>
        <family val="1"/>
        <charset val="186"/>
      </rPr>
      <t xml:space="preserve"> Ja pēc šā likuma stāšanās spēkā normatīvajos aktos paredzētajos gadījumos tiek veikta apropriāciju pārdale starp budžeta resoriem, programmām, apakšprogrammām un budžeta izdevumu kodiem atbilstoši ekonomiskajām kategorijām vai tiek veiktas apropriāciju izmaiņas, Finanšu ministrija katru mēnesi līdz nākamā mēneša 10.datumam atbilstoši veiktajām izmaiņām precizē valsts budžeta kopsavilkuma datus un elektroniski iesniedz Valsts kasei.</t>
    </r>
  </si>
  <si>
    <r>
      <t>29.pants.</t>
    </r>
    <r>
      <rPr>
        <sz val="14"/>
        <rFont val="Times New Roman"/>
        <family val="1"/>
        <charset val="186"/>
      </rPr>
      <t xml:space="preserve"> Lai mazinātu sociālekonomiskos riskus Liepājas pilsētas pašvaldībā un Liepājas pilsētas pašvaldība varētu nodrošināt palīdzību tiem Liepājas pilsētas iedzīvotājiem, kuri saistībā ar akciju sabiedrības „Liepājas metalurgs” finanšu situāciju ir nonākuši ārkārtējās finansiālās grūtībās, Finanšu ministram ir tiesības dzēst Liepājas pilsētas pašvaldībai izsniegto valsts aizdevumu neatmaksāto daļu līdz 2 845 743 </t>
    </r>
    <r>
      <rPr>
        <i/>
        <sz val="14"/>
        <rFont val="Times New Roman"/>
        <family val="1"/>
        <charset val="186"/>
      </rPr>
      <t>euro</t>
    </r>
    <r>
      <rPr>
        <sz val="14"/>
        <rFont val="Times New Roman"/>
        <family val="1"/>
        <charset val="186"/>
      </rPr>
      <t xml:space="preserve"> apmēram.</t>
    </r>
  </si>
  <si>
    <r>
      <t>30.pants.</t>
    </r>
    <r>
      <rPr>
        <sz val="14"/>
        <rFont val="Times New Roman"/>
        <family val="1"/>
        <charset val="186"/>
      </rPr>
      <t xml:space="preserve"> Finanšu ministram ir tiesības pārdalīt attiecīgajai ministrijai vai citai centrālajai valsts iestādei budžeta resora „74.Gadskārtējā valsts budžeta izpildes procesā pārdalāmais finansējums” programmā 80.00.00 „Nesadalītais finansējums Eiropas Savienības politiku instrumentu un pārējās ārvalstu finanšu palīdzības līdzfinansēto projektu un pasākumu īstenošanai” paredzēto apropriāciju Eiropas Savienības politiku instrumentu un pārējās ārvalstu finanšu palīdzības līdzfinansēto projektu un pasākumu īstenošanai.</t>
    </r>
  </si>
  <si>
    <r>
      <t xml:space="preserve">31.pants. </t>
    </r>
    <r>
      <rPr>
        <sz val="14"/>
        <rFont val="Times New Roman"/>
        <family val="1"/>
        <charset val="186"/>
      </rPr>
      <t>Finanšu ministram ir tiesības Eiropas Savienības politiku instrumentu un pārējās ārvalstu finanšu palīdzības līdzfinansēto projektu un pasākumu īstenošanai budžeta resoram likumā noteiktās apropriācijas ietvaros pārdalīt apropriāciju starp programmām, apakšprogrammām un budžeta izdevumu kodiem atbilstoši ekonomiskajām kategorijām.</t>
    </r>
  </si>
  <si>
    <r>
      <t>32.pants.</t>
    </r>
    <r>
      <rPr>
        <sz val="14"/>
        <rFont val="Times New Roman"/>
        <family val="1"/>
        <charset val="186"/>
      </rPr>
      <t xml:space="preserve"> Finanšu ministram ir tiesības budžeta resoram likumā noteiktās apropriācijas ietvaros pārdalīt apropriāciju starp programmām, apakšprogrammām un budžeta izdevumu kodiem atbilstoši ekonomiskajām kategorijām, ievērojot šādus nosacījumus:</t>
    </r>
  </si>
  <si>
    <r>
      <t>33.pants.</t>
    </r>
    <r>
      <rPr>
        <sz val="14"/>
        <rFont val="Times New Roman"/>
        <family val="1"/>
        <charset val="186"/>
      </rPr>
      <t xml:space="preserve"> Šā likuma 32.panta nosacījumi neattiecas uz:</t>
    </r>
  </si>
  <si>
    <r>
      <t>34.pants.</t>
    </r>
    <r>
      <rPr>
        <sz val="14"/>
        <rFont val="Times New Roman"/>
        <family val="1"/>
        <charset val="186"/>
      </rPr>
      <t xml:space="preserve"> (1) Finanšu ministram ir tiesības pārdalīt šajā likumā noteikto apropriāciju budžeta resora  „74.Gadskārtējā valsts budžeta izpildes procesā pārdalāmais finansējums” programmā 01.00.00 „Apropriācijas rezerve”, lai ministrijas un citas centrālās valsts iestādes varētu veikt galīgā norēķina maksājumus par 2013.gadā saņemtajiem pakalpojumiem un īstenotajiem investīciju projektiem, ievērojot šādus nosacījumus:</t>
    </r>
  </si>
  <si>
    <t>(2) Finanšu ministram ir tiesības pārdalīt šajā likumā noteikto apropriāciju budžeta resora  „74.Gadskārtējā valsts budžeta izpildes procesā pārdalāmais finansējums” programmā 01.00.00 „Apropriācijas rezerve”, lai ministrijas un citas centrālās valsts iestādes varētu nodrošināt pabeigto Eiropas Savienības politiku instrumentu un pārējās ārvalstu finanšu palīdzības līdzfinansēto projektu uzturēšanu, ievērojot šādus nosacījumus:</t>
  </si>
  <si>
    <t>(3) Finanšu ministram ir tiesības ministrijām un citām centrālajām valsts iestādēm līdz 2014.gada 1.oktobrim nepārdalīto budžeta resora  „74.Gadskārtējā valsts budžeta izpildes procesā pārdalāmais finansējums” programmā 01.00.00 „Apropriācijas rezerve” noteikto apropriāciju pārdalīt uz programmu 02.00.00 „Līdzekļi neparedzētiem gadījumiem”.</t>
  </si>
  <si>
    <r>
      <t>35.pants.</t>
    </r>
    <r>
      <rPr>
        <sz val="14"/>
        <rFont val="Times New Roman"/>
        <family val="1"/>
        <charset val="186"/>
      </rPr>
      <t xml:space="preserve"> Finanšu ministram it tiesības veikt apropriācijas pārdali, ja ir pieņemts attiecīgs Ministru kabineta lēmums:</t>
    </r>
  </si>
  <si>
    <r>
      <t>36.pants.</t>
    </r>
    <r>
      <rPr>
        <sz val="14"/>
        <rFont val="Times New Roman"/>
        <family val="1"/>
        <charset val="186"/>
      </rPr>
      <t> Finanšu ministram ir tiesības ministrijai vai citai centrālajai valsts budžeta iestādei šajā likumā noteiktās apropriācijas ietvaros pārdalīt apropriāciju starp budžeta izdevumu kodiem atbilstoši ekonomiskajām kategorijām un ieguldījumiem kapitālā atbilstoši budžetu finansēšanas klasifikācijai, ja ir pieņemts attiecīgs Ministru kabineta lēmums un apropriācijas pārdalei nav negatīva ietekme uz vispārējās valdības budžeta bilanci nominālajā izteiksmē atbilstoši Eiropas nacionālo un reģionālo kontu sistēmas Eiropas Savienībā metodoloģijai.</t>
    </r>
  </si>
  <si>
    <r>
      <t>37.pants.</t>
    </r>
    <r>
      <rPr>
        <sz val="14"/>
        <rFont val="Times New Roman"/>
        <family val="1"/>
        <charset val="186"/>
      </rPr>
      <t> (1) Noteikt, ka apropriācijas pārdale starp budžeta resoriem tiek veikta kā transferta pārskaitījums, ja pārdales rezultātā nemainās izlietojuma mērķis un apropriācija tiek izmantota tā paša pasākuma īstenošanai vai sniegtā pakalpojuma nodrošināšanai.</t>
    </r>
  </si>
  <si>
    <t xml:space="preserve"> (2) Šā panta pirmās daļas nosacījumi neattiecas uz apropriācijas pārdali starp budžeta resoru  „74.Gadskārtējā valsts budžeta izpildes procesā pārdalāmais finansējums” un citiem budžeta resoriem.</t>
  </si>
  <si>
    <r>
      <t xml:space="preserve">38.pants. </t>
    </r>
    <r>
      <rPr>
        <sz val="14"/>
        <rFont val="Times New Roman"/>
        <family val="1"/>
        <charset val="186"/>
      </rPr>
      <t xml:space="preserve">Noteikt, ka Valsts prezidenta kancelejas programmas 04.00.00 „Valsts prezidenta darbības nodrošināšana” ietvaros izdevumi Valsts prezidenta atalgojumam mēnesī nepārsniedz 4269 </t>
    </r>
    <r>
      <rPr>
        <i/>
        <sz val="14"/>
        <rFont val="Times New Roman"/>
        <family val="1"/>
        <charset val="186"/>
      </rPr>
      <t xml:space="preserve">euro </t>
    </r>
    <r>
      <rPr>
        <sz val="14"/>
        <rFont val="Times New Roman"/>
        <family val="1"/>
        <charset val="186"/>
      </rPr>
      <t xml:space="preserve"> un reprezentācijas izdevumi mēnesī nepārsniedz   854  </t>
    </r>
    <r>
      <rPr>
        <i/>
        <sz val="14"/>
        <rFont val="Times New Roman"/>
        <family val="1"/>
        <charset val="186"/>
      </rPr>
      <t>euro</t>
    </r>
    <r>
      <rPr>
        <sz val="14"/>
        <rFont val="Times New Roman"/>
        <family val="1"/>
        <charset val="186"/>
      </rPr>
      <t>.</t>
    </r>
  </si>
  <si>
    <r>
      <t xml:space="preserve">39.pants. </t>
    </r>
    <r>
      <rPr>
        <sz val="14"/>
        <rFont val="Times New Roman"/>
        <family val="1"/>
        <charset val="186"/>
      </rPr>
      <t>Ja 2014.gadā faktiskie ieņēmumi no Eiropas Savienības politiku instrumentiem un pārējās ārvalstu finanšu palīdzības pārsniedz šajā likumā plānoto apjomu, tad par attiecīgo apjomu tiek palielināta apropriācija budžeta resora „74.Gadskārtējā valsts budžeta izpildes procesā pārdalāmais finansējums” programmā 80.00.00 „Nesadalītais finansējums Eiropas Savienības politiku instrumentu un pārējās ārvalstu finanšu palīdzības līdzfinansēto projektu un pasākumu īstenošanai”. Par minēto papildu ieņēmumu novirzīšanu Eiropas Savienības politiku instrumentu un pārējās ārvalstu finanšu palīdzības līdzfinansēto projektu un pasākumu papildu izdevumu finansēšanai finanšu ministrs nekavējoties informē Ministru kabinetu un Saeimu. Izdevumus minētajam mērķim atļauts veikt, ja Saeimas Budžeta un finanšu (nodokļu) komisija piecu darba dienu laikā no attiecīgās informācijas saņemšanas nav iebildusi pret apropriācijas palielinājumu.</t>
    </r>
  </si>
  <si>
    <r>
      <t>40.pants.</t>
    </r>
    <r>
      <rPr>
        <sz val="14"/>
        <color rgb="FF000000"/>
        <rFont val="Times New Roman"/>
        <family val="1"/>
        <charset val="186"/>
      </rPr>
      <t xml:space="preserve"> </t>
    </r>
    <r>
      <rPr>
        <sz val="14"/>
        <rFont val="Times New Roman"/>
        <family val="1"/>
        <charset val="186"/>
      </rPr>
      <t xml:space="preserve">Maksa, kas tiek ieturēta no valsts pensijas, pabalsta vai atlīdzības par to piegādi saņēmēja dzīvesvietā, ir 1,74 </t>
    </r>
    <r>
      <rPr>
        <i/>
        <sz val="14"/>
        <rFont val="Times New Roman"/>
        <family val="1"/>
        <charset val="186"/>
      </rPr>
      <t>euro</t>
    </r>
    <r>
      <rPr>
        <sz val="14"/>
        <rFont val="Times New Roman"/>
        <family val="1"/>
        <charset val="186"/>
      </rPr>
      <t>. Ieturēto maksu par valsts pensijas, pabalsta vai atlīdzības piegādi saņēmēja dzīvesvietā Valsts sociālās apdrošināšanas aģentūra pārskaita valsts akciju sabiedrībai „Latvijas Pasts” no tā budžeta līdzekļiem, no kura tiek izmaksāta valsts pensija, pabalsts vai atlīdzība.</t>
    </r>
  </si>
  <si>
    <r>
      <t>41.pants.</t>
    </r>
    <r>
      <rPr>
        <sz val="14"/>
        <rFont val="Times New Roman"/>
        <family val="1"/>
        <charset val="186"/>
      </rPr>
      <t> Programmas „Valsts aizsardzība, drošība un integrācija NATO” izlietojumu nosaka Ministru kabinets.</t>
    </r>
  </si>
  <si>
    <r>
      <t>42.pants.</t>
    </r>
    <r>
      <rPr>
        <sz val="14"/>
        <rFont val="Times New Roman"/>
        <family val="1"/>
        <charset val="186"/>
      </rPr>
      <t xml:space="preserve"> Latvijas Republikas saistības pret Eiropas Stabilitātes mehānismu ir 1 766 700 000 </t>
    </r>
    <r>
      <rPr>
        <i/>
        <sz val="14"/>
        <rFont val="Times New Roman"/>
        <family val="1"/>
        <charset val="186"/>
      </rPr>
      <t>euro</t>
    </r>
    <r>
      <rPr>
        <sz val="14"/>
        <rFont val="Times New Roman"/>
        <family val="1"/>
        <charset val="186"/>
      </rPr>
      <t xml:space="preserve">, tajā skaitā apmaksājamais kapitāls ir    201 900 000 </t>
    </r>
    <r>
      <rPr>
        <i/>
        <sz val="14"/>
        <rFont val="Times New Roman"/>
        <family val="1"/>
        <charset val="186"/>
      </rPr>
      <t>euro</t>
    </r>
    <r>
      <rPr>
        <sz val="14"/>
        <rFont val="Times New Roman"/>
        <family val="1"/>
        <charset val="186"/>
      </rPr>
      <t xml:space="preserve"> un pieprasāmais kapitāls (kapitāls uz pieprasījumu) — 1 564 800 000 </t>
    </r>
    <r>
      <rPr>
        <i/>
        <sz val="14"/>
        <rFont val="Times New Roman"/>
        <family val="1"/>
        <charset val="186"/>
      </rPr>
      <t>euro</t>
    </r>
    <r>
      <rPr>
        <sz val="14"/>
        <rFont val="Times New Roman"/>
        <family val="1"/>
        <charset val="186"/>
      </rPr>
      <t>. Saistības stājas spēkā līdz ar Eiropas Stabilitātes mehānisma līguma ratifikāciju.</t>
    </r>
  </si>
  <si>
    <r>
      <t>43.pants</t>
    </r>
    <r>
      <rPr>
        <sz val="14"/>
        <rFont val="Times New Roman"/>
        <family val="1"/>
        <charset val="186"/>
      </rPr>
      <t>. Ja Valsts ieņēmumu dienesta un Noziedzīgi iegūtu līdzekļu legalizācijas novēršanas dienesta amatpersonu (darbinieku) tiešas darbības rezultātā atklāti un novērsti liela apjoma noziedzīgi nodarījumi valsts ieņēmumu un nodokļu administrēšanas jomā, aizturētas kontrabandas kravas un konvencionāli aizliegtu priekšmetu ievešana un izvešana, novērsta būtiska noziedzīgi iegūtu līdzekļu legalizācija un tā rezultātā ir palielinājies vai tiek prognozēts būtisks valsts budžeta ieņēmumu palielinājums, Ministru kabinets pieņem lēmumu par attiecīgo institūciju konkrēto amatpersonu (darbinieku) motivēšanu un apropriācijas palielinājumam novirzāmo finansējuma apjomu. Finanšu ministram ir tiesības palielināt apropriāciju izdevumiem, ja Saeimas Budžeta un finanšu (nodokļu) komisija piecu darba dienu laikā no attiecīgās informācijas saņemšanas ir izskatījusi to un nav iebildusi pret apropriācijas palielinājumu.</t>
    </r>
  </si>
  <si>
    <r>
      <t>44.pants.</t>
    </r>
    <r>
      <rPr>
        <sz val="14"/>
        <rFont val="Times New Roman"/>
        <family val="1"/>
        <charset val="186"/>
      </rPr>
      <t xml:space="preserve"> Ja 2014.gada deviņu mēnešu laikā valsts parāda vadības procesā iesaistīto Valsts kases amatpersonu (darbinieku) darbības rezultātā būtiski samazinās valsts budžeta izdevumi salīdzinājumā ar likuma „Par valsts budžetu 2014.gadam” spēkā stāšanās dienā  plānotajiem procentu izdevumiem budžeta apakšprogrammā 31.02.00 „Valsts parāda vadība” un tiek prognozēts procentu izdevumu samazinājums līdz gada beigām, Ministru kabinets pieņem lēmumu par valsts parāda vadības procesā iesaistīto Valsts kases amatpersonu (darbinieku) motivēšanu un apropriācijas palielinājumam novirzāmo finansējuma apjomu, kas nepārsniedz 2 procentus no Ministru kabineta lēmuma pieņemšanas dienā zināmā un līdz gada beigām plānotā valsts budžeta procentu izdevumu samazinājuma kopsummas budžeta apakšprogrammā 31.02.00 „Valsts parāda vadība”. Finanšu ministram ir tiesības palielināt apropriāciju izdevumiem budžeta apakšprogrammā 31.01.00 „Budžeta izpilde”, tajā skaitā atlīdzībai, ja Saeimas Budžeta un finanšu (nodokļu) komisija piecu darba dienu laikā no attiecīgās informācijas saņemšanas ir izskatījusi to un nav iebildusi pret apropriācijas palielinājumu.</t>
    </r>
  </si>
  <si>
    <r>
      <t>45.pants.</t>
    </r>
    <r>
      <rPr>
        <sz val="14"/>
        <rFont val="Times New Roman"/>
        <family val="1"/>
        <charset val="186"/>
      </rPr>
      <t xml:space="preserve"> Ja 2014.gada sešu un deviņu mēnešu laikā ēnu ekonomikas apkarošanas pasākumu īstenošanā iesaistīto institūciju darbības rezultātā būtiski tiek uzlabota situācija ēnu ekonomikas apkarošanā un godīgas konkurences veicināšanā un tiek prognozēti ievērojami uzlabojumi arī līdz gada beigām, Ministru kabinets pieņem lēmumu par ēnu ekonomikas apkarošanas pasākumu īstenošanā iesaistīto institūciju amatpersonu (darbinieku) motivēšanu un apropriācijas palielinājumam novirzāmo finansējuma apjomu, kas nepārsniedz 5 procentus no valsts budžetā plānoto nodokļu ieņēmumu pārpildes. Finanšu ministram ir tiesības palielināt apropriāciju izdevumiem, tajā skaitā novirzot atlīdzībai attiecīgajā budžeta programmā: Finanšu ministrijai (Valsts ieņēmumu dienestam) ne vairāk kā 79,5 procentus; Iekšlietu ministrijai (Valsts policijai, Valsts robežsardzei) ne vairāk kā 16 procentus; Labklājības ministrijai (Valsts darba inspekcijai) ne vairāk kā 2 procentus; Zemkopības ministrijai (Pārtikas un veterinārajam dienestam, Valsts meža dienestam, Valsts augu aizsardzības dienestam) ne vairāk kā 2 procentus un prokuratūrai (Noziedzīgi iegūtu līdzekļu legalizācijas novēršanas dienestam) ne vairāk kā 0,5 procentus no apropriācijas palielinājuma, ja Saeimas Budžeta un finanšu (nodokļu) komisija piecu darba dienu laikā no attiecīgās informācijas saņemšanas ir izskatījusi to un nav iebildusi pret apropriācijas palielinājumu.</t>
    </r>
  </si>
  <si>
    <r>
      <t>46.pants</t>
    </r>
    <r>
      <rPr>
        <sz val="14"/>
        <rFont val="Times New Roman"/>
        <family val="1"/>
        <charset val="186"/>
      </rPr>
      <t>. Atļaut finanšu ministram pēc sabiedrības ar ierobežotu atbildību „Kuldīgas rajona slimnīca” pievienošanas sabiedrībai ar ierobežotu atbildību „Kuldīgas slimnīca” slēgt pārjaunojuma līgumu ar akciju sabiedrību „DNB banka”, pārjaunojot 2002.gada 6.jūnijā valsts vārdā izsniegto galvojuma līgumu par sabiedrības ar ierobežotu atbildību „Kuldīgas rajona slimnīca” saistībām attiecībā uz sabiedrības ar ierobežotu atbildību „Kuldīgas rajona slimnīca” būvniecības pabeigšanas un aprīkošanas projekta īstenošanu, ja Ministru kabinets ir lēmis par 2002.gada 6.jūnija valsts vārdā izsniegtā galvojuma līguma pārjaunošanu, ievērojot šādus nosacījumus:</t>
    </r>
  </si>
  <si>
    <t>1) 2002.gada 6.jūnijā valsts vārdā izsniegtais galvojuma līgums tiek pārjaunots ar akciju sabiedrību „DNB banka” par sabiedrības ar ierobežotu atbildību „Kuldīgas rajona slimnīca” tiesību un saistību pārņēmējas — sabiedrības ar ierobežotu atbildību „Kuldīgas slimnīca” — saistībām;</t>
  </si>
  <si>
    <t>2) sabiedrība ar ierobežotu atbildību „Kuldīgas slimnīca” sniedz valsts galvotā aizdevuma nodrošinājumu.</t>
  </si>
  <si>
    <r>
      <t>47.pants</t>
    </r>
    <r>
      <rPr>
        <sz val="14"/>
        <rFont val="Times New Roman"/>
        <family val="1"/>
        <charset val="186"/>
      </rPr>
      <t>. (1) Iekšlietu ministrija pēc likuma „Grozījumi Ceļu satiksmes likumā” izsludināšanas iesniedz Ministru kabinetam priekšlikumu par apropriācijas palielināšanu izdevumiem, kas saistīti ar pārkāpumu ceļu satiksmē fiksēšanu ar tehniskajiem līdzekļiem un naudas sodu uzlikšanu, kā arī par valsts pamatbudžeta ieņēmumu palielināšanu no naudas sodiem, ko uzliek Valsts policija par pārkāpumiem ceļu satiksmē, kas fiksēti ar šiem tehniskajiem līdzekļiem.</t>
    </r>
  </si>
  <si>
    <t>(2) Finanšu ministram ir tiesības atbilstoši šā panta pirmajā daļā minētajam Ministru kabineta lēmumam, pirms tam informējot Saeimu, palielināt apropriāciju Iekšlietu ministrijai, paredzot papildu dotāciju no vispārējiem ieņēmumiem un izdevumus, kā arī palielināt ar šo likumu apstiprinātos valsts budžeta ieņēmumus, tajā skaitā paredzēt valsts pamatbudžeta ieņēmumus no naudas sodiem, ko uzliek Valsts policija par pārkāpumiem ceļu satiksmē, kas fiksēti ar tehniskajiem līdzekļiem. Apropriāciju Iekšlietu ministrijai un valsts pamatbudžeta ieņēmumus no naudas sodiem atļauts palielināt, ja Saeimas Budžeta un finanšu (nodokļu) komisija piecu darba dienu laikā no attiecīgās informācijas saņemšanas nav iebildusi pret to.</t>
  </si>
  <si>
    <r>
      <t>48.pants</t>
    </r>
    <r>
      <rPr>
        <sz val="14"/>
        <rFont val="Times New Roman"/>
        <family val="1"/>
        <charset val="186"/>
      </rPr>
      <t xml:space="preserve">. Noteikt, ka saskaņā ar Lauksaimniecības un lauku attīstības likumu valsts 60 000 000 </t>
    </r>
    <r>
      <rPr>
        <i/>
        <sz val="14"/>
        <rFont val="Times New Roman"/>
        <family val="1"/>
        <charset val="186"/>
      </rPr>
      <t>euro</t>
    </r>
    <r>
      <rPr>
        <sz val="14"/>
        <rFont val="Times New Roman"/>
        <family val="1"/>
        <charset val="186"/>
      </rPr>
      <t xml:space="preserve"> apmērā atbild par valsts akciju sabiedrības „Lauku attīstības fonds” vai valsts akciju sabiedrības „Lauku attīstības fonds” saistību un tiesību pārņēmēja garantijām, kas sniegtas atbilstoši Lauksaimniecības un lauku attīstības kredītu garantēšanas programmai 2007. — 2013.gadam. </t>
    </r>
  </si>
  <si>
    <r>
      <t>49.pants.</t>
    </r>
    <r>
      <rPr>
        <sz val="14"/>
        <rFont val="Times New Roman"/>
        <family val="1"/>
        <charset val="186"/>
      </rPr>
      <t xml:space="preserve"> Atļaut finanšu ministram valsts vārdā atbilstoši Ministru kabineta lēmumam izsniegt valsts aizdevumu valsts akciju sabiedrībai „Latvijas Hipotēku un zemes banka” vai valsts akciju sabiedrības „Latvijas Hipotēku un zemes banka” saistību un tiesību pārņēmējai valsts akciju sabiedrības „Latvijas Hipotēku un zemes banka” iepriekš īstenoto valsts atbalsta programmu finansēšanai un subordinētā kapitāla pirmstermiņa atmaksai ne vairāk kā 52 646 256 </t>
    </r>
    <r>
      <rPr>
        <i/>
        <sz val="14"/>
        <rFont val="Times New Roman"/>
        <family val="1"/>
        <charset val="186"/>
      </rPr>
      <t xml:space="preserve">euro </t>
    </r>
    <r>
      <rPr>
        <sz val="14"/>
        <rFont val="Times New Roman"/>
        <family val="1"/>
        <charset val="186"/>
      </rPr>
      <t>apmērā.</t>
    </r>
  </si>
  <si>
    <r>
      <t>50.pants.</t>
    </r>
    <r>
      <rPr>
        <sz val="14"/>
        <rFont val="Times New Roman"/>
        <family val="1"/>
        <charset val="186"/>
      </rPr>
      <t xml:space="preserve"> Jaunajam budžeta resoram „Valsts kapitāla daļu pārvaldības birojs” un Ministru kabinetam (Valsts kancelejai) atbalsta funkciju nodrošināšanai finansējums tiek piešķirts no budžeta resora „74.Gadskārtējā valsts budžeta izpildes procesā pārdalāmais finansējums” pēc Publisko personu kapitālsabiedrību un kapitāla daļu pārvaldības likuma izsludināšanas un Ministru kabineta lēmuma pieņemšanas par Valsts kapitāla daļu pārvaldības biroja izveidošanu.</t>
    </r>
  </si>
  <si>
    <r>
      <t>51.pants.</t>
    </r>
    <r>
      <rPr>
        <sz val="14"/>
        <rFont val="Times New Roman"/>
        <family val="1"/>
        <charset val="186"/>
      </rPr>
      <t xml:space="preserve"> Pēc likuma „Grozījumi likumā „Par ostām””, kas paredz ostu maksājumus valsts pamatbudžetā, izsludināšanas finanšu ministram, pamatojoties uz Ministru kabineta lēmumu, vienu reizi ceturksnī atbilstoši faktiski ieskaitītajam ieņēmumu apjomam no ostu maksājumiem ir tiesības palielināt apropriāciju izdevumiem ceļu būvniecībai un remontiem, ja Saeimas Budžeta un finanšu (nodokļu) komisija piecu darba dienu laikā no attiecīgās informācijas saņemšanas nav iebildusi pret apropriācijas palielinājumu.</t>
    </r>
  </si>
  <si>
    <r>
      <t>52.pants.</t>
    </r>
    <r>
      <rPr>
        <sz val="14"/>
        <rFont val="Times New Roman"/>
        <family val="1"/>
        <charset val="186"/>
      </rPr>
      <t xml:space="preserve"> Pēc Veselības aprūpes finansēšanas likuma izsludināšanas atļaut finanšu ministram veikt nepieciešamās izmaiņas šā likuma attiecīgajos pielikumos.</t>
    </r>
  </si>
  <si>
    <r>
      <t>53.pants.</t>
    </r>
    <r>
      <rPr>
        <sz val="14"/>
        <rFont val="Times New Roman"/>
        <family val="1"/>
        <charset val="186"/>
      </rPr>
      <t xml:space="preserve"> Lai nodrošinātu Latvijas Nacionālās bibliotēkas projekta īstenošanas likuma izpildi, atļaut kultūras ministram segt Latvijas Nacionālās bibliotēkas projekta izdevumus no Kultūras ministrijas projekta īstenošanai atvērtā uzkrājošā norēķinu konta Valsts kasē līdzekļu atlikuma.</t>
    </r>
  </si>
  <si>
    <t>Likums stājas spēkā 2014.gada 1.janvārī.</t>
  </si>
  <si>
    <r>
      <t xml:space="preserve">1) pašvaldību pamata un vispārējās vidējās izglītības iestāžu, pašvaldību speciālās izglītības iestāžu, pašvaldību profesionālās izglītības iestāžu un daļējai interešu izglītības programmu un sporta skolu pedagogu darba samaksai un valsts sociālās apdrošināšanas obligātajām iemaksām 231 122 620 </t>
    </r>
    <r>
      <rPr>
        <i/>
        <sz val="14"/>
        <rFont val="Times New Roman"/>
        <family val="1"/>
        <charset val="186"/>
      </rPr>
      <t>euro</t>
    </r>
    <r>
      <rPr>
        <sz val="14"/>
        <rFont val="Times New Roman"/>
        <family val="1"/>
        <charset val="186"/>
      </rPr>
      <t xml:space="preserve"> apmērā saskaņā ar 6. un 7.pielikumu;</t>
    </r>
  </si>
  <si>
    <r>
      <t xml:space="preserve">2) pašvaldību speciālajām pirmsskolas izglītības iestādēm, internātskolām, Izglītības iestāžu reģistrā reģistrētajiem attīstības un rehabilitācijas centriem un speciālajām internātskolām bērniem ar fiziskās un garīgās attīstības traucējumiem 71 564 468 </t>
    </r>
    <r>
      <rPr>
        <i/>
        <sz val="14"/>
        <rFont val="Times New Roman"/>
        <family val="1"/>
        <charset val="186"/>
      </rPr>
      <t>euro</t>
    </r>
    <r>
      <rPr>
        <sz val="14"/>
        <rFont val="Times New Roman"/>
        <family val="1"/>
        <charset val="186"/>
      </rPr>
      <t xml:space="preserve"> apmērā saskaņā ar 8.pielikumu;</t>
    </r>
  </si>
  <si>
    <r>
      <t xml:space="preserve">3) pašvaldību izglītības iestādēs bērnu no piecu gadu vecuma izglītošanā nodarbināto pedagogu darba samaksai un valsts sociālās apdrošināšanas obligātajām iemaksām 20 421 734 </t>
    </r>
    <r>
      <rPr>
        <i/>
        <sz val="14"/>
        <rFont val="Times New Roman"/>
        <family val="1"/>
        <charset val="186"/>
      </rPr>
      <t>euro</t>
    </r>
    <r>
      <rPr>
        <sz val="14"/>
        <rFont val="Times New Roman"/>
        <family val="1"/>
        <charset val="186"/>
      </rPr>
      <t xml:space="preserve"> apmērā saskaņā ar 9.pielikumu;</t>
    </r>
  </si>
  <si>
    <r>
      <t xml:space="preserve">4) māksliniecisko kolektīvu vadītāju darba samaksai un valsts sociālās apdrošināšanas obligātajām iemaksām 786 593 </t>
    </r>
    <r>
      <rPr>
        <i/>
        <sz val="14"/>
        <rFont val="Times New Roman"/>
        <family val="1"/>
        <charset val="186"/>
      </rPr>
      <t>euro</t>
    </r>
    <r>
      <rPr>
        <sz val="14"/>
        <rFont val="Times New Roman"/>
        <family val="1"/>
        <charset val="186"/>
      </rPr>
      <t xml:space="preserve"> apmērā saskaņā ar 10.pielikumu;</t>
    </r>
  </si>
  <si>
    <r>
      <t xml:space="preserve">1) likuma „Par pašvaldību finanšu izlīdzināšanu” normu izpildei 21 038 494 </t>
    </r>
    <r>
      <rPr>
        <i/>
        <sz val="14"/>
        <rFont val="Times New Roman"/>
        <family val="1"/>
        <charset val="186"/>
      </rPr>
      <t>euro</t>
    </r>
    <r>
      <rPr>
        <sz val="14"/>
        <rFont val="Times New Roman"/>
        <family val="1"/>
        <charset val="186"/>
      </rPr>
      <t xml:space="preserve"> apmērā:</t>
    </r>
  </si>
  <si>
    <r>
      <t xml:space="preserve">a) pašvaldību finanšu izlīdzināšanas fondam 12 086 742 </t>
    </r>
    <r>
      <rPr>
        <i/>
        <sz val="14"/>
        <rFont val="Times New Roman"/>
        <family val="1"/>
        <charset val="186"/>
      </rPr>
      <t>euro</t>
    </r>
    <r>
      <rPr>
        <sz val="14"/>
        <rFont val="Times New Roman"/>
        <family val="1"/>
        <charset val="186"/>
      </rPr>
      <t xml:space="preserve"> apmērā,</t>
    </r>
  </si>
  <si>
    <r>
      <t xml:space="preserve">b) pašvaldībām par bērniem bērnunamos (par vienu bērnu 8540  </t>
    </r>
    <r>
      <rPr>
        <i/>
        <sz val="14"/>
        <rFont val="Times New Roman"/>
        <family val="1"/>
        <charset val="186"/>
      </rPr>
      <t>euro</t>
    </r>
    <r>
      <rPr>
        <sz val="14"/>
        <rFont val="Times New Roman"/>
        <family val="1"/>
        <charset val="186"/>
      </rPr>
      <t xml:space="preserve">) un iemītniekiem veco ļaužu pansionātos un centros (par vienu iemītnieku 4270 </t>
    </r>
    <r>
      <rPr>
        <i/>
        <sz val="14"/>
        <rFont val="Times New Roman"/>
        <family val="1"/>
        <charset val="186"/>
      </rPr>
      <t>euro</t>
    </r>
    <r>
      <rPr>
        <sz val="14"/>
        <rFont val="Times New Roman"/>
        <family val="1"/>
        <charset val="186"/>
      </rPr>
      <t xml:space="preserve">), kuri tajos ievietoti līdz 1998.gada 1.janvārim, 1 229 760 </t>
    </r>
    <r>
      <rPr>
        <i/>
        <sz val="14"/>
        <rFont val="Times New Roman"/>
        <family val="1"/>
        <charset val="186"/>
      </rPr>
      <t>euro</t>
    </r>
    <r>
      <rPr>
        <sz val="14"/>
        <rFont val="Times New Roman"/>
        <family val="1"/>
        <charset val="186"/>
      </rPr>
      <t xml:space="preserve"> apmērā Ministru kabineta noteiktajā kārtībā,</t>
    </r>
  </si>
  <si>
    <r>
      <t xml:space="preserve">c) pašvaldībām, kurām ir zemākie vērtētie ieņēmumi uz vienu iedzīvotāju pēc pašvaldību finanšu izlīdzināšanas, 7 721 992 </t>
    </r>
    <r>
      <rPr>
        <i/>
        <sz val="14"/>
        <rFont val="Times New Roman"/>
        <family val="1"/>
        <charset val="186"/>
      </rPr>
      <t>euro</t>
    </r>
    <r>
      <rPr>
        <sz val="14"/>
        <rFont val="Times New Roman"/>
        <family val="1"/>
        <charset val="186"/>
      </rPr>
      <t xml:space="preserve"> apmērā Ministru kabineta noteiktajā kārtībā;</t>
    </r>
  </si>
  <si>
    <t>1) kopējais pārdales apjoms starp pamatbudžeta programmām (apakšprogrammām) nedrīkst izraisīt katras atsevišķās programmas (apakšprogrammas) palielinājumu, kas būtu lielāks par 5 procentiem no programmai (apakšprogrammai) apstiprinātās gada apropriācijas apjoma;</t>
  </si>
  <si>
    <t>2) ir pieļaujama tikai tāda apropriācijas pārdale no kapitālajiem izdevumiem uz kārtējiem izdevumiem, kas neietekmē ministrijai vai citai centrālajai valsts iestādei nākamajiem periodiem noteiktos maksimāli pieļaujamos izdevumu apjomus;</t>
  </si>
  <si>
    <t>3) pārskaitījumi pašvaldībām, no valsts budžeta daļēji finansētām atvasinātām publiskām personām un no budžeta nefinansētām iestādēm tiek nodrošināti tikai ar transfertu starpniecību;</t>
  </si>
  <si>
    <t>4) nav pieļaujama apropriācijas pārdale atlīdzības palielināšanai, ja tā ietekmē ministrijai vai citai centrālajai valsts iestādei nākamajiem periodiem noteikto atlīdzībai paredzēto izdevumu maksimāli pieļaujamo apjomu un kopējo izdevumu apjomu;</t>
  </si>
  <si>
    <t>5) nav pieļaujama apropriācijas pārdale no izdevumiem sociālajiem pabalstiem un pensijām (tajā skaitā izdienas pensijām) uz citiem izdevumiem;</t>
  </si>
  <si>
    <t xml:space="preserve">6) nav pieļaujama apropriācijas pārdale no izdevumiem Eiropas Savienības politiku instrumentu un pārējās ārvalstu finanšu palīdzības projektu un pasākumu īstenošanai uz citiem izdevumiem; </t>
  </si>
  <si>
    <t>7) nav pieļaujamas tādas apropriācijas izmaiņas, kas palielina ministrijas ilgtermiņa saistību maksimāli pieļaujamo apjomu;</t>
  </si>
  <si>
    <t>8) nav pieļaujama apropriācijas pārdale starp šajā likumā apstiprināto pamatbudžetu un speciālo budžetu;</t>
  </si>
  <si>
    <t>9) nav pieļaujama apropriācijas pārdale apropriācijas palielināšanai Valsts sociālās apdrošināšanas aģentūras speciālajam budžetam;</t>
  </si>
  <si>
    <t>10) nav pieļaujama apropriācijas pārdale no ministrijas vai citas centrālās valsts iestādes budžeta programmas 96.00.00 „Latvijas prezidentūras Eiropas Savienības Padomē nodrošināšana 2015.gadā” citiem mērķiem;</t>
  </si>
  <si>
    <t>11) nav pieļaujama apropriācijas pārdale no prioritārajiem pasākumiem un jaunajām politikas iniciatīvām piešķirtā finansējuma citiem mērķiem;</t>
  </si>
  <si>
    <t>12) nav pieļaujama jaunu programmu (apakšprogrammu) izveidošana.</t>
  </si>
  <si>
    <t>1) šā likuma 30. un 31.pantā paredzēto apropriācijas pārdali;</t>
  </si>
  <si>
    <t>2) apropriācijas pārdali starp programmām, apakšprogrammām un budžeta izdevumu kodiem atbilstoši ekonomiskajām kategorijām budžeta resoram  likumā noteiktās pamatbudžeta apropriācijas ietvaros, ja pārdale veikta uz izdevumiem sociālajiem pabalstiem un pensijām (tajā skaitā izdienas pensijām) vai no sociālajiem pabalstiem, kas budžeta resoram plānoti stipendiju izmaksai valsts akreditētajās profesionālās un augstākās izglītības programmās studējošajiem;</t>
  </si>
  <si>
    <t>3) apropriācijas pārdali starp programmām, apakšprogrammām un budžeta izdevumu kodiem atbilstoši ekonomiskajām kategorijām budžeta resoram  likumā noteiktās apropriācijas ietvaros, ja ir pieņemts Ministru kabineta lēmums un Ministru kabinets ir deleģējis finanšu ministram tiesības veikt apropriācijas pārdali, nepiemērojot šā likuma 32.panta nosacījumus. Šādu apropriācijas pārdali atļauts veikt, ja Saeimas Budžeta un finanšu (nodokļu) komisija piecu darba dienu laikā no attiecīgās informācijas saņemšanas nav iebildusi pret apropriācijas pārdali;</t>
  </si>
  <si>
    <t>4) funkciju pārdali vai strukturālajām reformām, ja ir pieņemts Ministru kabineta lēmums un Saeima normatīvajos aktos noteiktajā kārtībā ir piekritusi šādai pārdalei.</t>
  </si>
  <si>
    <t>1) 2013.gadā uzsāktai, bet nepabeigtai iepirkumu procedūrai, ja 2014.gadā attiecīgajam pasākumam apropriācija nav piešķirta vai tās plānotais apmērs ir nepietiekams;</t>
  </si>
  <si>
    <t>2) 2013.gada valsts budžetā plānotu un iesāktu investīciju projektu (izņemot izdevumus atlīdzībai) pabeigšanai, ja 2014.gadā šiem mērķiem apropriācija nav piešķirta vai tās plānotais apmērs ir nepietiekams;</t>
  </si>
  <si>
    <t>3) maksājumiem, kas nepieciešami 2013.gada valsts budžetā plānotiem un iesāktiem pasākumiem un pasūtījumiem, ja galīgā norēķina maksājumus (izņemot komunālos maksājumus) nevarēja nodrošināt preču vai pakalpojumu piegādātāja darba nepietiekamas kvalitātes vai aizkavētas piegādes dēļ un 2014.gadā šiem mērķiem apropriācija nav piešķirta vai tās plānotais apmērs ir nepietiekams;</t>
  </si>
  <si>
    <t>4) investīciju projektu sagatavošanai nepieciešamo zemesgabalu iegādei (atsavināšanai), ja ir iesniegts objektīvs pamatojums iegādes nepieciešamībai.</t>
  </si>
  <si>
    <t>1) ministrijas vai citas centrālās valsts budžeta iestādes budžeta programmas 96.00.00 „Latvijas prezidentūras Eiropas Savienības Padomē nodrošināšana 2015.gadā” ietvaros;</t>
  </si>
  <si>
    <t>2) uz citas ministrijas vai citas centrālās valsts budžeta iestādes budžeta programmu 96.00.00 „Latvijas prezidentūras Eiropas Savienības Padomē nodrošināšana 2015.gadā” kā transferta pārskaitījumu;</t>
  </si>
  <si>
    <t>3) starp budžeta resora „74.Gadskārtējā valsts budžeta izpildes procesā pārdalāmais finansējums” programmu  04.00.00 „Latvijas prezidentūras Eiropas Savienības Padomē nodrošināšana 2015.gadā” un ministrijas vai citas centrālās valsts budžeta iestādes budžeta programmu 96.00.00 „Latvijas prezidentūras Eiropas Savienības Padomē nodrošināšana 2015.gadā”.</t>
  </si>
  <si>
    <t>Par vidēja termiņa budžeta ietvaru 2014., 2015. un 2016.gadam</t>
  </si>
  <si>
    <r>
      <t>1.pants.</t>
    </r>
    <r>
      <rPr>
        <sz val="14"/>
        <rFont val="Times New Roman"/>
        <family val="1"/>
        <charset val="186"/>
      </rPr>
      <t xml:space="preserve"> Noteikt, ka ar gadskārtējā valsts budžeta likuma projekta sagatavošanu, vidēja termiņa budžeta ietvara likuma projekta sagatavošanu, ar valsts budžetu saistīto lēmumu pieņemšanu un rīcību tiek īstenoti šādi vidēja termiņa budžeta politikas principi un prioritārie attīstības virzieni:</t>
    </r>
  </si>
  <si>
    <r>
      <t>1)</t>
    </r>
    <r>
      <rPr>
        <sz val="7"/>
        <rFont val="Times New Roman"/>
        <family val="1"/>
        <charset val="186"/>
      </rPr>
      <t xml:space="preserve">         </t>
    </r>
    <r>
      <rPr>
        <sz val="14"/>
        <rFont val="Times New Roman"/>
        <family val="1"/>
        <charset val="186"/>
      </rPr>
      <t>ekonomiskajā ciklā sabalansēta vispārējās valdības budžeta veidošana, nodrošinot ilgtspējīgu fiskālās politikas plānošanu un tādējādi arī makroekonomisko stabilitāti;</t>
    </r>
  </si>
  <si>
    <r>
      <t>2)</t>
    </r>
    <r>
      <rPr>
        <sz val="7"/>
        <rFont val="Times New Roman"/>
        <family val="1"/>
        <charset val="186"/>
      </rPr>
      <t xml:space="preserve">         </t>
    </r>
    <r>
      <rPr>
        <sz val="14"/>
        <rFont val="Times New Roman"/>
        <family val="1"/>
        <charset val="186"/>
      </rPr>
      <t>ilgtspējīgas un sabalansētas valsts ekonomiskās attīstības veicināšana,  nodrošinot nozaru finansējumu valsts budžeta iespēju robežās;</t>
    </r>
  </si>
  <si>
    <r>
      <t>3)</t>
    </r>
    <r>
      <rPr>
        <sz val="7"/>
        <rFont val="Times New Roman"/>
        <family val="1"/>
        <charset val="186"/>
      </rPr>
      <t xml:space="preserve">         </t>
    </r>
    <r>
      <rPr>
        <sz val="14"/>
        <rFont val="Times New Roman"/>
        <family val="1"/>
        <charset val="186"/>
      </rPr>
      <t>darbaspēka nodokļu sloga pārskatīšana, kas mērķēta uz iedzīvotāju ienākumu nevienlīdzības mazināšanu un dzīves kvalitātes paaugstināšanu, it īpaši ģimenēs ar bērniem.</t>
    </r>
  </si>
  <si>
    <r>
      <t>2.pants.</t>
    </r>
    <r>
      <rPr>
        <sz val="14"/>
        <rFont val="Times New Roman"/>
        <family val="1"/>
        <charset val="186"/>
      </rPr>
      <t xml:space="preserve"> Izstrādājot turpmāko gadu vidēja termiņa budžeta ietvara likumu projektus, ņemot vērā valsts ekonomisko situāciju un valsts budžeta iespējas, nodrošināt pakāpenisku virzību uz 2012. gada 10. maijā Saeimā apstiprinātajā Valsts aizsardzības koncepcijā noteikto indikatīvo mērķi - sasniegt valsts aizsardzības finansējuma apmēru līdz 2 procentiem no iekšzemes kopprodukta (turpmāk – IKP) līdz 2020. gadam.</t>
    </r>
  </si>
  <si>
    <r>
      <t>3.pants.</t>
    </r>
    <r>
      <rPr>
        <sz val="14"/>
        <rFont val="Times New Roman"/>
        <family val="1"/>
        <charset val="186"/>
      </rPr>
      <t xml:space="preserve"> Šā likuma sagatavošanā izmantota IKP prognoze salīdzināmajās cenās 2014. gadam 11 562 300 000 </t>
    </r>
    <r>
      <rPr>
        <i/>
        <sz val="14"/>
        <rFont val="Times New Roman"/>
        <family val="1"/>
        <charset val="186"/>
      </rPr>
      <t>euro</t>
    </r>
    <r>
      <rPr>
        <sz val="14"/>
        <rFont val="Times New Roman"/>
        <family val="1"/>
        <charset val="186"/>
      </rPr>
      <t xml:space="preserve"> apmērā, 2015. gadam 12 021 800 000 </t>
    </r>
    <r>
      <rPr>
        <i/>
        <sz val="14"/>
        <rFont val="Times New Roman"/>
        <family val="1"/>
        <charset val="186"/>
      </rPr>
      <t xml:space="preserve">euro </t>
    </r>
    <r>
      <rPr>
        <sz val="14"/>
        <rFont val="Times New Roman"/>
        <family val="1"/>
        <charset val="186"/>
      </rPr>
      <t xml:space="preserve">apmērā un 2016. gadam 12 501 800 000 </t>
    </r>
    <r>
      <rPr>
        <i/>
        <sz val="14"/>
        <rFont val="Times New Roman"/>
        <family val="1"/>
        <charset val="186"/>
      </rPr>
      <t>euro</t>
    </r>
    <r>
      <rPr>
        <sz val="14"/>
        <rFont val="Times New Roman"/>
        <family val="1"/>
        <charset val="186"/>
      </rPr>
      <t xml:space="preserve"> apmērā. Šā likuma sagatavošanā izmantota IKP prognoze faktiskajās cenās 2014. gadam 24 763 600 000 </t>
    </r>
    <r>
      <rPr>
        <i/>
        <sz val="14"/>
        <rFont val="Times New Roman"/>
        <family val="1"/>
        <charset val="186"/>
      </rPr>
      <t>euro</t>
    </r>
    <r>
      <rPr>
        <sz val="14"/>
        <rFont val="Times New Roman"/>
        <family val="1"/>
        <charset val="186"/>
      </rPr>
      <t xml:space="preserve"> apmērā, 2015. gadam 26 391 800 000 </t>
    </r>
    <r>
      <rPr>
        <i/>
        <sz val="14"/>
        <rFont val="Times New Roman"/>
        <family val="1"/>
        <charset val="186"/>
      </rPr>
      <t>euro</t>
    </r>
    <r>
      <rPr>
        <sz val="14"/>
        <rFont val="Times New Roman"/>
        <family val="1"/>
        <charset val="186"/>
      </rPr>
      <t xml:space="preserve"> apmērā un 2016. gadam 28 136 300 000 </t>
    </r>
    <r>
      <rPr>
        <i/>
        <sz val="14"/>
        <rFont val="Times New Roman"/>
        <family val="1"/>
        <charset val="186"/>
      </rPr>
      <t>euro</t>
    </r>
    <r>
      <rPr>
        <sz val="14"/>
        <rFont val="Times New Roman"/>
        <family val="1"/>
        <charset val="186"/>
      </rPr>
      <t xml:space="preserve"> apmērā.</t>
    </r>
  </si>
  <si>
    <r>
      <t>4.pants.</t>
    </r>
    <r>
      <rPr>
        <sz val="14"/>
        <rFont val="Times New Roman"/>
        <family val="1"/>
        <charset val="186"/>
      </rPr>
      <t xml:space="preserve"> Šā likuma sagatavošanā izmantota potenciālā IKP prognoze salīdzināmajās cenās 2014. gadam 11 502 800 000 </t>
    </r>
    <r>
      <rPr>
        <i/>
        <sz val="14"/>
        <rFont val="Times New Roman"/>
        <family val="1"/>
        <charset val="186"/>
      </rPr>
      <t>euro</t>
    </r>
    <r>
      <rPr>
        <sz val="14"/>
        <rFont val="Times New Roman"/>
        <family val="1"/>
        <charset val="186"/>
      </rPr>
      <t xml:space="preserve"> apmērā, 2015. gadam 11 972 400 000 </t>
    </r>
    <r>
      <rPr>
        <i/>
        <sz val="14"/>
        <rFont val="Times New Roman"/>
        <family val="1"/>
        <charset val="186"/>
      </rPr>
      <t>euro</t>
    </r>
    <r>
      <rPr>
        <sz val="14"/>
        <rFont val="Times New Roman"/>
        <family val="1"/>
        <charset val="186"/>
      </rPr>
      <t xml:space="preserve"> apmērā un 2016. gadam </t>
    </r>
    <r>
      <rPr>
        <sz val="14"/>
        <color rgb="FF000000"/>
        <rFont val="Times New Roman"/>
        <family val="1"/>
        <charset val="186"/>
      </rPr>
      <t>12 465 5</t>
    </r>
    <r>
      <rPr>
        <sz val="14"/>
        <rFont val="Times New Roman"/>
        <family val="1"/>
        <charset val="186"/>
      </rPr>
      <t xml:space="preserve">00 000 </t>
    </r>
    <r>
      <rPr>
        <i/>
        <sz val="14"/>
        <rFont val="Times New Roman"/>
        <family val="1"/>
        <charset val="186"/>
      </rPr>
      <t>euro</t>
    </r>
    <r>
      <rPr>
        <sz val="14"/>
        <rFont val="Times New Roman"/>
        <family val="1"/>
        <charset val="186"/>
      </rPr>
      <t xml:space="preserve"> apmērā. Šā likuma sagatavošanā izmantota potenciālā IKP pieauguma tempa prognoze 2014. gadam 3,7 %, 2015. gadam 4,0 %, 2016. gadam 4,1 %, 2017. gadam 4,1 % un 2018. gadam 3,9 %.</t>
    </r>
  </si>
  <si>
    <r>
      <t>5.pants.</t>
    </r>
    <r>
      <rPr>
        <sz val="14"/>
        <rFont val="Times New Roman"/>
        <family val="1"/>
        <charset val="186"/>
      </rPr>
      <t xml:space="preserve"> Noteikt vispārējās valdības budžeta strukturālās bilances mērķi atbilstoši Eiropas nacionālo un reģionālo kontu sistēmai Eiropas Savienībā 2014. gadā -1 % no IKP, 2015. gadā -1 % no IKP un 2016. gadā -0,9 % no IKP.</t>
    </r>
  </si>
  <si>
    <r>
      <t>6.pants.</t>
    </r>
    <r>
      <rPr>
        <sz val="14"/>
        <rFont val="Times New Roman"/>
        <family val="1"/>
        <charset val="186"/>
      </rPr>
      <t xml:space="preserve"> Noteikt vispārējās valdības budžeta bilanci atbilstoši Eiropas nacionālo un reģionālo kontu sistēmai Eiropas Savienībā 2014. gadā -0,9 % no IKP, 2015.gadā -0,9 % no IKP un 2016. gadā ir -0,8 % no IKP.</t>
    </r>
  </si>
  <si>
    <r>
      <t>7.pants.</t>
    </r>
    <r>
      <rPr>
        <sz val="14"/>
        <rFont val="Times New Roman"/>
        <family val="1"/>
        <charset val="186"/>
      </rPr>
      <t xml:space="preserve"> Noteikt valsts budžeta finansiālās bilances apjomu un maksimāli pieļaujamo valsts budžeta izdevumu kopapjomu 2014., 2015. un 2016. gadam saskaņā ar 1.pielikumu.</t>
    </r>
  </si>
  <si>
    <r>
      <t>8.pants.</t>
    </r>
    <r>
      <rPr>
        <sz val="14"/>
        <rFont val="Times New Roman"/>
        <family val="1"/>
        <charset val="186"/>
      </rPr>
      <t xml:space="preserve"> Noteikt valsts budžeta ieņēmumu prognozes 2014., 2015. un 2016. gadam saskaņā ar 1. un 2. pielikumu.</t>
    </r>
  </si>
  <si>
    <r>
      <t>9.pants.</t>
    </r>
    <r>
      <rPr>
        <sz val="14"/>
        <rFont val="Times New Roman"/>
        <family val="1"/>
        <charset val="186"/>
      </rPr>
      <t xml:space="preserve"> Saskaņā ar Fiskālās disciplīnas likuma (turpmāk – FDL) 18. pantu un ievērojot FDL pārejas noteikumu 5. un 6. punktu, noteikt izlīdzinātos izdevumus 2016. gadā 1 069 823 066 </t>
    </r>
    <r>
      <rPr>
        <i/>
        <sz val="14"/>
        <rFont val="Times New Roman"/>
        <family val="1"/>
        <charset val="186"/>
      </rPr>
      <t>euro</t>
    </r>
    <r>
      <rPr>
        <sz val="14"/>
        <rFont val="Times New Roman"/>
        <family val="1"/>
        <charset val="186"/>
      </rPr>
      <t xml:space="preserve">, tai skaitā Eiropas Savienības struktūrfondu un Kohēzijas fonda izlīdzinātos izdevumus 482 809 182 </t>
    </r>
    <r>
      <rPr>
        <i/>
        <sz val="14"/>
        <rFont val="Times New Roman"/>
        <family val="1"/>
        <charset val="186"/>
      </rPr>
      <t>euro</t>
    </r>
    <r>
      <rPr>
        <sz val="14"/>
        <rFont val="Times New Roman"/>
        <family val="1"/>
        <charset val="186"/>
      </rPr>
      <t xml:space="preserve"> un kopējās lauksaimniecības politikas un kopējās zivsaimniecības politikas izlīdzinātos izdevumus 2016. gadā 587 013 884 </t>
    </r>
    <r>
      <rPr>
        <i/>
        <sz val="14"/>
        <rFont val="Times New Roman"/>
        <family val="1"/>
        <charset val="186"/>
      </rPr>
      <t>euro</t>
    </r>
    <r>
      <rPr>
        <sz val="14"/>
        <rFont val="Times New Roman"/>
        <family val="1"/>
        <charset val="186"/>
      </rPr>
      <t>.</t>
    </r>
  </si>
  <si>
    <r>
      <t>10.pants.</t>
    </r>
    <r>
      <rPr>
        <sz val="14"/>
        <rFont val="Times New Roman"/>
        <family val="1"/>
        <charset val="186"/>
      </rPr>
      <t xml:space="preserve"> Saskaņā ar FDL 5. pantu, noteikt koriģētos maksimāli pieļaujamos valsts budžeta izdevumus 2014. gadā 7 151 805 255 </t>
    </r>
    <r>
      <rPr>
        <i/>
        <sz val="14"/>
        <rFont val="Times New Roman"/>
        <family val="1"/>
        <charset val="186"/>
      </rPr>
      <t>euro</t>
    </r>
    <r>
      <rPr>
        <sz val="14"/>
        <rFont val="Times New Roman"/>
        <family val="1"/>
        <charset val="186"/>
      </rPr>
      <t xml:space="preserve">, 2015. gadā 7 017 285 770 </t>
    </r>
    <r>
      <rPr>
        <i/>
        <sz val="14"/>
        <rFont val="Times New Roman"/>
        <family val="1"/>
        <charset val="186"/>
      </rPr>
      <t>euro</t>
    </r>
    <r>
      <rPr>
        <sz val="14"/>
        <rFont val="Times New Roman"/>
        <family val="1"/>
        <charset val="186"/>
      </rPr>
      <t xml:space="preserve"> un 2016.gadā 6 386 502 440 </t>
    </r>
    <r>
      <rPr>
        <i/>
        <sz val="14"/>
        <rFont val="Times New Roman"/>
        <family val="1"/>
        <charset val="186"/>
      </rPr>
      <t>euro</t>
    </r>
    <r>
      <rPr>
        <sz val="14"/>
        <rFont val="Times New Roman"/>
        <family val="1"/>
        <charset val="186"/>
      </rPr>
      <t>.</t>
    </r>
  </si>
  <si>
    <r>
      <t>11.pants.</t>
    </r>
    <r>
      <rPr>
        <sz val="14"/>
        <rFont val="Times New Roman"/>
        <family val="1"/>
        <charset val="186"/>
      </rPr>
      <t xml:space="preserve"> Noteikt maksimāli pieļaujamo valsts budžeta kopējo izdevumu apjomu katrai ministrijai un citai centrālajai valsts iestādei 2014., 2015. un 2016. gadam saskaņā ar 3. pielikumu.</t>
    </r>
  </si>
  <si>
    <r>
      <t>12. pants.</t>
    </r>
    <r>
      <rPr>
        <sz val="14"/>
        <rFont val="Times New Roman"/>
        <family val="1"/>
        <charset val="186"/>
      </rPr>
      <t xml:space="preserve"> Pamatojoties uz sagatavotajām ieņēmumu prognozēm un apstiprinātajiem valsts budžeta izdevumiem 2014., 2015. un 2016. gadam, kā arī ņemot vērā apstiprinātos pasākumus nodokļu politikas jomā, pašvaldībām vidējā termiņā tiek nodrošināts stabils ieņēmumu pieauguma temps pie iedzīvotāju ienākuma nodokļa ieņēmumu sadalījuma pašvaldību budžetiem 80 % un valsts budžetā attiecīgi 20 % apmēra.</t>
    </r>
  </si>
  <si>
    <r>
      <t>13. pants.</t>
    </r>
    <r>
      <rPr>
        <sz val="12"/>
        <color rgb="FF000000"/>
        <rFont val="Calibri"/>
        <family val="2"/>
        <charset val="186"/>
      </rPr>
      <t xml:space="preserve"> </t>
    </r>
    <r>
      <rPr>
        <sz val="14"/>
        <color rgb="FF000000"/>
        <rFont val="Times New Roman"/>
        <family val="1"/>
        <charset val="186"/>
      </rPr>
      <t xml:space="preserve">Ikgadējais pašvaldību kopējais aizņēmumu pieļaujamais palielinājums vidējā termiņā </t>
    </r>
    <r>
      <rPr>
        <sz val="14"/>
        <rFont val="Times New Roman"/>
        <family val="1"/>
        <charset val="186"/>
      </rPr>
      <t>2014., 2015. un 2016. gadam</t>
    </r>
    <r>
      <rPr>
        <sz val="14"/>
        <color rgb="FF000000"/>
        <rFont val="Times New Roman"/>
        <family val="1"/>
        <charset val="186"/>
      </rPr>
      <t xml:space="preserve"> tiek noteikts 108 milj. </t>
    </r>
    <r>
      <rPr>
        <i/>
        <sz val="14"/>
        <color rgb="FF000000"/>
        <rFont val="Times New Roman"/>
        <family val="1"/>
        <charset val="186"/>
      </rPr>
      <t>euro</t>
    </r>
    <r>
      <rPr>
        <sz val="14"/>
        <color rgb="FF000000"/>
        <rFont val="Times New Roman"/>
        <family val="1"/>
        <charset val="186"/>
      </rPr>
      <t>, katru gadu vienojoties ar Latvijas Pašvaldību savienību par optimālāko risinājumu aizņēmumu saņemšanai un iespējamo kopējo aizņēmuma limitu.</t>
    </r>
    <r>
      <rPr>
        <sz val="12"/>
        <color rgb="FF000000"/>
        <rFont val="Calibri"/>
        <family val="2"/>
        <charset val="186"/>
      </rPr>
      <t xml:space="preserve"> </t>
    </r>
  </si>
  <si>
    <t>Pārejas noteikumi</t>
  </si>
  <si>
    <r>
      <t>1. Saskaņā ar Likuma par budžetu un finanšu vadību 16</t>
    </r>
    <r>
      <rPr>
        <vertAlign val="superscript"/>
        <sz val="14"/>
        <rFont val="Times New Roman"/>
        <family val="1"/>
        <charset val="186"/>
      </rPr>
      <t>2</t>
    </r>
    <r>
      <rPr>
        <sz val="14"/>
        <rFont val="Times New Roman"/>
        <family val="1"/>
        <charset val="186"/>
      </rPr>
      <t>. panta devīto daļu līdz ar šā likuma spēkā stāšanos spēku zaudē likuma „Par vidēja termiņa budžeta ietvaru 2013., 2014. un 2015. gadam” 5. un 6. panta normas, kas attiecas uz 2014. un 2015. gadu.</t>
    </r>
  </si>
  <si>
    <r>
      <t>2. Saskaņā ar Likuma par budžetu un finanšu vadību 16</t>
    </r>
    <r>
      <rPr>
        <vertAlign val="superscript"/>
        <sz val="14"/>
        <rFont val="Times New Roman"/>
        <family val="1"/>
        <charset val="186"/>
      </rPr>
      <t>2</t>
    </r>
    <r>
      <rPr>
        <sz val="14"/>
        <rFont val="Times New Roman"/>
        <family val="1"/>
        <charset val="186"/>
      </rPr>
      <t>. panta devīto daļu līdz ar šā likuma spēkā stāšanos spēku zaudē likuma „Par vidēja termiņa budžeta ietvaru 2013., 2014. un 2015. gadam” 7., 8. un 9. pants.</t>
    </r>
  </si>
  <si>
    <t>Likums stājas spēkā 2014. gada 1. janvārī.</t>
  </si>
  <si>
    <t>1) projekts ir pilnībā pabeigts un par to ir veikts galīgā norēķina maksājums;</t>
  </si>
  <si>
    <t>2) 2014.gadā projekta uzturēšanai apropriācija nav piešķirta.</t>
  </si>
  <si>
    <t>Par likumprojekta "Par vidēja termiņa budžeta ietvaru 2014., 2015. un 2016.gadam" teksta daļu:</t>
  </si>
  <si>
    <t>likumprojektam „Par valsts budžetu 2014.gadam”</t>
  </si>
  <si>
    <t>2016.gads</t>
  </si>
  <si>
    <t>likumprojektam „Par vidēja termiņa budžeta ietvaru 2014., 2015. un 2016.gadam”</t>
  </si>
  <si>
    <t>Valsts budžeta transferti valsts budžeta daļēji finansētām atvasinātām publiskām personām un budžeta nefinansētām iestādēm noteiktam mērķim</t>
  </si>
  <si>
    <t>No valsts budžeta daļēji finansētu atvasinātu publisku personu un budžeta nefinansētu iestāžu transferti</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</si>
  <si>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īstenošanā piešķirtajiem līdzekļiem</t>
  </si>
  <si>
    <t>Valsts budžeta kapitālo izdevumu transferti valsts budžeta daļēji finansētām atvasinātām publiskām personām un budžeta nefinansētām iestādēm noteiktam mērķim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</si>
  <si>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īstenošanā piešķirtajiem līdzekļiem</t>
  </si>
  <si>
    <t xml:space="preserve">     0101100000 3.mērķis „Eiropas teritoriālā sadarbība”</t>
  </si>
  <si>
    <t xml:space="preserve">70.07.00 Citu Eiropas Kopienas projektu īstenošana </t>
  </si>
  <si>
    <t>I Valsts pamatfunkciju īstenošana</t>
  </si>
  <si>
    <t>06.03.00 Maksātnespējas procesa pārvaldība</t>
  </si>
  <si>
    <t xml:space="preserve">02.00.00 Līdzekļi neparedzētiem gadījumiem
</t>
  </si>
  <si>
    <t>Naudas sodi, ko uzliek pārējās iestādes, kas nav klasificētas iepriekšminētajos kodos</t>
  </si>
  <si>
    <t>02.00.00  Līdzekļi neparedzētiem gadījumiem</t>
  </si>
  <si>
    <t>2016.gadā</t>
  </si>
  <si>
    <t>0101110000 Citi Eiropas Savienības politiku instrumenti</t>
  </si>
  <si>
    <t>12.00.00 Finansējums asistenta pakalpojuma nodrošināšanai personai ar invaliditāti pārvietošanas atbalstam un pašaprūpes veikšanai</t>
  </si>
  <si>
    <t xml:space="preserve">   Dotācija no vispārējiem ieņēmumiem</t>
  </si>
  <si>
    <t>97.00.00  Nozaru vadība un politikas plānošana</t>
  </si>
  <si>
    <t>Resursi izdevumu segšanai/ Ieņēmumi</t>
  </si>
  <si>
    <t xml:space="preserve">                 Ārvalstu finanšu palīdzība
                  atmaksām valsts  pamatbudžetam
               </t>
  </si>
  <si>
    <t xml:space="preserve">             Pašvaldību budžeta transferti</t>
  </si>
  <si>
    <t xml:space="preserve">                    Valsts budžeta iestāžu saņemtie
                     transferti no pašvaldībām    
                                                                                                                                                                                                                                                                                                                                                                                                                                </t>
  </si>
  <si>
    <t xml:space="preserve">                        Valsts budžeta iestāžu
                        saņemtie  transferti (izņemot
                        atmaksas) no pašvaldībām  
                                                                                                                                                                                                                                                                                                                                                                 </t>
  </si>
  <si>
    <t xml:space="preserve">             Kārtējie maksājumi Eiropas 
             Savienības  budžetā un starptautiskā
             sadarbība
               </t>
  </si>
  <si>
    <t xml:space="preserve">                 Starptautiskā sadarbība</t>
  </si>
  <si>
    <t xml:space="preserve">           Finansiālā bilance </t>
  </si>
  <si>
    <t xml:space="preserve">           Finansēšana</t>
  </si>
  <si>
    <t xml:space="preserve">           Naudas līdzekļi</t>
  </si>
  <si>
    <t xml:space="preserve">          Ārvalstu finanšu palīdzības naudas 
         līdzekļu atlikumu izmaiņas palielinājums 
        (-) vai   samazinājums (+)
       </t>
  </si>
  <si>
    <t>74.Gadskārtējā valsts budžeta izpildes procesā pārdalāmais finansējums</t>
  </si>
  <si>
    <t xml:space="preserve">14. Iekšlietu ministrija </t>
  </si>
  <si>
    <t>02.03.00 Vienotās sakaru un informācijas sistēmas uzturēšana un vadība</t>
  </si>
  <si>
    <t>06.01.00 Valsts policija</t>
  </si>
  <si>
    <t>Valsts budžeta iestāžu saņemtie transferti no citas ministrijas, centrālās valsts iestādes padotībā esošām no valsts budžeta daļēji finansētām atvasinātām publiskām personām un budžeta nefinansētām iestādēm</t>
  </si>
  <si>
    <t>Republikas pilsētas un novadi</t>
  </si>
  <si>
    <t>Kopā</t>
  </si>
  <si>
    <t>tajā skaitā:</t>
  </si>
  <si>
    <t>3.kvalitātes pakāpe</t>
  </si>
  <si>
    <t>4.kvalitātes pakāpe</t>
  </si>
  <si>
    <t>5.kvalitātes pakāpe</t>
  </si>
  <si>
    <t>KOPĀ</t>
  </si>
  <si>
    <t>Rīga</t>
  </si>
  <si>
    <t>Jelgava</t>
  </si>
  <si>
    <t>Jūrmala</t>
  </si>
  <si>
    <t>Liepāja</t>
  </si>
  <si>
    <t>Rēzekne</t>
  </si>
  <si>
    <t>Valmiera</t>
  </si>
  <si>
    <t>Ventspils</t>
  </si>
  <si>
    <t>Aglonas novads</t>
  </si>
  <si>
    <t>Aizkraukles novads</t>
  </si>
  <si>
    <t>Aizputes novads</t>
  </si>
  <si>
    <t>Alūksnes novads</t>
  </si>
  <si>
    <t>Amatas novads</t>
  </si>
  <si>
    <t>Apes novads</t>
  </si>
  <si>
    <t>Baltinavas novads</t>
  </si>
  <si>
    <t>Balvu novads</t>
  </si>
  <si>
    <t>Bauskas novads</t>
  </si>
  <si>
    <t>Brocēnu novads</t>
  </si>
  <si>
    <t>Carnikavas novads</t>
  </si>
  <si>
    <t>Cēsu novads</t>
  </si>
  <si>
    <t>Cesvaines novads</t>
  </si>
  <si>
    <t>Ciblas novads</t>
  </si>
  <si>
    <t>Dagdas novads</t>
  </si>
  <si>
    <t>Daugavpils novads</t>
  </si>
  <si>
    <t>Dobeles novads</t>
  </si>
  <si>
    <t>Dundagas novads</t>
  </si>
  <si>
    <t>Garkalnes novads</t>
  </si>
  <si>
    <t>Gulbenes novads</t>
  </si>
  <si>
    <t>Iecavas novads</t>
  </si>
  <si>
    <t>Ilūkstes novads</t>
  </si>
  <si>
    <t>Jelgavas novads</t>
  </si>
  <si>
    <t>Kandavas novads</t>
  </si>
  <si>
    <t>Kocēnu novads</t>
  </si>
  <si>
    <t>Kokneses novads</t>
  </si>
  <si>
    <t>Krustpils novads</t>
  </si>
  <si>
    <t>Kuldīgas novads</t>
  </si>
  <si>
    <t>Lielvārdes novads</t>
  </si>
  <si>
    <t>Limbažu novads</t>
  </si>
  <si>
    <t>Līvānu novads</t>
  </si>
  <si>
    <t>Ludzas novads</t>
  </si>
  <si>
    <t>Madonas novads</t>
  </si>
  <si>
    <t>Mālpils novads</t>
  </si>
  <si>
    <t>Ogres novads</t>
  </si>
  <si>
    <t>Olaines novads</t>
  </si>
  <si>
    <t>Pārgaujas novads</t>
  </si>
  <si>
    <t>Priekules novads</t>
  </si>
  <si>
    <t>Priekuļu novads</t>
  </si>
  <si>
    <t>Rēzeknes novads</t>
  </si>
  <si>
    <t>Rūjienas novads</t>
  </si>
  <si>
    <t>Rundāles novads</t>
  </si>
  <si>
    <t>Salas novads</t>
  </si>
  <si>
    <t>Saldus novads</t>
  </si>
  <si>
    <t>Siguldas novads</t>
  </si>
  <si>
    <t>Skrundas novads</t>
  </si>
  <si>
    <t>Smiltenes novads</t>
  </si>
  <si>
    <t>Stopiņu novads</t>
  </si>
  <si>
    <t>Talsu novads</t>
  </si>
  <si>
    <t>Tukuma novads</t>
  </si>
  <si>
    <t>Vaiņodes novads</t>
  </si>
  <si>
    <t>Valkas novads</t>
  </si>
  <si>
    <t>Ventspils novads</t>
  </si>
  <si>
    <t>Nesadalītie līdzekļi</t>
  </si>
  <si>
    <t>PAVISAM KOPĀ</t>
  </si>
  <si>
    <t>Daugavpils</t>
  </si>
  <si>
    <t>74.resors "Gadskārtējā valsts budžeta izpildes procesā pārdalāmais finansējums"</t>
  </si>
  <si>
    <t>80.00.00 Nesadalītais finansējums Eiropas Savienības politiku instrumentu un pārējās ārvalstu finanšu palīdzības līdzfinansēto  projektu un pasākumu īstenošanai</t>
  </si>
  <si>
    <t>Resursi izdevumu segšana</t>
  </si>
  <si>
    <t>11. pielikums</t>
  </si>
  <si>
    <t>3. pielikums</t>
  </si>
  <si>
    <t xml:space="preserve">          Ārvalstu finanšu palīdzība iestādes ieņēmumos </t>
  </si>
  <si>
    <t xml:space="preserve">Kapitālie izdevumi </t>
  </si>
  <si>
    <t> Pamatkapitāla veidošana</t>
  </si>
  <si>
    <t>21. Vides aizsardzības un reģionālās attīstības ministrija</t>
  </si>
  <si>
    <t>tajā skaitā</t>
  </si>
  <si>
    <t>Dabas resursu nodoklis</t>
  </si>
  <si>
    <r>
      <t xml:space="preserve">Paskaidrojums:
</t>
    </r>
    <r>
      <rPr>
        <b/>
        <i/>
        <sz val="10"/>
        <rFont val="Times New Roman"/>
        <family val="1"/>
        <charset val="186"/>
      </rPr>
      <t xml:space="preserve">Tabula 1.  </t>
    </r>
    <r>
      <rPr>
        <i/>
        <sz val="10"/>
        <rFont val="Times New Roman"/>
        <family val="1"/>
        <charset val="186"/>
      </rPr>
      <t xml:space="preserve">Ietekme uz valsts budžetu (sākotnējā likumprojekta redakcija)
DRN objekti un fiskālā ietekme, euro:
1. DRN piemērošana par ūdens resursu izmantošana elektroenerģijas ražošanai hidroelektrostacijās, kuru hidromezgla kopējā uzstādītā jauda ir mazāka par diviem megavatiem 2014.gads:+1 316 162;  2015.gads: +1 333 944; 2016.gads: +1 333 944.
2. DRN piemērošana par reklāmas izdevumiem un materiāliem un 2. un 3.klases uguņošanas ierīcēm 2014.gads:+3 119 999; 2015.gads +3 380 001; 2016.gads: +3 640 001;
3. Nodokļa likmju paaugstināšanu par dabas resursu (ģipšakmeņa) ieguvi 2014.gads: +15 131; 2015.gads +17 400; 2016.gads:  +20 011.
  Kopējā fiskālā ietekme 2014.gads: +4 451 292 ; 2015.gads: +4 731 345; 2016.gads: +4 993 956.
</t>
    </r>
    <r>
      <rPr>
        <b/>
        <i/>
        <sz val="10"/>
        <rFont val="Times New Roman"/>
        <family val="1"/>
        <charset val="186"/>
      </rPr>
      <t>Tabula 2.</t>
    </r>
    <r>
      <rPr>
        <i/>
        <sz val="10"/>
        <rFont val="Times New Roman"/>
        <family val="1"/>
        <charset val="186"/>
      </rPr>
      <t xml:space="preserve">Ietekme uz valsts budžetu (likumprojekta priekšlikumi)
DRN objekti un fiskālā ietekme, euro:
1. DRN piemērošana par ūdens resursu izmantošana elektroenerģijas ražošanai hidroelektrostacijās, kuru hidromezgla kopējā uzstādītā jauda ir mazāka par diviem megavatiem 2014.gads: +1 316 162; 2015.gads: +1 333 944; 2016.gads: +1 333 944.
2. DRN piemērošana par reklāmas izdevumiem un materiāliem un 2. un 3.klases uguņošanas ierīcēm 2014.gads: +3 158 889; 2015.gads: +3 768 310; 2016.gads +1 674 531.
2.1. Reklāmas iespieddarbiem 2014.gads: +3 116 203; 2015.gads:  +3 727 758; 2016.gads: +1 636 007;
2.2. Uguņošanas ierīcēm 2014.gads: +42 686; 2015.gads: +40 552; 2016.gads +38 524.
3. Nodokļa likmju paaugstināšanu par dabas resursu (ģipšakmeņa) ieguvi 2014.gads: +5800; 2015.gads: +10 149; 2016.gads: +14 920.
  Kopējā fiskālā ietekme 2014.gads: +4 480 851; 2015.gads +5 112 403; 2016.gads: +3 023 395.
Ņemot vērā Vides aizsardzības un reģionālās attīstības ministrijas (turpmāk – VARAM) iesniegtos priekšlikumus likumprojektam "Grozījumi Dabas resursu nodokļa likumā", kopējā fiskālā ietekme uz budžetu, salīdzinot ar sākotnēji iesniegto likumprojektu ir sekojoša:
Fiskālā ietekme, euro: 2014.gads  +29 559 ; 2015.gads:  +381 058; 2016.gads: -1 970 561.
</t>
    </r>
  </si>
  <si>
    <t>Finanšu ministrs</t>
  </si>
  <si>
    <t>Ieņēmumi no maksas pakalpojumiem un citi pašu ieņēmumi - kopā</t>
  </si>
  <si>
    <t xml:space="preserve">80.00.00. Nesadalītais finansējums Eiropas Savienības politiku instrumentu un pārējās ārvalstu finanšu palīdzības projektu un pasākumu īstenošanai. </t>
  </si>
  <si>
    <t>70.22.00. Eiropas Atbalsta fonda vistrūcīgākajām personām (2014-2020) pasākumu īstenošana</t>
  </si>
  <si>
    <t xml:space="preserve">   Subsīdijas un dotācijas</t>
  </si>
  <si>
    <t>Citi Eiropas Savienības politiku instrumenti</t>
  </si>
  <si>
    <t xml:space="preserve">tajā skaitā </t>
  </si>
  <si>
    <t>projekts "Tehniskā palīdzība Eiropas Atbalsta fonda vistrūcīgākajām personām īstenošanai"</t>
  </si>
  <si>
    <t xml:space="preserve">  Resursi izdevumu segšanai</t>
  </si>
  <si>
    <t xml:space="preserve">    Vispārējā kārtībā sadalāmā dotācija no vispārējiem ieņēmumiem</t>
  </si>
  <si>
    <t xml:space="preserve">  Izdevumi – kopā</t>
  </si>
  <si>
    <t xml:space="preserve">   Uzturēšanas izdevumi</t>
  </si>
  <si>
    <t xml:space="preserve">    Kārtējie izdevumi</t>
  </si>
  <si>
    <t xml:space="preserve">     Atlīdzība</t>
  </si>
  <si>
    <t xml:space="preserve">      Atalgojums</t>
  </si>
  <si>
    <t>2017.gads</t>
  </si>
  <si>
    <t>II. Eiropas Savienības politiku instrumentu un pārējās ārvalstu finanšu palīdzības līdzfinansēto projektu un pasākumu īstenošana</t>
  </si>
  <si>
    <t>likumprojektam „Par vidēja termiņa budžeta ietvaru 2015., 2016. un 2017.gadam”</t>
  </si>
  <si>
    <t>likumprojektam „Par valsts budžetu 2015.gadam”</t>
  </si>
  <si>
    <t>2017.gadā</t>
  </si>
  <si>
    <t xml:space="preserve">Pārējie valsts budžeta uzturēšanas izdevumu transferti citiem budžetiem </t>
  </si>
  <si>
    <t xml:space="preserve">Pārējie valsts budžeta uzturēšanas izdevumu transferti valsts budžeta daļēji finansētām atvasinātām publiskām personām un budžeta nefinansētām iestādēm </t>
  </si>
  <si>
    <t>Valsts budžeta kapitālo izdevumu transferti valsts budžeta daļēji finansētām atvasinātām publiskāmpersonām un budžeta nefinansētām iestādēm noteiktam mērķim</t>
  </si>
  <si>
    <t>Priekšlikums</t>
  </si>
  <si>
    <t>21.Vides aizsardzības un reģionālās attistības ministrija</t>
  </si>
  <si>
    <t>71.06.00 Eiropas Ekonomikas zonas un Norvēģijas finanšu instrumentu finansēto programmu, projektu un pasākumu īstenošana</t>
  </si>
  <si>
    <t xml:space="preserve">    Atalgojums</t>
  </si>
  <si>
    <t xml:space="preserve">0101120100 Eiropas Ekonomikas zonas un Norvēģijas finanšu instrumentu finansētie projekti </t>
  </si>
  <si>
    <t>likumprojektam „Par vidēja termiņa budžeta ietvaru 2015.- 2017.gadam”</t>
  </si>
  <si>
    <t xml:space="preserve">      Valsts budžeta uzturēšanas izdevumu transferti no valsts pamatbudžeta ārvalstu finanšu palīdzības līdzekļiem uz valsts pamatbudžetu</t>
  </si>
  <si>
    <t xml:space="preserve">Programmas "Kapacitātes stiprināšana un institucionālā sadarbība starp Latvijas un Norvēģijas valsts institūcijām, vietējām un reģionālām varas iestādēm"  iepriekšnoteiktā projekta  “Lietpratīga pārvaldība un Latvijas pašvaldību veiktspējas uzlabošana” ietvaros tiek precizēts kods, pamatojoties uz Ministru kabineta noteikumu Nr.1032 grozījumiem, kas izdarīti ar 2014.gada 10.novembra noteikumiem Nr.695 un stājas spēkā ar 2015.gada 01.janvāri un Ministru kabineta 2014.gada 9.decembra sēdē nolemtajam. </t>
  </si>
  <si>
    <t>70.06.00 Latvijas pārstāvju ceļa izdevumu kompensācija, dodoties uz Eiropas Savienības Padomes darba grupu sanāksmēm un Padomes sanāksmēm</t>
  </si>
  <si>
    <t>likumprojektam "Par valsts budžetu 2015.gadam"</t>
  </si>
  <si>
    <t>04.01.00 Ieslodzījuma vietas</t>
  </si>
  <si>
    <t>42.00.00 Iekšējās drošības biroja darbība</t>
  </si>
  <si>
    <r>
      <t>Saskaņā ar Ministru kabineta 2014.gada 25.novembra sēdes protokola Nr.65 92.</t>
    </r>
    <r>
      <rPr>
        <sz val="10"/>
        <rFont val="Calibri"/>
        <family val="2"/>
        <charset val="186"/>
      </rPr>
      <t xml:space="preserve">§  ar kuru  </t>
    </r>
    <r>
      <rPr>
        <i/>
        <sz val="10"/>
        <rFont val="Times New Roman"/>
        <family val="1"/>
        <charset val="186"/>
      </rPr>
      <t>atbalstīts likumprojekts  „Grozījumi Latvijas Administratīvo pārkāpumu kodeksā”, kas paredz Maksātnespējas administrācijas kompetences paplašināšanu ar administratīvo sodu piemērošanu maksātnespējas jomā, t.sk. papildus 2 amata vietas 2015.gadā, 3 amata vietas 2016.gadā un 4 amata vietas 2017.gadā un turpmāk..
Finansējuma avots: naudas sodi par administratīvajiem pārkāpumiem maksātnespējas jomā, ko uzliek Maksātnespējas administrācija.</t>
    </r>
  </si>
  <si>
    <t>09.06.00 Totalitārā režīma dokumentu zinātniskā izpēte un nodarītā kaitējuma aprēķināšana</t>
  </si>
  <si>
    <r>
      <t>Saskaņā ar Ministru kabineta 2014.gada 5.decembra sēdes protokola Nr.67</t>
    </r>
    <r>
      <rPr>
        <i/>
        <sz val="10"/>
        <color rgb="FFFF0000"/>
        <rFont val="Times New Roman"/>
        <family val="1"/>
        <charset val="186"/>
      </rPr>
      <t xml:space="preserve"> </t>
    </r>
    <r>
      <rPr>
        <i/>
        <sz val="10"/>
        <rFont val="Times New Roman"/>
        <family val="1"/>
        <charset val="186"/>
      </rPr>
      <t>2.§,  ar kuru  atbalstīta finanšu līdzekļu piešķiršana ar Ministru kabineta 2014.gada 20.augusta rīkojumā Nr.433 “Par speciālās starpdisciplinārās komisijas izveidi Valsts drošības komitejas dokumentu izpētei” 1.punktu nodibinātās komisijas darba un ar to saistītās pētniecības nodrošināšanai un administrēšanai, kā arī komisijas darba un ar to saistītās pētniecības administrēšanu un administratīvā vadītāja funkciju nodošanu Tieslietu ministrijai, t.sk. papildus 2 amata vietas (jauna apakšprogramma 09.06.00 "Totalitārā režīma dokumentu zinātniskā izpēte un nodarītā kaitējuma aprēķināšana").</t>
    </r>
  </si>
  <si>
    <t>Saskaņā ar Ministru kabineta 2014.gada 5.decembra sēdes protokola Nr.67 2.§,  ar kuru  atbalstīta finanšu līdzekļu piešķiršana ar Ministru kabineta 2014.gada 20.augusta rīkojumā Nr.433 “Par speciālās starpdisciplinārās komisijas izveidi Valsts drošības komitejas dokumentu izpētei” 1.punktu nodibinātās komisijas darba un ar to saistītās pētniecības nodrošināšanai un administrēšanai, kā arī komisijas darba un ar to saistītās pētniecības administrēšanu un administratīvā vadītāja funkciju nodošanu Tieslietu ministrijai, t.sk. papildus 2 amata vietas (jauna apakšprogramma 09.06.00 "Totalitārā režīma dokumentu zinātniskā izpēte un nodarītā kaitējuma aprēķināšana").</t>
  </si>
  <si>
    <t xml:space="preserve">Nodeva par kadastra izziņas sagatavošanu un izsniegšanu </t>
  </si>
  <si>
    <t>07.00.00 Nekustamā īpašuma tiesību politikas īstenošana</t>
  </si>
  <si>
    <t xml:space="preserve">Saskaņā ar Ministru kabineta 2014.gada 5.decembra sēdes protokola Nr.67 9.§,  ar kuru  atbalstīti grozījumi likumā „Par nodokļiem un nodevām”, kas paredz atteikšanos no nodevas par kadastra izziņas sagatavošanu un izsniegšanu. </t>
  </si>
  <si>
    <t>Saskaņā ar Ministru kabineta 2014.gada 5.decembra sēdes protokola Nr.67 9.§, ar kuru atbalstīti grozījumi likumā „Par nodokļiem un nodevām”, kas paredz atteikšanos no nodevas par kadastra izziņas sagatavošanu un izsniegšanu, vienlaicīgi samazinot dotāciju no vispārējiem ieņēmumiem un attiecīgus izdevumus Tieslietu ministrijas budžeta programmā 07.00.00 "Nekustamā īpašuma tiesību politikas īstenošana".</t>
  </si>
  <si>
    <t>Valsts nodeva par Ieroču un speciālo līdzekļu aprites likumā paredzētā kontrolšāviena ar vītņstobra šaujamieroci izdarīšanu</t>
  </si>
  <si>
    <r>
      <t>Saskaņā ar Ministru kabineta 2014.gada 2.decembra sēdes protokollēmuma Nr.66, 16.</t>
    </r>
    <r>
      <rPr>
        <sz val="10"/>
        <rFont val="Calibri"/>
        <family val="2"/>
        <charset val="186"/>
      </rPr>
      <t>§</t>
    </r>
    <r>
      <rPr>
        <i/>
        <sz val="10"/>
        <rFont val="Times New Roman"/>
        <family val="1"/>
        <charset val="186"/>
      </rPr>
      <t xml:space="preserve"> 3.punktā doto uzdevumu un atbilstoši šī Ministru kabineta sēdes protokollēmuma "Noteikumu projekts "Kontrolšāvienu izdarīšanas kārtība un valsts nodevas maksāšanas kārtība un apmērs""  2.1.apakšpunktam palielināti valsts pamatbudžeta ieņēmumi no  valsts  nodevas  par  kontrolšāviena  ar vītņstobra šaujamieroci izdarīšanu 2015.gadā par 67496 euro, 2016.gadā un turpmāk katru gadu par 58851 euro (jauna nodeva). Saskaņā ar likumu “Grozījumi Ieroču un speciālo līdzekļu aprites likumā” ( stājies spēkā 2014.gada 7.martā) tiek paredzēts, ka par kontrolšāvienu izdarīšanu ar vītņstobra šaujamieroci maksājama valsts nodeva.</t>
    </r>
  </si>
  <si>
    <t xml:space="preserve">Valsts pamatbudžeta ieņēmumu palielinājums no  valsts  nodevas  par  kontrolšāviena  ar vītņstobra šaujamieroci izdarīšanu  ieviešanas 2015.gadā par 67496 euro, 2016.gadā un turpmāk katru gadu par 58851 euro saskaņā ar Ministru kabineta 2014.gada 2.decembra sēdes protokollēmuma Nr.66, 16.§ 3.punktā doto uzdevumu un atbilstoši šī Ministru kabineta sēdes protokollēmuma "Noteikumu projekts "Kontrolšāvienu izdarīšanas kārtība un valsts nodevas maksāšanas kārtība un apmērs""  2.1.apakšpunktam </t>
  </si>
  <si>
    <t>Saskaņā ar Ministru kabineta 2014.gada 2.decembra sēdes protokollēmuma Nr.66, 16.§ 3.punktā doto uzdevumu un atbilstoši šī Ministru kabineta sēdes protokollēmuma "Noteikumu projekts "Kontrolšāvienu izdarīšanas kārtība un valsts nodevas maksāšanas kārtība un apmērs""  2.2.apakšpunktam  palielināta dotācija no vispārējiem ieņēmumiem un attiecīgie izdevumi budžeta apakšprogrammā 06.01.00 "Valsts policija" 2015.gadā par 337709 euro, 2016.gadā un turpmāk katru gadu par 294463 euro, lai segtu izdevumus, kas saistīti ar kontrolšāvienu izdarīšanu ar vītņstobra šaujamieročiem un valsts nodevas par kontrolšāviena  ar vītņstobra šaujamieroci izdarīšanu administrēšanu.
Finansējuma avots - papildus plānotie ieņēmumi no valsts  nodevas  par  kontrolšāviena  ar vītņstobra šaujamieroci izdarīšanu ieviešanas</t>
  </si>
  <si>
    <t>Palielināta dotācija no vispārējiem ieņēmumiem un attiecīgie izdevumi budžeta apakšprogrammā 06.01.00 "Valsts policija" 2015.gadā par 337709 euro, 2016.gadā un turpmāk katru gadu par 294463 euro, lai segtu izdevumus, kas saistīti ar kontrolšāvienu izdarīšanu ar vītņstobra šaujamieročiem un valsts nodevas par kontrolšāviena  ar vītņstobra šaujamieroci izdarīšanu administrēšanu saskaņā ar Ministru kabineta 2014.gada 2.decembra sēdes protokollēmuma Nr.66, 16. § 3.punktā doto uzdevumu un atbilstoši šī Ministru kabineta sēdes protokollēmuma "Noteikumu projekts "Kontrolšāvienu izdarīšanas kārtība un valsts nodevas maksāšanas kārtība un apmērs""  2.2.apakšpunktam.
Finansējuma avots - papildus plānotie ieņēmumi no valsts  nodevas  par  kontrolšāviena  ar vītņstobra šaujamieroci izdarīšanu ieviešanas</t>
  </si>
  <si>
    <t>Nodevas par kvalifikācijas pārbaudījumu kārtošanu un sertifikātu izsniegšanu apsardzes, ieroču un munīcijas aprites kārtības, pirotehnikas, spridzināšanas un detektīvdarbības jomā</t>
  </si>
  <si>
    <t>Saskaņā ar Ministru kabineta 2014.gada 2.decembra sēdes protokollēmuma Nr.66, 15 § 4.punktā doto uzdevumu un atbilstoši šī Ministru kabineta sēdes protokollēmuma "Noteikumu projekts "Noteikumi par apsardzes sertifikātu izsniegšanas un pagarināšanas kārtību un valsts nodevas maksāšanas kārtību un apmēru""  2.1.apakšpunktam palielināti valsts pamatbudžeta ieņēmumi no valsts nodevas par apsardzes sertifikātu izsniegšanu un pagarināšanu 2015.gadā par 6500 euro, 2016.gadā par 6 047 euro un 2017.gadā par 842 euro. Plānotas augstākas valsts nodevas likmes, jo pārbaudījuma kārtošanu paredzēts izveidot elektroniskā vidē, kā arī tiks modernizēts apsardzes sertifikāts, pārejot no laminētām papīra apliecībām uz pretviltošanas standartiem atbilstošiem identifikācijas dokumentiem</t>
  </si>
  <si>
    <t>Valsts pamatbudžeta ieņēmumu no  valsts  nodevas  par apsardzes sertifikātu izsniegšanu un pagarināšanu palielinājums 2015.gadā par 6500 euro, 2016.gadā par 6 047 euro un 2017.gadā par 842 euro saskaņā ar Ministru kabineta 2014.gada 2.decembra sēdes protokollēmuma Nr.66, 15 § 4.punktā doto uzdevumu un atbilstoši šī Ministru kabineta sēdes protokollēmuma "Noteikumu projekts "Noteikumi par apsardzes sertifikātu izsniegšanas un pagarināšanas kārtību un valsts nodevas maksāšanas kārtību un apmēru""  2.1.apakšpunktam (paredzētas augstākas valsts nodevas likmes)</t>
  </si>
  <si>
    <t>Saskaņā ar Ministru kabineta 2014.gada 2.decembra sēdes protokollēmuma Nr.66, 15.§ 4.punktā doto uzdevumu un atbilstoši šī Ministru kabineta sēdes protokollēmuma "Noteikumu projekts "Noteikumi par apsardzes sertifikātu izsniegšanas un pagarināšanas kārtību un valsts nodevas maksāšanas kārtību un apmēru""  2.2.apakšpunktam palielināta dotācija no vispārējiem ieņēmumiem un attiecīgie izdevumi budžeta apakšprogrammā 02.03.00 Vienotās sakaru un informācijas sistēmas uzturēšana un vadība" 2015.gadā par 10482 euro, lai iegādātos mūsdienu prasībām atbilstošu apsardzes sertifikātu izsniegšanai nepieciešamo tehnisko aprīkojumu.
Finansējuma avots - papildus plānotie ieņēmumi no valsts nodevas par apsardzes sertifikātu izsniegšanu un pagarināšanu palielināšanas (paredzētas augstākas valsts nodevas likmes)</t>
  </si>
  <si>
    <t>Palielināta dotācija no vispārējiem ieņēmumiem un attiecīgie izdevumi budžeta apakšprogrammā 02.03.00 "Vienotās sakaru un informācijas sistēmas uzturēšana un vadība" 2015.gadā par 10482 euro, lai iegādātos mūsdienu prasībām atbilstošu apsardzes sertifikātu izsniegšanai nepieciešamo tehnisko aprīkojumu saskaņā ar Ministru kabineta 2014.gada 2.decembra sēdes protokollēmuma Nr.66, 15. § 4.punktā doto uzdevumu un atbilstoši šī Ministru kabineta sēdes protokollēmuma "Noteikumu projekts "Noteikumi par apsardzes sertifikātu izsniegšanas un pagarināšanas kārtību un valsts nodevas maksāšanas kārtību un apmēru""  2.2.apakšpunktam
Finansējuma avots -  papildus plānotie ieņēmumi no valsts nodevas par apsardzes sertifikātu izsniegšanu un pagarināšanu palielināšanas (paredzētas augstākas valsts nodevas likmes)</t>
  </si>
  <si>
    <t>40.04.00 Valsts materiālās rezerves</t>
  </si>
  <si>
    <r>
      <t>Saskaņā ar Ministru kabineta 2014.gada 2.decembra sēdes protokollēmuma (prot. Nr.66, 30.</t>
    </r>
    <r>
      <rPr>
        <sz val="10"/>
        <rFont val="Calibri"/>
        <family val="2"/>
        <charset val="186"/>
      </rPr>
      <t>§</t>
    </r>
    <r>
      <rPr>
        <i/>
        <sz val="10"/>
        <rFont val="Times New Roman"/>
        <family val="1"/>
        <charset val="186"/>
      </rPr>
      <t xml:space="preserve">)"Rīkojuma projekts "Grozījumi Ministru kabineta 2014.gada 25.oktobra rīkojumā Nr.608 "Par humānās palīdzības sniegšanu Ukrainai"""  2.punktu palielināta dotācija no vispārējiem ieņēmumiem un attiecīgie izdevumi budžeta apakšprogrammā 40.04.00 “Valsts materiālās rezerves” 2015.gadā par 45787 euro, lai segtu izdevumus, kas saistīti ar humānās palīdzības sniegšanā izlietoto valsts materiālo rezervju atjaunošanu. Atbilstoši 2014.gada 2.decembrī pieņemtajam lēmumam iepirkumā “Strāvas ģeneratoru iegāde” (identifikācijas numurs - IeM NVA 2014/100) par iepirkuma procedūras konkursa uzvarētāju tika atzīta SIA „Diol Energy”, kas piegādās vienu 9 kW ģeneratoru un astoņus 12 kW ģeneratorus par 45786,40 euro </t>
    </r>
  </si>
  <si>
    <t>Palielināta dotācija no vispārējiem ieņēmumiem un attiecīgie izdevumi budžeta apakšprogrammā 40.04.00 “Valsts materiālās rezerves” 2015.gadā par 45787 euro, lai segtu izdevumus, kas saistīti ar humānās palīdzības sniegšanā izlietoto valsts materiālo rezervju atjaunošanu saskaņā ar Ministru kabineta 2014.gada 2.decembra sēdes protokollēmuma (prot. Nr.66, 30.§) "Rīkojuma projekts "Grozījumi Ministru kabineta 2014.gada 25.oktobra rīkojumā Nr.608 "Par humānās palīdzības sniegšanu Ukrainai"""  2.punktu un atbilstoši 2014.gada 2.decembrī pieņemtajam lēmumam iepirkumā “Strāvas ģeneratoru iegāde” (identifikācijas numurs - IeM NVA 2014/100)</t>
  </si>
  <si>
    <t>Pārējās nodevas par speciālu atļauju (licenču) izsniegšanu atsevišķiem komercdarbības veidiem</t>
  </si>
  <si>
    <t>Saskaņā ar Ministru kabineta sēdes protokollēmuma projekta (izskatīts Ministru kabineta 2014.gada 9.decembra sēdē) "Noteikumu projekts „Apsardzes darbības licencēšanas noteikumi, prasības apsardzes vadības centram un speciālās atļaujas (licences) darbības laikā pildāmās prasības”"  2.1.apakšpunktu palielināti valsts pamatbudžeta ieņēmumi no  valsts  nodevas  par  speciālo atļauju (licenču) izsniegšanu un pagarināšanu atbilstoši apsardzes pakalpojumu veidiem palielinājuma 2015.gadā par 55892 euro, 2016.gadā un turpmāk ik gadu par 85566 euro. Plānots palielināt valsts nodevas likmi par speciālās atļaujas (licences), tās dublikāta un atkārtotas speciālās atļaujas (licences) izsniegšanu, jo mainīsies to izsniegšanas kārtība - noteiktas prasības atkarībā no speciālās atļaujas (licences) veida, kādu komersants vēlēsies saņemt</t>
  </si>
  <si>
    <t>Valsts pamatbudžeta ieņēmumu no valsts  nodevas  par  speciālo atļauju (licenču) izsniegšanu un pagarināšanu atbilstoši apsardzes pakalpojumu veidiem palielinājums 2015.gadā par 55892 euro, 2016.gadā un turpmāk ik gadu par 85566 euro saskaņā ar Ministru kabineta sēdes protokollēmuma projekta (izskatīts Ministru kabineta 2014.gada 9.decembra sēdē) "Noteikumu projekts „Apsardzes darbības licencēšanas noteikumi, prasības apsardzes vadības centram un speciālās atļaujas (licences) darbības laikā pildāmās prasības”"  2.1.apakšpunktu (paredzētas augstākas valsts nodevas likmes)</t>
  </si>
  <si>
    <t>Saskaņā ar Ministru kabineta sēdes protokollēmuma projekta (izskatīts Ministru kabineta 2014.gada 9.decembra sēdē) "Noteikumu projekts „Apsardzes darbības licencēšanas noteikumi, prasības apsardzes vadības centram un speciālās atļaujas (licences) darbības laikā pildāmās prasības”"  2.2.2.apakšpunktu palielināta dotācija no vispārējiem ieņēmumiem un attiecīgie izdevumi budžeta apakšprogrammā 02.03.00 Vienotās sakaru un informācijas sistēmas uzturēšana un vadība" 2015.gadā par 9740 euro, 2016.gadā un turpmāk ik gadu par 2210 euro, lai nodrošinātu valsts nodevas  par  speciālo atļauju (licenču) izsniegšanu un pagarināšanu atbilstoši apsardzes pakalpojumu veidiem administrēšanu .
Finansējuma avots - papildus plānotie ieņēmumi no valsts  nodevas  par  speciālo atļauju (licenču) izsniegšanu un pagarināšanu atbilstoši apsardzes pakalpojumu veidiem palielināšanas (paredzētas augstākas valsts nodevas likmes)</t>
  </si>
  <si>
    <t>Palielināta dotācija no vispārējiem ieņēmumiem un attiecīgie izdevumi budžeta apakšprogrammā 02.03.00 "Vienotās sakaru un informācijas sistēmas uzturēšana un vadība" 2015.gadā par 9740 euro, 2016.gadā un turpmāk ik gadu par 2210 euro, lai nodrošinātu valsts nodevas  par  speciālo atļauju (licenču) izsniegšanu un pagarināšanu atbilstoši apsardzes pakalpojumu veidiem administrēšanu saskaņā ar Ministru kabineta sēdes protokollēmuma projekta (izskatīts Ministru kabineta 2014.gada 9.decembra sēdē) "Noteikumu projekts „Apsardzes darbības licencēšanas noteikumi, prasības apsardzes vadības centram un speciālās atļaujas (licences) darbības laikā pildāmās prasības”"  2.2.2.apakšpunktu.
Finansējuma avots -  papildus plānotie ieņēmumi no valsts nodevas par apsardzes sertifikātu izsniegšanu un pagarināšanu palielināšanas (paredzētas augstākas valsts nodevas likmes)</t>
  </si>
  <si>
    <t>Saskaņā ar Ministru kabineta sēdes protokollēmuma projekta (izskatīts Ministru kabineta 2014.gada 9.decembra sēdē) "Noteikumu projekts „Apsardzes darbības licencēšanas noteikumi, prasības apsardzes vadības centram un speciālās atļaujas (licences) darbības laikā pildāmās prasības”"  2.2.2.apakšpunktu palielināta dotācija no vispārējiem ieņēmumiem un attiecīgie izdevumi budžeta apakšprogrammā 06.01.00 „Valsts policija” 2015.gadā par 157 867 euro, 2016.gadā un turpmāk ik gadu par 135 723 euro, lai nodrošinātu valsts nodevas  par  speciālo atļauju (licenču) izsniegšanu un pagarināšanu atbilstoši apsardzes pakalpojumu veidiem administrēšanu.
Finansējuma avots - papildus plānotie ieņēmumi no valsts  nodevas  par  speciālo atļauju (licenču) izsniegšanu un pagarināšanu atbilstoši apsardzes pakalpojumu veidiem palielināšanas (paredzētas augstākas valsts nodevas likmes)</t>
  </si>
  <si>
    <t>Palielināta dotācija no vispārējiem ieņēmumiem un attiecīgie izdevumi budžeta apakšprogrammā 06.01.00 „Valsts policija” 2015.gadā par 157 867 euro, 2016.gadā un turpmāk ik gadu par 135 723 euro, lai nodrošinātu valsts nodevas  par  speciālo atļauju (licenču) izsniegšanu un pagarināšanu atbilstoši apsardzes pakalpojumu veidiem administrēšanu saskaņā ar Ministru kabineta sēdes protokollēmuma projekta (izskatīts Ministru kabineta 2014.gada 9.decembra sēdē)"Noteikumu projekts „Apsardzes darbības licencēšanas noteikumi, prasības apsardzes vadības centram un speciālās atļaujas (licences) darbības laikā pildāmās prasības”"  2.2.2.apakšpunktu.
Finansējuma avots -  papildus plānotie ieņēmumi no valsts nodevas par apsardzes sertifikātu izsniegšanu un pagarināšanu palielināšanas (paredzētas augstākas valsts nodevas likmes)</t>
  </si>
  <si>
    <t xml:space="preserve">Saskaņā ar Ministru kabineta 2014.gada 22.novembra sēdes protokollēmuma (prot. Nr.64, 5.§)"Likumprojekts "Iekšējās drošības likums""  4.punktu veikta divu amata vietu un finansējuma pārdale no Tieslietu ministrijas budžeta apakšprogrammas 04.01.00 „Ieslodzījuma vietas” uz Iekšlietu ministrijas budžeta programmu 42.00.00 „Iekšējās drošības biroja darbība” 2015.gadā 2492 euro, 2016.gadā un turpmāk ik gadu 31 432 euro, lai nodrošinātu Valsts policijas Iekšējās drošības biroja pārveidošanu par iekšlietu ministra pārraudzībā esošu institūciju </t>
  </si>
  <si>
    <t>Divu amata vietu un finansējuma pārdale no Tieslietu ministrijas budžeta apakšprogrammas 04.01.00 „Ieslodzījuma vietas” uz Iekšlietu ministrijas budžeta programmu 42.00.00 „Iekšējās drošības biroja darbība” 2015.gadā 2492 euro, 2016.gadā un turpmāk ik gadu 31 432 euro, lai nodrošinātu Valsts policijas Iekšējās drošības biroja pārveidošanu par iekšlietu ministra pārraudzībā esošu institūciju, saskaņā ar Ministru kabineta 2014.gada 22.novembra sēdes protokollēmuma (prot. Nr.64, 5.§)"Likumprojekts "Iekšējās drošības likums""  4.punktu</t>
  </si>
  <si>
    <t>70.22.00 Eiropas Atbalsta fonda vistrūcīgākajām personām (2014-2020) pasākumu īstenošana</t>
  </si>
  <si>
    <t>pasākums "Tehniskā palīdzība Eiropas Atbalsta fonda vistrūcīgākajām personām īstenošanai"</t>
  </si>
  <si>
    <t>Veikta finansējuma pārdale no 74.resora "Gadskārtējā valsts budžeta izpildes procesā pārdalāmais finansējums" programmas 80.00.00 "Nesadalītais finansējums Eiropas Savienības politiku instrumentu un pārējās ārvalstu finanšu palīdzības līdzfinansēto projektu un pasākumu īstenošanai" Labklājības ministrijas apakšprogrammai 70.22.00 "Eiropas Atbalsta fonda vistrūcīgākajām personām (2014-2020) pasākumu īstenošana" pasākumam   "Tehniskā palīdzība Eiropas Atbalsta fonda vistrūcīgākajām personām īstenošanai", lai nodrošinātu Labklājības ministrijai darbības programmas "Pārtikas un pamata materiālās palīdzības sniegšanai vistrūcīgākajām personām 2014.-2020. gada plānošanas periodā" vadošās un sertifikācijas  iestādes funkciju veikšanu, atbilstoši Ministru kabineta 25.11.2014 protokollēmuma Nr. 65, 41.§. 2.3.apakšpunktam.</t>
  </si>
  <si>
    <t>Veikta finansējuma pārdale no 74.resora "Gadskārtējā valsts budžeta izpildes procesā pārdalāmais finansējums" programmas 80.00.00 "Nesadalītais finansējums Eiropas Savienības politiku instrumentu un pārējās ārvalstu finanšu palīdzības līdzfinansēto projektu un pasākumu īstenošanai" Labklājības ministrijas apakšprogrammai 70.22.00 "Eiropas Atbalsta fonda vistrūcīgākajām personām (2014-2020) pasākumu īstenošana" pasākumam   "Tehniskā palīdzība Eiropas Atbalsta fonda vistrūcīgākajām personām īstenošanai", lai nodrošinātu Labklājības ministrijai darbības programmas "Pārtikas un pamata materiālās palīdzības sniegšanai vistrūcīgākajām personām 2014.-2020. gada plānošanas periodā" vadošās un sertifikācijas  iestādes funkciju veikšanu, atbilstoši Ministru kabineta 25.11.2014 protokollēmuma  Nr. 65, 41.§ 2.3.apakšpunktam.</t>
  </si>
  <si>
    <t xml:space="preserve">       Ārvalstu finanšu palīdzība</t>
  </si>
  <si>
    <t xml:space="preserve">        Ārvalstu finanšu palīdzība</t>
  </si>
  <si>
    <t>Likumprojektam „Par valsts budžetu 2015.gadam”</t>
  </si>
  <si>
    <t>69.02.00 "Atmaksas valsts pamatbudžetā par 3.mērķa"Eiropas teritoriālā sadarbība "pārrobežu sadarbības programmu, projektu un pasākumu īstenošanu"</t>
  </si>
  <si>
    <t>Ārvalstu finanšu palīdzība iestādes ieņemumos</t>
  </si>
  <si>
    <t>No valsts budžeta daļēji finansētu atvasinātu publisku personu un budžeta nefinasētu iestažu transferti</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</si>
  <si>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</si>
  <si>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</si>
  <si>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 xml:space="preserve">   69.02.00 "Atmaksas valsts pamatbudžetā par 3.mērķa "Eiropas teritoriālā sadarbība" pārrobežu sadarbības programmu, projektu un pasākumu īstenošanu"</t>
  </si>
  <si>
    <t xml:space="preserve">   2015.gads</t>
  </si>
  <si>
    <t>Veikta līdzekļu pārdale starp ieņēmumu ekonomiskās klasifikācijas kodiem:  253 868 euro apmērā samazināti ieņēmumi no maksas pakalpojumiem un citi pašu ieņemumi  un attiecīgi palielināta ārvalstu finanšu palīdzība iestādes ieņēmumos 253 868 euro apmērā, jo ar 2015.gada 1.janvāri mainās ekonomiskās klasifikācijas kodi, sakarā ar grozījumiem Ministru kabineta 2005.gada 27.decembra noteikumos Nr.1032 "Noteikumi par budžetu ieņēmumu klasifikāciju".</t>
  </si>
  <si>
    <t>Likumprojektam „Par vidēja termiņa budžeta ietvaru 2015., 2016. un 2017.gadam”</t>
  </si>
  <si>
    <t>2. ES politiku instrumentu un pārējās ārvalstu finanšu palīdzības līdzfinansēto projektu un pasākumu īstenošana</t>
  </si>
  <si>
    <t> Kārtējie maksājumi Eiropas Savienības budžetā</t>
  </si>
  <si>
    <t xml:space="preserve">  Valsts budžeta uzturēšanas izdevumu transferti no valsts pamatbudžeta dotācijas no vispārējiem ieņēmumiem uz valsts pamatbudžetu</t>
  </si>
  <si>
    <t xml:space="preserve"> Valsts budžeta uzturēšanas izdevumu transferti no valsts pamatbudžeta ārvalstu finanšu palīdzības līdzekļiem uz valsts pamatbudžetu</t>
  </si>
  <si>
    <t xml:space="preserve">   Atmaksa valsts budžetā par veiktajiem kapitālajiem izdevumiem </t>
  </si>
  <si>
    <t xml:space="preserve">   Finansēšana</t>
  </si>
  <si>
    <t xml:space="preserve"> Līdzekļu pārdale starp ieņēmumu ekonomiskās klasifikācijas kodiem:  253 868 euro apmērā samazināti ieņēmumi no maksas pakalpojumiem un citi pašu ieņemumi  un attiecīgi palielināta ārvalstu finanšu palīdzība iestādes ieņēmumos 253 868 euro apmērā.</t>
  </si>
  <si>
    <t>21.00.00 "Jaunatnes politikas valsts programma"</t>
  </si>
  <si>
    <t>Veikta līdzekļu pārdale starp izdevumu ekonomiskās klasifikācijas kodiem: samazināti izdevumi 10 162 euro apmērā valsts budžeta uzturēšanas izdevumu transfertiem pašvaldībām noteiktam mērķim un attiecīgi palielināti izdevumi  precēm un pakalpojumiem 8 203 euro apmērā un subsīdijām un dotācijām 1 959 euro apmērā, lai nodrošinātu finansējumu pasākumu un projektu īstenotājiem, saskaņā ar izstrādāto Jaunatnes politikas valsts programmu 2015.gadam.</t>
  </si>
  <si>
    <t xml:space="preserve">   Aizņēmumi</t>
  </si>
  <si>
    <t xml:space="preserve">      Saņemto aizņēmumu atmaksa</t>
  </si>
  <si>
    <t xml:space="preserve">   Aizdevumi</t>
  </si>
  <si>
    <t xml:space="preserve">      Izsniegto aizdevumu saņemtā atmaksa</t>
  </si>
  <si>
    <t>Līdzekļu pārdale starp izdevumu ekonomiskās klasifikācijas kodiem: samazināti izdevumi 10 162 euro apmērā valsts budžeta uzturēšanas izdevumu transfertiem pašvaldībām noteiktam mērķim un attiecīgi palielināti izdevumi  precēm un pakalpojumiem 8 203 euro apmērā un subsīdijām un dotācijām 1 959 euro apmērā.</t>
  </si>
  <si>
    <t>Likumprojektam "Par valsts budžetu 2015.gadam"</t>
  </si>
  <si>
    <t xml:space="preserve">     0400000000 Maksājumi starptautiskajās institūcijās un programmās</t>
  </si>
  <si>
    <t>01.08.00 "Vispārējās izglītības atbalsta pasākumi"</t>
  </si>
  <si>
    <t xml:space="preserve">   2016.gads</t>
  </si>
  <si>
    <t xml:space="preserve">   2017.gads</t>
  </si>
  <si>
    <t xml:space="preserve"> Palielinātas valsts budžeta ilgtermiņa saistības dalības Eiropas skolās līdzfinansējuma nodrošināšanai un latviešu valodas plūsmu izveidei, lai nodrošinātu līdzfinansējumu Eiropas skolu budžetā 2016.gadā - 13 724 euro un sākot no 2017.gada turpmāk ik gadu 20 586 euro, finansējumu nodrošinot veicot līdzekļu pārdali starp Izglītības un zinātnes ministrijas budžeta apakšprogrammām.</t>
  </si>
  <si>
    <t>Likumprojektam "Par vidējā termiņa budžeta ietvaru 2015., 2016. un 2017.gadam"</t>
  </si>
  <si>
    <t>42.01.00 Iestāžu darbības nodrošināšana</t>
  </si>
  <si>
    <t xml:space="preserve">Pārdalīti izdevumi starp  programmu 12.00.00 "Finansējums asistenta pakalpojuma nodrošināšanai personai ar invaliditāti pārvietošanas atbalstam un pašaprūpes veikšanai" un apakšprogrammu 42.01.00 " Iestāžu darbības nodrošināšanai", lai nodrošinātu darba samaksu Studiju un zinātnes administrācijas vadītāja vietnieka amata vietai, kura tika pārcelta no Izglītības un zinātnes ministrijas, saskaņā ar Valsts civildienesta likuma 37.panta pirmo, otro un trešo daļu. </t>
  </si>
  <si>
    <t xml:space="preserve">Pārdalīti izdevumi 2015.gadā un turpmāk ik gadu 28 431 euro apmērā starp  programmu 12.00.00 "Finansējums asistenta pakalpojuma nodrošināšanai personai ar invaliditāti pārvietošanas atbalstam un pašaprūpes veikšanai" un apakšprogrammu 42.01.00 " Iestāžu darbības nodrošināšanai", lai nodrošinātu darba samaksu Studiju un zinātnes administrācijas vadītāja vietnieka amata vietai, kura tika pārcelta no Izglītības un zinātnes ministrijas, saskaņā ar Valsts civildienesta likuma 37.panta pirmo, otro un trešo daļu. </t>
  </si>
  <si>
    <t>Citi ārvalstu finanšu palīdzības līdzfinansētie projekti</t>
  </si>
  <si>
    <t>projekts "Eiropas Atbalsta fonds vistrūcīgākajām personām pārtikas un pamata materiālās palīdzības nodrošināšanai"</t>
  </si>
  <si>
    <t xml:space="preserve">tālākā laika posmā līdz projekta īstenošanai </t>
  </si>
  <si>
    <t xml:space="preserve">projekts "Eiropas Atbalsta fonds vistrūcīgākajām personām pārtikas un pamata materiālās palīdzības nodrošināšanai" </t>
  </si>
  <si>
    <t>Veikta finansējuma pārdale no 74.resora "Gadskārtējā valsts budžeta izpildes procesā pārdalāmais finansējums" programmas 80.00.00 "Nesadalītais finansējums Eiropas Savienības politiku instrumentu un pārējās ārvalstu finanšu palīdzības līdzfinansēto projektu un pasākumu īstenošanai" Sabiedrības integrācijas fonda apakšprogrammai 70.22.00 "Eiropas Atbalsta fonda vistrūcīgākajām personām (2014-2020) pasākumu īstenošana" pasākumam   "Tehniskā palīdzība Eiropas Atbalsta fonda vistrūcīgākajām personām īstenošanai", "Eiropas Atbalsta fonds vistrūcīgākajām personām pārtikas un pamata materiālās palīdzības nodrošināšanai" un "Eiropas Atbalsta fonda vistrūcīgākajām personām tehniskās palīdzības neattiecināmajiem izdevumiem", lai nodrošinātu Sabiedrības integrācijas fonda darbības programmas "Pārtikas un pamata materiālās palīdzības sniegšanai vistrūcīgākajām personām 2014.-2020. gada plānošanas periodā" sadarbības  iestādes funkciju veikšanu, atbilstoši Ministru kabineta 25.11.2014 protokollēmumam Nr. 65, 41.§. 2.1.apakšpunktam.</t>
  </si>
  <si>
    <t>Resursi izdevumi segšanai</t>
  </si>
  <si>
    <t xml:space="preserve">11.pielikums </t>
  </si>
  <si>
    <t>projekts Nr.CESPI/VM/004 "EK Sabiedrības veselības programmas 2008-2013 projektu un pasākumu īstenošana"</t>
  </si>
  <si>
    <t>Atbilstoši Ministru kabineta 2014.gada 28.janvāra  sēdes protokola Nr.6, 26.§ 3.punktam apstiprinātais valsts budžeta līdzfinansējums Eiropas Komisijas Otrās Kopienas rīcības programmas sabiedrības veselības jomā (2008.-2013.gadam) vienotās rīcības "Garīgā veselība un labklājība" īstenošanai 2015.gadā. Finansējums nepieciešams jau sākot ar 2015.gada janvāri, lai varētu izmaksāt paredzēto atlīdzību (piemaksas) projekta izpildē iesaistītajiem Slimību profilakses un kontroles centra darbiniekiem.</t>
  </si>
  <si>
    <t xml:space="preserve">Atbilstoši Ministru kabineta 2014.gada 28.janvāra  sēdes protokola Nr.6, 26.§ 3.punktam apstiprinātais valsts budžeta līdzfinansējums Eiropas Komisijas Otrās Kopienas rīcības programmas sabiedrības veselības jomā (2008.-2013.gadam) vienotās rīcības "Garīgā veselība un labklājība" īstenošanai 2015.gadā (apakšprogrammā 70.07.00 "Citu Eiropas Kopienas projektu īstenošana"). Finansējums nepieciešams jau sākot ar 2015.gada janvāri, lai varētu izmaksāt paredzēto atlīdzību (piemaksas) projekta izpildē iesaistītajiem Slimību profilakses un kontroles centra darbiniekiem. </t>
  </si>
  <si>
    <t>70.09.00 Citu Eiropas Savienības politiku instrumentu projektu un pasākumu īstenošana veselības nozarē</t>
  </si>
  <si>
    <t>Eiropas Savienības stratēģijas Baltijas jūras reģionam (EUSBSR) projektu izstrādāšanas instrumenta (Seed Money Facility) projekts "Dzīvesveida izmaiņu vadība mazturīgās ģimenēs, kurās dzīvo jaunieši, pielietojot personalizētas IT konsultācijas (MyLifeChange)"</t>
  </si>
  <si>
    <t>Eiropas Savienības stratēģijas Baltijas jūras reģionam (EUSBSR) projektu izstrādāšanas instrumenta (Seed Money Facility) projekts "Integrēta veselības aprūpe gados veciem cilvēkiem Baltijas jūras reģionā (INTEGBALT)"</t>
  </si>
  <si>
    <t>Saskaņā ar Finanšu ministrijas 2014.gada 8.oktobra rīkojuma Nr.563 "Par papildus apropriāciju" 2.1.4.apakšpunktu Veselības ministrijai tika palielināta apropriācija ārvalstu finanšu palīdzības līdzekļu izmantošanai 55 250 euro apmērā 2014.gadā budžeta apakšprogrammā 70.09.00 "Citu ES politiku instrumentu un pasākumu īstenošana veselības nozarē", lai Nacionālais veselības dienests nodrošinātu ES stratēģijas Baltijas jūras reģionam projektu izstrādāšanas instrumenta (Seed Money Facility) projektu īstenošanu. Atbilstoši noslēgtajiem granta līgumiem ārvalstu finanšu palīdzības finansējums 50% apmērā tiek piešķirts avansā un 50% apmērā kā pēcmaksājums. Ņemot vērā, ka abu projektu realizācijas laikā ir radušās izmaiņas laika grafikā, plānotie pēcmaksājumi 2014.gadā netiks saņemti un izlietoti un līdz ar to ir nepieciešams 2015.gada budžetā plānot pēcmaksājuma finansējuma saņešanu 27 625 euro apmērā un attiecīgi tā izlietojumu. Finansējums nepieciešams jau sākot ar 2015.gada janvāri, lai nodrošinātu  2014.gadā uzsākto projektu izpildes nepārtrauktību.</t>
  </si>
  <si>
    <t>Saskaņā ar Finanšu ministrijas 2014.gada 8.oktobra rīkojuma Nr.563 "Par papildus apropriāciju" 2.1.4.apakšpunktu Veselības ministrijai tika palielināta apropriācija ārvalstu finanšu palīdzības līdzekļu izmantošanai 55 250 euro apmērā 2014.gadā budžeta apakšprogrammā 70.09.00 "Citu ES politiku instrumentu un pasākumu īstenošana veselības nozarē", lai Nacionālais veselības dienests nodrošinātu ES stratēģijas Baltijas jūras reģionam projektu izstrādāšanas instrumenta (Seed Money Facility) projekta  "Dzīvesveida izmaiņu vadība mazturīgās ģimenēs, kurās dzīvo jaunieši, pielietojot personalizētas IT konsultācijas (MyLifeChange)" 6 375 euro apmērā un  projekta "Integrēta veselības aprūpe gados veciem cilvēkiem Baltijas jūras reģionā (INTEGBALT)" 21 250 euro apmērā īstenošanu. Atbilstoši noslēgtajiem granta līgumiem ārvalstu finanšu palīdzības finansējums 50% apmērā tiek piešķirts avansā un 50% apmērā kā pēcmaksājums. Ņemot vērā to, ka abu projektu realizācijas laikā ir radušās izmaiņas laika grafikā, plānotie pēcmaksājumi 2014.gadā netiks saņemti un izlietoti un līdz ar to ir nepieciešams 2015.gada budžetā plānot pēcmaksājuma finansējuma saņešanu 27 625 euro apmērā un attiecīgi tā izlietojumu. Finansējums nepieciešams jau sākot ar 2015.gada janvāri, lai nodrošinātu  2014.gadā uzsākto projektu izpildes nepārtrauktību.</t>
  </si>
  <si>
    <t xml:space="preserve"> Veikta līdzekļu pārdale starp Izglītības un zinātnes ministrijas apakšprogrammu  01.11.00 " Pedagogu profesionālās kompetences pilnveidošana" un apakšprogrammu 01.08.00 "Vispāerējās izglītības atbalsta pasākumi" 2016.gadā 32 707 euro apmērā un sākot ar 2017.gadu turpmāk ik gadu 45 798 euro apmērā,  lai nodrošinātu pedagogu darba samaksu norīkotajiem latviešu valodas pedagogiem Eiropas skolā, Latvijas līdzfinansējumu Eiropas skolu budžetā un latviešu valodas plūsmas izveidi, saskaņā ar Latvijas Republikas un Eiropas skolas Konvencijā noteikto saistību izpildei. </t>
  </si>
  <si>
    <t>Palielināti izdevumi no ārvalstu finanšu palīdzības naudas līdzekļu atlikuma uz 2015.gada 1.janvāri, lai nodrošinātu ministrijām un valsts iestādēm ceļa un viesnīcas (naktsmītnes) izdevumu kompensāciju, kas radušies Latvijas pārstāvjiem, piedaloties Eiropas Savienības Padomes darba grupu sanāksmēs un Padomes sanāksmēs.</t>
  </si>
  <si>
    <t>Papildu finansējums zemākās mēnešalgas likmes paaugstināšanai no 01.01.2015. ārstniecības personām, kuras ir nodarbinātas pašvaldību speciālajās pirmsskolas izglītības iestādēs, internātskolās, speciālajās internātskolās un Izglītības iestāžu reģistrā reģistrētajos attīstības un rehabilitācijas centros, atbilstoši Veselības ministrijas izstrādātajiem grozījumiem Ministru kabineta 2010.gada 29.jūnija noteikumos Nr.595 "Noteikumi par zemāko mēnešalgu un speciālo piemaksu ārstniecības personām".</t>
  </si>
  <si>
    <t>I. No 2015.gada 1.janvāra līdz 2015.gada 31.augustam</t>
  </si>
  <si>
    <r>
      <t>Pedagogu darba samaksai un valsts sociālās apdrošināšanas obligātajām iemaksām 
(</t>
    </r>
    <r>
      <rPr>
        <b/>
        <i/>
        <sz val="10"/>
        <rFont val="Times New Roman"/>
        <family val="1"/>
        <charset val="186"/>
      </rPr>
      <t>Euro</t>
    </r>
    <r>
      <rPr>
        <b/>
        <sz val="10"/>
        <rFont val="Times New Roman"/>
        <family val="1"/>
        <charset val="186"/>
      </rPr>
      <t>)</t>
    </r>
  </si>
  <si>
    <t>tai skaitā
piemaksām pedagogiem, kuri ieguvuši kvalitātes pakāpi</t>
  </si>
  <si>
    <r>
      <t>Pavisam kopā 
(</t>
    </r>
    <r>
      <rPr>
        <b/>
        <i/>
        <sz val="10"/>
        <rFont val="Times New Roman"/>
        <family val="1"/>
        <charset val="186"/>
      </rPr>
      <t>Euro</t>
    </r>
    <r>
      <rPr>
        <b/>
        <sz val="10"/>
        <rFont val="Times New Roman"/>
        <family val="1"/>
        <charset val="186"/>
      </rPr>
      <t>)</t>
    </r>
  </si>
  <si>
    <t>II. No 2015.gada 1.septembra līdz 2015.gada 31.decembrim</t>
  </si>
  <si>
    <t xml:space="preserve">VARAM budžeta programmā 97.00.00 “Nozares vadība un politikas  plānošana” 
samazināt izdevumus precēm un pakalpojumiem 54 162 euro apmērā un attiecīgi palielināt izdevumu atlīdzībai 54 162 euro apmērā (tajā skaitā atalgojumam  43 824 euro apmērā )
ministrijas  juridiskā dienesta finansējuma atlīdzībai nodrošināšanai,
lai samazinātu nepieciešamību piesaistīt juridisko pakalpojumu sniedzējus.
</t>
  </si>
  <si>
    <t xml:space="preserve">Tālākā laika posmā līdz projekta īstenošanai </t>
  </si>
  <si>
    <t xml:space="preserve">Saņemtais finansējums no 80.00.00 Nesadalītais finansējums Eiropas Savienības politiku instrumentu un pārējās ārvalstu finanšu palīdzības projektu un pasākumu īstenošanai </t>
  </si>
  <si>
    <t>Saņemts finansējums no 02.00.00 Līdzekļi neparedzētiem gadījumiem</t>
  </si>
  <si>
    <t>Ieņēmumi no Valsts nodeva par Ieroču un speciālo līdzekļu aprites likumā paredzētā kontrolšāviena ar vītņstobra šaujamieroci izdarīšanu</t>
  </si>
  <si>
    <t>Ieņēmumi no Nodevas par kvalifikācijas pārbaudījumu kārtošanu un sertifikātu izsniegšanu apsardzes, ieroču un munīcijas aprites kārtības, pirotehnikas, spridzināšanas un detektīvdarbības jomā</t>
  </si>
  <si>
    <t>Ieņēmumi no pārējās nodevas par speciālu atļauju (licenču) izsniegšanu atsevišķiem komercdarbības veidiem</t>
  </si>
  <si>
    <t xml:space="preserve">Ieņēmumi no nodevas par kadastra izziņas sagatavošanu un izsniegšanu </t>
  </si>
  <si>
    <t xml:space="preserve">Saņemts finansējums no 80.00.00 Nesadalītais finansējums Eiropas Savienības politiku instrumentu un pārējās ārvalstu finanšu palīdzības projektu un pasākumu īstenošanai </t>
  </si>
  <si>
    <t>Valsts pamatbudžeta izdevumi</t>
  </si>
  <si>
    <t>Izdevumi, kas segti no Valsts nodevas par Ieroču un speciālo līdzekļu aprites likumā paredzētā kontrolšāviena ar vītņstobra šaujamieroci izdarīšanu</t>
  </si>
  <si>
    <t>Izdevumi, kas segti no nodevas par kvalifikācijas pārbaudījumu kārtošanu un sertifikātu izsniegšanu apsardzes, ieroču un munīcijas aprites kārtības, pirotehnikas, spridzināšanas un detektīvdarbības jomā</t>
  </si>
  <si>
    <t>Izdevumi, kas segti no pārējās nodevas par speciālu atļauju (licenču) izsniegšanu atsevišķiem komercdarbības veidiem</t>
  </si>
  <si>
    <t xml:space="preserve">Izdevumi, kas segti no nodevas par kadastra izziņas sagatavošanu un izsniegšanu </t>
  </si>
  <si>
    <t>Neatbalstīt, skatīt Iekšlietu ministrijas 13.priekšlikumu</t>
  </si>
  <si>
    <t>62.resors "Mērķdotācijas pašvaldībām"</t>
  </si>
  <si>
    <t>01.00.00. Mērķdotācijas izglītības pasākumiem</t>
  </si>
  <si>
    <t xml:space="preserve">            Subsīdijas un dotācijas</t>
  </si>
  <si>
    <t>Likumprojektam "Par vidējā termiņa budžeta ietvaru 2015., 2016. un 2017.gadam</t>
  </si>
  <si>
    <t>J.Reirs</t>
  </si>
  <si>
    <t>12.12.2014.   8:00</t>
  </si>
  <si>
    <t>I.Valmane</t>
  </si>
  <si>
    <t>67083969, Ineta.Valmane@fm.gov.lv</t>
  </si>
  <si>
    <t>Ārvalstu finanšu palīdzības ieņēmumi</t>
  </si>
  <si>
    <t>Valsts pamatbudžeta ieņēmumi 2.pielikums</t>
  </si>
  <si>
    <t>Par likumprojekta "Par valsts budžetu 2015.gadam" un likumprojekta „Par vidēja termiņa budžeta ietvaru 2015., 2016. un 2017.gadam”skaitlisko daļu:</t>
  </si>
  <si>
    <t>Sadalījumā pa budžeta resoriem</t>
  </si>
  <si>
    <t xml:space="preserve">Finansējums palielināts Finanšu ministrijai revīzijas iestādes funkciju nodrošināšanai 2015.gadā un turpmāk ik gadu saskaņā ar 2014.gada 25.novembra MK protokollēmuma Nr.65 41.§ 2.punktu, lai nodrošinātu Eiropas Atbalsta fonda vistrūcīgākajām personām finansēšanu ar 2015.gada 1.janvāri.
</t>
  </si>
  <si>
    <t>Tālākā laika posmā līdz projekta īstenošanai</t>
  </si>
  <si>
    <t xml:space="preserve">Neatbalstīt </t>
  </si>
  <si>
    <t>Finansējums palielināts Finanšu ministrijai revīzijas iestādes funkciju nodrošināšanai 2015.gadā un turpmāk ik gadu saskaņā ar 2014.gada 25.novembra MK protokollēmuma Nr.65 41.§ 2.punktu, lai nodrošinātu Eiropas Atbalsta fonda vistrūcīgākajām personām finansēšanu ar 2015.gada 1.janvāri.</t>
  </si>
  <si>
    <r>
      <t>Atbilstoši Labklājības ministrijas iesniegtajam priekšlikumam plānots valsts pamatbudžeta ārvalstu palīdzības ieņēmumu palielinājums no Eiropas Atbalsta fonda vistrūcīgākajām personām atbilstoši Ministru kabineta 25.11.2014. protokollēmuma Nr. 65., 41.</t>
    </r>
    <r>
      <rPr>
        <sz val="10"/>
        <rFont val="Calibri"/>
        <family val="2"/>
        <charset val="186"/>
      </rPr>
      <t xml:space="preserve">§ </t>
    </r>
    <r>
      <rPr>
        <i/>
        <sz val="10"/>
        <rFont val="Times New Roman"/>
        <family val="1"/>
        <charset val="186"/>
      </rPr>
      <t>3.punktam.</t>
    </r>
  </si>
  <si>
    <t xml:space="preserve">tajā skaitā: </t>
  </si>
  <si>
    <t>Saskaņā ar Ministru kabineta 2014.gada 22.novembra sēdes protokola Nr.64 5.§ veikta līdzekļu pārdale, lai nodrošinātu Valsts policijas Iekšējās drošības biroja pārveidošanu par iekšlietu ministra pārraudzībā esošu institūciju, t.sk.2 amata vietu pārdale.</t>
  </si>
  <si>
    <t>Saskaņā ar Ministru kabineta 2014.gada 22.novembra sēdes protokola Nr.64 5.§ veikta līdzekļu pārdale, lai nodrošinātu Valsts policijas Iekšējās drošības biroja pārveidošanu par iekšlietu ministra pārraudzībā esošu institūciju, t.sk.2 amata vietu pārdale. Dotācijas no vispārējiem ieņēmumiemun attiecīgu izdevumu pārdale no Tieslietu ministrijas budžeta apakšprogrammas 04.01.00 "Ieslodzījuma vietas" uz Iekšlietu ministrijas budžeta programmu 42.00.00 "Iekšējās drošības biroja darbība".</t>
  </si>
  <si>
    <r>
      <t>Saskaņā ar Ministru kabineta 2014.gada 25.novembra sēdes protokola Nr.65 92.</t>
    </r>
    <r>
      <rPr>
        <sz val="10"/>
        <rFont val="Times New Roman"/>
        <family val="1"/>
        <charset val="186"/>
      </rPr>
      <t xml:space="preserve">§  ar kuru  </t>
    </r>
    <r>
      <rPr>
        <i/>
        <sz val="10"/>
        <rFont val="Times New Roman"/>
        <family val="1"/>
        <charset val="186"/>
      </rPr>
      <t>atbalstīts likumprojekts  „Grozījumi Latvijas Administratīvo pārkāpumu kodeksā”, kas paredz Maksātnespējas administrācijas kompetences paplašināšanu ar administratīvo sodu piemērošanu maksātnespējas jomā, t.sk. papildus 2 amata vietas 2015.gadā, 3 amata vietas 2016.gadā un 4 amata vietas 2017.gadā un turpmāk.. Dotācijas no vispārējiem ieņēmumiem un attiecīgu izdevumu palielinājums Tieslietu ministrijas budžeta apakšprogrammā 06.03.00 "Maksātnespējas procesa pārvaldība".
Finansējuma avots: naudas sodi par administratīvajiem pārkāpumiem maksātnespējas jomā, ko uzliek Maksātnespējas administrācija.</t>
    </r>
  </si>
  <si>
    <t>Izdevumi, kas segti no naudas sodiem, ko uzliek pārējās iestādes, kas nav klasificētas iepriekšminētajos kodos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</si>
</sst>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
    <numFmt numFmtId="165" formatCode="0.0"/>
    <numFmt numFmtId="166" formatCode="0.000"/>
    <numFmt numFmtId="167" formatCode="#,###"/>
    <numFmt numFmtId="168" formatCode="#\ ###\ ###\ ###\ ###\ ##0"/>
    <numFmt numFmtId="169" formatCode="0.0%"/>
  </numFmts>
  <fonts count="106">
    <font>
      <sz val="10"/>
      <name val="Arial"/>
      <charset val="186"/>
    </font>
    <font>
      <sz val="12"/>
      <color theme="1"/>
      <name val="Times New Roman"/>
      <family val="2"/>
      <charset val="186"/>
    </font>
    <font>
      <sz val="10"/>
      <name val="Times New Roman"/>
      <family val="1"/>
    </font>
    <font>
      <sz val="10"/>
      <name val="Times New Roman"/>
      <family val="1"/>
      <charset val="186"/>
    </font>
    <font>
      <b/>
      <sz val="10"/>
      <name val="Times New Roman"/>
      <family val="1"/>
    </font>
    <font>
      <i/>
      <sz val="10"/>
      <name val="Times New Roman"/>
      <family val="1"/>
    </font>
    <font>
      <b/>
      <sz val="10"/>
      <name val="Times New Roman"/>
      <family val="1"/>
      <charset val="186"/>
    </font>
    <font>
      <i/>
      <sz val="10"/>
      <name val="Times New Roman"/>
      <family val="1"/>
      <charset val="186"/>
    </font>
    <font>
      <sz val="10"/>
      <name val="Helv"/>
    </font>
    <font>
      <sz val="10"/>
      <name val="BaltHelvetica"/>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10"/>
      <name val="BaltGaramond"/>
      <family val="2"/>
    </font>
    <font>
      <sz val="10"/>
      <name val="BaltGaramond"/>
      <family val="2"/>
      <charset val="186"/>
    </font>
    <font>
      <b/>
      <i/>
      <sz val="10"/>
      <name val="Times New Roman"/>
      <family val="1"/>
      <charset val="186"/>
    </font>
    <font>
      <sz val="10"/>
      <name val="Arial"/>
      <family val="2"/>
      <charset val="186"/>
    </font>
    <font>
      <b/>
      <sz val="12"/>
      <name val="Times New Roman"/>
      <family val="1"/>
      <charset val="186"/>
    </font>
    <font>
      <sz val="12"/>
      <name val="Times New Roman"/>
      <family val="1"/>
      <charset val="186"/>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b/>
      <sz val="10"/>
      <color indexed="8"/>
      <name val="Times New Roman"/>
      <family val="1"/>
      <charset val="186"/>
    </font>
    <font>
      <sz val="10"/>
      <color indexed="8"/>
      <name val="Arial"/>
      <family val="2"/>
    </font>
    <font>
      <b/>
      <sz val="12"/>
      <color indexed="8"/>
      <name val="Arial"/>
      <family val="2"/>
      <charset val="186"/>
    </font>
    <font>
      <sz val="10"/>
      <color indexed="8"/>
      <name val="Arial"/>
      <family val="2"/>
      <charset val="186"/>
    </font>
    <font>
      <sz val="10"/>
      <color indexed="39"/>
      <name val="Arial"/>
      <family val="2"/>
    </font>
    <font>
      <sz val="10"/>
      <color indexed="8"/>
      <name val="Times New Roman"/>
      <family val="1"/>
      <charset val="186"/>
    </font>
    <font>
      <sz val="19"/>
      <color indexed="48"/>
      <name val="Arial"/>
      <family val="2"/>
      <charset val="186"/>
    </font>
    <font>
      <sz val="10"/>
      <color indexed="10"/>
      <name val="Arial"/>
      <family val="2"/>
    </font>
    <font>
      <b/>
      <sz val="18"/>
      <color indexed="62"/>
      <name val="Cambria"/>
      <family val="2"/>
    </font>
    <font>
      <sz val="10"/>
      <name val="Arial"/>
      <family val="2"/>
      <charset val="186"/>
    </font>
    <font>
      <sz val="11"/>
      <name val="BaltOptima"/>
      <charset val="186"/>
    </font>
    <font>
      <sz val="12"/>
      <color indexed="8"/>
      <name val="Times New Roman"/>
      <family val="2"/>
      <charset val="186"/>
    </font>
    <font>
      <sz val="10"/>
      <name val="Arial"/>
      <family val="2"/>
    </font>
    <font>
      <b/>
      <i/>
      <sz val="10"/>
      <name val="Times New Roman"/>
      <family val="1"/>
    </font>
    <font>
      <b/>
      <i/>
      <sz val="12"/>
      <name val="Times New Roman"/>
      <family val="1"/>
      <charset val="186"/>
    </font>
    <font>
      <sz val="11"/>
      <name val="Times New Roman"/>
      <family val="1"/>
      <charset val="186"/>
    </font>
    <font>
      <sz val="10"/>
      <color indexed="8"/>
      <name val="Times New Roman"/>
      <family val="1"/>
    </font>
    <font>
      <sz val="14"/>
      <name val="Times New Roman"/>
      <family val="1"/>
      <charset val="186"/>
    </font>
    <font>
      <b/>
      <sz val="10"/>
      <name val="TimesNewRoman"/>
      <charset val="186"/>
    </font>
    <font>
      <i/>
      <sz val="10"/>
      <color indexed="8"/>
      <name val="Times New Roman"/>
      <family val="1"/>
      <charset val="186"/>
    </font>
    <font>
      <sz val="10"/>
      <name val="TimesNewRoman"/>
      <charset val="186"/>
    </font>
    <font>
      <sz val="11"/>
      <name val="Arial"/>
      <family val="2"/>
      <charset val="186"/>
    </font>
    <font>
      <sz val="10"/>
      <name val="RimTimes"/>
      <charset val="186"/>
    </font>
    <font>
      <sz val="11"/>
      <color theme="1"/>
      <name val="Calibri"/>
      <family val="2"/>
      <charset val="186"/>
      <scheme val="minor"/>
    </font>
    <font>
      <sz val="10"/>
      <color theme="1"/>
      <name val="Arial"/>
      <family val="2"/>
      <charset val="186"/>
    </font>
    <font>
      <sz val="10"/>
      <color rgb="FFFF0000"/>
      <name val="Times New Roman"/>
      <family val="1"/>
      <charset val="186"/>
    </font>
    <font>
      <b/>
      <sz val="14"/>
      <name val="Times New Roman"/>
      <family val="1"/>
      <charset val="186"/>
    </font>
    <font>
      <i/>
      <sz val="14"/>
      <name val="Times New Roman"/>
      <family val="1"/>
      <charset val="186"/>
    </font>
    <font>
      <sz val="14"/>
      <color rgb="FF000000"/>
      <name val="Times New Roman"/>
      <family val="1"/>
      <charset val="186"/>
    </font>
    <font>
      <sz val="14"/>
      <color rgb="FFFF0000"/>
      <name val="Times New Roman"/>
      <family val="1"/>
      <charset val="186"/>
    </font>
    <font>
      <strike/>
      <sz val="14"/>
      <name val="Times New Roman"/>
      <family val="1"/>
      <charset val="186"/>
    </font>
    <font>
      <vertAlign val="superscript"/>
      <sz val="14"/>
      <name val="Times New Roman"/>
      <family val="1"/>
      <charset val="186"/>
    </font>
    <font>
      <sz val="14"/>
      <color rgb="FF000000"/>
      <name val="Arial"/>
      <family val="2"/>
      <charset val="186"/>
    </font>
    <font>
      <b/>
      <sz val="14"/>
      <color rgb="FF000000"/>
      <name val="Times New Roman"/>
      <family val="1"/>
      <charset val="186"/>
    </font>
    <font>
      <sz val="14"/>
      <color rgb="FF1F497D"/>
      <name val="Times New Roman"/>
      <family val="1"/>
      <charset val="186"/>
    </font>
    <font>
      <sz val="7"/>
      <name val="Times New Roman"/>
      <family val="1"/>
      <charset val="186"/>
    </font>
    <font>
      <sz val="12"/>
      <color rgb="FF000000"/>
      <name val="Calibri"/>
      <family val="2"/>
      <charset val="186"/>
    </font>
    <font>
      <i/>
      <sz val="14"/>
      <color rgb="FF000000"/>
      <name val="Times New Roman"/>
      <family val="1"/>
      <charset val="186"/>
    </font>
    <font>
      <b/>
      <sz val="10"/>
      <color rgb="FFFF0000"/>
      <name val="Times New Roman"/>
      <family val="1"/>
      <charset val="186"/>
    </font>
    <font>
      <i/>
      <sz val="10"/>
      <color rgb="FF000000"/>
      <name val="Times New Roman"/>
      <family val="1"/>
      <charset val="186"/>
    </font>
    <font>
      <b/>
      <sz val="10"/>
      <color rgb="FF000000"/>
      <name val="Times New Roman"/>
      <family val="1"/>
      <charset val="186"/>
    </font>
    <font>
      <b/>
      <sz val="10"/>
      <name val="Arial"/>
      <family val="2"/>
      <charset val="186"/>
    </font>
    <font>
      <sz val="10"/>
      <name val="Calibri"/>
      <family val="2"/>
      <charset val="186"/>
    </font>
    <font>
      <sz val="10"/>
      <name val="Arial"/>
      <family val="2"/>
      <charset val="186"/>
    </font>
    <font>
      <sz val="10"/>
      <color indexed="9"/>
      <name val="Arial"/>
      <family val="2"/>
    </font>
    <font>
      <sz val="11"/>
      <color indexed="16"/>
      <name val="Calibri"/>
      <family val="2"/>
    </font>
    <font>
      <b/>
      <sz val="11"/>
      <color indexed="53"/>
      <name val="Calibri"/>
      <family val="2"/>
    </font>
    <font>
      <b/>
      <sz val="11"/>
      <color indexed="9"/>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2"/>
      <color indexed="8"/>
      <name val="Arial"/>
      <family val="2"/>
      <charset val="186"/>
    </font>
    <font>
      <sz val="10"/>
      <color indexed="8"/>
      <name val="Arial"/>
      <family val="2"/>
      <charset val="186"/>
    </font>
    <font>
      <sz val="19"/>
      <color indexed="48"/>
      <name val="Arial"/>
      <family val="2"/>
      <charset val="186"/>
    </font>
    <font>
      <sz val="11"/>
      <color indexed="10"/>
      <name val="Calibri"/>
      <family val="2"/>
    </font>
    <font>
      <b/>
      <sz val="10"/>
      <color theme="1"/>
      <name val="Times New Roman"/>
      <family val="2"/>
      <charset val="186"/>
    </font>
    <font>
      <i/>
      <sz val="10"/>
      <color rgb="FFFF0000"/>
      <name val="Times New Roman"/>
      <family val="1"/>
      <charset val="186"/>
    </font>
    <font>
      <b/>
      <sz val="11"/>
      <name val="Times New Roman"/>
      <family val="1"/>
      <charset val="186"/>
    </font>
    <font>
      <sz val="12"/>
      <color theme="1"/>
      <name val="Times New Roman"/>
      <family val="1"/>
    </font>
    <font>
      <sz val="10"/>
      <color theme="1"/>
      <name val="Times New Roman"/>
      <family val="1"/>
    </font>
    <font>
      <b/>
      <i/>
      <sz val="10"/>
      <color indexed="8"/>
      <name val="Times New Roman"/>
      <family val="1"/>
      <charset val="186"/>
    </font>
    <font>
      <b/>
      <u/>
      <sz val="10"/>
      <name val="Times New Roman"/>
      <family val="1"/>
      <charset val="186"/>
    </font>
  </fonts>
  <fills count="67">
    <fill>
      <patternFill patternType="none"/>
    </fill>
    <fill>
      <patternFill patternType="gray125"/>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3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15"/>
      </patternFill>
    </fill>
    <fill>
      <patternFill patternType="solid">
        <fgColor indexed="2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patternFill>
    </fill>
    <fill>
      <patternFill patternType="solid">
        <fgColor indexed="5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theme="0" tint="-0.249977111117893"/>
        <bgColor indexed="64"/>
      </patternFill>
    </fill>
    <fill>
      <patternFill patternType="solid">
        <fgColor theme="0" tint="-4.9989318521683403E-2"/>
        <bgColor indexed="64"/>
      </patternFill>
    </fill>
  </fills>
  <borders count="1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thin">
        <color indexed="41"/>
      </left>
      <right style="thin">
        <color indexed="48"/>
      </right>
      <top style="medium">
        <color indexed="41"/>
      </top>
      <bottom style="thin">
        <color indexed="48"/>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style="medium">
        <color indexed="64"/>
      </left>
      <right style="medium">
        <color indexed="64"/>
      </right>
      <top style="medium">
        <color indexed="64"/>
      </top>
      <bottom style="hair">
        <color indexed="64"/>
      </bottom>
      <diagonal/>
    </border>
    <border>
      <left/>
      <right/>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diagonal/>
    </border>
    <border>
      <left style="medium">
        <color indexed="64"/>
      </left>
      <right style="medium">
        <color indexed="64"/>
      </right>
      <top/>
      <bottom style="hair">
        <color indexed="64"/>
      </bottom>
      <diagonal/>
    </border>
    <border>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diagonal/>
    </border>
    <border>
      <left style="medium">
        <color indexed="64"/>
      </left>
      <right/>
      <top/>
      <bottom style="hair">
        <color indexed="64"/>
      </bottom>
      <diagonal/>
    </border>
    <border>
      <left/>
      <right/>
      <top style="medium">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auto="1"/>
      </left>
      <right style="thin">
        <color auto="1"/>
      </right>
      <top style="hair">
        <color auto="1"/>
      </top>
      <bottom style="hair">
        <color auto="1"/>
      </bottom>
      <diagonal/>
    </border>
    <border>
      <left style="medium">
        <color auto="1"/>
      </left>
      <right style="medium">
        <color auto="1"/>
      </right>
      <top/>
      <bottom style="medium">
        <color auto="1"/>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thick">
        <color indexed="48"/>
      </bottom>
      <diagonal/>
    </border>
    <border>
      <left/>
      <right/>
      <top/>
      <bottom style="medium">
        <color indexed="24"/>
      </bottom>
      <diagonal/>
    </border>
    <border>
      <left/>
      <right/>
      <top/>
      <bottom style="double">
        <color indexed="53"/>
      </bottom>
      <diagonal/>
    </border>
    <border>
      <left/>
      <right/>
      <top style="thin">
        <color indexed="48"/>
      </top>
      <bottom style="double">
        <color indexed="48"/>
      </bottom>
      <diagonal/>
    </border>
    <border>
      <left style="thin">
        <color indexed="64"/>
      </left>
      <right style="medium">
        <color auto="1"/>
      </right>
      <top style="hair">
        <color auto="1"/>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right style="medium">
        <color indexed="64"/>
      </right>
      <top style="medium">
        <color auto="1"/>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right style="medium">
        <color indexed="64"/>
      </right>
      <top style="medium">
        <color auto="1"/>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hair">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auto="1"/>
      </top>
      <bottom style="thin">
        <color indexed="64"/>
      </bottom>
      <diagonal/>
    </border>
    <border>
      <left/>
      <right style="thin">
        <color indexed="64"/>
      </right>
      <top style="thin">
        <color indexed="64"/>
      </top>
      <bottom style="medium">
        <color indexed="64"/>
      </bottom>
      <diagonal/>
    </border>
    <border>
      <left style="medium">
        <color indexed="64"/>
      </left>
      <right style="thick">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auto="1"/>
      </top>
      <bottom style="medium">
        <color indexed="64"/>
      </bottom>
      <diagonal/>
    </border>
    <border>
      <left style="medium">
        <color auto="1"/>
      </left>
      <right/>
      <top style="medium">
        <color auto="1"/>
      </top>
      <bottom style="medium">
        <color indexed="64"/>
      </bottom>
      <diagonal/>
    </border>
    <border>
      <left/>
      <right style="medium">
        <color indexed="64"/>
      </right>
      <top style="medium">
        <color auto="1"/>
      </top>
      <bottom style="medium">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auto="1"/>
      </right>
      <top style="medium">
        <color indexed="64"/>
      </top>
      <bottom/>
      <diagonal/>
    </border>
    <border>
      <left/>
      <right style="thin">
        <color indexed="64"/>
      </right>
      <top/>
      <bottom/>
      <diagonal/>
    </border>
  </borders>
  <cellStyleXfs count="250">
    <xf numFmtId="0" fontId="0" fillId="0" borderId="0"/>
    <xf numFmtId="0" fontId="8" fillId="0" borderId="0"/>
    <xf numFmtId="0" fontId="11" fillId="2" borderId="0" applyNumberFormat="0" applyBorder="0" applyAlignment="0" applyProtection="0"/>
    <xf numFmtId="0" fontId="11"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4" fillId="28"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8"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1" borderId="0" applyNumberFormat="0" applyBorder="0" applyAlignment="0" applyProtection="0"/>
    <xf numFmtId="0" fontId="33" fillId="29" borderId="0" applyNumberFormat="0" applyBorder="0" applyAlignment="0" applyProtection="0"/>
    <xf numFmtId="0" fontId="33" fillId="24" borderId="0" applyNumberFormat="0" applyBorder="0" applyAlignment="0" applyProtection="0"/>
    <xf numFmtId="0" fontId="34" fillId="30" borderId="0" applyNumberFormat="0" applyBorder="0" applyAlignment="0" applyProtection="0"/>
    <xf numFmtId="0" fontId="13" fillId="31" borderId="1" applyNumberFormat="0" applyAlignment="0" applyProtection="0"/>
    <xf numFmtId="0" fontId="26" fillId="0" borderId="0" applyNumberFormat="0" applyFill="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165" fontId="27" fillId="0" borderId="0" applyBorder="0" applyAlignment="0" applyProtection="0"/>
    <xf numFmtId="0" fontId="20" fillId="9" borderId="1" applyNumberFormat="0" applyAlignment="0" applyProtection="0"/>
    <xf numFmtId="0" fontId="23" fillId="31" borderId="6" applyNumberFormat="0" applyAlignment="0" applyProtection="0"/>
    <xf numFmtId="166" fontId="27" fillId="36" borderId="0"/>
    <xf numFmtId="0" fontId="25" fillId="0" borderId="7" applyNumberFormat="0" applyFill="0" applyAlignment="0" applyProtection="0"/>
    <xf numFmtId="0" fontId="16" fillId="6" borderId="0" applyNumberFormat="0" applyBorder="0" applyAlignment="0" applyProtection="0"/>
    <xf numFmtId="0" fontId="22" fillId="37" borderId="0" applyNumberFormat="0" applyBorder="0" applyAlignment="0" applyProtection="0"/>
    <xf numFmtId="0" fontId="50" fillId="0" borderId="0"/>
    <xf numFmtId="0" fontId="30" fillId="0" borderId="0"/>
    <xf numFmtId="0" fontId="30" fillId="0" borderId="0"/>
    <xf numFmtId="0" fontId="30" fillId="0" borderId="0"/>
    <xf numFmtId="0" fontId="61" fillId="0" borderId="0"/>
    <xf numFmtId="0" fontId="30" fillId="0" borderId="0"/>
    <xf numFmtId="0" fontId="30" fillId="0" borderId="0"/>
    <xf numFmtId="0" fontId="30" fillId="0" borderId="0"/>
    <xf numFmtId="0" fontId="30" fillId="0" borderId="0"/>
    <xf numFmtId="0" fontId="48" fillId="0" borderId="0"/>
    <xf numFmtId="0" fontId="48" fillId="0" borderId="0"/>
    <xf numFmtId="0" fontId="60" fillId="0" borderId="0"/>
    <xf numFmtId="0" fontId="3" fillId="0" borderId="0"/>
    <xf numFmtId="0" fontId="24" fillId="0" borderId="0" applyNumberFormat="0" applyFill="0" applyBorder="0" applyAlignment="0" applyProtection="0"/>
    <xf numFmtId="0" fontId="30" fillId="0" borderId="0"/>
    <xf numFmtId="0" fontId="62" fillId="0" borderId="0"/>
    <xf numFmtId="0" fontId="49" fillId="0" borderId="0"/>
    <xf numFmtId="0" fontId="48" fillId="0" borderId="0"/>
    <xf numFmtId="0" fontId="9" fillId="0" borderId="0"/>
    <xf numFmtId="0" fontId="30" fillId="0" borderId="0"/>
    <xf numFmtId="0" fontId="47" fillId="0" borderId="0"/>
    <xf numFmtId="0" fontId="30" fillId="0" borderId="0"/>
    <xf numFmtId="0" fontId="50" fillId="0" borderId="0"/>
    <xf numFmtId="0" fontId="30" fillId="0" borderId="0"/>
    <xf numFmtId="0" fontId="30" fillId="0" borderId="0"/>
    <xf numFmtId="0" fontId="59" fillId="0" borderId="0"/>
    <xf numFmtId="0" fontId="15" fillId="0" borderId="0" applyNumberFormat="0" applyFill="0" applyBorder="0" applyAlignment="0" applyProtection="0"/>
    <xf numFmtId="0" fontId="14" fillId="32" borderId="2" applyNumberFormat="0" applyAlignment="0" applyProtection="0"/>
    <xf numFmtId="9" fontId="30" fillId="0" borderId="0" applyFont="0" applyFill="0" applyBorder="0" applyAlignment="0" applyProtection="0"/>
    <xf numFmtId="165" fontId="27" fillId="39" borderId="0" applyBorder="0" applyProtection="0"/>
    <xf numFmtId="0" fontId="50" fillId="38" borderId="9" applyNumberFormat="0" applyFont="0" applyAlignment="0" applyProtection="0"/>
    <xf numFmtId="0" fontId="21" fillId="0" borderId="8" applyNumberFormat="0" applyFill="0" applyAlignment="0" applyProtection="0"/>
    <xf numFmtId="4" fontId="36" fillId="37" borderId="10" applyNumberFormat="0" applyProtection="0">
      <alignment vertical="center"/>
    </xf>
    <xf numFmtId="4" fontId="37" fillId="40" borderId="10" applyNumberFormat="0" applyProtection="0">
      <alignment vertical="center"/>
    </xf>
    <xf numFmtId="4" fontId="36" fillId="40" borderId="10" applyNumberFormat="0" applyProtection="0">
      <alignment horizontal="left" vertical="center" indent="1"/>
    </xf>
    <xf numFmtId="0" fontId="36" fillId="40" borderId="10" applyNumberFormat="0" applyProtection="0">
      <alignment horizontal="left" vertical="top" indent="1"/>
    </xf>
    <xf numFmtId="4" fontId="38" fillId="0" borderId="11" applyNumberFormat="0" applyProtection="0">
      <alignment horizontal="left" vertical="center" indent="1"/>
    </xf>
    <xf numFmtId="4" fontId="39" fillId="5" borderId="10" applyNumberFormat="0" applyProtection="0">
      <alignment horizontal="right" vertical="center"/>
    </xf>
    <xf numFmtId="4" fontId="39" fillId="13" borderId="10" applyNumberFormat="0" applyProtection="0">
      <alignment horizontal="right" vertical="center"/>
    </xf>
    <xf numFmtId="4" fontId="39" fillId="3" borderId="10" applyNumberFormat="0" applyProtection="0">
      <alignment horizontal="right" vertical="center"/>
    </xf>
    <xf numFmtId="4" fontId="39" fillId="15" borderId="10" applyNumberFormat="0" applyProtection="0">
      <alignment horizontal="right" vertical="center"/>
    </xf>
    <xf numFmtId="4" fontId="39" fillId="19" borderId="10" applyNumberFormat="0" applyProtection="0">
      <alignment horizontal="right" vertical="center"/>
    </xf>
    <xf numFmtId="4" fontId="39" fillId="17" borderId="10" applyNumberFormat="0" applyProtection="0">
      <alignment horizontal="right" vertical="center"/>
    </xf>
    <xf numFmtId="4" fontId="39" fillId="10" borderId="10" applyNumberFormat="0" applyProtection="0">
      <alignment horizontal="right" vertical="center"/>
    </xf>
    <xf numFmtId="4" fontId="39" fillId="41" borderId="10" applyNumberFormat="0" applyProtection="0">
      <alignment horizontal="right" vertical="center"/>
    </xf>
    <xf numFmtId="4" fontId="39" fillId="14" borderId="10" applyNumberFormat="0" applyProtection="0">
      <alignment horizontal="right" vertical="center"/>
    </xf>
    <xf numFmtId="4" fontId="36" fillId="42" borderId="12" applyNumberFormat="0" applyProtection="0">
      <alignment horizontal="left" vertical="center" indent="1"/>
    </xf>
    <xf numFmtId="4" fontId="39" fillId="43" borderId="0" applyNumberFormat="0" applyProtection="0">
      <alignment horizontal="left" vertical="center" indent="1"/>
    </xf>
    <xf numFmtId="4" fontId="40" fillId="44" borderId="0" applyNumberFormat="0" applyProtection="0">
      <alignment horizontal="left" vertical="center" indent="1"/>
    </xf>
    <xf numFmtId="4" fontId="39" fillId="45" borderId="10" applyNumberFormat="0" applyProtection="0">
      <alignment horizontal="right" vertical="center"/>
    </xf>
    <xf numFmtId="4" fontId="41" fillId="43" borderId="0" applyNumberFormat="0" applyProtection="0">
      <alignment horizontal="left" vertical="center" indent="1"/>
    </xf>
    <xf numFmtId="4" fontId="41" fillId="46" borderId="0" applyNumberFormat="0" applyProtection="0">
      <alignment horizontal="left" vertical="center" indent="1"/>
    </xf>
    <xf numFmtId="0" fontId="3" fillId="0" borderId="0" applyNumberFormat="0" applyProtection="0">
      <alignment horizontal="left" vertical="center" wrapText="1" indent="1" shrinkToFit="1"/>
    </xf>
    <xf numFmtId="0" fontId="30" fillId="44" borderId="10" applyNumberFormat="0" applyProtection="0">
      <alignment horizontal="left" vertical="top" indent="1"/>
    </xf>
    <xf numFmtId="0" fontId="3" fillId="0" borderId="0" applyNumberFormat="0" applyProtection="0">
      <alignment horizontal="left" vertical="center" wrapText="1" indent="1" shrinkToFit="1"/>
    </xf>
    <xf numFmtId="0" fontId="30" fillId="46" borderId="10" applyNumberFormat="0" applyProtection="0">
      <alignment horizontal="left" vertical="top" indent="1"/>
    </xf>
    <xf numFmtId="0" fontId="3" fillId="0" borderId="0" applyNumberFormat="0" applyProtection="0">
      <alignment horizontal="left" vertical="center" wrapText="1" indent="1" shrinkToFit="1"/>
    </xf>
    <xf numFmtId="0" fontId="30" fillId="47" borderId="10" applyNumberFormat="0" applyProtection="0">
      <alignment horizontal="left" vertical="top" indent="1"/>
    </xf>
    <xf numFmtId="0" fontId="3" fillId="0" borderId="0" applyNumberFormat="0" applyProtection="0">
      <alignment horizontal="left" wrapText="1" indent="1" shrinkToFit="1"/>
    </xf>
    <xf numFmtId="0" fontId="3" fillId="0" borderId="11" applyNumberFormat="0" applyProtection="0">
      <alignment horizontal="left" vertical="center" indent="1"/>
    </xf>
    <xf numFmtId="0" fontId="30" fillId="48" borderId="10" applyNumberFormat="0" applyProtection="0">
      <alignment horizontal="left" vertical="top" indent="1"/>
    </xf>
    <xf numFmtId="0" fontId="30" fillId="49" borderId="11" applyNumberFormat="0">
      <protection locked="0"/>
    </xf>
    <xf numFmtId="4" fontId="39" fillId="36" borderId="10" applyNumberFormat="0" applyProtection="0">
      <alignment vertical="center"/>
    </xf>
    <xf numFmtId="4" fontId="42" fillId="36" borderId="10" applyNumberFormat="0" applyProtection="0">
      <alignment vertical="center"/>
    </xf>
    <xf numFmtId="4" fontId="39" fillId="36" borderId="10" applyNumberFormat="0" applyProtection="0">
      <alignment horizontal="left" vertical="center" indent="1"/>
    </xf>
    <xf numFmtId="0" fontId="39" fillId="36" borderId="10" applyNumberFormat="0" applyProtection="0">
      <alignment horizontal="left" vertical="top" indent="1"/>
    </xf>
    <xf numFmtId="4" fontId="43" fillId="0" borderId="0" applyNumberFormat="0" applyProtection="0">
      <alignment horizontal="right"/>
    </xf>
    <xf numFmtId="4" fontId="43" fillId="0" borderId="0" applyNumberFormat="0" applyProtection="0">
      <alignment horizontal="right" wrapText="1" shrinkToFit="1"/>
    </xf>
    <xf numFmtId="4" fontId="43" fillId="0" borderId="11" applyNumberFormat="0" applyProtection="0">
      <alignment horizontal="right" vertical="center"/>
    </xf>
    <xf numFmtId="4" fontId="43" fillId="0" borderId="11" applyNumberFormat="0" applyProtection="0">
      <alignment horizontal="right" vertical="center"/>
    </xf>
    <xf numFmtId="4" fontId="42" fillId="43" borderId="10" applyNumberFormat="0" applyProtection="0">
      <alignment horizontal="right" vertical="center"/>
    </xf>
    <xf numFmtId="4" fontId="43" fillId="0" borderId="0" applyNumberFormat="0" applyProtection="0">
      <alignment horizontal="left" wrapText="1" indent="1" shrinkToFit="1"/>
    </xf>
    <xf numFmtId="4" fontId="43" fillId="0" borderId="11" applyNumberFormat="0" applyProtection="0">
      <alignment horizontal="left" wrapText="1" indent="1"/>
    </xf>
    <xf numFmtId="4" fontId="43" fillId="0" borderId="0" applyNumberFormat="0" applyProtection="0">
      <alignment horizontal="left" wrapText="1" indent="1" shrinkToFit="1"/>
    </xf>
    <xf numFmtId="0" fontId="39" fillId="46" borderId="10" applyNumberFormat="0" applyProtection="0">
      <alignment horizontal="left" vertical="top" indent="1"/>
    </xf>
    <xf numFmtId="4" fontId="44" fillId="50" borderId="0" applyNumberFormat="0" applyProtection="0">
      <alignment horizontal="left" vertical="center" indent="1"/>
    </xf>
    <xf numFmtId="4" fontId="45" fillId="43" borderId="10" applyNumberFormat="0" applyProtection="0">
      <alignment horizontal="right" vertical="center"/>
    </xf>
    <xf numFmtId="0" fontId="46" fillId="0" borderId="0" applyNumberFormat="0" applyFill="0" applyBorder="0" applyAlignment="0" applyProtection="0"/>
    <xf numFmtId="0" fontId="12" fillId="5" borderId="0" applyNumberFormat="0" applyBorder="0" applyAlignment="0" applyProtection="0"/>
    <xf numFmtId="0" fontId="8" fillId="0" borderId="0"/>
    <xf numFmtId="0" fontId="8" fillId="0" borderId="0"/>
    <xf numFmtId="165" fontId="28" fillId="51" borderId="0" applyBorder="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81" fillId="0" borderId="0"/>
    <xf numFmtId="0" fontId="39" fillId="45" borderId="0" applyNumberFormat="0" applyBorder="0" applyAlignment="0" applyProtection="0"/>
    <xf numFmtId="0" fontId="39" fillId="13" borderId="0" applyNumberFormat="0" applyBorder="0" applyAlignment="0" applyProtection="0"/>
    <xf numFmtId="0" fontId="39" fillId="38" borderId="0" applyNumberFormat="0" applyBorder="0" applyAlignment="0" applyProtection="0"/>
    <xf numFmtId="0" fontId="39" fillId="56" borderId="0" applyNumberFormat="0" applyBorder="0" applyAlignment="0" applyProtection="0"/>
    <xf numFmtId="0" fontId="39" fillId="12" borderId="0" applyNumberFormat="0" applyBorder="0" applyAlignment="0" applyProtection="0"/>
    <xf numFmtId="0" fontId="39" fillId="5" borderId="0" applyNumberFormat="0" applyBorder="0" applyAlignment="0" applyProtection="0"/>
    <xf numFmtId="0" fontId="39" fillId="57"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39" fillId="31" borderId="0" applyNumberFormat="0" applyBorder="0" applyAlignment="0" applyProtection="0"/>
    <xf numFmtId="0" fontId="39" fillId="57" borderId="0" applyNumberFormat="0" applyBorder="0" applyAlignment="0" applyProtection="0"/>
    <xf numFmtId="0" fontId="39" fillId="9" borderId="0" applyNumberFormat="0" applyBorder="0" applyAlignment="0" applyProtection="0"/>
    <xf numFmtId="0" fontId="82" fillId="57" borderId="0" applyNumberFormat="0" applyBorder="0" applyAlignment="0" applyProtection="0"/>
    <xf numFmtId="0" fontId="82" fillId="13" borderId="0" applyNumberFormat="0" applyBorder="0" applyAlignment="0" applyProtection="0"/>
    <xf numFmtId="0" fontId="82" fillId="10" borderId="0" applyNumberFormat="0" applyBorder="0" applyAlignment="0" applyProtection="0"/>
    <xf numFmtId="0" fontId="82" fillId="31" borderId="0" applyNumberFormat="0" applyBorder="0" applyAlignment="0" applyProtection="0"/>
    <xf numFmtId="0" fontId="82" fillId="57" borderId="0" applyNumberFormat="0" applyBorder="0" applyAlignment="0" applyProtection="0"/>
    <xf numFmtId="0" fontId="82" fillId="9"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9" borderId="0" applyNumberFormat="0" applyBorder="0" applyAlignment="0" applyProtection="0"/>
    <xf numFmtId="0" fontId="34" fillId="59" borderId="0" applyNumberFormat="0" applyBorder="0" applyAlignment="0" applyProtection="0"/>
    <xf numFmtId="0" fontId="34" fillId="59" borderId="0" applyNumberFormat="0" applyBorder="0" applyAlignment="0" applyProtection="0"/>
    <xf numFmtId="0" fontId="34" fillId="59" borderId="0" applyNumberFormat="0" applyBorder="0" applyAlignment="0" applyProtection="0"/>
    <xf numFmtId="0" fontId="34" fillId="59" borderId="0" applyNumberFormat="0" applyBorder="0" applyAlignment="0" applyProtection="0"/>
    <xf numFmtId="0" fontId="34" fillId="59" borderId="0" applyNumberFormat="0" applyBorder="0" applyAlignment="0" applyProtection="0"/>
    <xf numFmtId="0" fontId="34" fillId="59"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83" fillId="24" borderId="0" applyNumberFormat="0" applyBorder="0" applyAlignment="0" applyProtection="0"/>
    <xf numFmtId="0" fontId="84" fillId="63" borderId="1" applyNumberFormat="0" applyAlignment="0" applyProtection="0"/>
    <xf numFmtId="0" fontId="85" fillId="25" borderId="2" applyNumberFormat="0" applyAlignment="0" applyProtection="0"/>
    <xf numFmtId="0" fontId="86" fillId="0" borderId="0" applyNumberFormat="0" applyFill="0" applyBorder="0" applyAlignment="0" applyProtection="0"/>
    <xf numFmtId="0" fontId="87" fillId="64" borderId="0" applyNumberFormat="0" applyBorder="0" applyAlignment="0" applyProtection="0"/>
    <xf numFmtId="0" fontId="88" fillId="0" borderId="67" applyNumberFormat="0" applyFill="0" applyAlignment="0" applyProtection="0"/>
    <xf numFmtId="0" fontId="89" fillId="0" borderId="4" applyNumberFormat="0" applyFill="0" applyAlignment="0" applyProtection="0"/>
    <xf numFmtId="0" fontId="90" fillId="0" borderId="68" applyNumberFormat="0" applyFill="0" applyAlignment="0" applyProtection="0"/>
    <xf numFmtId="0" fontId="90" fillId="0" borderId="0" applyNumberFormat="0" applyFill="0" applyBorder="0" applyAlignment="0" applyProtection="0"/>
    <xf numFmtId="0" fontId="91" fillId="30" borderId="1" applyNumberFormat="0" applyAlignment="0" applyProtection="0"/>
    <xf numFmtId="0" fontId="92" fillId="0" borderId="69" applyNumberFormat="0" applyFill="0" applyAlignment="0" applyProtection="0"/>
    <xf numFmtId="0" fontId="93" fillId="30" borderId="0" applyNumberFormat="0" applyBorder="0" applyAlignment="0" applyProtection="0"/>
    <xf numFmtId="0" fontId="81" fillId="29" borderId="9" applyNumberFormat="0" applyFont="0" applyAlignment="0" applyProtection="0"/>
    <xf numFmtId="0" fontId="94" fillId="63" borderId="6" applyNumberFormat="0" applyAlignment="0" applyProtection="0"/>
    <xf numFmtId="4" fontId="37" fillId="37" borderId="10" applyNumberFormat="0" applyProtection="0">
      <alignment vertical="center"/>
    </xf>
    <xf numFmtId="4" fontId="36" fillId="37" borderId="10" applyNumberFormat="0" applyProtection="0">
      <alignment horizontal="left" vertical="center" indent="1"/>
    </xf>
    <xf numFmtId="0" fontId="36" fillId="37" borderId="10" applyNumberFormat="0" applyProtection="0">
      <alignment horizontal="left" vertical="top" indent="1"/>
    </xf>
    <xf numFmtId="4" fontId="36" fillId="45" borderId="0" applyNumberFormat="0" applyProtection="0">
      <alignment horizontal="left" vertical="center" indent="1"/>
    </xf>
    <xf numFmtId="4" fontId="36" fillId="0" borderId="0" applyNumberFormat="0" applyProtection="0">
      <alignment horizontal="left" indent="1"/>
    </xf>
    <xf numFmtId="4" fontId="95" fillId="57" borderId="0" applyNumberFormat="0" applyProtection="0">
      <alignment horizontal="left" vertical="center" indent="1"/>
    </xf>
    <xf numFmtId="4" fontId="96" fillId="43" borderId="0" applyNumberFormat="0" applyProtection="0">
      <alignment horizontal="left" vertical="center" indent="1"/>
    </xf>
    <xf numFmtId="4" fontId="96" fillId="45" borderId="0" applyNumberFormat="0" applyProtection="0">
      <alignment horizontal="left" vertical="center" indent="1"/>
    </xf>
    <xf numFmtId="0" fontId="81" fillId="57" borderId="10" applyNumberFormat="0" applyProtection="0">
      <alignment horizontal="left" vertical="center" indent="1"/>
    </xf>
    <xf numFmtId="0" fontId="81" fillId="57" borderId="10" applyNumberFormat="0" applyProtection="0">
      <alignment horizontal="left" vertical="top" indent="1"/>
    </xf>
    <xf numFmtId="0" fontId="81" fillId="45" borderId="10" applyNumberFormat="0" applyProtection="0">
      <alignment horizontal="left" vertical="center" indent="1"/>
    </xf>
    <xf numFmtId="0" fontId="3" fillId="0" borderId="0" applyNumberFormat="0" applyProtection="0">
      <alignment horizontal="left" vertical="center" indent="1"/>
    </xf>
    <xf numFmtId="0" fontId="81" fillId="45" borderId="10" applyNumberFormat="0" applyProtection="0">
      <alignment horizontal="left" vertical="top" indent="1"/>
    </xf>
    <xf numFmtId="0" fontId="81" fillId="12" borderId="10" applyNumberFormat="0" applyProtection="0">
      <alignment horizontal="left" vertical="center" indent="1"/>
    </xf>
    <xf numFmtId="0" fontId="3" fillId="0" borderId="0" applyNumberFormat="0" applyProtection="0">
      <alignment horizontal="left" vertical="center" indent="1"/>
    </xf>
    <xf numFmtId="0" fontId="81" fillId="12" borderId="10" applyNumberFormat="0" applyProtection="0">
      <alignment horizontal="left" vertical="top" indent="1"/>
    </xf>
    <xf numFmtId="0" fontId="81" fillId="43" borderId="10" applyNumberFormat="0" applyProtection="0">
      <alignment horizontal="left" vertical="center" indent="1"/>
    </xf>
    <xf numFmtId="0" fontId="3" fillId="0" borderId="0" applyNumberFormat="0" applyProtection="0">
      <alignment horizontal="left" vertical="center" indent="1"/>
    </xf>
    <xf numFmtId="0" fontId="81" fillId="43" borderId="10" applyNumberFormat="0" applyProtection="0">
      <alignment horizontal="left" vertical="top" indent="1"/>
    </xf>
    <xf numFmtId="0" fontId="81" fillId="56" borderId="11" applyNumberFormat="0">
      <protection locked="0"/>
    </xf>
    <xf numFmtId="4" fontId="39" fillId="38" borderId="10" applyNumberFormat="0" applyProtection="0">
      <alignment vertical="center"/>
    </xf>
    <xf numFmtId="4" fontId="42" fillId="38" borderId="10" applyNumberFormat="0" applyProtection="0">
      <alignment vertical="center"/>
    </xf>
    <xf numFmtId="4" fontId="39" fillId="38" borderId="10" applyNumberFormat="0" applyProtection="0">
      <alignment horizontal="left" vertical="center" indent="1"/>
    </xf>
    <xf numFmtId="0" fontId="39" fillId="38" borderId="10" applyNumberFormat="0" applyProtection="0">
      <alignment horizontal="left" vertical="top" indent="1"/>
    </xf>
    <xf numFmtId="4" fontId="39" fillId="43" borderId="10" applyNumberFormat="0" applyProtection="0">
      <alignment horizontal="right" vertical="center"/>
    </xf>
    <xf numFmtId="4" fontId="39" fillId="45" borderId="10" applyNumberFormat="0" applyProtection="0">
      <alignment horizontal="left" vertical="center" indent="1"/>
    </xf>
    <xf numFmtId="0" fontId="39" fillId="45" borderId="10" applyNumberFormat="0" applyProtection="0">
      <alignment horizontal="left" vertical="top" indent="1"/>
    </xf>
    <xf numFmtId="4" fontId="97" fillId="50" borderId="0" applyNumberFormat="0" applyProtection="0">
      <alignment horizontal="left" vertical="center" indent="1"/>
    </xf>
    <xf numFmtId="0" fontId="46" fillId="0" borderId="0" applyNumberFormat="0" applyFill="0" applyBorder="0" applyAlignment="0" applyProtection="0"/>
    <xf numFmtId="0" fontId="35" fillId="0" borderId="70" applyNumberFormat="0" applyFill="0" applyAlignment="0" applyProtection="0"/>
    <xf numFmtId="0" fontId="98" fillId="0" borderId="0" applyNumberFormat="0" applyFill="0" applyBorder="0" applyAlignment="0" applyProtection="0"/>
    <xf numFmtId="0" fontId="30" fillId="0" borderId="0"/>
    <xf numFmtId="9" fontId="1" fillId="0" borderId="0" applyFont="0" applyFill="0" applyBorder="0" applyAlignment="0" applyProtection="0"/>
  </cellStyleXfs>
  <cellXfs count="1496">
    <xf numFmtId="0" fontId="0" fillId="0" borderId="0" xfId="0"/>
    <xf numFmtId="0" fontId="3" fillId="0" borderId="0" xfId="74" applyFont="1" applyFill="1" applyBorder="1" applyAlignment="1">
      <alignment vertical="top" wrapText="1"/>
    </xf>
    <xf numFmtId="0" fontId="6" fillId="0" borderId="13" xfId="74" applyFont="1" applyFill="1" applyBorder="1" applyAlignment="1">
      <alignment vertical="top" wrapText="1"/>
    </xf>
    <xf numFmtId="0" fontId="3" fillId="0" borderId="13" xfId="74" applyFont="1" applyFill="1" applyBorder="1" applyAlignment="1">
      <alignment vertical="top" wrapText="1"/>
    </xf>
    <xf numFmtId="0" fontId="3" fillId="0" borderId="0" xfId="74" applyFont="1" applyFill="1" applyBorder="1" applyAlignment="1">
      <alignment horizontal="left" vertical="top" wrapText="1"/>
    </xf>
    <xf numFmtId="164" fontId="52" fillId="0" borderId="0" xfId="57" applyNumberFormat="1" applyFont="1" applyFill="1" applyAlignment="1">
      <alignment vertical="top" wrapText="1"/>
    </xf>
    <xf numFmtId="0" fontId="2" fillId="0" borderId="0" xfId="74" applyFont="1" applyFill="1" applyBorder="1" applyAlignment="1">
      <alignment vertical="top" wrapText="1"/>
    </xf>
    <xf numFmtId="0" fontId="3" fillId="0" borderId="0" xfId="0" applyFont="1" applyAlignment="1">
      <alignment vertical="top"/>
    </xf>
    <xf numFmtId="0" fontId="3" fillId="0" borderId="0" xfId="75" applyFont="1" applyFill="1" applyAlignment="1">
      <alignment vertical="top"/>
    </xf>
    <xf numFmtId="3" fontId="3" fillId="0" borderId="0" xfId="0" applyNumberFormat="1" applyFont="1" applyFill="1" applyBorder="1" applyAlignment="1">
      <alignment horizontal="center" vertical="top" wrapText="1"/>
    </xf>
    <xf numFmtId="0" fontId="6" fillId="0" borderId="0" xfId="0" applyFont="1" applyFill="1" applyAlignment="1">
      <alignment horizontal="center" vertical="top"/>
    </xf>
    <xf numFmtId="0" fontId="6" fillId="0" borderId="0" xfId="57" applyFont="1" applyFill="1" applyBorder="1" applyAlignment="1">
      <alignment vertical="top"/>
    </xf>
    <xf numFmtId="3" fontId="3" fillId="0" borderId="0" xfId="0" applyNumberFormat="1" applyFont="1" applyFill="1" applyBorder="1" applyAlignment="1">
      <alignment horizontal="right" vertical="top"/>
    </xf>
    <xf numFmtId="0" fontId="6" fillId="0" borderId="0" xfId="0" applyFont="1" applyAlignment="1">
      <alignment horizontal="center" vertical="top"/>
    </xf>
    <xf numFmtId="164" fontId="3" fillId="0" borderId="0" xfId="0" applyNumberFormat="1" applyFont="1" applyAlignment="1">
      <alignment vertical="top"/>
    </xf>
    <xf numFmtId="164" fontId="3" fillId="0" borderId="0" xfId="0" applyNumberFormat="1" applyFont="1" applyAlignment="1">
      <alignment vertical="top" wrapText="1"/>
    </xf>
    <xf numFmtId="0" fontId="6" fillId="0" borderId="0" xfId="75" applyFont="1" applyFill="1" applyAlignment="1">
      <alignment horizontal="center" vertical="top"/>
    </xf>
    <xf numFmtId="164" fontId="3" fillId="0" borderId="15" xfId="75" applyNumberFormat="1" applyFont="1" applyFill="1" applyBorder="1" applyAlignment="1">
      <alignment vertical="top" wrapText="1"/>
    </xf>
    <xf numFmtId="164" fontId="3" fillId="0" borderId="16" xfId="75" applyNumberFormat="1" applyFont="1" applyFill="1" applyBorder="1" applyAlignment="1">
      <alignment vertical="top" wrapText="1"/>
    </xf>
    <xf numFmtId="164" fontId="3" fillId="0" borderId="0" xfId="75" applyNumberFormat="1" applyFont="1" applyFill="1" applyAlignment="1">
      <alignment vertical="top" wrapText="1"/>
    </xf>
    <xf numFmtId="164" fontId="3" fillId="0" borderId="0" xfId="75" applyNumberFormat="1" applyFont="1" applyFill="1" applyAlignment="1">
      <alignment vertical="top"/>
    </xf>
    <xf numFmtId="0" fontId="3" fillId="0" borderId="0" xfId="75" applyFont="1" applyFill="1" applyBorder="1" applyAlignment="1">
      <alignment vertical="top"/>
    </xf>
    <xf numFmtId="164" fontId="4" fillId="0" borderId="0" xfId="75" applyNumberFormat="1" applyFont="1" applyFill="1" applyAlignment="1">
      <alignment vertical="top" wrapText="1"/>
    </xf>
    <xf numFmtId="164" fontId="2" fillId="0" borderId="0" xfId="75" applyNumberFormat="1" applyFont="1" applyFill="1" applyBorder="1" applyAlignment="1">
      <alignment vertical="top" wrapText="1"/>
    </xf>
    <xf numFmtId="164" fontId="3" fillId="0" borderId="17" xfId="0" applyNumberFormat="1" applyFont="1" applyBorder="1" applyAlignment="1">
      <alignment horizontal="center" vertical="top"/>
    </xf>
    <xf numFmtId="0" fontId="30" fillId="0" borderId="18" xfId="0" applyFont="1" applyBorder="1" applyAlignment="1">
      <alignment vertical="top"/>
    </xf>
    <xf numFmtId="0" fontId="6" fillId="0" borderId="0" xfId="57" applyFont="1" applyAlignment="1">
      <alignment horizontal="center" vertical="top"/>
    </xf>
    <xf numFmtId="164" fontId="3" fillId="0" borderId="17" xfId="57" applyNumberFormat="1" applyFont="1" applyBorder="1" applyAlignment="1">
      <alignment vertical="top"/>
    </xf>
    <xf numFmtId="0" fontId="3" fillId="0" borderId="0" xfId="57" applyFont="1" applyBorder="1" applyAlignment="1">
      <alignment vertical="top"/>
    </xf>
    <xf numFmtId="0" fontId="30" fillId="0" borderId="18" xfId="57" applyBorder="1" applyAlignment="1">
      <alignment vertical="top"/>
    </xf>
    <xf numFmtId="0" fontId="3" fillId="0" borderId="0" xfId="57" applyFont="1" applyAlignment="1">
      <alignment vertical="top"/>
    </xf>
    <xf numFmtId="164" fontId="3" fillId="0" borderId="0" xfId="57" applyNumberFormat="1" applyFont="1" applyAlignment="1">
      <alignment vertical="top" wrapText="1"/>
    </xf>
    <xf numFmtId="164" fontId="3" fillId="0" borderId="0" xfId="57" applyNumberFormat="1" applyFont="1" applyAlignment="1">
      <alignment vertical="top"/>
    </xf>
    <xf numFmtId="0" fontId="4" fillId="0" borderId="0" xfId="57" applyFont="1" applyAlignment="1">
      <alignment horizontal="center" vertical="top"/>
    </xf>
    <xf numFmtId="0" fontId="2" fillId="0" borderId="0" xfId="0" applyFont="1" applyBorder="1" applyAlignment="1">
      <alignment horizontal="center" vertical="top"/>
    </xf>
    <xf numFmtId="164" fontId="2" fillId="0" borderId="0" xfId="75" applyNumberFormat="1" applyFont="1" applyFill="1" applyAlignment="1">
      <alignment vertical="top"/>
    </xf>
    <xf numFmtId="0" fontId="4" fillId="0" borderId="0" xfId="0" applyFont="1" applyAlignment="1">
      <alignment horizontal="center" vertical="top"/>
    </xf>
    <xf numFmtId="0" fontId="2" fillId="0" borderId="0" xfId="0" applyFont="1" applyAlignment="1">
      <alignment vertical="top"/>
    </xf>
    <xf numFmtId="0" fontId="4" fillId="0" borderId="0" xfId="0" applyFont="1" applyBorder="1" applyAlignment="1">
      <alignment horizontal="center" vertical="top"/>
    </xf>
    <xf numFmtId="0" fontId="2" fillId="0" borderId="0" xfId="0" applyFont="1" applyBorder="1" applyAlignment="1">
      <alignment vertical="top"/>
    </xf>
    <xf numFmtId="164" fontId="2" fillId="0" borderId="0" xfId="0" applyNumberFormat="1" applyFont="1" applyBorder="1" applyAlignment="1">
      <alignment horizontal="center" vertical="top"/>
    </xf>
    <xf numFmtId="164" fontId="2" fillId="0" borderId="0" xfId="77" applyNumberFormat="1" applyFont="1" applyFill="1" applyBorder="1" applyAlignment="1">
      <alignment vertical="top" wrapText="1"/>
    </xf>
    <xf numFmtId="164" fontId="2" fillId="0" borderId="0" xfId="0" applyNumberFormat="1" applyFont="1" applyAlignment="1">
      <alignment vertical="top" wrapText="1"/>
    </xf>
    <xf numFmtId="164" fontId="2" fillId="0" borderId="0" xfId="0" applyNumberFormat="1" applyFont="1" applyAlignment="1">
      <alignment vertical="top"/>
    </xf>
    <xf numFmtId="164" fontId="2" fillId="0" borderId="17" xfId="0" applyNumberFormat="1" applyFont="1" applyBorder="1" applyAlignment="1">
      <alignment horizontal="center" vertical="top"/>
    </xf>
    <xf numFmtId="0" fontId="2" fillId="0" borderId="18" xfId="0" applyFont="1" applyBorder="1" applyAlignment="1">
      <alignment vertical="top"/>
    </xf>
    <xf numFmtId="0" fontId="3" fillId="0" borderId="0" xfId="57" applyFont="1" applyFill="1" applyAlignment="1">
      <alignment vertical="top"/>
    </xf>
    <xf numFmtId="0" fontId="3" fillId="0" borderId="0" xfId="70" applyFont="1" applyAlignment="1">
      <alignment vertical="top"/>
    </xf>
    <xf numFmtId="3" fontId="6" fillId="0" borderId="0" xfId="75" applyNumberFormat="1" applyFont="1" applyFill="1" applyAlignment="1">
      <alignment horizontal="center" vertical="top"/>
    </xf>
    <xf numFmtId="0" fontId="30" fillId="0" borderId="0" xfId="70" applyFont="1" applyBorder="1" applyAlignment="1">
      <alignment vertical="top"/>
    </xf>
    <xf numFmtId="164" fontId="3" fillId="0" borderId="0" xfId="70" applyNumberFormat="1" applyFont="1" applyBorder="1" applyAlignment="1">
      <alignment horizontal="center" vertical="top"/>
    </xf>
    <xf numFmtId="0" fontId="30" fillId="0" borderId="0" xfId="70" applyFont="1" applyBorder="1" applyAlignment="1">
      <alignment horizontal="center" vertical="top" wrapText="1"/>
    </xf>
    <xf numFmtId="164" fontId="3" fillId="0" borderId="0" xfId="70" applyNumberFormat="1" applyFont="1" applyAlignment="1">
      <alignment vertical="top"/>
    </xf>
    <xf numFmtId="164" fontId="3" fillId="0" borderId="0" xfId="70" applyNumberFormat="1" applyFont="1" applyAlignment="1">
      <alignment vertical="top" wrapText="1"/>
    </xf>
    <xf numFmtId="3" fontId="6" fillId="0" borderId="0" xfId="57" applyNumberFormat="1" applyFont="1" applyAlignment="1">
      <alignment horizontal="center" vertical="top"/>
    </xf>
    <xf numFmtId="0" fontId="30" fillId="0" borderId="18" xfId="57" applyFont="1" applyBorder="1" applyAlignment="1">
      <alignment vertical="top"/>
    </xf>
    <xf numFmtId="0" fontId="29" fillId="0" borderId="0" xfId="57" applyFont="1" applyFill="1" applyBorder="1" applyAlignment="1">
      <alignment vertical="top"/>
    </xf>
    <xf numFmtId="164" fontId="7" fillId="0" borderId="0" xfId="77" applyNumberFormat="1" applyFont="1" applyFill="1" applyBorder="1" applyAlignment="1">
      <alignment vertical="top" wrapText="1"/>
    </xf>
    <xf numFmtId="0" fontId="2" fillId="0" borderId="0" xfId="57" applyFont="1" applyAlignment="1">
      <alignment vertical="top"/>
    </xf>
    <xf numFmtId="0" fontId="2" fillId="0" borderId="0" xfId="0" applyFont="1" applyBorder="1" applyAlignment="1">
      <alignment horizontal="center" vertical="top" wrapText="1"/>
    </xf>
    <xf numFmtId="0" fontId="4" fillId="0" borderId="0" xfId="75" applyFont="1" applyFill="1" applyAlignment="1">
      <alignment horizontal="center" vertical="top"/>
    </xf>
    <xf numFmtId="164" fontId="2" fillId="0" borderId="0" xfId="75" applyNumberFormat="1" applyFont="1" applyFill="1" applyBorder="1" applyAlignment="1">
      <alignment horizontal="center" vertical="top"/>
    </xf>
    <xf numFmtId="0" fontId="2" fillId="0" borderId="0" xfId="75" applyFont="1" applyFill="1" applyAlignment="1">
      <alignment vertical="top"/>
    </xf>
    <xf numFmtId="0" fontId="4" fillId="0" borderId="0" xfId="0" applyFont="1" applyFill="1" applyAlignment="1">
      <alignment horizontal="center" vertical="top"/>
    </xf>
    <xf numFmtId="164" fontId="6" fillId="0" borderId="19" xfId="0" applyNumberFormat="1" applyFont="1" applyFill="1" applyBorder="1" applyAlignment="1">
      <alignment horizontal="center" vertical="top" wrapText="1"/>
    </xf>
    <xf numFmtId="164" fontId="6" fillId="0" borderId="0" xfId="0" applyNumberFormat="1" applyFont="1" applyFill="1" applyBorder="1" applyAlignment="1">
      <alignment horizontal="center" vertical="top" wrapText="1"/>
    </xf>
    <xf numFmtId="164" fontId="3" fillId="0" borderId="17" xfId="0" applyNumberFormat="1" applyFont="1" applyFill="1" applyBorder="1" applyAlignment="1">
      <alignment horizontal="center" vertical="top"/>
    </xf>
    <xf numFmtId="0" fontId="30" fillId="0" borderId="18" xfId="0" applyFont="1" applyFill="1" applyBorder="1" applyAlignment="1">
      <alignment vertical="top"/>
    </xf>
    <xf numFmtId="0" fontId="6" fillId="0" borderId="0" xfId="75" applyFont="1" applyFill="1" applyBorder="1" applyAlignment="1">
      <alignment vertical="top"/>
    </xf>
    <xf numFmtId="3" fontId="4" fillId="0" borderId="0" xfId="57" applyNumberFormat="1" applyFont="1" applyFill="1" applyAlignment="1">
      <alignment horizontal="center" vertical="top"/>
    </xf>
    <xf numFmtId="0" fontId="6" fillId="0" borderId="0" xfId="0" applyFont="1" applyAlignment="1">
      <alignment horizontal="center"/>
    </xf>
    <xf numFmtId="3" fontId="3" fillId="0" borderId="0" xfId="0" applyNumberFormat="1" applyFont="1" applyFill="1" applyBorder="1" applyAlignment="1">
      <alignment horizontal="right"/>
    </xf>
    <xf numFmtId="0" fontId="3" fillId="0" borderId="0" xfId="0" applyFont="1"/>
    <xf numFmtId="3" fontId="3" fillId="0" borderId="22" xfId="0" applyNumberFormat="1" applyFont="1" applyFill="1" applyBorder="1" applyAlignment="1">
      <alignment horizontal="right"/>
    </xf>
    <xf numFmtId="3" fontId="6" fillId="0" borderId="22" xfId="0" applyNumberFormat="1" applyFont="1" applyFill="1" applyBorder="1" applyAlignment="1">
      <alignment horizontal="right"/>
    </xf>
    <xf numFmtId="0" fontId="2" fillId="0" borderId="0" xfId="77" applyFont="1"/>
    <xf numFmtId="0" fontId="3" fillId="0" borderId="0" xfId="77" applyFont="1"/>
    <xf numFmtId="164" fontId="3" fillId="0" borderId="0" xfId="0" applyNumberFormat="1" applyFont="1" applyAlignment="1">
      <alignment wrapText="1"/>
    </xf>
    <xf numFmtId="164" fontId="3" fillId="0" borderId="0" xfId="0" applyNumberFormat="1" applyFont="1"/>
    <xf numFmtId="0" fontId="3" fillId="0" borderId="0" xfId="0" applyFont="1" applyFill="1"/>
    <xf numFmtId="0" fontId="3" fillId="0" borderId="0" xfId="0" applyFont="1" applyFill="1" applyAlignment="1">
      <alignment horizontal="center"/>
    </xf>
    <xf numFmtId="164" fontId="3" fillId="0" borderId="13" xfId="77" applyNumberFormat="1" applyFont="1" applyFill="1" applyBorder="1" applyAlignment="1">
      <alignment wrapText="1"/>
    </xf>
    <xf numFmtId="0" fontId="3" fillId="0" borderId="0" xfId="0" applyFont="1" applyBorder="1"/>
    <xf numFmtId="0" fontId="29" fillId="0" borderId="26" xfId="57" applyFont="1" applyFill="1" applyBorder="1" applyAlignment="1">
      <alignment vertical="center"/>
    </xf>
    <xf numFmtId="0" fontId="30" fillId="0" borderId="0" xfId="0" applyFont="1"/>
    <xf numFmtId="0" fontId="2" fillId="0" borderId="0" xfId="76" applyFont="1"/>
    <xf numFmtId="3" fontId="6" fillId="0" borderId="22" xfId="0" applyNumberFormat="1" applyFont="1" applyBorder="1" applyAlignment="1">
      <alignment horizontal="right"/>
    </xf>
    <xf numFmtId="0" fontId="4" fillId="0" borderId="0" xfId="0" applyFont="1" applyFill="1" applyAlignment="1">
      <alignment horizontal="center"/>
    </xf>
    <xf numFmtId="0" fontId="6" fillId="0" borderId="28" xfId="0" applyFont="1" applyBorder="1" applyAlignment="1">
      <alignment horizontal="justify" wrapText="1"/>
    </xf>
    <xf numFmtId="0" fontId="6" fillId="0" borderId="0" xfId="0" applyFont="1" applyFill="1" applyAlignment="1">
      <alignment horizontal="center"/>
    </xf>
    <xf numFmtId="0" fontId="3" fillId="0" borderId="28" xfId="0" applyFont="1" applyBorder="1" applyAlignment="1">
      <alignment horizontal="justify" wrapText="1"/>
    </xf>
    <xf numFmtId="164" fontId="3" fillId="0" borderId="22" xfId="77" applyNumberFormat="1" applyFont="1" applyFill="1" applyBorder="1" applyAlignment="1">
      <alignment wrapText="1"/>
    </xf>
    <xf numFmtId="164" fontId="3" fillId="0" borderId="0" xfId="75" applyNumberFormat="1" applyFont="1" applyFill="1"/>
    <xf numFmtId="0" fontId="3" fillId="0" borderId="0" xfId="75" applyFont="1" applyFill="1"/>
    <xf numFmtId="164" fontId="3" fillId="0" borderId="0" xfId="75" applyNumberFormat="1" applyFont="1" applyFill="1" applyAlignment="1">
      <alignment wrapText="1"/>
    </xf>
    <xf numFmtId="3" fontId="54" fillId="0" borderId="0" xfId="122" applyNumberFormat="1" applyFont="1" applyAlignment="1">
      <alignment horizontal="right" wrapText="1"/>
    </xf>
    <xf numFmtId="0" fontId="3" fillId="0" borderId="0" xfId="70" applyFont="1" applyAlignment="1">
      <alignment horizontal="center" vertical="top"/>
    </xf>
    <xf numFmtId="164" fontId="3" fillId="0" borderId="0" xfId="75" applyNumberFormat="1" applyFont="1" applyFill="1" applyAlignment="1"/>
    <xf numFmtId="0" fontId="5" fillId="0" borderId="0" xfId="74" applyFont="1" applyFill="1" applyBorder="1" applyAlignment="1">
      <alignment horizontal="center" vertical="top" wrapText="1"/>
    </xf>
    <xf numFmtId="164" fontId="31" fillId="0" borderId="0" xfId="75" applyNumberFormat="1"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xf>
    <xf numFmtId="164" fontId="3" fillId="0" borderId="28" xfId="77" applyNumberFormat="1" applyFont="1" applyFill="1" applyBorder="1" applyAlignment="1">
      <alignment wrapText="1"/>
    </xf>
    <xf numFmtId="0" fontId="6" fillId="0" borderId="28" xfId="0" applyFont="1" applyBorder="1" applyAlignment="1">
      <alignment horizontal="left" wrapText="1"/>
    </xf>
    <xf numFmtId="0" fontId="2" fillId="0" borderId="0" xfId="77" applyFont="1" applyAlignment="1">
      <alignment vertical="center"/>
    </xf>
    <xf numFmtId="0" fontId="2" fillId="0" borderId="0" xfId="77" applyFont="1" applyFill="1"/>
    <xf numFmtId="0" fontId="6" fillId="0" borderId="0" xfId="0" applyFont="1" applyAlignment="1">
      <alignment vertical="center"/>
    </xf>
    <xf numFmtId="0" fontId="4" fillId="0" borderId="0" xfId="57" applyFont="1" applyAlignment="1">
      <alignment vertical="top"/>
    </xf>
    <xf numFmtId="0" fontId="3" fillId="0" borderId="13" xfId="110" quotePrefix="1" applyBorder="1" applyAlignment="1">
      <alignment horizontal="left" wrapText="1" indent="3" shrinkToFit="1"/>
    </xf>
    <xf numFmtId="0" fontId="3" fillId="0" borderId="13" xfId="112" quotePrefix="1" applyBorder="1" applyAlignment="1">
      <alignment horizontal="left" vertical="center" wrapText="1" indent="4" shrinkToFit="1"/>
    </xf>
    <xf numFmtId="0" fontId="3" fillId="0" borderId="13" xfId="114" quotePrefix="1" applyBorder="1" applyAlignment="1">
      <alignment horizontal="left" vertical="center" wrapText="1" indent="5" shrinkToFit="1"/>
    </xf>
    <xf numFmtId="0" fontId="3" fillId="0" borderId="13" xfId="114" quotePrefix="1" applyBorder="1" applyAlignment="1">
      <alignment horizontal="left" vertical="center" wrapText="1" indent="6" shrinkToFit="1"/>
    </xf>
    <xf numFmtId="164" fontId="3" fillId="0" borderId="0" xfId="0" applyNumberFormat="1" applyFont="1" applyBorder="1" applyAlignment="1">
      <alignment horizontal="center" vertical="center" wrapText="1"/>
    </xf>
    <xf numFmtId="0" fontId="6" fillId="0" borderId="0" xfId="77" applyFont="1" applyFill="1" applyAlignment="1">
      <alignment horizontal="center"/>
    </xf>
    <xf numFmtId="3" fontId="3" fillId="0" borderId="22" xfId="0" applyNumberFormat="1" applyFont="1" applyFill="1" applyBorder="1" applyAlignment="1">
      <alignment horizontal="right" vertical="center"/>
    </xf>
    <xf numFmtId="3" fontId="6" fillId="0" borderId="22" xfId="0" applyNumberFormat="1" applyFont="1" applyFill="1" applyBorder="1" applyAlignment="1">
      <alignment horizontal="right" vertical="center"/>
    </xf>
    <xf numFmtId="0" fontId="6" fillId="0" borderId="13" xfId="108" quotePrefix="1" applyFont="1" applyBorder="1" applyAlignment="1">
      <alignment horizontal="left" vertical="center" wrapText="1" indent="2" shrinkToFit="1"/>
    </xf>
    <xf numFmtId="0" fontId="30" fillId="0" borderId="0" xfId="57"/>
    <xf numFmtId="0" fontId="2" fillId="0" borderId="0" xfId="75" applyFont="1" applyFill="1" applyAlignment="1">
      <alignment vertical="top" wrapText="1"/>
    </xf>
    <xf numFmtId="0" fontId="3" fillId="0" borderId="0" xfId="75" applyFont="1" applyFill="1" applyAlignment="1">
      <alignment vertical="top" wrapText="1"/>
    </xf>
    <xf numFmtId="0" fontId="6" fillId="0" borderId="13" xfId="0" applyFont="1" applyBorder="1" applyAlignment="1">
      <alignment horizontal="left" vertical="center" wrapText="1"/>
    </xf>
    <xf numFmtId="0" fontId="3" fillId="0" borderId="22" xfId="0" applyFont="1" applyBorder="1" applyAlignment="1">
      <alignment vertical="center"/>
    </xf>
    <xf numFmtId="3" fontId="4" fillId="0" borderId="0" xfId="75" applyNumberFormat="1" applyFont="1" applyFill="1" applyAlignment="1">
      <alignment horizontal="center" vertical="top"/>
    </xf>
    <xf numFmtId="164" fontId="4" fillId="51" borderId="0" xfId="75" applyNumberFormat="1" applyFont="1" applyFill="1" applyAlignment="1">
      <alignment wrapText="1"/>
    </xf>
    <xf numFmtId="164" fontId="4" fillId="51" borderId="0" xfId="0" applyNumberFormat="1" applyFont="1" applyFill="1" applyAlignment="1">
      <alignment vertical="top" wrapText="1"/>
    </xf>
    <xf numFmtId="0" fontId="4" fillId="51" borderId="0" xfId="76" applyFont="1" applyFill="1"/>
    <xf numFmtId="164" fontId="6" fillId="51" borderId="0" xfId="0" applyNumberFormat="1" applyFont="1" applyFill="1" applyBorder="1" applyAlignment="1">
      <alignment horizontal="left" vertical="center"/>
    </xf>
    <xf numFmtId="0" fontId="4" fillId="51" borderId="0" xfId="0" applyFont="1" applyFill="1"/>
    <xf numFmtId="0" fontId="3" fillId="0" borderId="13" xfId="0" applyFont="1" applyBorder="1" applyAlignment="1">
      <alignment vertical="center" wrapText="1"/>
    </xf>
    <xf numFmtId="0" fontId="6" fillId="0" borderId="13" xfId="0" applyFont="1" applyBorder="1" applyAlignment="1">
      <alignment vertical="center" wrapText="1"/>
    </xf>
    <xf numFmtId="3" fontId="3" fillId="0" borderId="22" xfId="0" applyNumberFormat="1" applyFont="1" applyBorder="1" applyAlignment="1">
      <alignment horizontal="right" vertical="center"/>
    </xf>
    <xf numFmtId="0" fontId="3" fillId="0" borderId="0" xfId="0" applyFont="1" applyAlignment="1"/>
    <xf numFmtId="164" fontId="6" fillId="51" borderId="0" xfId="0" applyNumberFormat="1" applyFont="1" applyFill="1" applyBorder="1" applyAlignment="1">
      <alignment horizontal="left" wrapText="1"/>
    </xf>
    <xf numFmtId="164" fontId="6" fillId="51" borderId="0" xfId="0" applyNumberFormat="1" applyFont="1" applyFill="1" applyBorder="1" applyAlignment="1">
      <alignment horizontal="left" vertical="top" wrapText="1"/>
    </xf>
    <xf numFmtId="3" fontId="3" fillId="0" borderId="22" xfId="0" applyNumberFormat="1" applyFont="1" applyFill="1" applyBorder="1" applyAlignment="1"/>
    <xf numFmtId="3" fontId="6" fillId="0" borderId="22" xfId="0" applyNumberFormat="1" applyFont="1" applyFill="1" applyBorder="1" applyAlignment="1"/>
    <xf numFmtId="0" fontId="4" fillId="51" borderId="0" xfId="70" applyFont="1" applyFill="1" applyBorder="1" applyAlignment="1">
      <alignment vertical="top"/>
    </xf>
    <xf numFmtId="164" fontId="3" fillId="0" borderId="0" xfId="70" applyNumberFormat="1" applyFont="1" applyBorder="1" applyAlignment="1">
      <alignment vertical="top" wrapText="1"/>
    </xf>
    <xf numFmtId="164" fontId="3" fillId="0" borderId="0" xfId="70" applyNumberFormat="1" applyFont="1" applyBorder="1" applyAlignment="1">
      <alignment vertical="top"/>
    </xf>
    <xf numFmtId="0" fontId="2" fillId="0" borderId="0" xfId="57" applyFont="1" applyBorder="1" applyAlignment="1">
      <alignment vertical="top"/>
    </xf>
    <xf numFmtId="0" fontId="2" fillId="0" borderId="0" xfId="75" applyFont="1" applyFill="1" applyBorder="1" applyAlignment="1">
      <alignment vertical="top"/>
    </xf>
    <xf numFmtId="0" fontId="6" fillId="0" borderId="0" xfId="57" applyFont="1" applyFill="1" applyBorder="1" applyAlignment="1">
      <alignment vertical="top" wrapText="1"/>
    </xf>
    <xf numFmtId="0" fontId="3" fillId="0" borderId="0" xfId="57" applyFont="1" applyAlignment="1">
      <alignment vertical="top" wrapText="1"/>
    </xf>
    <xf numFmtId="164" fontId="52" fillId="0" borderId="0" xfId="57" applyNumberFormat="1" applyFont="1" applyFill="1" applyAlignment="1">
      <alignment horizontal="center" vertical="top" wrapText="1"/>
    </xf>
    <xf numFmtId="164" fontId="32" fillId="0" borderId="15" xfId="57" applyNumberFormat="1" applyFont="1" applyFill="1" applyBorder="1" applyAlignment="1">
      <alignment vertical="top" wrapText="1"/>
    </xf>
    <xf numFmtId="164" fontId="32" fillId="0" borderId="16" xfId="135" applyNumberFormat="1" applyFont="1" applyBorder="1" applyAlignment="1">
      <alignment horizontal="center" vertical="top" wrapText="1"/>
    </xf>
    <xf numFmtId="164" fontId="32" fillId="0" borderId="0" xfId="57" applyNumberFormat="1" applyFont="1" applyFill="1" applyAlignment="1">
      <alignment vertical="top" wrapText="1"/>
    </xf>
    <xf numFmtId="0" fontId="32" fillId="0" borderId="0" xfId="57" applyFont="1" applyFill="1" applyAlignment="1">
      <alignment wrapText="1"/>
    </xf>
    <xf numFmtId="0" fontId="38" fillId="0" borderId="13" xfId="127" applyNumberFormat="1" applyFont="1" applyBorder="1" applyAlignment="1">
      <alignment horizontal="left" wrapText="1" indent="2" shrinkToFit="1"/>
    </xf>
    <xf numFmtId="0" fontId="43" fillId="0" borderId="13" xfId="127" applyNumberFormat="1" applyBorder="1" applyAlignment="1">
      <alignment horizontal="left" wrapText="1" indent="3" shrinkToFit="1"/>
    </xf>
    <xf numFmtId="0" fontId="43" fillId="0" borderId="13" xfId="127" applyNumberFormat="1" applyBorder="1" applyAlignment="1">
      <alignment horizontal="left" wrapText="1" indent="4" shrinkToFit="1"/>
    </xf>
    <xf numFmtId="0" fontId="29" fillId="0" borderId="26" xfId="0" applyFont="1" applyBorder="1" applyAlignment="1">
      <alignment vertical="center"/>
    </xf>
    <xf numFmtId="0" fontId="7" fillId="0" borderId="21" xfId="0" applyFont="1" applyBorder="1" applyAlignment="1">
      <alignment vertical="center" wrapText="1"/>
    </xf>
    <xf numFmtId="0" fontId="3" fillId="0" borderId="22" xfId="0" applyFont="1" applyBorder="1" applyAlignment="1">
      <alignment vertical="center" wrapText="1"/>
    </xf>
    <xf numFmtId="0" fontId="43" fillId="0" borderId="13" xfId="127" applyNumberFormat="1" applyBorder="1" applyAlignment="1">
      <alignment horizontal="left" wrapText="1" indent="5" shrinkToFit="1"/>
    </xf>
    <xf numFmtId="0" fontId="43" fillId="0" borderId="13" xfId="127" applyNumberFormat="1" applyBorder="1" applyAlignment="1">
      <alignment horizontal="left" wrapText="1" indent="6" shrinkToFit="1"/>
    </xf>
    <xf numFmtId="0" fontId="43" fillId="0" borderId="13" xfId="127" applyNumberFormat="1" applyBorder="1" applyAlignment="1">
      <alignment horizontal="left" wrapText="1" indent="7" shrinkToFit="1"/>
    </xf>
    <xf numFmtId="0" fontId="6" fillId="0" borderId="26" xfId="0" applyFont="1" applyBorder="1" applyAlignment="1">
      <alignment vertical="center"/>
    </xf>
    <xf numFmtId="0" fontId="3" fillId="0" borderId="21" xfId="0" applyFont="1" applyBorder="1" applyAlignment="1">
      <alignment vertical="center" wrapText="1"/>
    </xf>
    <xf numFmtId="3" fontId="6" fillId="0" borderId="22" xfId="0" applyNumberFormat="1" applyFont="1" applyBorder="1" applyAlignment="1">
      <alignment horizontal="right" vertical="center"/>
    </xf>
    <xf numFmtId="0" fontId="38" fillId="0" borderId="28" xfId="127" applyNumberFormat="1" applyFont="1" applyBorder="1" applyAlignment="1">
      <alignment horizontal="left" wrapText="1" indent="2" shrinkToFit="1"/>
    </xf>
    <xf numFmtId="0" fontId="43" fillId="0" borderId="28" xfId="127" applyNumberFormat="1" applyBorder="1" applyAlignment="1">
      <alignment horizontal="left" wrapText="1" indent="3" shrinkToFit="1"/>
    </xf>
    <xf numFmtId="0" fontId="43" fillId="0" borderId="28" xfId="127" applyNumberFormat="1" applyBorder="1" applyAlignment="1">
      <alignment horizontal="left" wrapText="1" indent="5" shrinkToFit="1"/>
    </xf>
    <xf numFmtId="0" fontId="43" fillId="0" borderId="28" xfId="127" applyNumberFormat="1" applyBorder="1" applyAlignment="1">
      <alignment horizontal="left" wrapText="1" indent="4" shrinkToFit="1"/>
    </xf>
    <xf numFmtId="0" fontId="43" fillId="0" borderId="28" xfId="127" applyNumberFormat="1" applyBorder="1" applyAlignment="1">
      <alignment horizontal="left" wrapText="1" indent="6" shrinkToFit="1"/>
    </xf>
    <xf numFmtId="0" fontId="43" fillId="0" borderId="27" xfId="127" applyNumberFormat="1" applyBorder="1" applyAlignment="1">
      <alignment horizontal="left" wrapText="1" indent="4" shrinkToFit="1"/>
    </xf>
    <xf numFmtId="0" fontId="29" fillId="0" borderId="20" xfId="0" applyFont="1" applyBorder="1" applyAlignment="1">
      <alignment vertical="center"/>
    </xf>
    <xf numFmtId="3" fontId="43" fillId="0" borderId="23" xfId="123" applyNumberFormat="1" applyBorder="1">
      <alignment horizontal="right" wrapText="1" shrinkToFit="1"/>
    </xf>
    <xf numFmtId="3" fontId="43" fillId="0" borderId="25" xfId="123" applyNumberFormat="1" applyBorder="1">
      <alignment horizontal="right" wrapText="1" shrinkToFit="1"/>
    </xf>
    <xf numFmtId="0" fontId="7" fillId="0" borderId="22" xfId="0" applyFont="1" applyBorder="1" applyAlignment="1">
      <alignment vertical="center" wrapText="1"/>
    </xf>
    <xf numFmtId="3" fontId="43" fillId="0" borderId="23" xfId="127" applyNumberFormat="1" applyBorder="1" applyAlignment="1">
      <alignment wrapText="1" shrinkToFit="1"/>
    </xf>
    <xf numFmtId="0" fontId="6" fillId="0" borderId="0" xfId="57" applyFont="1" applyAlignment="1">
      <alignment vertical="center"/>
    </xf>
    <xf numFmtId="0" fontId="3" fillId="0" borderId="0" xfId="57" applyFont="1" applyAlignment="1">
      <alignment vertical="center"/>
    </xf>
    <xf numFmtId="0" fontId="29" fillId="0" borderId="20" xfId="57" applyFont="1" applyBorder="1" applyAlignment="1">
      <alignment vertical="center"/>
    </xf>
    <xf numFmtId="0" fontId="38" fillId="0" borderId="13" xfId="127" applyNumberFormat="1" applyFont="1" applyBorder="1" applyAlignment="1">
      <alignment wrapText="1" shrinkToFit="1"/>
    </xf>
    <xf numFmtId="3" fontId="38" fillId="0" borderId="0" xfId="127" applyNumberFormat="1" applyFont="1" applyAlignment="1">
      <alignment horizontal="right" wrapText="1" indent="1" shrinkToFit="1"/>
    </xf>
    <xf numFmtId="0" fontId="6" fillId="0" borderId="22" xfId="0" applyFont="1" applyBorder="1" applyAlignment="1">
      <alignment vertical="center"/>
    </xf>
    <xf numFmtId="0" fontId="6"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13" xfId="108" quotePrefix="1" applyFont="1" applyBorder="1" applyAlignment="1">
      <alignment vertical="center" wrapText="1" shrinkToFit="1"/>
    </xf>
    <xf numFmtId="0" fontId="6" fillId="0" borderId="13" xfId="108" quotePrefix="1" applyFont="1" applyBorder="1" applyAlignment="1">
      <alignment vertical="center" wrapText="1" shrinkToFit="1"/>
    </xf>
    <xf numFmtId="0" fontId="2" fillId="0" borderId="0" xfId="74" applyFont="1" applyFill="1" applyBorder="1" applyAlignment="1">
      <alignment horizontal="right" vertical="top" wrapText="1"/>
    </xf>
    <xf numFmtId="0" fontId="3" fillId="0" borderId="0" xfId="57" applyFont="1" applyFill="1" applyAlignment="1">
      <alignment horizontal="center" vertical="top"/>
    </xf>
    <xf numFmtId="0" fontId="6" fillId="0" borderId="0" xfId="57" applyFont="1" applyFill="1" applyAlignment="1">
      <alignment horizontal="center" vertical="top"/>
    </xf>
    <xf numFmtId="164" fontId="7" fillId="0" borderId="13" xfId="77" applyNumberFormat="1" applyFont="1" applyFill="1" applyBorder="1" applyAlignment="1">
      <alignment wrapText="1"/>
    </xf>
    <xf numFmtId="164" fontId="3" fillId="0" borderId="0" xfId="77" applyNumberFormat="1" applyFont="1" applyFill="1" applyBorder="1" applyAlignment="1">
      <alignment horizontal="right" wrapText="1"/>
    </xf>
    <xf numFmtId="164" fontId="3" fillId="0" borderId="0" xfId="77" applyNumberFormat="1" applyFont="1" applyFill="1" applyBorder="1" applyAlignment="1">
      <alignment wrapText="1"/>
    </xf>
    <xf numFmtId="164" fontId="3" fillId="0" borderId="0" xfId="78" applyNumberFormat="1" applyFont="1" applyFill="1" applyBorder="1" applyAlignment="1">
      <alignment wrapText="1"/>
    </xf>
    <xf numFmtId="0" fontId="3" fillId="0" borderId="0" xfId="112" applyFill="1" applyBorder="1" applyAlignment="1">
      <alignment wrapText="1" shrinkToFit="1"/>
    </xf>
    <xf numFmtId="164" fontId="7" fillId="0" borderId="21" xfId="77" applyNumberFormat="1" applyFont="1" applyFill="1" applyBorder="1" applyAlignment="1">
      <alignment wrapText="1"/>
    </xf>
    <xf numFmtId="0" fontId="29" fillId="0" borderId="20" xfId="79" applyFont="1" applyBorder="1" applyAlignment="1">
      <alignment wrapText="1"/>
    </xf>
    <xf numFmtId="0" fontId="3" fillId="0" borderId="28" xfId="0" applyFont="1" applyBorder="1" applyAlignment="1">
      <alignment vertical="center" wrapText="1"/>
    </xf>
    <xf numFmtId="164" fontId="3" fillId="0" borderId="48" xfId="77" applyNumberFormat="1" applyFont="1" applyFill="1" applyBorder="1" applyAlignment="1">
      <alignment wrapText="1"/>
    </xf>
    <xf numFmtId="0" fontId="7" fillId="0" borderId="0" xfId="77" applyFont="1" applyFill="1" applyBorder="1" applyAlignment="1">
      <alignment horizontal="left" vertical="top" wrapText="1"/>
    </xf>
    <xf numFmtId="164" fontId="3" fillId="0" borderId="30" xfId="77" applyNumberFormat="1" applyFont="1" applyFill="1" applyBorder="1" applyAlignment="1">
      <alignment horizontal="right" wrapText="1"/>
    </xf>
    <xf numFmtId="0" fontId="6" fillId="0" borderId="13" xfId="74" applyFont="1" applyFill="1" applyBorder="1" applyAlignment="1">
      <alignment horizontal="left" vertical="top" wrapText="1" indent="3"/>
    </xf>
    <xf numFmtId="0" fontId="3" fillId="0" borderId="13" xfId="74" applyFont="1" applyFill="1" applyBorder="1" applyAlignment="1">
      <alignment horizontal="left" vertical="top" wrapText="1" indent="4"/>
    </xf>
    <xf numFmtId="0" fontId="3" fillId="0" borderId="13" xfId="74" applyFont="1" applyFill="1" applyBorder="1" applyAlignment="1">
      <alignment horizontal="left" vertical="top" wrapText="1" indent="5"/>
    </xf>
    <xf numFmtId="0" fontId="3" fillId="0" borderId="13" xfId="74" applyFont="1" applyFill="1" applyBorder="1" applyAlignment="1">
      <alignment horizontal="left" vertical="top" wrapText="1" indent="6"/>
    </xf>
    <xf numFmtId="0" fontId="3" fillId="0" borderId="29" xfId="74" applyFont="1" applyFill="1" applyBorder="1" applyAlignment="1">
      <alignment horizontal="left" vertical="top" wrapText="1" indent="6"/>
    </xf>
    <xf numFmtId="0" fontId="3" fillId="0" borderId="29" xfId="74" applyFont="1" applyFill="1" applyBorder="1" applyAlignment="1">
      <alignment horizontal="left" vertical="top" wrapText="1" indent="7"/>
    </xf>
    <xf numFmtId="164" fontId="6" fillId="0" borderId="13" xfId="77" applyNumberFormat="1" applyFont="1" applyFill="1" applyBorder="1" applyAlignment="1">
      <alignment wrapText="1"/>
    </xf>
    <xf numFmtId="0" fontId="3" fillId="0" borderId="13" xfId="79" applyFont="1" applyFill="1" applyBorder="1" applyAlignment="1">
      <alignment horizontal="left" vertical="top" wrapText="1" indent="3"/>
    </xf>
    <xf numFmtId="0" fontId="3" fillId="0" borderId="13" xfId="74" applyFont="1" applyFill="1" applyBorder="1" applyAlignment="1">
      <alignment horizontal="left" vertical="top" wrapText="1" indent="3"/>
    </xf>
    <xf numFmtId="0" fontId="2" fillId="0" borderId="0" xfId="75" applyFont="1" applyFill="1" applyAlignment="1">
      <alignment horizontal="center" vertical="top" wrapText="1"/>
    </xf>
    <xf numFmtId="0" fontId="3" fillId="0" borderId="0" xfId="75" applyFont="1" applyFill="1" applyAlignment="1">
      <alignment horizontal="center" vertical="top" wrapText="1"/>
    </xf>
    <xf numFmtId="3" fontId="6" fillId="0" borderId="0" xfId="57" applyNumberFormat="1" applyFont="1" applyFill="1" applyAlignment="1">
      <alignment horizontal="center" vertical="top"/>
    </xf>
    <xf numFmtId="3" fontId="29" fillId="0" borderId="0" xfId="0" applyNumberFormat="1" applyFont="1" applyFill="1" applyAlignment="1">
      <alignment horizontal="center" vertical="top" wrapText="1"/>
    </xf>
    <xf numFmtId="0" fontId="6" fillId="0" borderId="32" xfId="74" applyFont="1" applyFill="1" applyBorder="1" applyAlignment="1">
      <alignment horizontal="left" vertical="top" wrapText="1" indent="3"/>
    </xf>
    <xf numFmtId="0" fontId="3" fillId="0" borderId="32" xfId="74" applyFont="1" applyFill="1" applyBorder="1" applyAlignment="1">
      <alignment horizontal="left" vertical="top" wrapText="1" indent="4"/>
    </xf>
    <xf numFmtId="0" fontId="3" fillId="0" borderId="32" xfId="74" applyFont="1" applyFill="1" applyBorder="1" applyAlignment="1">
      <alignment horizontal="left" vertical="top" wrapText="1" indent="5"/>
    </xf>
    <xf numFmtId="0" fontId="3" fillId="0" borderId="32" xfId="74" applyFont="1" applyFill="1" applyBorder="1" applyAlignment="1">
      <alignment horizontal="left" vertical="top" wrapText="1" indent="6"/>
    </xf>
    <xf numFmtId="0" fontId="3" fillId="0" borderId="40" xfId="74" applyFont="1" applyFill="1" applyBorder="1" applyAlignment="1">
      <alignment horizontal="left" vertical="top" wrapText="1" indent="6"/>
    </xf>
    <xf numFmtId="0" fontId="6" fillId="0" borderId="0" xfId="75" applyFont="1" applyFill="1" applyAlignment="1">
      <alignment horizontal="center" vertical="top" wrapText="1"/>
    </xf>
    <xf numFmtId="164" fontId="6" fillId="0" borderId="0" xfId="75" applyNumberFormat="1" applyFont="1" applyFill="1" applyAlignment="1">
      <alignment horizontal="center" vertical="top" wrapText="1"/>
    </xf>
    <xf numFmtId="0" fontId="3" fillId="0" borderId="28" xfId="0" applyFont="1" applyFill="1" applyBorder="1" applyAlignment="1">
      <alignment vertical="center" wrapText="1"/>
    </xf>
    <xf numFmtId="0" fontId="3" fillId="0" borderId="0" xfId="0" applyFont="1" applyFill="1" applyBorder="1"/>
    <xf numFmtId="3" fontId="3" fillId="0" borderId="22" xfId="0" applyNumberFormat="1" applyFont="1" applyBorder="1" applyAlignment="1"/>
    <xf numFmtId="3" fontId="3" fillId="0" borderId="22" xfId="0" applyNumberFormat="1" applyFont="1" applyBorder="1" applyAlignment="1">
      <alignment horizontal="right"/>
    </xf>
    <xf numFmtId="3" fontId="3" fillId="0" borderId="24" xfId="0" applyNumberFormat="1" applyFont="1" applyBorder="1" applyAlignment="1">
      <alignment horizontal="right" vertical="center"/>
    </xf>
    <xf numFmtId="0" fontId="29" fillId="0" borderId="20" xfId="0" applyFont="1" applyBorder="1" applyAlignment="1">
      <alignment vertical="center" wrapText="1"/>
    </xf>
    <xf numFmtId="0" fontId="6" fillId="0" borderId="0" xfId="0" applyFont="1" applyBorder="1" applyAlignment="1">
      <alignment vertical="center"/>
    </xf>
    <xf numFmtId="0" fontId="3" fillId="0" borderId="0" xfId="0" applyFont="1" applyBorder="1" applyAlignment="1">
      <alignment vertical="center" wrapText="1"/>
    </xf>
    <xf numFmtId="0" fontId="6" fillId="0" borderId="0" xfId="0" applyFont="1" applyFill="1" applyBorder="1" applyAlignment="1">
      <alignment vertical="center" wrapText="1"/>
    </xf>
    <xf numFmtId="3" fontId="6" fillId="0"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38" fillId="0" borderId="22" xfId="123" applyNumberFormat="1" applyFont="1" applyBorder="1">
      <alignment horizontal="right" wrapText="1" shrinkToFit="1"/>
    </xf>
    <xf numFmtId="3" fontId="43" fillId="0" borderId="22" xfId="123" applyNumberFormat="1" applyBorder="1">
      <alignment horizontal="right" wrapText="1" shrinkToFit="1"/>
    </xf>
    <xf numFmtId="0" fontId="6" fillId="0" borderId="0" xfId="77" applyFont="1" applyAlignment="1">
      <alignment horizontal="center" vertical="center"/>
    </xf>
    <xf numFmtId="0" fontId="6" fillId="0" borderId="0" xfId="0" applyFont="1" applyBorder="1" applyAlignment="1">
      <alignment horizontal="justify" wrapText="1"/>
    </xf>
    <xf numFmtId="0" fontId="3" fillId="0" borderId="0" xfId="0" applyFont="1" applyBorder="1" applyAlignment="1">
      <alignment horizontal="justify" vertical="top" wrapText="1"/>
    </xf>
    <xf numFmtId="0" fontId="3" fillId="0" borderId="0" xfId="0" applyFont="1" applyFill="1" applyBorder="1" applyAlignment="1">
      <alignment horizontal="justify" wrapText="1"/>
    </xf>
    <xf numFmtId="0" fontId="6" fillId="0" borderId="0" xfId="0" applyFont="1" applyFill="1" applyBorder="1" applyAlignment="1">
      <alignment vertical="top" wrapText="1"/>
    </xf>
    <xf numFmtId="0" fontId="6" fillId="0" borderId="0" xfId="0" applyFont="1" applyFill="1" applyBorder="1" applyAlignment="1">
      <alignment horizontal="justify" wrapText="1"/>
    </xf>
    <xf numFmtId="0" fontId="3" fillId="0" borderId="0" xfId="0" applyFont="1" applyFill="1" applyBorder="1" applyAlignment="1">
      <alignment horizontal="justify" vertical="top" wrapText="1"/>
    </xf>
    <xf numFmtId="0" fontId="6" fillId="0" borderId="0" xfId="57" applyFont="1" applyFill="1" applyBorder="1" applyAlignment="1">
      <alignment vertical="center"/>
    </xf>
    <xf numFmtId="164" fontId="6" fillId="0" borderId="0" xfId="75" applyNumberFormat="1" applyFont="1" applyFill="1" applyBorder="1" applyAlignment="1">
      <alignment horizontal="center" vertical="center" wrapText="1"/>
    </xf>
    <xf numFmtId="0" fontId="3" fillId="0" borderId="0" xfId="77" applyFont="1" applyAlignment="1">
      <alignment vertical="center"/>
    </xf>
    <xf numFmtId="0" fontId="2" fillId="0" borderId="0" xfId="77" applyFont="1" applyFill="1" applyAlignment="1">
      <alignment vertical="center"/>
    </xf>
    <xf numFmtId="0" fontId="6" fillId="0" borderId="28" xfId="74" applyFont="1" applyFill="1" applyBorder="1" applyAlignment="1">
      <alignment vertical="top" wrapText="1"/>
    </xf>
    <xf numFmtId="0" fontId="3" fillId="0" borderId="28" xfId="74" applyFont="1" applyFill="1" applyBorder="1" applyAlignment="1">
      <alignment vertical="top" wrapText="1"/>
    </xf>
    <xf numFmtId="0" fontId="43" fillId="0" borderId="13" xfId="127" applyNumberFormat="1" applyBorder="1" applyAlignment="1">
      <alignment wrapText="1" shrinkToFit="1"/>
    </xf>
    <xf numFmtId="3" fontId="3" fillId="0" borderId="0" xfId="0" applyNumberFormat="1" applyFont="1" applyFill="1" applyBorder="1"/>
    <xf numFmtId="0" fontId="29" fillId="0" borderId="33" xfId="57" applyFont="1" applyFill="1" applyBorder="1" applyAlignment="1">
      <alignment vertical="center" wrapText="1"/>
    </xf>
    <xf numFmtId="0" fontId="6" fillId="0" borderId="28" xfId="0" applyFont="1" applyFill="1" applyBorder="1" applyAlignment="1">
      <alignment vertical="center" wrapText="1"/>
    </xf>
    <xf numFmtId="0" fontId="6" fillId="0" borderId="22" xfId="0" applyFont="1" applyFill="1" applyBorder="1" applyAlignment="1">
      <alignment vertical="center" wrapText="1"/>
    </xf>
    <xf numFmtId="3" fontId="38" fillId="0" borderId="0" xfId="123" applyNumberFormat="1" applyFont="1" applyBorder="1">
      <alignment horizontal="right" wrapText="1" shrinkToFit="1"/>
    </xf>
    <xf numFmtId="0" fontId="6" fillId="0" borderId="0" xfId="0" applyFont="1" applyBorder="1" applyAlignment="1">
      <alignment horizontal="right" vertical="center" wrapText="1"/>
    </xf>
    <xf numFmtId="0" fontId="4" fillId="0" borderId="0" xfId="75" applyFont="1" applyFill="1" applyAlignment="1">
      <alignment vertical="top" wrapText="1"/>
    </xf>
    <xf numFmtId="0" fontId="6" fillId="0" borderId="0" xfId="0" applyFont="1" applyAlignment="1">
      <alignment horizontal="center" vertical="top" wrapText="1"/>
    </xf>
    <xf numFmtId="0" fontId="6" fillId="0" borderId="28" xfId="108" quotePrefix="1" applyFont="1" applyBorder="1" applyAlignment="1">
      <alignment horizontal="left" vertical="center" wrapText="1" indent="2" shrinkToFit="1"/>
    </xf>
    <xf numFmtId="3" fontId="3" fillId="0" borderId="0" xfId="0" applyNumberFormat="1" applyFont="1" applyFill="1" applyBorder="1" applyAlignment="1"/>
    <xf numFmtId="164" fontId="3" fillId="0" borderId="0" xfId="0" applyNumberFormat="1" applyFont="1" applyAlignment="1"/>
    <xf numFmtId="0" fontId="3" fillId="0" borderId="28" xfId="0" applyFont="1" applyFill="1" applyBorder="1" applyAlignment="1">
      <alignment vertical="top" wrapText="1"/>
    </xf>
    <xf numFmtId="0" fontId="3" fillId="0" borderId="38" xfId="0" applyFont="1" applyFill="1" applyBorder="1" applyAlignment="1">
      <alignment vertical="top" wrapText="1"/>
    </xf>
    <xf numFmtId="164" fontId="3" fillId="0" borderId="31" xfId="77" applyNumberFormat="1" applyFont="1" applyFill="1" applyBorder="1" applyAlignment="1">
      <alignment wrapText="1"/>
    </xf>
    <xf numFmtId="0" fontId="6" fillId="0" borderId="13" xfId="0" applyFont="1" applyFill="1" applyBorder="1" applyAlignment="1">
      <alignment vertical="center" wrapText="1"/>
    </xf>
    <xf numFmtId="3" fontId="3" fillId="0" borderId="44" xfId="0" applyNumberFormat="1" applyFont="1" applyFill="1" applyBorder="1" applyAlignment="1">
      <alignment horizontal="right"/>
    </xf>
    <xf numFmtId="3" fontId="3" fillId="0" borderId="43" xfId="0" applyNumberFormat="1" applyFont="1" applyFill="1" applyBorder="1" applyAlignment="1">
      <alignment horizontal="right"/>
    </xf>
    <xf numFmtId="0" fontId="3" fillId="0" borderId="22" xfId="0" applyFont="1" applyFill="1" applyBorder="1" applyAlignment="1">
      <alignment vertical="center" wrapText="1"/>
    </xf>
    <xf numFmtId="3" fontId="6" fillId="0" borderId="22" xfId="0" applyNumberFormat="1" applyFont="1" applyBorder="1" applyAlignment="1"/>
    <xf numFmtId="0" fontId="3" fillId="0" borderId="28" xfId="110" quotePrefix="1" applyBorder="1" applyAlignment="1">
      <alignment horizontal="left" wrapText="1" indent="3" shrinkToFit="1"/>
    </xf>
    <xf numFmtId="0" fontId="3" fillId="0" borderId="28" xfId="112" quotePrefix="1" applyBorder="1" applyAlignment="1">
      <alignment horizontal="left" vertical="center" wrapText="1" indent="4" shrinkToFit="1"/>
    </xf>
    <xf numFmtId="0" fontId="3" fillId="0" borderId="28" xfId="114" quotePrefix="1" applyBorder="1" applyAlignment="1">
      <alignment horizontal="left" vertical="center" wrapText="1" indent="5" shrinkToFit="1"/>
    </xf>
    <xf numFmtId="0" fontId="3" fillId="0" borderId="28" xfId="114" quotePrefix="1" applyBorder="1" applyAlignment="1">
      <alignment horizontal="left" vertical="center" wrapText="1" indent="6" shrinkToFit="1"/>
    </xf>
    <xf numFmtId="0" fontId="3" fillId="0" borderId="21" xfId="0" applyFont="1" applyBorder="1" applyAlignment="1">
      <alignment wrapText="1"/>
    </xf>
    <xf numFmtId="0" fontId="3" fillId="0" borderId="22" xfId="0" applyFont="1" applyBorder="1" applyAlignment="1">
      <alignment wrapText="1"/>
    </xf>
    <xf numFmtId="0" fontId="7" fillId="0" borderId="0" xfId="0" applyFont="1" applyBorder="1" applyAlignment="1">
      <alignment horizontal="left" vertical="center" wrapText="1"/>
    </xf>
    <xf numFmtId="0" fontId="3" fillId="0" borderId="0" xfId="57" applyFont="1" applyAlignment="1">
      <alignment horizontal="center" vertical="top"/>
    </xf>
    <xf numFmtId="164" fontId="31" fillId="0" borderId="37" xfId="57" applyNumberFormat="1" applyFont="1" applyFill="1" applyBorder="1" applyAlignment="1">
      <alignment horizontal="center" vertical="top" wrapText="1"/>
    </xf>
    <xf numFmtId="0" fontId="31" fillId="0" borderId="0" xfId="57" applyFont="1" applyFill="1" applyAlignment="1">
      <alignment horizontal="center" vertical="top" wrapText="1"/>
    </xf>
    <xf numFmtId="0" fontId="32" fillId="0" borderId="0" xfId="57" applyFont="1" applyFill="1" applyAlignment="1">
      <alignment vertical="top" wrapText="1"/>
    </xf>
    <xf numFmtId="3" fontId="3" fillId="0" borderId="25" xfId="0" applyNumberFormat="1" applyFont="1" applyFill="1" applyBorder="1" applyAlignment="1">
      <alignment horizontal="right" vertical="center"/>
    </xf>
    <xf numFmtId="164" fontId="32" fillId="0" borderId="15" xfId="57" applyNumberFormat="1" applyFont="1" applyFill="1" applyBorder="1" applyAlignment="1">
      <alignment horizontal="center" vertical="top" wrapText="1"/>
    </xf>
    <xf numFmtId="0" fontId="32" fillId="0" borderId="0" xfId="57" applyFont="1" applyFill="1" applyBorder="1" applyAlignment="1">
      <alignment vertical="top" wrapText="1"/>
    </xf>
    <xf numFmtId="0" fontId="6" fillId="53" borderId="0" xfId="0" applyFont="1" applyFill="1" applyAlignment="1">
      <alignment horizontal="center"/>
    </xf>
    <xf numFmtId="0" fontId="6" fillId="0" borderId="0" xfId="0" applyFont="1" applyFill="1" applyAlignment="1">
      <alignment horizontal="center" wrapText="1"/>
    </xf>
    <xf numFmtId="0" fontId="0" fillId="0" borderId="0" xfId="0"/>
    <xf numFmtId="0" fontId="3" fillId="0" borderId="18" xfId="0" applyFont="1" applyBorder="1" applyAlignment="1">
      <alignment vertical="top"/>
    </xf>
    <xf numFmtId="0" fontId="3" fillId="0" borderId="18" xfId="0" applyFont="1" applyFill="1" applyBorder="1" applyAlignment="1">
      <alignment vertical="top"/>
    </xf>
    <xf numFmtId="0" fontId="3" fillId="0" borderId="0" xfId="78" applyFont="1" applyAlignment="1">
      <alignment vertical="top"/>
    </xf>
    <xf numFmtId="0" fontId="3" fillId="0" borderId="0" xfId="56" applyFont="1" applyBorder="1" applyAlignment="1">
      <alignment vertical="top"/>
    </xf>
    <xf numFmtId="164" fontId="3" fillId="0" borderId="0" xfId="56" applyNumberFormat="1" applyFont="1" applyBorder="1" applyAlignment="1">
      <alignment horizontal="center" vertical="top"/>
    </xf>
    <xf numFmtId="0" fontId="6" fillId="51" borderId="0" xfId="56" applyFont="1" applyFill="1" applyBorder="1" applyAlignment="1">
      <alignment vertical="top"/>
    </xf>
    <xf numFmtId="0" fontId="3" fillId="0" borderId="0" xfId="56" applyFont="1" applyAlignment="1">
      <alignment vertical="top"/>
    </xf>
    <xf numFmtId="164" fontId="3" fillId="0" borderId="0" xfId="56" applyNumberFormat="1" applyFont="1" applyAlignment="1">
      <alignment vertical="top" wrapText="1"/>
    </xf>
    <xf numFmtId="164" fontId="3" fillId="0" borderId="0" xfId="56" applyNumberFormat="1" applyFont="1" applyAlignment="1">
      <alignment vertical="top"/>
    </xf>
    <xf numFmtId="0" fontId="6" fillId="0" borderId="0" xfId="78" applyFont="1" applyAlignment="1">
      <alignment horizontal="center" vertical="top"/>
    </xf>
    <xf numFmtId="0" fontId="6" fillId="0" borderId="0" xfId="0" applyFont="1" applyFill="1" applyBorder="1" applyAlignment="1">
      <alignment horizontal="center"/>
    </xf>
    <xf numFmtId="0" fontId="6" fillId="0" borderId="0" xfId="56" applyFont="1" applyAlignment="1">
      <alignment horizontal="center" vertical="top"/>
    </xf>
    <xf numFmtId="164" fontId="3" fillId="0" borderId="57" xfId="0" applyNumberFormat="1" applyFont="1" applyBorder="1" applyAlignment="1">
      <alignment horizontal="center" vertical="top"/>
    </xf>
    <xf numFmtId="164" fontId="3" fillId="0" borderId="57" xfId="0" applyNumberFormat="1" applyFont="1" applyFill="1" applyBorder="1" applyAlignment="1">
      <alignment horizontal="center" vertical="top"/>
    </xf>
    <xf numFmtId="164" fontId="3" fillId="0" borderId="0" xfId="77" applyNumberFormat="1" applyFont="1" applyFill="1" applyBorder="1" applyAlignment="1">
      <alignment vertical="center" wrapText="1"/>
    </xf>
    <xf numFmtId="164" fontId="52" fillId="53" borderId="0" xfId="57" applyNumberFormat="1" applyFont="1" applyFill="1" applyAlignment="1">
      <alignment vertical="top" wrapText="1"/>
    </xf>
    <xf numFmtId="0" fontId="6" fillId="0" borderId="60" xfId="0" applyFont="1" applyBorder="1" applyAlignment="1">
      <alignment vertical="center"/>
    </xf>
    <xf numFmtId="0" fontId="6" fillId="0" borderId="60" xfId="0" applyFont="1" applyBorder="1" applyAlignment="1">
      <alignment horizontal="right" vertical="center" wrapText="1"/>
    </xf>
    <xf numFmtId="0" fontId="3" fillId="0" borderId="60" xfId="0" applyFont="1" applyBorder="1" applyAlignment="1">
      <alignment horizontal="right" vertical="center" wrapText="1"/>
    </xf>
    <xf numFmtId="0" fontId="64" fillId="0" borderId="0" xfId="0" applyFont="1" applyAlignment="1">
      <alignment horizontal="center" vertical="center"/>
    </xf>
    <xf numFmtId="0" fontId="55" fillId="0" borderId="0" xfId="0" applyFont="1" applyAlignment="1">
      <alignment horizontal="center" vertical="center"/>
    </xf>
    <xf numFmtId="0" fontId="64" fillId="0" borderId="0" xfId="0" applyFont="1" applyAlignment="1">
      <alignment horizontal="justify" vertical="center"/>
    </xf>
    <xf numFmtId="0" fontId="55" fillId="0" borderId="0" xfId="0" applyFont="1" applyAlignment="1">
      <alignment horizontal="justify" vertical="center"/>
    </xf>
    <xf numFmtId="0" fontId="66" fillId="0" borderId="0" xfId="0" applyFont="1" applyAlignment="1">
      <alignment horizontal="justify" vertical="center"/>
    </xf>
    <xf numFmtId="0" fontId="71" fillId="0" borderId="0" xfId="0" applyFont="1" applyAlignment="1">
      <alignment horizontal="justify" vertical="center"/>
    </xf>
    <xf numFmtId="0" fontId="72" fillId="0" borderId="0" xfId="0" applyFont="1" applyAlignment="1">
      <alignment horizontal="justify" vertical="center"/>
    </xf>
    <xf numFmtId="0" fontId="53" fillId="0" borderId="0" xfId="0" applyFont="1" applyAlignment="1">
      <alignment vertical="center"/>
    </xf>
    <xf numFmtId="0" fontId="55" fillId="0" borderId="0" xfId="0" applyFont="1" applyAlignment="1">
      <alignment vertical="center"/>
    </xf>
    <xf numFmtId="3" fontId="6" fillId="0" borderId="60" xfId="0" applyNumberFormat="1" applyFont="1" applyFill="1" applyBorder="1"/>
    <xf numFmtId="3" fontId="6" fillId="0" borderId="60" xfId="0" applyNumberFormat="1" applyFont="1" applyFill="1" applyBorder="1" applyAlignment="1">
      <alignment horizontal="right"/>
    </xf>
    <xf numFmtId="3" fontId="3" fillId="0" borderId="60" xfId="0" applyNumberFormat="1" applyFont="1" applyFill="1" applyBorder="1" applyAlignment="1">
      <alignment horizontal="right"/>
    </xf>
    <xf numFmtId="164" fontId="3" fillId="0" borderId="60" xfId="77" applyNumberFormat="1" applyFont="1" applyFill="1" applyBorder="1" applyAlignment="1">
      <alignment horizontal="right" wrapText="1"/>
    </xf>
    <xf numFmtId="164" fontId="3" fillId="0" borderId="62" xfId="77" applyNumberFormat="1" applyFont="1" applyFill="1" applyBorder="1" applyAlignment="1">
      <alignment wrapText="1"/>
    </xf>
    <xf numFmtId="3" fontId="3" fillId="0" borderId="62" xfId="0" applyNumberFormat="1" applyFont="1" applyFill="1" applyBorder="1" applyAlignment="1"/>
    <xf numFmtId="0" fontId="3" fillId="0" borderId="0" xfId="57" applyFont="1"/>
    <xf numFmtId="164" fontId="6" fillId="0" borderId="60" xfId="77" applyNumberFormat="1" applyFont="1" applyFill="1" applyBorder="1" applyAlignment="1">
      <alignment horizontal="right" wrapText="1"/>
    </xf>
    <xf numFmtId="0" fontId="3" fillId="0" borderId="13" xfId="57" applyFont="1" applyBorder="1" applyAlignment="1">
      <alignment vertical="center" wrapText="1"/>
    </xf>
    <xf numFmtId="0" fontId="6" fillId="0" borderId="13" xfId="57" applyFont="1" applyBorder="1" applyAlignment="1">
      <alignment vertical="center" wrapText="1"/>
    </xf>
    <xf numFmtId="0" fontId="6" fillId="0" borderId="60" xfId="57" applyFont="1" applyBorder="1" applyAlignment="1">
      <alignment horizontal="right" vertical="center" wrapText="1"/>
    </xf>
    <xf numFmtId="3" fontId="38" fillId="0" borderId="60" xfId="127" applyNumberFormat="1" applyFont="1" applyBorder="1" applyAlignment="1">
      <alignment wrapText="1" shrinkToFit="1"/>
    </xf>
    <xf numFmtId="3" fontId="43" fillId="0" borderId="60" xfId="127" applyNumberFormat="1" applyBorder="1" applyAlignment="1">
      <alignment wrapText="1" shrinkToFit="1"/>
    </xf>
    <xf numFmtId="0" fontId="77" fillId="0" borderId="13" xfId="0" applyFont="1" applyBorder="1" applyAlignment="1">
      <alignment vertical="center" wrapText="1"/>
    </xf>
    <xf numFmtId="0" fontId="7" fillId="0" borderId="60" xfId="0" applyFont="1" applyBorder="1" applyAlignment="1">
      <alignment horizontal="right" vertical="center" wrapText="1"/>
    </xf>
    <xf numFmtId="0" fontId="6" fillId="0" borderId="60" xfId="0" applyFont="1" applyFill="1" applyBorder="1" applyAlignment="1">
      <alignment horizontal="right" vertical="center" wrapText="1"/>
    </xf>
    <xf numFmtId="0" fontId="43" fillId="0" borderId="28" xfId="127" applyNumberFormat="1" applyFont="1" applyBorder="1" applyAlignment="1">
      <alignment horizontal="left" wrapText="1" indent="4" shrinkToFit="1"/>
    </xf>
    <xf numFmtId="3" fontId="43" fillId="0" borderId="60" xfId="127" applyNumberFormat="1" applyBorder="1" applyAlignment="1">
      <alignment horizontal="right" wrapText="1" indent="1" shrinkToFit="1"/>
    </xf>
    <xf numFmtId="3" fontId="38" fillId="0" borderId="60" xfId="127" applyNumberFormat="1" applyFont="1" applyBorder="1" applyAlignment="1">
      <alignment horizontal="right" wrapText="1" indent="1" shrinkToFit="1"/>
    </xf>
    <xf numFmtId="3" fontId="38" fillId="0" borderId="60" xfId="123" applyNumberFormat="1" applyFont="1" applyBorder="1">
      <alignment horizontal="right" wrapText="1" shrinkToFit="1"/>
    </xf>
    <xf numFmtId="3" fontId="43" fillId="0" borderId="60" xfId="123" applyNumberFormat="1" applyBorder="1">
      <alignment horizontal="right" wrapText="1" shrinkToFit="1"/>
    </xf>
    <xf numFmtId="3" fontId="43" fillId="0" borderId="60" xfId="123" applyNumberFormat="1" applyFont="1" applyBorder="1">
      <alignment horizontal="right" wrapText="1" shrinkToFit="1"/>
    </xf>
    <xf numFmtId="3" fontId="43" fillId="0" borderId="60" xfId="127" applyNumberFormat="1" applyFont="1" applyBorder="1" applyAlignment="1">
      <alignment wrapText="1" shrinkToFit="1"/>
    </xf>
    <xf numFmtId="3" fontId="6" fillId="0" borderId="62" xfId="0" applyNumberFormat="1" applyFont="1" applyBorder="1" applyAlignment="1">
      <alignment horizontal="right" vertical="center"/>
    </xf>
    <xf numFmtId="3" fontId="6" fillId="0" borderId="60" xfId="0" applyNumberFormat="1" applyFont="1" applyFill="1" applyBorder="1" applyAlignment="1">
      <alignment horizontal="right" vertical="center"/>
    </xf>
    <xf numFmtId="3" fontId="3" fillId="0" borderId="60" xfId="0" applyNumberFormat="1" applyFont="1" applyFill="1" applyBorder="1" applyAlignment="1">
      <alignment horizontal="right" vertical="center"/>
    </xf>
    <xf numFmtId="3" fontId="3" fillId="0" borderId="0" xfId="75" applyNumberFormat="1" applyFont="1" applyFill="1" applyAlignment="1">
      <alignment vertical="top"/>
    </xf>
    <xf numFmtId="3" fontId="38" fillId="52" borderId="60" xfId="127" applyNumberFormat="1" applyFont="1" applyFill="1" applyBorder="1">
      <alignment horizontal="left" wrapText="1" indent="1" shrinkToFit="1"/>
    </xf>
    <xf numFmtId="3" fontId="3" fillId="0" borderId="62" xfId="0" applyNumberFormat="1" applyFont="1" applyFill="1" applyBorder="1" applyAlignment="1">
      <alignment vertical="center" wrapText="1"/>
    </xf>
    <xf numFmtId="3" fontId="38" fillId="0" borderId="60" xfId="127" applyNumberFormat="1" applyFont="1" applyBorder="1">
      <alignment horizontal="left" wrapText="1" indent="1" shrinkToFit="1"/>
    </xf>
    <xf numFmtId="3" fontId="0" fillId="0" borderId="0" xfId="0" applyNumberFormat="1"/>
    <xf numFmtId="3" fontId="2" fillId="0" borderId="0" xfId="77" applyNumberFormat="1" applyFont="1" applyAlignment="1">
      <alignment vertical="center"/>
    </xf>
    <xf numFmtId="0" fontId="6" fillId="0" borderId="0" xfId="77" applyFont="1" applyAlignment="1">
      <alignment vertical="center"/>
    </xf>
    <xf numFmtId="3" fontId="3" fillId="0" borderId="0" xfId="77" applyNumberFormat="1" applyFont="1" applyAlignment="1">
      <alignment vertical="center"/>
    </xf>
    <xf numFmtId="0" fontId="29" fillId="0" borderId="0" xfId="57" applyFont="1" applyFill="1" applyBorder="1" applyAlignment="1">
      <alignment vertical="center" wrapText="1"/>
    </xf>
    <xf numFmtId="3" fontId="3" fillId="0" borderId="62" xfId="0" applyNumberFormat="1" applyFont="1" applyFill="1" applyBorder="1" applyAlignment="1">
      <alignment horizontal="right"/>
    </xf>
    <xf numFmtId="3" fontId="3" fillId="0" borderId="0" xfId="75" applyNumberFormat="1" applyFont="1" applyFill="1"/>
    <xf numFmtId="3" fontId="6" fillId="0" borderId="62" xfId="0" applyNumberFormat="1" applyFont="1" applyBorder="1" applyAlignment="1">
      <alignment horizontal="right"/>
    </xf>
    <xf numFmtId="0" fontId="29" fillId="0" borderId="36" xfId="57" applyFont="1" applyFill="1" applyBorder="1" applyAlignment="1">
      <alignment vertical="center"/>
    </xf>
    <xf numFmtId="3" fontId="6" fillId="0" borderId="30" xfId="80" applyNumberFormat="1" applyFont="1" applyFill="1" applyBorder="1" applyAlignment="1">
      <alignment horizontal="right"/>
    </xf>
    <xf numFmtId="3" fontId="6" fillId="0" borderId="31" xfId="80" applyNumberFormat="1" applyFont="1" applyFill="1" applyBorder="1" applyAlignment="1">
      <alignment horizontal="right"/>
    </xf>
    <xf numFmtId="3" fontId="6" fillId="0" borderId="60" xfId="80" applyNumberFormat="1" applyFont="1" applyFill="1" applyBorder="1" applyAlignment="1">
      <alignment horizontal="right"/>
    </xf>
    <xf numFmtId="3" fontId="6" fillId="0" borderId="22" xfId="80" applyNumberFormat="1" applyFont="1" applyFill="1" applyBorder="1" applyAlignment="1">
      <alignment horizontal="right"/>
    </xf>
    <xf numFmtId="3" fontId="3" fillId="0" borderId="60" xfId="80" applyNumberFormat="1" applyFont="1" applyFill="1" applyBorder="1" applyAlignment="1">
      <alignment horizontal="right"/>
    </xf>
    <xf numFmtId="3" fontId="3" fillId="0" borderId="22" xfId="80" applyNumberFormat="1" applyFont="1" applyFill="1" applyBorder="1" applyAlignment="1">
      <alignment horizontal="right"/>
    </xf>
    <xf numFmtId="0" fontId="3" fillId="0" borderId="13" xfId="74" applyFont="1" applyFill="1" applyBorder="1" applyAlignment="1">
      <alignment horizontal="left" vertical="top" wrapText="1" indent="7"/>
    </xf>
    <xf numFmtId="0" fontId="3" fillId="0" borderId="13" xfId="74" applyFont="1" applyFill="1" applyBorder="1" applyAlignment="1">
      <alignment horizontal="left" vertical="top" wrapText="1"/>
    </xf>
    <xf numFmtId="3" fontId="3" fillId="0" borderId="30" xfId="80" applyNumberFormat="1" applyFont="1" applyBorder="1" applyAlignment="1">
      <alignment horizontal="right"/>
    </xf>
    <xf numFmtId="3" fontId="3" fillId="0" borderId="31" xfId="80" applyNumberFormat="1" applyFont="1" applyBorder="1" applyAlignment="1">
      <alignment horizontal="right"/>
    </xf>
    <xf numFmtId="3" fontId="76" fillId="0" borderId="60" xfId="80" applyNumberFormat="1" applyFont="1" applyFill="1" applyBorder="1" applyAlignment="1">
      <alignment horizontal="right"/>
    </xf>
    <xf numFmtId="3" fontId="76" fillId="0" borderId="22" xfId="80" applyNumberFormat="1" applyFont="1" applyFill="1" applyBorder="1" applyAlignment="1">
      <alignment horizontal="right"/>
    </xf>
    <xf numFmtId="0" fontId="29" fillId="0" borderId="36" xfId="79" applyFont="1" applyBorder="1" applyAlignment="1">
      <alignment wrapText="1"/>
    </xf>
    <xf numFmtId="164" fontId="7" fillId="0" borderId="36" xfId="76" applyNumberFormat="1" applyFont="1" applyFill="1" applyBorder="1" applyAlignment="1">
      <alignment wrapText="1"/>
    </xf>
    <xf numFmtId="164" fontId="3" fillId="0" borderId="32" xfId="76" applyNumberFormat="1" applyFont="1" applyFill="1" applyBorder="1" applyAlignment="1">
      <alignment wrapText="1"/>
    </xf>
    <xf numFmtId="164" fontId="3" fillId="0" borderId="32" xfId="76" applyNumberFormat="1" applyFont="1" applyFill="1" applyBorder="1" applyAlignment="1">
      <alignment horizontal="right" wrapText="1"/>
    </xf>
    <xf numFmtId="3" fontId="6" fillId="0" borderId="40" xfId="80" applyNumberFormat="1" applyFont="1" applyFill="1" applyBorder="1" applyAlignment="1">
      <alignment horizontal="right"/>
    </xf>
    <xf numFmtId="3" fontId="3" fillId="0" borderId="32" xfId="80" applyNumberFormat="1" applyFont="1" applyFill="1" applyBorder="1" applyAlignment="1">
      <alignment horizontal="right"/>
    </xf>
    <xf numFmtId="3" fontId="6" fillId="0" borderId="32" xfId="80" applyNumberFormat="1" applyFont="1" applyFill="1" applyBorder="1" applyAlignment="1">
      <alignment horizontal="right"/>
    </xf>
    <xf numFmtId="0" fontId="3" fillId="0" borderId="32" xfId="74" applyFont="1" applyFill="1" applyBorder="1" applyAlignment="1">
      <alignment horizontal="left" vertical="top" wrapText="1" indent="7"/>
    </xf>
    <xf numFmtId="0" fontId="3" fillId="0" borderId="40" xfId="74" applyFont="1" applyFill="1" applyBorder="1" applyAlignment="1">
      <alignment horizontal="left" vertical="top" wrapText="1" indent="7"/>
    </xf>
    <xf numFmtId="0" fontId="3" fillId="0" borderId="32" xfId="79" applyFont="1" applyFill="1" applyBorder="1" applyAlignment="1">
      <alignment horizontal="left" vertical="top" wrapText="1" indent="3"/>
    </xf>
    <xf numFmtId="0" fontId="3" fillId="0" borderId="32" xfId="74" applyFont="1" applyFill="1" applyBorder="1" applyAlignment="1">
      <alignment horizontal="left" vertical="top" wrapText="1" indent="3"/>
    </xf>
    <xf numFmtId="0" fontId="29" fillId="0" borderId="20" xfId="79" applyFont="1" applyFill="1" applyBorder="1" applyAlignment="1">
      <alignment wrapText="1"/>
    </xf>
    <xf numFmtId="0" fontId="3" fillId="0" borderId="60" xfId="57" applyFont="1" applyBorder="1" applyAlignment="1">
      <alignment horizontal="right" vertical="center" wrapText="1"/>
    </xf>
    <xf numFmtId="0" fontId="3" fillId="0" borderId="22" xfId="57" applyFont="1" applyBorder="1" applyAlignment="1">
      <alignment vertical="center" wrapText="1"/>
    </xf>
    <xf numFmtId="0" fontId="6" fillId="52" borderId="13" xfId="57" applyFont="1" applyFill="1" applyBorder="1" applyAlignment="1">
      <alignment vertical="center" wrapText="1"/>
    </xf>
    <xf numFmtId="0" fontId="56" fillId="0" borderId="13" xfId="57" applyFont="1" applyBorder="1" applyAlignment="1">
      <alignment horizontal="left" wrapText="1" indent="1"/>
    </xf>
    <xf numFmtId="3" fontId="56" fillId="0" borderId="60" xfId="57" applyNumberFormat="1" applyFont="1" applyBorder="1" applyAlignment="1">
      <alignment wrapText="1"/>
    </xf>
    <xf numFmtId="0" fontId="58" fillId="0" borderId="13" xfId="57" applyFont="1" applyBorder="1" applyAlignment="1">
      <alignment horizontal="left" wrapText="1" indent="2"/>
    </xf>
    <xf numFmtId="3" fontId="58" fillId="0" borderId="60" xfId="57" applyNumberFormat="1" applyFont="1" applyBorder="1" applyAlignment="1">
      <alignment wrapText="1"/>
    </xf>
    <xf numFmtId="0" fontId="58" fillId="0" borderId="13" xfId="57" applyFont="1" applyBorder="1" applyAlignment="1">
      <alignment horizontal="left" wrapText="1" indent="3"/>
    </xf>
    <xf numFmtId="3" fontId="58" fillId="0" borderId="60" xfId="57" applyNumberFormat="1" applyFont="1" applyFill="1" applyBorder="1" applyAlignment="1">
      <alignment wrapText="1"/>
    </xf>
    <xf numFmtId="0" fontId="58" fillId="0" borderId="13" xfId="57" applyFont="1" applyBorder="1" applyAlignment="1">
      <alignment horizontal="left" wrapText="1" indent="4"/>
    </xf>
    <xf numFmtId="3" fontId="58" fillId="0" borderId="25" xfId="57" applyNumberFormat="1" applyFont="1" applyBorder="1" applyAlignment="1">
      <alignment wrapText="1"/>
    </xf>
    <xf numFmtId="0" fontId="6" fillId="0" borderId="0" xfId="57" applyFont="1" applyAlignment="1">
      <alignment horizontal="center" vertical="center"/>
    </xf>
    <xf numFmtId="0" fontId="77" fillId="0" borderId="13" xfId="57" applyFont="1" applyBorder="1" applyAlignment="1">
      <alignment vertical="center" wrapText="1"/>
    </xf>
    <xf numFmtId="0" fontId="3" fillId="0" borderId="13" xfId="0" applyFont="1" applyBorder="1" applyAlignment="1">
      <alignment horizontal="left" vertical="center" wrapText="1" indent="1"/>
    </xf>
    <xf numFmtId="3" fontId="3" fillId="0" borderId="62" xfId="0" applyNumberFormat="1" applyFont="1" applyBorder="1" applyAlignment="1">
      <alignment horizontal="right" vertical="center"/>
    </xf>
    <xf numFmtId="164" fontId="3" fillId="0" borderId="62" xfId="77" applyNumberFormat="1" applyFont="1" applyBorder="1"/>
    <xf numFmtId="0" fontId="99" fillId="0" borderId="0" xfId="0" applyFont="1" applyBorder="1" applyAlignment="1">
      <alignment horizontal="center"/>
    </xf>
    <xf numFmtId="0" fontId="3" fillId="0" borderId="0" xfId="0" applyFont="1" applyAlignment="1">
      <alignment horizontal="center"/>
    </xf>
    <xf numFmtId="3" fontId="38" fillId="0" borderId="60" xfId="127" applyNumberFormat="1" applyFont="1" applyFill="1" applyBorder="1" applyAlignment="1">
      <alignment wrapText="1" shrinkToFit="1"/>
    </xf>
    <xf numFmtId="3" fontId="3" fillId="0" borderId="71" xfId="0" applyNumberFormat="1" applyFont="1" applyBorder="1" applyAlignment="1">
      <alignment horizontal="right" vertical="center"/>
    </xf>
    <xf numFmtId="164" fontId="3" fillId="0" borderId="60" xfId="77" applyNumberFormat="1" applyFont="1" applyFill="1" applyBorder="1" applyAlignment="1">
      <alignment vertical="center" wrapText="1"/>
    </xf>
    <xf numFmtId="0" fontId="4" fillId="0" borderId="0" xfId="77" applyFont="1" applyAlignment="1">
      <alignment vertical="center"/>
    </xf>
    <xf numFmtId="3" fontId="4" fillId="0" borderId="0" xfId="77" applyNumberFormat="1" applyFont="1" applyAlignment="1">
      <alignment vertical="center"/>
    </xf>
    <xf numFmtId="0" fontId="5" fillId="0" borderId="0" xfId="77" applyFont="1" applyFill="1" applyAlignment="1">
      <alignment vertical="center"/>
    </xf>
    <xf numFmtId="0" fontId="43" fillId="0" borderId="28" xfId="127" applyNumberFormat="1" applyFont="1" applyBorder="1" applyAlignment="1">
      <alignment horizontal="left" wrapText="1" indent="5" shrinkToFit="1"/>
    </xf>
    <xf numFmtId="164" fontId="3" fillId="0" borderId="22" xfId="77" applyNumberFormat="1" applyFont="1" applyBorder="1" applyAlignment="1">
      <alignment horizontal="right"/>
    </xf>
    <xf numFmtId="164" fontId="6" fillId="0" borderId="0" xfId="77" applyNumberFormat="1" applyFont="1" applyFill="1" applyBorder="1" applyAlignment="1">
      <alignment vertical="center" wrapText="1"/>
    </xf>
    <xf numFmtId="0" fontId="56" fillId="0" borderId="28" xfId="0" applyFont="1" applyBorder="1" applyAlignment="1">
      <alignment wrapText="1"/>
    </xf>
    <xf numFmtId="0" fontId="58" fillId="0" borderId="13" xfId="0" applyFont="1" applyBorder="1" applyAlignment="1">
      <alignment horizontal="left" wrapText="1" indent="2"/>
    </xf>
    <xf numFmtId="0" fontId="58" fillId="0" borderId="13" xfId="0" applyFont="1" applyBorder="1" applyAlignment="1">
      <alignment horizontal="left" wrapText="1" indent="3"/>
    </xf>
    <xf numFmtId="0" fontId="58" fillId="0" borderId="13" xfId="0" applyFont="1" applyBorder="1" applyAlignment="1">
      <alignment horizontal="left" wrapText="1" indent="4"/>
    </xf>
    <xf numFmtId="0" fontId="58" fillId="0" borderId="13" xfId="0" applyFont="1" applyBorder="1" applyAlignment="1">
      <alignment horizontal="left" wrapText="1" indent="5"/>
    </xf>
    <xf numFmtId="0" fontId="58" fillId="0" borderId="13" xfId="0" applyFont="1" applyBorder="1" applyAlignment="1">
      <alignment horizontal="left" wrapText="1" indent="6"/>
    </xf>
    <xf numFmtId="0" fontId="43" fillId="0" borderId="13" xfId="127" applyNumberFormat="1" applyBorder="1" applyAlignment="1">
      <alignment horizontal="left" wrapText="1" shrinkToFit="1"/>
    </xf>
    <xf numFmtId="0" fontId="43" fillId="0" borderId="13" xfId="127" applyNumberFormat="1" applyBorder="1" applyAlignment="1">
      <alignment horizontal="left" wrapText="1" indent="2" shrinkToFit="1"/>
    </xf>
    <xf numFmtId="3" fontId="43" fillId="0" borderId="22" xfId="123" applyNumberFormat="1" applyBorder="1" applyAlignment="1">
      <alignment horizontal="right" wrapText="1" shrinkToFit="1"/>
    </xf>
    <xf numFmtId="3" fontId="58" fillId="0" borderId="0" xfId="0" applyNumberFormat="1" applyFont="1" applyAlignment="1">
      <alignment wrapText="1"/>
    </xf>
    <xf numFmtId="0" fontId="3" fillId="0" borderId="13" xfId="0" applyFont="1" applyBorder="1" applyAlignment="1">
      <alignment horizontal="left" vertical="center" wrapText="1"/>
    </xf>
    <xf numFmtId="0" fontId="56" fillId="0" borderId="13" xfId="0" applyFont="1" applyBorder="1" applyAlignment="1">
      <alignment horizontal="left" wrapText="1" indent="1"/>
    </xf>
    <xf numFmtId="3" fontId="43" fillId="0" borderId="0" xfId="127" applyNumberFormat="1" applyAlignment="1">
      <alignment horizontal="right" wrapText="1" indent="1" shrinkToFit="1"/>
    </xf>
    <xf numFmtId="3" fontId="3" fillId="0" borderId="60" xfId="80" applyNumberFormat="1" applyFont="1" applyBorder="1" applyAlignment="1">
      <alignment horizontal="right"/>
    </xf>
    <xf numFmtId="3" fontId="3" fillId="0" borderId="71" xfId="80" applyNumberFormat="1" applyFont="1" applyFill="1" applyBorder="1" applyAlignment="1">
      <alignment horizontal="right"/>
    </xf>
    <xf numFmtId="0" fontId="29" fillId="0" borderId="59" xfId="77" applyFont="1" applyFill="1" applyBorder="1" applyAlignment="1">
      <alignment horizontal="left" vertical="top" wrapText="1"/>
    </xf>
    <xf numFmtId="164" fontId="6" fillId="0" borderId="0" xfId="0" applyNumberFormat="1" applyFont="1" applyBorder="1" applyAlignment="1">
      <alignment horizontal="center" vertical="center" wrapText="1"/>
    </xf>
    <xf numFmtId="3" fontId="6" fillId="0" borderId="62" xfId="0" applyNumberFormat="1" applyFont="1" applyFill="1" applyBorder="1" applyAlignment="1"/>
    <xf numFmtId="0" fontId="3" fillId="0" borderId="28" xfId="0" applyFont="1" applyBorder="1" applyAlignment="1">
      <alignment horizontal="justify" vertical="top" wrapText="1"/>
    </xf>
    <xf numFmtId="0" fontId="6" fillId="0" borderId="28" xfId="0" applyFont="1" applyBorder="1" applyAlignment="1">
      <alignment vertical="center" wrapText="1"/>
    </xf>
    <xf numFmtId="49" fontId="3" fillId="0" borderId="28" xfId="0" applyNumberFormat="1" applyFont="1" applyFill="1" applyBorder="1" applyAlignment="1">
      <alignment vertical="top" wrapText="1"/>
    </xf>
    <xf numFmtId="3" fontId="3" fillId="0" borderId="39" xfId="0" applyNumberFormat="1" applyFont="1" applyBorder="1" applyAlignment="1">
      <alignment horizontal="right" vertical="center"/>
    </xf>
    <xf numFmtId="0" fontId="3" fillId="0" borderId="62" xfId="0" applyFont="1" applyBorder="1" applyAlignment="1">
      <alignment vertical="center" wrapText="1"/>
    </xf>
    <xf numFmtId="3" fontId="6" fillId="0" borderId="62" xfId="0" applyNumberFormat="1" applyFont="1" applyBorder="1" applyAlignment="1">
      <alignment vertical="center"/>
    </xf>
    <xf numFmtId="3" fontId="3" fillId="0" borderId="62" xfId="0" applyNumberFormat="1" applyFont="1" applyBorder="1" applyAlignment="1">
      <alignment horizontal="right"/>
    </xf>
    <xf numFmtId="0" fontId="3" fillId="0" borderId="62" xfId="0" applyFont="1" applyBorder="1" applyAlignment="1">
      <alignment vertical="center"/>
    </xf>
    <xf numFmtId="3" fontId="3" fillId="0" borderId="49" xfId="0" applyNumberFormat="1" applyFont="1" applyBorder="1" applyAlignment="1">
      <alignment horizontal="right"/>
    </xf>
    <xf numFmtId="164" fontId="3" fillId="0" borderId="0" xfId="0" applyNumberFormat="1" applyFont="1" applyFill="1" applyBorder="1" applyAlignment="1">
      <alignment wrapText="1"/>
    </xf>
    <xf numFmtId="164" fontId="3" fillId="0" borderId="0" xfId="0" applyNumberFormat="1" applyFont="1" applyBorder="1" applyAlignment="1">
      <alignment wrapText="1"/>
    </xf>
    <xf numFmtId="164" fontId="3" fillId="0" borderId="0" xfId="0" applyNumberFormat="1" applyFont="1" applyBorder="1" applyAlignment="1">
      <alignment horizontal="left" wrapText="1"/>
    </xf>
    <xf numFmtId="3" fontId="3" fillId="0" borderId="62" xfId="0" applyNumberFormat="1" applyFont="1" applyBorder="1" applyAlignment="1">
      <alignment vertical="center"/>
    </xf>
    <xf numFmtId="3" fontId="3" fillId="0" borderId="25" xfId="0" applyNumberFormat="1" applyFont="1" applyFill="1" applyBorder="1" applyAlignment="1">
      <alignment horizontal="right"/>
    </xf>
    <xf numFmtId="0" fontId="3" fillId="0" borderId="38" xfId="74" applyFont="1" applyFill="1" applyBorder="1" applyAlignment="1">
      <alignment vertical="top" wrapText="1"/>
    </xf>
    <xf numFmtId="0" fontId="3" fillId="0" borderId="28" xfId="0" applyFont="1" applyBorder="1" applyAlignment="1">
      <alignment horizontal="left" wrapText="1"/>
    </xf>
    <xf numFmtId="0" fontId="3" fillId="0" borderId="34" xfId="0" applyFont="1" applyBorder="1" applyAlignment="1">
      <alignment vertical="center" wrapText="1"/>
    </xf>
    <xf numFmtId="164" fontId="3" fillId="0" borderId="60" xfId="77" applyNumberFormat="1" applyFont="1" applyFill="1" applyBorder="1" applyAlignment="1">
      <alignment horizontal="right" vertical="center" wrapText="1"/>
    </xf>
    <xf numFmtId="0" fontId="3" fillId="0" borderId="48" xfId="0" applyFont="1" applyBorder="1" applyAlignment="1">
      <alignment vertical="center" wrapText="1"/>
    </xf>
    <xf numFmtId="164" fontId="3" fillId="0" borderId="46" xfId="77" applyNumberFormat="1" applyFont="1" applyFill="1" applyBorder="1" applyAlignment="1">
      <alignment wrapText="1"/>
    </xf>
    <xf numFmtId="3" fontId="43" fillId="0" borderId="60" xfId="127" applyNumberFormat="1" applyFill="1" applyBorder="1" applyAlignment="1">
      <alignment wrapText="1" shrinkToFit="1"/>
    </xf>
    <xf numFmtId="3" fontId="3" fillId="0" borderId="71" xfId="0" applyNumberFormat="1" applyFont="1" applyBorder="1" applyAlignment="1">
      <alignment horizontal="right"/>
    </xf>
    <xf numFmtId="0" fontId="3" fillId="0" borderId="13" xfId="74" applyFont="1" applyFill="1" applyBorder="1" applyAlignment="1">
      <alignment horizontal="left" vertical="top" wrapText="1" indent="1"/>
    </xf>
    <xf numFmtId="3" fontId="38" fillId="0" borderId="60" xfId="127" applyNumberFormat="1" applyFont="1" applyFill="1" applyBorder="1">
      <alignment horizontal="left" wrapText="1" indent="1" shrinkToFit="1"/>
    </xf>
    <xf numFmtId="0" fontId="6" fillId="0" borderId="28" xfId="0" applyFont="1" applyFill="1" applyBorder="1" applyAlignment="1">
      <alignment horizontal="left" vertical="top" wrapText="1"/>
    </xf>
    <xf numFmtId="164" fontId="3" fillId="0" borderId="45" xfId="0" applyNumberFormat="1" applyFont="1" applyBorder="1" applyAlignment="1">
      <alignment wrapText="1"/>
    </xf>
    <xf numFmtId="0" fontId="6" fillId="0" borderId="0" xfId="0" applyFont="1" applyBorder="1" applyAlignment="1">
      <alignment wrapText="1"/>
    </xf>
    <xf numFmtId="0" fontId="2" fillId="0" borderId="0" xfId="0" applyFont="1" applyFill="1" applyBorder="1" applyAlignment="1">
      <alignment vertical="top" wrapText="1"/>
    </xf>
    <xf numFmtId="164" fontId="3" fillId="0" borderId="0" xfId="0" applyNumberFormat="1" applyFont="1" applyFill="1" applyBorder="1" applyAlignment="1">
      <alignment horizontal="center" wrapText="1"/>
    </xf>
    <xf numFmtId="0" fontId="3" fillId="0" borderId="0" xfId="0" applyFont="1" applyFill="1" applyAlignment="1">
      <alignment horizontal="center" vertical="center"/>
    </xf>
    <xf numFmtId="0" fontId="3" fillId="0" borderId="0" xfId="0" applyFont="1" applyBorder="1" applyAlignment="1">
      <alignment horizontal="center"/>
    </xf>
    <xf numFmtId="0" fontId="3" fillId="0" borderId="0" xfId="0" applyFont="1" applyFill="1" applyBorder="1" applyAlignment="1">
      <alignment horizontal="center"/>
    </xf>
    <xf numFmtId="0" fontId="6" fillId="53" borderId="0" xfId="0" applyFont="1" applyFill="1" applyAlignment="1">
      <alignment horizontal="center" vertical="center"/>
    </xf>
    <xf numFmtId="0" fontId="6" fillId="53" borderId="0" xfId="77" applyFont="1" applyFill="1" applyAlignment="1">
      <alignment horizontal="center"/>
    </xf>
    <xf numFmtId="0" fontId="6" fillId="53" borderId="0" xfId="57" applyFont="1" applyFill="1" applyAlignment="1">
      <alignment horizontal="center" vertical="center"/>
    </xf>
    <xf numFmtId="0" fontId="6" fillId="0" borderId="0" xfId="57" applyFont="1" applyFill="1" applyAlignment="1">
      <alignment horizontal="center" vertical="center"/>
    </xf>
    <xf numFmtId="0" fontId="6" fillId="0" borderId="0" xfId="76" applyFont="1" applyFill="1" applyAlignment="1">
      <alignment horizontal="center"/>
    </xf>
    <xf numFmtId="3" fontId="6" fillId="0" borderId="0" xfId="0" applyNumberFormat="1" applyFont="1" applyFill="1" applyAlignment="1">
      <alignment horizontal="center" wrapText="1"/>
    </xf>
    <xf numFmtId="0" fontId="2" fillId="0" borderId="0" xfId="0" applyFont="1" applyFill="1" applyAlignment="1">
      <alignment vertical="top"/>
    </xf>
    <xf numFmtId="0" fontId="6" fillId="53" borderId="0" xfId="77" applyFont="1" applyFill="1" applyAlignment="1">
      <alignment horizontal="center" vertical="center"/>
    </xf>
    <xf numFmtId="3" fontId="43" fillId="0" borderId="0" xfId="122" applyNumberFormat="1" applyFont="1" applyFill="1" applyAlignment="1">
      <alignment horizontal="right" wrapText="1"/>
    </xf>
    <xf numFmtId="0" fontId="3" fillId="0" borderId="0" xfId="0" applyFont="1" applyFill="1" applyAlignment="1">
      <alignment vertical="top"/>
    </xf>
    <xf numFmtId="3" fontId="43" fillId="0" borderId="0" xfId="123" applyNumberFormat="1" applyFont="1" applyFill="1">
      <alignment horizontal="right" wrapText="1" shrinkToFit="1"/>
    </xf>
    <xf numFmtId="3" fontId="58" fillId="0" borderId="0" xfId="0" applyNumberFormat="1" applyFont="1" applyFill="1" applyAlignment="1">
      <alignment wrapText="1"/>
    </xf>
    <xf numFmtId="3" fontId="43" fillId="0" borderId="0" xfId="122" applyNumberFormat="1" applyFill="1">
      <alignment horizontal="right"/>
    </xf>
    <xf numFmtId="164" fontId="6" fillId="0" borderId="72" xfId="0" applyNumberFormat="1" applyFont="1" applyBorder="1" applyAlignment="1">
      <alignment horizontal="left" vertical="center" wrapText="1"/>
    </xf>
    <xf numFmtId="164" fontId="3" fillId="0" borderId="32" xfId="77" applyNumberFormat="1" applyFont="1" applyFill="1" applyBorder="1" applyAlignment="1">
      <alignment horizontal="right" wrapText="1"/>
    </xf>
    <xf numFmtId="164" fontId="3" fillId="53" borderId="32" xfId="77" applyNumberFormat="1" applyFont="1" applyFill="1" applyBorder="1" applyAlignment="1">
      <alignment horizontal="right" wrapText="1"/>
    </xf>
    <xf numFmtId="0" fontId="38" fillId="0" borderId="28" xfId="127" applyNumberFormat="1" applyFont="1" applyFill="1" applyBorder="1" applyAlignment="1">
      <alignment horizontal="left" wrapText="1" indent="2" shrinkToFit="1"/>
    </xf>
    <xf numFmtId="0" fontId="43" fillId="0" borderId="28" xfId="127" applyNumberFormat="1" applyFill="1" applyBorder="1" applyAlignment="1">
      <alignment horizontal="left" wrapText="1" indent="3" shrinkToFit="1"/>
    </xf>
    <xf numFmtId="0" fontId="43" fillId="0" borderId="32" xfId="127" applyNumberFormat="1" applyFill="1" applyBorder="1" applyAlignment="1">
      <alignment horizontal="left" wrapText="1" indent="4" shrinkToFit="1"/>
    </xf>
    <xf numFmtId="0" fontId="38" fillId="0" borderId="32" xfId="127" applyNumberFormat="1" applyFont="1" applyFill="1" applyBorder="1" applyAlignment="1">
      <alignment horizontal="left" wrapText="1" indent="2" shrinkToFit="1"/>
    </xf>
    <xf numFmtId="0" fontId="43" fillId="0" borderId="32" xfId="127" applyNumberFormat="1" applyFill="1" applyBorder="1" applyAlignment="1">
      <alignment horizontal="left" wrapText="1" indent="3" shrinkToFit="1"/>
    </xf>
    <xf numFmtId="0" fontId="43" fillId="0" borderId="32" xfId="127" applyNumberFormat="1" applyFill="1" applyBorder="1" applyAlignment="1">
      <alignment horizontal="left" wrapText="1" indent="5" shrinkToFit="1"/>
    </xf>
    <xf numFmtId="164" fontId="3" fillId="0" borderId="32" xfId="77" applyNumberFormat="1" applyFont="1" applyFill="1" applyBorder="1" applyAlignment="1">
      <alignment wrapText="1"/>
    </xf>
    <xf numFmtId="164" fontId="6" fillId="0" borderId="32" xfId="77" applyNumberFormat="1" applyFont="1" applyFill="1" applyBorder="1" applyAlignment="1">
      <alignment wrapText="1"/>
    </xf>
    <xf numFmtId="0" fontId="29" fillId="0" borderId="36" xfId="0" applyFont="1" applyBorder="1" applyAlignment="1">
      <alignment vertical="center" wrapText="1"/>
    </xf>
    <xf numFmtId="0" fontId="3" fillId="0" borderId="32" xfId="0" applyFont="1" applyBorder="1" applyAlignment="1">
      <alignment vertical="center" wrapText="1"/>
    </xf>
    <xf numFmtId="0" fontId="3" fillId="0" borderId="32" xfId="0" applyFont="1" applyBorder="1" applyAlignment="1">
      <alignment horizontal="right" vertical="center" wrapText="1"/>
    </xf>
    <xf numFmtId="0" fontId="43" fillId="0" borderId="32" xfId="127" applyNumberFormat="1" applyFill="1" applyBorder="1" applyAlignment="1">
      <alignment horizontal="left" wrapText="1" indent="6" shrinkToFit="1"/>
    </xf>
    <xf numFmtId="0" fontId="38" fillId="0" borderId="32" xfId="127" applyNumberFormat="1" applyFont="1" applyBorder="1" applyAlignment="1">
      <alignment horizontal="left" wrapText="1" indent="2" shrinkToFit="1"/>
    </xf>
    <xf numFmtId="164" fontId="3" fillId="53" borderId="32" xfId="77" applyNumberFormat="1" applyFont="1" applyFill="1" applyBorder="1" applyAlignment="1">
      <alignment wrapText="1"/>
    </xf>
    <xf numFmtId="3" fontId="6" fillId="0" borderId="32" xfId="0" applyNumberFormat="1" applyFont="1" applyFill="1" applyBorder="1" applyAlignment="1">
      <alignment horizontal="right" vertical="center"/>
    </xf>
    <xf numFmtId="3" fontId="3" fillId="0" borderId="32" xfId="0" applyNumberFormat="1" applyFont="1" applyFill="1" applyBorder="1" applyAlignment="1">
      <alignment horizontal="right" vertical="center"/>
    </xf>
    <xf numFmtId="3" fontId="3" fillId="0" borderId="75" xfId="0" applyNumberFormat="1" applyFont="1" applyFill="1" applyBorder="1" applyAlignment="1">
      <alignment horizontal="right" vertical="center"/>
    </xf>
    <xf numFmtId="0" fontId="29" fillId="0" borderId="36" xfId="0" applyFont="1" applyBorder="1" applyAlignment="1">
      <alignment wrapText="1"/>
    </xf>
    <xf numFmtId="0" fontId="29" fillId="0" borderId="47" xfId="57" applyFont="1" applyFill="1" applyBorder="1" applyAlignment="1">
      <alignment vertical="center"/>
    </xf>
    <xf numFmtId="164" fontId="7" fillId="0" borderId="36" xfId="77" applyNumberFormat="1" applyFont="1" applyFill="1" applyBorder="1" applyAlignment="1">
      <alignment wrapText="1"/>
    </xf>
    <xf numFmtId="0" fontId="6" fillId="0" borderId="32" xfId="108" quotePrefix="1" applyFont="1" applyBorder="1" applyAlignment="1">
      <alignment horizontal="left" vertical="center" wrapText="1" indent="2" shrinkToFit="1"/>
    </xf>
    <xf numFmtId="0" fontId="3" fillId="0" borderId="32" xfId="110" quotePrefix="1" applyBorder="1" applyAlignment="1">
      <alignment horizontal="left" wrapText="1" indent="3" shrinkToFit="1"/>
    </xf>
    <xf numFmtId="0" fontId="3" fillId="0" borderId="32" xfId="112" quotePrefix="1" applyBorder="1" applyAlignment="1">
      <alignment horizontal="left" vertical="center" wrapText="1" indent="4" shrinkToFit="1"/>
    </xf>
    <xf numFmtId="164" fontId="3" fillId="0" borderId="45" xfId="77" applyNumberFormat="1" applyFont="1" applyFill="1" applyBorder="1" applyAlignment="1">
      <alignment wrapText="1"/>
    </xf>
    <xf numFmtId="3" fontId="6" fillId="0" borderId="0" xfId="0" applyNumberFormat="1" applyFont="1" applyFill="1" applyBorder="1"/>
    <xf numFmtId="164" fontId="6" fillId="0" borderId="45" xfId="77" applyNumberFormat="1" applyFont="1" applyFill="1" applyBorder="1" applyAlignment="1">
      <alignment wrapText="1"/>
    </xf>
    <xf numFmtId="0" fontId="43" fillId="0" borderId="0" xfId="127" applyNumberFormat="1" applyBorder="1" applyAlignment="1">
      <alignment horizontal="left" wrapText="1" indent="4" shrinkToFit="1"/>
    </xf>
    <xf numFmtId="164" fontId="3" fillId="0" borderId="0" xfId="77" applyNumberFormat="1" applyFont="1" applyFill="1" applyBorder="1" applyAlignment="1">
      <alignment horizontal="right"/>
    </xf>
    <xf numFmtId="0" fontId="7" fillId="0" borderId="0" xfId="0" applyFont="1" applyBorder="1" applyAlignment="1">
      <alignment vertical="center" wrapText="1"/>
    </xf>
    <xf numFmtId="0" fontId="6" fillId="0" borderId="0" xfId="0" applyFont="1" applyBorder="1" applyAlignment="1">
      <alignment horizontal="center"/>
    </xf>
    <xf numFmtId="0" fontId="6" fillId="0" borderId="0" xfId="77" applyFont="1" applyAlignment="1">
      <alignment horizontal="center"/>
    </xf>
    <xf numFmtId="3" fontId="3" fillId="0" borderId="32" xfId="0" applyNumberFormat="1" applyFont="1" applyFill="1" applyBorder="1"/>
    <xf numFmtId="0" fontId="43" fillId="0" borderId="32" xfId="127" applyNumberFormat="1" applyFill="1" applyBorder="1" applyAlignment="1">
      <alignment horizontal="left" wrapText="1" indent="7" shrinkToFit="1"/>
    </xf>
    <xf numFmtId="3" fontId="3" fillId="0" borderId="32" xfId="0" applyNumberFormat="1" applyFont="1" applyFill="1" applyBorder="1" applyAlignment="1">
      <alignment vertical="center"/>
    </xf>
    <xf numFmtId="0" fontId="0" fillId="0" borderId="72" xfId="0" applyBorder="1"/>
    <xf numFmtId="0" fontId="6" fillId="0" borderId="0" xfId="77" applyFont="1"/>
    <xf numFmtId="0" fontId="6" fillId="0" borderId="0" xfId="77" applyFont="1" applyFill="1" applyAlignment="1">
      <alignment horizontal="center" vertical="center"/>
    </xf>
    <xf numFmtId="0" fontId="6" fillId="0" borderId="0" xfId="77" applyFont="1" applyFill="1"/>
    <xf numFmtId="0" fontId="3" fillId="0" borderId="0" xfId="77" applyFont="1" applyFill="1"/>
    <xf numFmtId="0" fontId="63" fillId="0" borderId="0" xfId="57" applyFont="1"/>
    <xf numFmtId="164" fontId="7" fillId="0" borderId="0" xfId="75" applyNumberFormat="1" applyFont="1" applyFill="1" applyBorder="1" applyAlignment="1">
      <alignment horizontal="left" vertical="top" wrapText="1"/>
    </xf>
    <xf numFmtId="164" fontId="3" fillId="0" borderId="26" xfId="0" applyNumberFormat="1" applyFont="1" applyBorder="1" applyAlignment="1">
      <alignment horizontal="center" vertical="center" wrapText="1"/>
    </xf>
    <xf numFmtId="0" fontId="4" fillId="0" borderId="13" xfId="0" applyFont="1" applyBorder="1" applyAlignment="1">
      <alignment horizontal="justify" wrapText="1"/>
    </xf>
    <xf numFmtId="0" fontId="2" fillId="0" borderId="13" xfId="0" applyFont="1" applyBorder="1" applyAlignment="1">
      <alignment horizontal="justify" vertical="top" wrapText="1"/>
    </xf>
    <xf numFmtId="3" fontId="3" fillId="0" borderId="63" xfId="0" applyNumberFormat="1" applyFont="1" applyFill="1" applyBorder="1"/>
    <xf numFmtId="3" fontId="2" fillId="0" borderId="63" xfId="0" applyNumberFormat="1" applyFont="1" applyFill="1" applyBorder="1"/>
    <xf numFmtId="0" fontId="2" fillId="0" borderId="13" xfId="0" applyFont="1" applyBorder="1" applyAlignment="1">
      <alignment horizontal="justify" wrapText="1"/>
    </xf>
    <xf numFmtId="3" fontId="2" fillId="0" borderId="60" xfId="0" applyNumberFormat="1" applyFont="1" applyFill="1" applyBorder="1"/>
    <xf numFmtId="0" fontId="3" fillId="0" borderId="13" xfId="0" applyFont="1" applyBorder="1" applyAlignment="1">
      <alignment horizontal="left" wrapText="1"/>
    </xf>
    <xf numFmtId="0" fontId="6" fillId="0" borderId="0" xfId="0" applyFont="1" applyBorder="1" applyAlignment="1">
      <alignment horizontal="center" vertical="center"/>
    </xf>
    <xf numFmtId="164" fontId="6" fillId="0" borderId="22" xfId="77" applyNumberFormat="1" applyFont="1" applyFill="1" applyBorder="1" applyAlignment="1">
      <alignment horizontal="right" wrapText="1"/>
    </xf>
    <xf numFmtId="164" fontId="2" fillId="0" borderId="60" xfId="77" applyNumberFormat="1" applyFont="1" applyFill="1" applyBorder="1" applyAlignment="1">
      <alignment horizontal="right" wrapText="1"/>
    </xf>
    <xf numFmtId="164" fontId="2" fillId="0" borderId="22" xfId="77" applyNumberFormat="1" applyFont="1" applyFill="1" applyBorder="1" applyAlignment="1">
      <alignment horizontal="right" wrapText="1"/>
    </xf>
    <xf numFmtId="0" fontId="7" fillId="0" borderId="0" xfId="77" applyFont="1" applyFill="1" applyBorder="1" applyAlignment="1">
      <alignment vertical="top" wrapText="1"/>
    </xf>
    <xf numFmtId="164" fontId="3" fillId="0" borderId="0" xfId="0" applyNumberFormat="1" applyFont="1" applyFill="1" applyBorder="1" applyAlignment="1">
      <alignment horizontal="center" vertical="center" wrapText="1"/>
    </xf>
    <xf numFmtId="164" fontId="3" fillId="0" borderId="26" xfId="0" applyNumberFormat="1" applyFont="1" applyFill="1" applyBorder="1" applyAlignment="1">
      <alignment horizontal="center" vertical="center" wrapText="1"/>
    </xf>
    <xf numFmtId="164" fontId="3" fillId="0" borderId="21"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77" fillId="0" borderId="0" xfId="0" applyFont="1" applyFill="1" applyBorder="1" applyAlignment="1">
      <alignment vertical="center" wrapText="1"/>
    </xf>
    <xf numFmtId="0" fontId="7" fillId="0" borderId="0" xfId="0" applyFont="1" applyFill="1" applyBorder="1" applyAlignment="1">
      <alignment horizontal="right" vertical="center" wrapText="1"/>
    </xf>
    <xf numFmtId="2" fontId="2" fillId="0" borderId="0" xfId="77" applyNumberFormat="1" applyFont="1" applyFill="1" applyBorder="1" applyAlignment="1">
      <alignment horizontal="center" vertical="center" wrapText="1"/>
    </xf>
    <xf numFmtId="3" fontId="38" fillId="0" borderId="0" xfId="122" applyNumberFormat="1" applyFont="1" applyFill="1" applyBorder="1" applyAlignment="1">
      <alignment horizontal="right" wrapText="1"/>
    </xf>
    <xf numFmtId="0" fontId="3" fillId="0" borderId="0" xfId="0" applyFont="1" applyFill="1" applyBorder="1" applyAlignment="1">
      <alignment vertical="center" wrapText="1"/>
    </xf>
    <xf numFmtId="164" fontId="2" fillId="0" borderId="0" xfId="77" applyNumberFormat="1" applyFont="1" applyFill="1" applyBorder="1" applyAlignment="1">
      <alignment horizontal="right" wrapText="1"/>
    </xf>
    <xf numFmtId="3" fontId="2" fillId="0" borderId="0" xfId="0" applyNumberFormat="1" applyFont="1" applyFill="1" applyBorder="1"/>
    <xf numFmtId="164" fontId="6" fillId="0" borderId="0" xfId="77" applyNumberFormat="1" applyFont="1" applyFill="1" applyBorder="1" applyAlignment="1">
      <alignment horizontal="right" wrapText="1"/>
    </xf>
    <xf numFmtId="0" fontId="6" fillId="0" borderId="0" xfId="74" applyFont="1" applyFill="1" applyBorder="1" applyAlignment="1">
      <alignment vertical="top" wrapText="1"/>
    </xf>
    <xf numFmtId="164" fontId="3" fillId="0" borderId="34" xfId="0" applyNumberFormat="1" applyFont="1" applyFill="1" applyBorder="1" applyAlignment="1">
      <alignment horizontal="center" vertical="center" wrapText="1"/>
    </xf>
    <xf numFmtId="164" fontId="3" fillId="0" borderId="34" xfId="0" applyNumberFormat="1" applyFont="1" applyBorder="1" applyAlignment="1">
      <alignment horizontal="center" vertical="center" wrapText="1"/>
    </xf>
    <xf numFmtId="164" fontId="3" fillId="0" borderId="60" xfId="0" applyNumberFormat="1" applyFont="1" applyFill="1" applyBorder="1" applyAlignment="1">
      <alignment horizontal="center" vertical="center" wrapText="1"/>
    </xf>
    <xf numFmtId="164" fontId="3" fillId="0" borderId="62" xfId="0" applyNumberFormat="1" applyFont="1" applyFill="1" applyBorder="1" applyAlignment="1">
      <alignment horizontal="center" vertical="center" wrapText="1"/>
    </xf>
    <xf numFmtId="164" fontId="3" fillId="0" borderId="60" xfId="0" applyNumberFormat="1" applyFont="1" applyBorder="1" applyAlignment="1">
      <alignment horizontal="center" vertical="center" wrapText="1"/>
    </xf>
    <xf numFmtId="164" fontId="3" fillId="0" borderId="62" xfId="0" applyNumberFormat="1" applyFont="1" applyBorder="1" applyAlignment="1">
      <alignment horizontal="center" vertical="center" wrapText="1"/>
    </xf>
    <xf numFmtId="164" fontId="3" fillId="0" borderId="28" xfId="77" quotePrefix="1" applyNumberFormat="1" applyFont="1" applyFill="1" applyBorder="1" applyAlignment="1">
      <alignment horizontal="left" vertical="center" wrapText="1"/>
    </xf>
    <xf numFmtId="164" fontId="2" fillId="0" borderId="62" xfId="77" applyNumberFormat="1" applyFont="1" applyFill="1" applyBorder="1" applyAlignment="1">
      <alignment wrapText="1"/>
    </xf>
    <xf numFmtId="0" fontId="29" fillId="0" borderId="47" xfId="0" applyFont="1" applyBorder="1" applyAlignment="1">
      <alignment vertical="center"/>
    </xf>
    <xf numFmtId="0" fontId="3" fillId="0" borderId="77" xfId="0" applyFont="1" applyBorder="1" applyAlignment="1">
      <alignment vertical="center" wrapText="1"/>
    </xf>
    <xf numFmtId="0" fontId="77" fillId="0" borderId="77" xfId="0" applyFont="1" applyBorder="1" applyAlignment="1">
      <alignment vertical="center" wrapText="1"/>
    </xf>
    <xf numFmtId="3" fontId="43" fillId="0" borderId="60" xfId="127" applyNumberFormat="1" applyFill="1" applyBorder="1" applyAlignment="1">
      <alignment horizontal="right" wrapText="1" indent="1" shrinkToFit="1"/>
    </xf>
    <xf numFmtId="0" fontId="4" fillId="0" borderId="22" xfId="77" applyFont="1" applyFill="1" applyBorder="1" applyAlignment="1"/>
    <xf numFmtId="164" fontId="2" fillId="0" borderId="64" xfId="77" applyNumberFormat="1" applyFont="1" applyFill="1" applyBorder="1" applyAlignment="1">
      <alignment wrapText="1"/>
    </xf>
    <xf numFmtId="164" fontId="2" fillId="0" borderId="22" xfId="77" applyNumberFormat="1" applyFont="1" applyFill="1" applyBorder="1" applyAlignment="1">
      <alignment wrapText="1"/>
    </xf>
    <xf numFmtId="164" fontId="2" fillId="0" borderId="71" xfId="77" applyNumberFormat="1" applyFont="1" applyFill="1" applyBorder="1" applyAlignment="1">
      <alignment horizontal="right" wrapText="1"/>
    </xf>
    <xf numFmtId="164" fontId="3" fillId="0" borderId="22" xfId="77" applyNumberFormat="1" applyFont="1" applyFill="1" applyBorder="1" applyAlignment="1">
      <alignment horizontal="right" wrapText="1"/>
    </xf>
    <xf numFmtId="0" fontId="4" fillId="0" borderId="0" xfId="77" applyFont="1" applyFill="1"/>
    <xf numFmtId="3" fontId="6" fillId="0" borderId="0" xfId="0" applyNumberFormat="1" applyFont="1" applyBorder="1" applyAlignment="1">
      <alignment horizontal="right"/>
    </xf>
    <xf numFmtId="0" fontId="3" fillId="0" borderId="45" xfId="74" applyFont="1" applyFill="1" applyBorder="1" applyAlignment="1">
      <alignment vertical="top" wrapText="1"/>
    </xf>
    <xf numFmtId="3" fontId="3" fillId="0" borderId="0" xfId="0" applyNumberFormat="1" applyFont="1" applyBorder="1" applyAlignment="1">
      <alignment horizontal="right"/>
    </xf>
    <xf numFmtId="3" fontId="38" fillId="0" borderId="0" xfId="127" applyNumberFormat="1" applyFont="1" applyBorder="1" applyAlignment="1">
      <alignment wrapText="1" shrinkToFit="1"/>
    </xf>
    <xf numFmtId="3" fontId="43" fillId="0" borderId="25" xfId="127" applyNumberFormat="1" applyBorder="1" applyAlignment="1">
      <alignment wrapText="1" shrinkToFit="1"/>
    </xf>
    <xf numFmtId="3" fontId="6" fillId="0" borderId="32" xfId="0" applyNumberFormat="1" applyFont="1" applyFill="1" applyBorder="1" applyAlignment="1">
      <alignment vertical="center"/>
    </xf>
    <xf numFmtId="0" fontId="6" fillId="0" borderId="32" xfId="74" applyFont="1" applyFill="1" applyBorder="1" applyAlignment="1">
      <alignment vertical="top" wrapText="1"/>
    </xf>
    <xf numFmtId="3" fontId="6" fillId="0" borderId="32" xfId="0" applyNumberFormat="1" applyFont="1" applyBorder="1" applyAlignment="1">
      <alignment horizontal="right"/>
    </xf>
    <xf numFmtId="3" fontId="6" fillId="0" borderId="32" xfId="0" applyNumberFormat="1" applyFont="1" applyBorder="1" applyAlignment="1"/>
    <xf numFmtId="0" fontId="3" fillId="0" borderId="32" xfId="74" applyFont="1" applyFill="1" applyBorder="1" applyAlignment="1">
      <alignment vertical="top" wrapText="1"/>
    </xf>
    <xf numFmtId="3" fontId="3" fillId="0" borderId="32" xfId="0" applyNumberFormat="1" applyFont="1" applyBorder="1" applyAlignment="1">
      <alignment horizontal="right"/>
    </xf>
    <xf numFmtId="3" fontId="3" fillId="0" borderId="32" xfId="0" applyNumberFormat="1" applyFont="1" applyBorder="1" applyAlignment="1"/>
    <xf numFmtId="3" fontId="3" fillId="0" borderId="32" xfId="0" applyNumberFormat="1" applyFont="1" applyFill="1" applyBorder="1" applyAlignment="1">
      <alignment horizontal="right"/>
    </xf>
    <xf numFmtId="3" fontId="3" fillId="0" borderId="32" xfId="0" applyNumberFormat="1" applyFont="1" applyFill="1" applyBorder="1" applyAlignment="1"/>
    <xf numFmtId="3" fontId="6" fillId="0" borderId="32" xfId="0" applyNumberFormat="1" applyFont="1" applyFill="1" applyBorder="1" applyAlignment="1">
      <alignment horizontal="right"/>
    </xf>
    <xf numFmtId="3" fontId="6" fillId="0" borderId="32" xfId="0" applyNumberFormat="1" applyFont="1" applyFill="1" applyBorder="1" applyAlignment="1"/>
    <xf numFmtId="3" fontId="3" fillId="0" borderId="32" xfId="0" applyNumberFormat="1" applyFont="1" applyFill="1" applyBorder="1" applyAlignment="1">
      <alignment horizontal="center"/>
    </xf>
    <xf numFmtId="3" fontId="3" fillId="0" borderId="32" xfId="0" applyNumberFormat="1" applyFont="1" applyFill="1" applyBorder="1" applyAlignment="1">
      <alignment horizontal="right" wrapText="1"/>
    </xf>
    <xf numFmtId="3" fontId="3" fillId="0" borderId="32" xfId="0" applyNumberFormat="1" applyFont="1" applyFill="1" applyBorder="1" applyAlignment="1">
      <alignment wrapText="1"/>
    </xf>
    <xf numFmtId="0" fontId="3" fillId="0" borderId="32" xfId="0" applyFont="1" applyFill="1" applyBorder="1" applyAlignment="1">
      <alignment horizontal="left" vertical="top" wrapText="1"/>
    </xf>
    <xf numFmtId="0" fontId="3" fillId="0" borderId="32" xfId="0" applyFont="1" applyFill="1" applyBorder="1" applyAlignment="1">
      <alignment vertical="top" wrapText="1"/>
    </xf>
    <xf numFmtId="3" fontId="3" fillId="49" borderId="32" xfId="0" applyNumberFormat="1" applyFont="1" applyFill="1" applyBorder="1" applyAlignment="1">
      <alignment horizontal="right"/>
    </xf>
    <xf numFmtId="3" fontId="3" fillId="49" borderId="32" xfId="0" applyNumberFormat="1" applyFont="1" applyFill="1" applyBorder="1" applyAlignment="1"/>
    <xf numFmtId="0" fontId="3" fillId="0" borderId="76" xfId="0" applyFont="1" applyFill="1" applyBorder="1" applyAlignment="1">
      <alignment vertical="top" wrapText="1"/>
    </xf>
    <xf numFmtId="3" fontId="3" fillId="0" borderId="76" xfId="0" applyNumberFormat="1" applyFont="1" applyBorder="1" applyAlignment="1">
      <alignment horizontal="right"/>
    </xf>
    <xf numFmtId="0" fontId="3" fillId="0" borderId="38" xfId="0" applyFont="1" applyBorder="1" applyAlignment="1">
      <alignment horizontal="justify" wrapText="1"/>
    </xf>
    <xf numFmtId="0" fontId="6" fillId="0" borderId="32" xfId="0" applyFont="1" applyBorder="1" applyAlignment="1">
      <alignment horizontal="left" wrapText="1"/>
    </xf>
    <xf numFmtId="0" fontId="3" fillId="0" borderId="32" xfId="0" applyFont="1" applyBorder="1" applyAlignment="1">
      <alignment horizontal="justify" vertical="top" wrapText="1"/>
    </xf>
    <xf numFmtId="0" fontId="3" fillId="0" borderId="32" xfId="0" applyFont="1" applyBorder="1" applyAlignment="1">
      <alignment horizontal="justify" wrapText="1"/>
    </xf>
    <xf numFmtId="3" fontId="3" fillId="0" borderId="76" xfId="0" applyNumberFormat="1" applyFont="1" applyFill="1" applyBorder="1" applyAlignment="1">
      <alignment horizontal="right"/>
    </xf>
    <xf numFmtId="3" fontId="6" fillId="0" borderId="32" xfId="0" applyNumberFormat="1" applyFont="1" applyFill="1" applyBorder="1"/>
    <xf numFmtId="0" fontId="2" fillId="0" borderId="32" xfId="0" applyFont="1" applyFill="1" applyBorder="1" applyAlignment="1">
      <alignment vertical="top" wrapText="1"/>
    </xf>
    <xf numFmtId="3" fontId="3" fillId="0" borderId="71" xfId="0" applyNumberFormat="1" applyFont="1" applyFill="1" applyBorder="1" applyAlignment="1">
      <alignment horizontal="right"/>
    </xf>
    <xf numFmtId="164" fontId="3" fillId="0" borderId="0" xfId="75" applyNumberFormat="1" applyFont="1" applyFill="1" applyAlignment="1">
      <alignment horizontal="center" vertical="top" wrapText="1"/>
    </xf>
    <xf numFmtId="3" fontId="3" fillId="0" borderId="0" xfId="57" applyNumberFormat="1" applyFont="1" applyFill="1" applyAlignment="1">
      <alignment horizontal="center" vertical="top"/>
    </xf>
    <xf numFmtId="0" fontId="6" fillId="0" borderId="13" xfId="0" applyFont="1" applyBorder="1" applyAlignment="1">
      <alignment horizontal="left" wrapText="1"/>
    </xf>
    <xf numFmtId="0" fontId="6" fillId="0" borderId="13" xfId="0" applyFont="1" applyBorder="1" applyAlignment="1">
      <alignment horizontal="justify" wrapText="1"/>
    </xf>
    <xf numFmtId="164" fontId="3" fillId="0" borderId="0" xfId="70" applyNumberFormat="1" applyFont="1" applyFill="1" applyAlignment="1">
      <alignment vertical="top"/>
    </xf>
    <xf numFmtId="0" fontId="3" fillId="0" borderId="0" xfId="77" applyFont="1" applyAlignment="1">
      <alignment horizontal="center"/>
    </xf>
    <xf numFmtId="0" fontId="29" fillId="0" borderId="20" xfId="0" applyFont="1" applyBorder="1" applyAlignment="1">
      <alignment wrapText="1"/>
    </xf>
    <xf numFmtId="164" fontId="3" fillId="0" borderId="49" xfId="77" applyNumberFormat="1" applyFont="1" applyBorder="1"/>
    <xf numFmtId="0" fontId="3" fillId="0" borderId="13" xfId="0" applyFont="1" applyFill="1" applyBorder="1" applyAlignment="1">
      <alignment horizontal="left" vertical="top" wrapText="1" indent="3"/>
    </xf>
    <xf numFmtId="0" fontId="7" fillId="0" borderId="0" xfId="77" applyFont="1" applyFill="1" applyBorder="1" applyAlignment="1">
      <alignment horizontal="left" wrapText="1"/>
    </xf>
    <xf numFmtId="0" fontId="6" fillId="0" borderId="0" xfId="77" applyFont="1" applyFill="1" applyBorder="1" applyAlignment="1">
      <alignment vertical="center" wrapText="1"/>
    </xf>
    <xf numFmtId="0" fontId="3" fillId="0" borderId="64" xfId="74" applyFont="1" applyFill="1" applyBorder="1" applyAlignment="1">
      <alignment horizontal="left" vertical="top" wrapText="1" indent="4"/>
    </xf>
    <xf numFmtId="0" fontId="3" fillId="0" borderId="32" xfId="74" applyFont="1" applyFill="1" applyBorder="1" applyAlignment="1">
      <alignment horizontal="left" vertical="center" wrapText="1" indent="4"/>
    </xf>
    <xf numFmtId="0" fontId="3" fillId="0" borderId="0" xfId="0" applyFont="1" applyFill="1" applyBorder="1" applyAlignment="1">
      <alignment horizontal="left" vertical="top" wrapText="1"/>
    </xf>
    <xf numFmtId="164" fontId="29" fillId="0" borderId="0" xfId="0" applyNumberFormat="1" applyFont="1" applyAlignment="1">
      <alignment horizontal="center" wrapText="1"/>
    </xf>
    <xf numFmtId="0" fontId="6" fillId="0" borderId="0" xfId="57" applyFont="1" applyAlignment="1">
      <alignment horizontal="center"/>
    </xf>
    <xf numFmtId="0" fontId="6" fillId="0" borderId="0" xfId="77" applyFont="1" applyFill="1" applyBorder="1" applyAlignment="1">
      <alignment horizontal="center"/>
    </xf>
    <xf numFmtId="3" fontId="2" fillId="0" borderId="0" xfId="0" applyNumberFormat="1" applyFont="1" applyAlignment="1">
      <alignment vertical="top"/>
    </xf>
    <xf numFmtId="164" fontId="3" fillId="0" borderId="0" xfId="56" applyNumberFormat="1" applyFont="1" applyFill="1" applyAlignment="1">
      <alignment vertical="top"/>
    </xf>
    <xf numFmtId="3" fontId="3" fillId="0" borderId="0" xfId="0" applyNumberFormat="1" applyFont="1" applyFill="1" applyBorder="1" applyAlignment="1">
      <alignment horizontal="right" wrapText="1"/>
    </xf>
    <xf numFmtId="0" fontId="6" fillId="0" borderId="45" xfId="0" applyFont="1" applyFill="1" applyBorder="1" applyAlignment="1">
      <alignment horizontal="center" wrapText="1"/>
    </xf>
    <xf numFmtId="3" fontId="6" fillId="53" borderId="0" xfId="77" applyNumberFormat="1" applyFont="1" applyFill="1" applyAlignment="1">
      <alignment horizontal="center" vertical="center"/>
    </xf>
    <xf numFmtId="3" fontId="38" fillId="0" borderId="32" xfId="123" applyNumberFormat="1" applyFont="1" applyBorder="1">
      <alignment horizontal="right" wrapText="1" shrinkToFit="1"/>
    </xf>
    <xf numFmtId="3" fontId="43" fillId="0" borderId="32" xfId="123" applyNumberFormat="1" applyBorder="1">
      <alignment horizontal="right" wrapText="1" shrinkToFit="1"/>
    </xf>
    <xf numFmtId="0" fontId="56" fillId="0" borderId="45" xfId="0" applyFont="1" applyFill="1" applyBorder="1" applyAlignment="1">
      <alignment wrapText="1"/>
    </xf>
    <xf numFmtId="3" fontId="6" fillId="0" borderId="0" xfId="0" applyNumberFormat="1" applyFont="1" applyFill="1" applyBorder="1" applyAlignment="1">
      <alignment horizontal="right"/>
    </xf>
    <xf numFmtId="0" fontId="29" fillId="0" borderId="0" xfId="0" applyFont="1" applyBorder="1" applyAlignment="1">
      <alignment vertical="center"/>
    </xf>
    <xf numFmtId="3" fontId="38" fillId="0" borderId="0" xfId="127" applyNumberFormat="1" applyFont="1" applyBorder="1" applyAlignment="1">
      <alignment horizontal="right" wrapText="1" indent="1" shrinkToFit="1"/>
    </xf>
    <xf numFmtId="3" fontId="3" fillId="0" borderId="0" xfId="75" applyNumberFormat="1" applyFont="1" applyFill="1" applyBorder="1" applyAlignment="1">
      <alignment vertical="top"/>
    </xf>
    <xf numFmtId="3" fontId="38" fillId="0" borderId="0" xfId="122" applyNumberFormat="1" applyFont="1" applyFill="1" applyAlignment="1">
      <alignment horizontal="right" wrapText="1"/>
    </xf>
    <xf numFmtId="0" fontId="6" fillId="0" borderId="45" xfId="74" applyFont="1" applyFill="1" applyBorder="1" applyAlignment="1">
      <alignment vertical="top" wrapText="1"/>
    </xf>
    <xf numFmtId="164" fontId="3" fillId="0" borderId="84" xfId="57" applyNumberFormat="1" applyFont="1" applyFill="1" applyBorder="1" applyAlignment="1">
      <alignment horizontal="center" vertical="top"/>
    </xf>
    <xf numFmtId="0" fontId="30" fillId="0" borderId="66" xfId="57" applyFont="1" applyFill="1" applyBorder="1" applyAlignment="1">
      <alignment vertical="top"/>
    </xf>
    <xf numFmtId="3" fontId="51" fillId="0" borderId="0" xfId="57" applyNumberFormat="1" applyFont="1" applyFill="1" applyAlignment="1">
      <alignment horizontal="center" vertical="top" wrapText="1"/>
    </xf>
    <xf numFmtId="164" fontId="6" fillId="0" borderId="86" xfId="57" applyNumberFormat="1" applyFont="1" applyFill="1" applyBorder="1" applyAlignment="1">
      <alignment horizontal="center" vertical="top" wrapText="1"/>
    </xf>
    <xf numFmtId="164" fontId="6" fillId="0" borderId="0" xfId="57" applyNumberFormat="1" applyFont="1" applyFill="1" applyBorder="1" applyAlignment="1">
      <alignment horizontal="center" vertical="top" wrapText="1"/>
    </xf>
    <xf numFmtId="0" fontId="29" fillId="0" borderId="26" xfId="57" applyFont="1" applyBorder="1" applyAlignment="1">
      <alignment vertical="center"/>
    </xf>
    <xf numFmtId="0" fontId="7" fillId="0" borderId="21" xfId="57" applyFont="1" applyBorder="1" applyAlignment="1">
      <alignment vertical="center" wrapText="1"/>
    </xf>
    <xf numFmtId="0" fontId="3" fillId="0" borderId="0" xfId="57" applyFont="1" applyFill="1"/>
    <xf numFmtId="3" fontId="3" fillId="55" borderId="22" xfId="57" applyNumberFormat="1" applyFont="1" applyFill="1" applyBorder="1" applyAlignment="1">
      <alignment vertical="center"/>
    </xf>
    <xf numFmtId="0" fontId="3" fillId="52" borderId="22" xfId="57" applyFont="1" applyFill="1" applyBorder="1" applyAlignment="1">
      <alignment vertical="center" wrapText="1"/>
    </xf>
    <xf numFmtId="3" fontId="3" fillId="0" borderId="22" xfId="57" applyNumberFormat="1" applyFont="1" applyBorder="1" applyAlignment="1">
      <alignment vertical="center"/>
    </xf>
    <xf numFmtId="3" fontId="6" fillId="55" borderId="22" xfId="57" applyNumberFormat="1" applyFont="1" applyFill="1" applyBorder="1" applyAlignment="1">
      <alignment vertical="center"/>
    </xf>
    <xf numFmtId="0" fontId="3" fillId="0" borderId="22" xfId="57" applyFont="1" applyBorder="1" applyAlignment="1">
      <alignment vertical="center"/>
    </xf>
    <xf numFmtId="0" fontId="3" fillId="55" borderId="22" xfId="57" applyFont="1" applyFill="1" applyBorder="1" applyAlignment="1">
      <alignment vertical="center"/>
    </xf>
    <xf numFmtId="3" fontId="3" fillId="0" borderId="22" xfId="57" applyNumberFormat="1" applyFont="1" applyBorder="1" applyAlignment="1">
      <alignment horizontal="right" vertical="center"/>
    </xf>
    <xf numFmtId="3" fontId="3" fillId="55" borderId="22" xfId="57" applyNumberFormat="1" applyFont="1" applyFill="1" applyBorder="1" applyAlignment="1">
      <alignment horizontal="right" vertical="center"/>
    </xf>
    <xf numFmtId="3" fontId="6" fillId="0" borderId="22" xfId="57" applyNumberFormat="1" applyFont="1" applyBorder="1" applyAlignment="1">
      <alignment horizontal="right" vertical="center"/>
    </xf>
    <xf numFmtId="3" fontId="6" fillId="55" borderId="22" xfId="57" applyNumberFormat="1" applyFont="1" applyFill="1" applyBorder="1" applyAlignment="1">
      <alignment horizontal="right" vertical="center"/>
    </xf>
    <xf numFmtId="0" fontId="3" fillId="0" borderId="0" xfId="57" applyFont="1" applyFill="1" applyAlignment="1">
      <alignment vertical="center"/>
    </xf>
    <xf numFmtId="0" fontId="6" fillId="0" borderId="0" xfId="57" applyFont="1" applyFill="1" applyAlignment="1">
      <alignment vertical="center"/>
    </xf>
    <xf numFmtId="3" fontId="56" fillId="0" borderId="60" xfId="57" applyNumberFormat="1" applyFont="1" applyFill="1" applyBorder="1" applyAlignment="1">
      <alignment wrapText="1"/>
    </xf>
    <xf numFmtId="0" fontId="3" fillId="0" borderId="22" xfId="57" applyFont="1" applyFill="1" applyBorder="1" applyAlignment="1">
      <alignment vertical="center" wrapText="1"/>
    </xf>
    <xf numFmtId="3" fontId="56" fillId="55" borderId="22" xfId="57" applyNumberFormat="1" applyFont="1" applyFill="1" applyBorder="1" applyAlignment="1">
      <alignment wrapText="1"/>
    </xf>
    <xf numFmtId="3" fontId="58" fillId="55" borderId="22" xfId="57" applyNumberFormat="1" applyFont="1" applyFill="1" applyBorder="1" applyAlignment="1">
      <alignment wrapText="1"/>
    </xf>
    <xf numFmtId="0" fontId="58" fillId="0" borderId="27" xfId="57" applyFont="1" applyBorder="1" applyAlignment="1">
      <alignment horizontal="left" wrapText="1" indent="4"/>
    </xf>
    <xf numFmtId="3" fontId="58" fillId="55" borderId="71" xfId="57" applyNumberFormat="1" applyFont="1" applyFill="1" applyBorder="1" applyAlignment="1">
      <alignment wrapText="1"/>
    </xf>
    <xf numFmtId="0" fontId="6" fillId="0" borderId="0" xfId="74" applyFont="1" applyFill="1" applyBorder="1" applyAlignment="1">
      <alignment horizontal="right" vertical="top" wrapText="1"/>
    </xf>
    <xf numFmtId="3" fontId="6" fillId="0" borderId="0" xfId="75" applyNumberFormat="1" applyFont="1" applyFill="1" applyAlignment="1"/>
    <xf numFmtId="3" fontId="38" fillId="0" borderId="0" xfId="122" applyNumberFormat="1" applyFont="1" applyAlignment="1">
      <alignment horizontal="right" wrapText="1"/>
    </xf>
    <xf numFmtId="0" fontId="6" fillId="53" borderId="28" xfId="0" applyFont="1" applyFill="1" applyBorder="1" applyAlignment="1">
      <alignment vertical="center" wrapText="1"/>
    </xf>
    <xf numFmtId="164" fontId="6" fillId="53" borderId="28" xfId="77" applyNumberFormat="1" applyFont="1" applyFill="1" applyBorder="1" applyAlignment="1">
      <alignment wrapText="1"/>
    </xf>
    <xf numFmtId="164" fontId="3" fillId="53" borderId="60" xfId="77" applyNumberFormat="1" applyFont="1" applyFill="1" applyBorder="1" applyAlignment="1">
      <alignment horizontal="right" wrapText="1"/>
    </xf>
    <xf numFmtId="3" fontId="102" fillId="0" borderId="0" xfId="0" applyNumberFormat="1" applyFont="1" applyFill="1" applyAlignment="1">
      <alignment vertical="center" wrapText="1"/>
    </xf>
    <xf numFmtId="3" fontId="102" fillId="0" borderId="0" xfId="0" applyNumberFormat="1" applyFont="1" applyFill="1" applyAlignment="1">
      <alignment horizontal="center" vertical="center" wrapText="1"/>
    </xf>
    <xf numFmtId="3" fontId="103" fillId="0" borderId="0" xfId="0" applyNumberFormat="1" applyFont="1" applyFill="1" applyAlignment="1">
      <alignment vertical="center" wrapText="1"/>
    </xf>
    <xf numFmtId="164" fontId="2" fillId="0" borderId="0" xfId="0" applyNumberFormat="1" applyFont="1" applyBorder="1" applyAlignment="1">
      <alignment horizontal="center" vertical="top" wrapText="1"/>
    </xf>
    <xf numFmtId="164" fontId="3" fillId="53" borderId="60" xfId="77" applyNumberFormat="1" applyFont="1" applyFill="1" applyBorder="1" applyAlignment="1">
      <alignment horizontal="right" vertical="center" wrapText="1"/>
    </xf>
    <xf numFmtId="3" fontId="3" fillId="0" borderId="0" xfId="0" applyNumberFormat="1" applyFont="1"/>
    <xf numFmtId="3" fontId="6" fillId="0" borderId="0" xfId="0" applyNumberFormat="1" applyFont="1" applyFill="1" applyBorder="1" applyAlignment="1"/>
    <xf numFmtId="0" fontId="7" fillId="0" borderId="45" xfId="77" applyFont="1" applyFill="1" applyBorder="1" applyAlignment="1">
      <alignment vertical="top" wrapText="1"/>
    </xf>
    <xf numFmtId="164" fontId="3" fillId="0" borderId="32" xfId="76" applyNumberFormat="1" applyFont="1" applyFill="1" applyBorder="1" applyAlignment="1">
      <alignment vertical="center" wrapText="1"/>
    </xf>
    <xf numFmtId="164" fontId="3" fillId="0" borderId="64" xfId="76" applyNumberFormat="1" applyFont="1" applyFill="1" applyBorder="1" applyAlignment="1">
      <alignment horizontal="right" wrapText="1"/>
    </xf>
    <xf numFmtId="164" fontId="3" fillId="53" borderId="64" xfId="76" applyNumberFormat="1" applyFont="1" applyFill="1" applyBorder="1" applyAlignment="1">
      <alignment horizontal="right" wrapText="1"/>
    </xf>
    <xf numFmtId="164" fontId="3" fillId="53" borderId="32" xfId="76" applyNumberFormat="1" applyFont="1" applyFill="1" applyBorder="1" applyAlignment="1">
      <alignment wrapText="1"/>
    </xf>
    <xf numFmtId="164" fontId="6" fillId="0" borderId="32" xfId="76" applyNumberFormat="1" applyFont="1" applyBorder="1" applyAlignment="1">
      <alignment vertical="center"/>
    </xf>
    <xf numFmtId="164" fontId="6" fillId="0" borderId="32" xfId="76" applyNumberFormat="1" applyFont="1" applyBorder="1" applyAlignment="1">
      <alignment horizontal="right" vertical="center"/>
    </xf>
    <xf numFmtId="0" fontId="3" fillId="0" borderId="32" xfId="110" quotePrefix="1" applyBorder="1" applyAlignment="1">
      <alignment horizontal="left" vertical="center" wrapText="1" indent="3" shrinkToFit="1"/>
    </xf>
    <xf numFmtId="164" fontId="3" fillId="0" borderId="32" xfId="76" applyNumberFormat="1" applyFont="1" applyBorder="1" applyAlignment="1">
      <alignment horizontal="right" vertical="center"/>
    </xf>
    <xf numFmtId="0" fontId="38" fillId="0" borderId="32" xfId="127" applyNumberFormat="1" applyFont="1" applyBorder="1" applyAlignment="1">
      <alignment horizontal="left" vertical="center" wrapText="1" indent="2" shrinkToFit="1"/>
    </xf>
    <xf numFmtId="0" fontId="43" fillId="0" borderId="32" xfId="127" applyNumberFormat="1" applyFill="1" applyBorder="1" applyAlignment="1">
      <alignment horizontal="left" vertical="center" wrapText="1" indent="3" shrinkToFit="1"/>
    </xf>
    <xf numFmtId="0" fontId="3" fillId="0" borderId="75" xfId="74" applyFont="1" applyFill="1" applyBorder="1" applyAlignment="1">
      <alignment horizontal="left" vertical="center" wrapText="1" indent="4"/>
    </xf>
    <xf numFmtId="0" fontId="3" fillId="0" borderId="75" xfId="74" applyFont="1" applyFill="1" applyBorder="1" applyAlignment="1">
      <alignment horizontal="left" vertical="top" wrapText="1" indent="4"/>
    </xf>
    <xf numFmtId="164" fontId="3" fillId="0" borderId="32" xfId="76" applyNumberFormat="1" applyFont="1" applyBorder="1" applyAlignment="1">
      <alignment horizontal="center" vertical="center"/>
    </xf>
    <xf numFmtId="0" fontId="57" fillId="0" borderId="29" xfId="127" applyNumberFormat="1" applyFont="1" applyFill="1" applyBorder="1" applyAlignment="1">
      <alignment horizontal="left" wrapText="1" shrinkToFit="1"/>
    </xf>
    <xf numFmtId="0" fontId="104" fillId="0" borderId="13" xfId="127" applyNumberFormat="1" applyFont="1" applyFill="1" applyBorder="1" applyAlignment="1">
      <alignment wrapText="1" shrinkToFit="1"/>
    </xf>
    <xf numFmtId="164" fontId="6" fillId="0" borderId="13" xfId="76" applyNumberFormat="1" applyFont="1" applyFill="1" applyBorder="1" applyAlignment="1">
      <alignment horizontal="right" wrapText="1"/>
    </xf>
    <xf numFmtId="3" fontId="3" fillId="0" borderId="75" xfId="0" applyNumberFormat="1" applyFont="1" applyFill="1" applyBorder="1" applyAlignment="1">
      <alignment horizontal="right"/>
    </xf>
    <xf numFmtId="0" fontId="3" fillId="0" borderId="35" xfId="74" applyFont="1" applyFill="1" applyBorder="1" applyAlignment="1">
      <alignment horizontal="left" vertical="center" wrapText="1" indent="4"/>
    </xf>
    <xf numFmtId="0" fontId="3" fillId="0" borderId="32" xfId="110" quotePrefix="1" applyBorder="1" applyAlignment="1">
      <alignment horizontal="left" wrapText="1" indent="4" shrinkToFit="1"/>
    </xf>
    <xf numFmtId="0" fontId="43" fillId="0" borderId="0" xfId="127" applyNumberFormat="1" applyBorder="1" applyAlignment="1">
      <alignment horizontal="left" wrapText="1" indent="7" shrinkToFit="1"/>
    </xf>
    <xf numFmtId="0" fontId="43" fillId="0" borderId="0" xfId="127" applyNumberFormat="1" applyBorder="1" applyAlignment="1">
      <alignment horizontal="left" wrapText="1" indent="6" shrinkToFit="1"/>
    </xf>
    <xf numFmtId="0" fontId="3" fillId="0" borderId="76" xfId="74" applyFont="1" applyFill="1" applyBorder="1" applyAlignment="1">
      <alignment horizontal="left" vertical="center" wrapText="1" indent="4"/>
    </xf>
    <xf numFmtId="164" fontId="3" fillId="0" borderId="76" xfId="76" applyNumberFormat="1" applyFont="1" applyBorder="1" applyAlignment="1">
      <alignment horizontal="center" vertical="center"/>
    </xf>
    <xf numFmtId="0" fontId="43" fillId="0" borderId="72" xfId="127" applyNumberFormat="1" applyBorder="1" applyAlignment="1">
      <alignment horizontal="left" wrapText="1" indent="4" shrinkToFit="1"/>
    </xf>
    <xf numFmtId="164" fontId="3" fillId="0" borderId="76" xfId="76" applyNumberFormat="1" applyFont="1" applyBorder="1" applyAlignment="1">
      <alignment horizontal="right" vertical="center"/>
    </xf>
    <xf numFmtId="0" fontId="7" fillId="0" borderId="72" xfId="0" applyFont="1" applyBorder="1" applyAlignment="1">
      <alignment horizontal="left" vertical="center" wrapText="1"/>
    </xf>
    <xf numFmtId="0" fontId="3" fillId="0" borderId="0" xfId="0" applyFont="1" applyAlignment="1">
      <alignment horizontal="center"/>
    </xf>
    <xf numFmtId="0" fontId="6" fillId="0" borderId="0" xfId="77" applyFont="1" applyFill="1" applyBorder="1" applyAlignment="1">
      <alignment horizontal="left" vertical="center" wrapText="1"/>
    </xf>
    <xf numFmtId="0" fontId="38" fillId="0" borderId="0" xfId="127" applyNumberFormat="1" applyFont="1" applyBorder="1" applyAlignment="1">
      <alignment horizontal="left" wrapText="1" indent="2" shrinkToFit="1"/>
    </xf>
    <xf numFmtId="0" fontId="43" fillId="0" borderId="0" xfId="127" applyNumberFormat="1" applyAlignment="1">
      <alignment horizontal="left" wrapText="1" indent="3" shrinkToFit="1"/>
    </xf>
    <xf numFmtId="0" fontId="43" fillId="0" borderId="0" xfId="127" applyNumberFormat="1" applyAlignment="1">
      <alignment horizontal="left" wrapText="1" indent="4" shrinkToFit="1"/>
    </xf>
    <xf numFmtId="0" fontId="38" fillId="0" borderId="0" xfId="127" applyNumberFormat="1" applyFont="1" applyAlignment="1">
      <alignment horizontal="left" wrapText="1" indent="2" shrinkToFit="1"/>
    </xf>
    <xf numFmtId="0" fontId="43" fillId="0" borderId="0" xfId="127" applyNumberFormat="1" applyAlignment="1">
      <alignment horizontal="left" wrapText="1" indent="5" shrinkToFit="1"/>
    </xf>
    <xf numFmtId="0" fontId="29" fillId="0" borderId="33" xfId="0" applyFont="1" applyBorder="1" applyAlignment="1">
      <alignment vertical="center"/>
    </xf>
    <xf numFmtId="0" fontId="77" fillId="0" borderId="28" xfId="0" applyFont="1" applyBorder="1" applyAlignment="1">
      <alignment vertical="center" wrapText="1"/>
    </xf>
    <xf numFmtId="167" fontId="58" fillId="0" borderId="28" xfId="0" applyNumberFormat="1" applyFont="1" applyFill="1" applyBorder="1" applyAlignment="1">
      <alignment horizontal="left" wrapText="1" indent="3"/>
    </xf>
    <xf numFmtId="167" fontId="58" fillId="0" borderId="28" xfId="0" applyNumberFormat="1" applyFont="1" applyFill="1" applyBorder="1" applyAlignment="1">
      <alignment horizontal="left" wrapText="1" indent="4"/>
    </xf>
    <xf numFmtId="167" fontId="58" fillId="0" borderId="28" xfId="0" applyNumberFormat="1" applyFont="1" applyFill="1" applyBorder="1" applyAlignment="1">
      <alignment horizontal="left" wrapText="1" indent="5"/>
    </xf>
    <xf numFmtId="0" fontId="3" fillId="0" borderId="0" xfId="0" applyFont="1" applyBorder="1" applyAlignment="1">
      <alignment horizontal="left" vertical="center"/>
    </xf>
    <xf numFmtId="0" fontId="43" fillId="0" borderId="35" xfId="127" applyNumberFormat="1" applyFont="1" applyBorder="1" applyAlignment="1">
      <alignment horizontal="left" wrapText="1" indent="5" shrinkToFit="1"/>
    </xf>
    <xf numFmtId="0" fontId="3" fillId="0" borderId="0" xfId="75" applyFont="1" applyFill="1" applyBorder="1"/>
    <xf numFmtId="0" fontId="6" fillId="0" borderId="0" xfId="0" applyFont="1" applyAlignment="1">
      <alignment horizontal="left" vertical="center"/>
    </xf>
    <xf numFmtId="0" fontId="3" fillId="0" borderId="0" xfId="0" applyFont="1" applyAlignment="1">
      <alignment horizontal="left" vertical="center"/>
    </xf>
    <xf numFmtId="0" fontId="32" fillId="0" borderId="0" xfId="57" applyFont="1" applyFill="1" applyBorder="1" applyAlignment="1">
      <alignment wrapText="1"/>
    </xf>
    <xf numFmtId="164" fontId="3" fillId="0" borderId="85" xfId="75" applyNumberFormat="1" applyFont="1" applyFill="1" applyBorder="1" applyAlignment="1">
      <alignment wrapText="1"/>
    </xf>
    <xf numFmtId="164" fontId="3" fillId="0" borderId="85" xfId="75" applyNumberFormat="1" applyFont="1" applyFill="1" applyBorder="1" applyAlignment="1">
      <alignment horizontal="center" wrapText="1"/>
    </xf>
    <xf numFmtId="164" fontId="3" fillId="0" borderId="85" xfId="75" applyNumberFormat="1" applyFont="1" applyFill="1" applyBorder="1" applyAlignment="1">
      <alignment horizontal="center" vertical="center"/>
    </xf>
    <xf numFmtId="164" fontId="29" fillId="0" borderId="20" xfId="0" applyNumberFormat="1" applyFont="1" applyFill="1" applyBorder="1" applyAlignment="1">
      <alignment wrapText="1"/>
    </xf>
    <xf numFmtId="164" fontId="3" fillId="0" borderId="26" xfId="0" applyNumberFormat="1" applyFont="1" applyFill="1" applyBorder="1"/>
    <xf numFmtId="164" fontId="3" fillId="0" borderId="21" xfId="0" applyNumberFormat="1" applyFont="1" applyFill="1" applyBorder="1"/>
    <xf numFmtId="164" fontId="3" fillId="0" borderId="60" xfId="0" applyNumberFormat="1" applyFont="1" applyFill="1" applyBorder="1"/>
    <xf numFmtId="164" fontId="3" fillId="0" borderId="22" xfId="0" applyNumberFormat="1" applyFont="1" applyFill="1" applyBorder="1"/>
    <xf numFmtId="0" fontId="3" fillId="0" borderId="13" xfId="75" applyFont="1" applyFill="1" applyBorder="1"/>
    <xf numFmtId="167" fontId="58" fillId="0" borderId="13" xfId="0" applyNumberFormat="1" applyFont="1" applyFill="1" applyBorder="1" applyAlignment="1">
      <alignment horizontal="left" wrapText="1" indent="3"/>
    </xf>
    <xf numFmtId="167" fontId="58" fillId="0" borderId="13" xfId="0" applyNumberFormat="1" applyFont="1" applyFill="1" applyBorder="1" applyAlignment="1">
      <alignment horizontal="left" wrapText="1" indent="4"/>
    </xf>
    <xf numFmtId="167" fontId="58" fillId="0" borderId="13" xfId="0" applyNumberFormat="1" applyFont="1" applyFill="1" applyBorder="1" applyAlignment="1">
      <alignment horizontal="left" wrapText="1" indent="5"/>
    </xf>
    <xf numFmtId="167" fontId="58" fillId="0" borderId="13" xfId="0" applyNumberFormat="1" applyFont="1" applyFill="1" applyBorder="1" applyAlignment="1">
      <alignment horizontal="left" wrapText="1" indent="2"/>
    </xf>
    <xf numFmtId="167" fontId="58" fillId="0" borderId="27" xfId="0" applyNumberFormat="1" applyFont="1" applyFill="1" applyBorder="1" applyAlignment="1">
      <alignment horizontal="left" wrapText="1" indent="3"/>
    </xf>
    <xf numFmtId="0" fontId="3" fillId="0" borderId="30" xfId="74" applyFont="1" applyFill="1" applyBorder="1" applyAlignment="1">
      <alignment horizontal="left" vertical="top" wrapText="1"/>
    </xf>
    <xf numFmtId="0" fontId="3" fillId="0" borderId="31" xfId="74" applyFont="1" applyFill="1" applyBorder="1" applyAlignment="1">
      <alignment horizontal="left" vertical="top" wrapText="1"/>
    </xf>
    <xf numFmtId="0" fontId="4" fillId="0" borderId="13" xfId="0" applyFont="1" applyFill="1" applyBorder="1" applyAlignment="1">
      <alignment horizontal="left" wrapText="1"/>
    </xf>
    <xf numFmtId="0" fontId="38" fillId="0" borderId="60" xfId="127" applyNumberFormat="1" applyFont="1" applyFill="1" applyBorder="1">
      <alignment horizontal="left" wrapText="1" indent="1" shrinkToFit="1"/>
    </xf>
    <xf numFmtId="0" fontId="29" fillId="0" borderId="50" xfId="0" applyFont="1" applyBorder="1" applyAlignment="1">
      <alignment vertical="center"/>
    </xf>
    <xf numFmtId="0" fontId="6" fillId="0" borderId="50" xfId="0" applyFont="1" applyBorder="1" applyAlignment="1">
      <alignment vertical="center"/>
    </xf>
    <xf numFmtId="0" fontId="3" fillId="0" borderId="50" xfId="0" applyFont="1" applyBorder="1" applyAlignment="1">
      <alignment vertical="center" wrapText="1"/>
    </xf>
    <xf numFmtId="0" fontId="3" fillId="54" borderId="36" xfId="0" applyFont="1" applyFill="1" applyBorder="1" applyAlignment="1">
      <alignment vertical="center" wrapText="1"/>
    </xf>
    <xf numFmtId="0" fontId="6" fillId="54" borderId="36" xfId="0" applyFont="1" applyFill="1" applyBorder="1" applyAlignment="1">
      <alignment vertical="center"/>
    </xf>
    <xf numFmtId="0" fontId="77" fillId="0" borderId="92" xfId="0" applyFont="1" applyBorder="1" applyAlignment="1">
      <alignment vertical="center" wrapText="1"/>
    </xf>
    <xf numFmtId="0" fontId="7" fillId="0" borderId="92" xfId="0" applyFont="1" applyBorder="1" applyAlignment="1">
      <alignment vertical="center" wrapText="1"/>
    </xf>
    <xf numFmtId="0" fontId="6" fillId="53" borderId="93" xfId="0" applyFont="1" applyFill="1" applyBorder="1" applyAlignment="1">
      <alignment vertical="center" wrapText="1"/>
    </xf>
    <xf numFmtId="0" fontId="78" fillId="53" borderId="93" xfId="0" applyFont="1" applyFill="1" applyBorder="1" applyAlignment="1">
      <alignment horizontal="right" vertical="center" indent="1"/>
    </xf>
    <xf numFmtId="0" fontId="6" fillId="53" borderId="93" xfId="0" applyFont="1" applyFill="1" applyBorder="1" applyAlignment="1">
      <alignment horizontal="right" vertical="center"/>
    </xf>
    <xf numFmtId="3" fontId="6" fillId="49" borderId="93" xfId="77" applyNumberFormat="1" applyFont="1" applyFill="1" applyBorder="1" applyAlignment="1">
      <alignment horizontal="right" wrapText="1"/>
    </xf>
    <xf numFmtId="0" fontId="43" fillId="0" borderId="32" xfId="127" applyNumberFormat="1" applyFont="1" applyBorder="1" applyAlignment="1">
      <alignment wrapText="1" shrinkToFit="1"/>
    </xf>
    <xf numFmtId="3" fontId="3" fillId="49" borderId="93" xfId="77" applyNumberFormat="1" applyFont="1" applyFill="1" applyBorder="1" applyAlignment="1">
      <alignment horizontal="right" wrapText="1"/>
    </xf>
    <xf numFmtId="0" fontId="43" fillId="0" borderId="32" xfId="127" applyNumberFormat="1" applyFont="1" applyBorder="1" applyAlignment="1">
      <alignment horizontal="left" wrapText="1" indent="3" shrinkToFit="1"/>
    </xf>
    <xf numFmtId="0" fontId="3" fillId="49" borderId="93" xfId="77" applyFont="1" applyFill="1" applyBorder="1" applyAlignment="1">
      <alignment horizontal="right" wrapText="1"/>
    </xf>
    <xf numFmtId="0" fontId="3" fillId="0" borderId="93" xfId="74" applyFont="1" applyFill="1" applyBorder="1" applyAlignment="1">
      <alignment vertical="top" wrapText="1"/>
    </xf>
    <xf numFmtId="0" fontId="7" fillId="49" borderId="93" xfId="77" applyFont="1" applyFill="1" applyBorder="1" applyAlignment="1">
      <alignment horizontal="left" wrapText="1"/>
    </xf>
    <xf numFmtId="0" fontId="43" fillId="0" borderId="32" xfId="127" applyNumberFormat="1" applyFont="1" applyBorder="1" applyAlignment="1">
      <alignment horizontal="left" wrapText="1" indent="4" shrinkToFit="1"/>
    </xf>
    <xf numFmtId="0" fontId="43" fillId="0" borderId="32" xfId="127" applyNumberFormat="1" applyFont="1" applyBorder="1" applyAlignment="1">
      <alignment horizontal="left" wrapText="1" indent="5" shrinkToFit="1"/>
    </xf>
    <xf numFmtId="0" fontId="43" fillId="0" borderId="32" xfId="127" applyNumberFormat="1" applyFont="1" applyBorder="1" applyAlignment="1">
      <alignment horizontal="left" wrapText="1" indent="6" shrinkToFit="1"/>
    </xf>
    <xf numFmtId="0" fontId="43" fillId="0" borderId="32" xfId="127" applyNumberFormat="1" applyFont="1" applyBorder="1" applyAlignment="1">
      <alignment horizontal="left" wrapText="1" indent="7" shrinkToFit="1"/>
    </xf>
    <xf numFmtId="0" fontId="2" fillId="0" borderId="93" xfId="74" applyFont="1" applyFill="1" applyBorder="1" applyAlignment="1">
      <alignment vertical="top" wrapText="1"/>
    </xf>
    <xf numFmtId="0" fontId="43" fillId="0" borderId="32" xfId="127" applyNumberFormat="1" applyBorder="1" applyAlignment="1">
      <alignment horizontal="left" wrapText="1" indent="4" shrinkToFit="1"/>
    </xf>
    <xf numFmtId="0" fontId="43" fillId="0" borderId="32" xfId="127" applyNumberFormat="1" applyBorder="1" applyAlignment="1">
      <alignment horizontal="left" wrapText="1" indent="5" shrinkToFit="1"/>
    </xf>
    <xf numFmtId="0" fontId="43" fillId="0" borderId="32" xfId="127" applyNumberFormat="1" applyBorder="1" applyAlignment="1">
      <alignment horizontal="left" wrapText="1" indent="6" shrinkToFit="1"/>
    </xf>
    <xf numFmtId="0" fontId="3" fillId="0" borderId="32" xfId="110" quotePrefix="1" applyFont="1" applyBorder="1" applyAlignment="1">
      <alignment horizontal="left" wrapText="1" indent="3" shrinkToFit="1"/>
    </xf>
    <xf numFmtId="0" fontId="3" fillId="0" borderId="32" xfId="112" quotePrefix="1" applyFont="1" applyBorder="1" applyAlignment="1">
      <alignment horizontal="left" vertical="center" wrapText="1" indent="4" shrinkToFit="1"/>
    </xf>
    <xf numFmtId="0" fontId="3" fillId="0" borderId="32" xfId="114" quotePrefix="1" applyFont="1" applyBorder="1" applyAlignment="1">
      <alignment horizontal="left" vertical="center" wrapText="1" indent="5" shrinkToFit="1"/>
    </xf>
    <xf numFmtId="0" fontId="3" fillId="0" borderId="32" xfId="114" quotePrefix="1" applyFont="1" applyBorder="1" applyAlignment="1">
      <alignment horizontal="left" vertical="center" wrapText="1" indent="6" shrinkToFit="1"/>
    </xf>
    <xf numFmtId="0" fontId="3" fillId="0" borderId="75" xfId="74" applyFont="1" applyFill="1" applyBorder="1" applyAlignment="1">
      <alignment vertical="top" wrapText="1"/>
    </xf>
    <xf numFmtId="3" fontId="7" fillId="49" borderId="93" xfId="77" applyNumberFormat="1" applyFont="1" applyFill="1" applyBorder="1" applyAlignment="1">
      <alignment horizontal="left" wrapText="1"/>
    </xf>
    <xf numFmtId="49" fontId="3" fillId="0" borderId="93" xfId="0" applyNumberFormat="1" applyFont="1" applyFill="1" applyBorder="1" applyAlignment="1">
      <alignment vertical="top" wrapText="1"/>
    </xf>
    <xf numFmtId="49" fontId="3" fillId="0" borderId="94" xfId="0" applyNumberFormat="1" applyFont="1" applyFill="1" applyBorder="1" applyAlignment="1">
      <alignment vertical="top" wrapText="1"/>
    </xf>
    <xf numFmtId="3" fontId="3" fillId="49" borderId="94" xfId="77" applyNumberFormat="1" applyFont="1" applyFill="1" applyBorder="1" applyAlignment="1">
      <alignment horizontal="right" vertical="top" wrapText="1"/>
    </xf>
    <xf numFmtId="3" fontId="7" fillId="49" borderId="94" xfId="77" applyNumberFormat="1" applyFont="1" applyFill="1" applyBorder="1" applyAlignment="1">
      <alignment horizontal="left" wrapText="1"/>
    </xf>
    <xf numFmtId="0" fontId="6" fillId="53" borderId="13" xfId="0" quotePrefix="1" applyFont="1" applyFill="1" applyBorder="1" applyAlignment="1">
      <alignment vertical="center" wrapText="1"/>
    </xf>
    <xf numFmtId="3" fontId="38" fillId="53" borderId="60" xfId="127" applyNumberFormat="1" applyFont="1" applyFill="1" applyBorder="1">
      <alignment horizontal="left" wrapText="1" indent="1" shrinkToFit="1"/>
    </xf>
    <xf numFmtId="0" fontId="3" fillId="53" borderId="22" xfId="0" applyFont="1" applyFill="1" applyBorder="1" applyAlignment="1">
      <alignment vertical="center" wrapText="1"/>
    </xf>
    <xf numFmtId="0" fontId="43" fillId="0" borderId="14" xfId="127" applyNumberFormat="1" applyBorder="1" applyAlignment="1">
      <alignment horizontal="left" wrapText="1" indent="4" shrinkToFit="1"/>
    </xf>
    <xf numFmtId="3" fontId="3" fillId="0" borderId="39" xfId="0" applyNumberFormat="1" applyFont="1" applyBorder="1" applyAlignment="1">
      <alignment horizontal="right"/>
    </xf>
    <xf numFmtId="0" fontId="7" fillId="0" borderId="0" xfId="0" applyFont="1" applyBorder="1" applyAlignment="1">
      <alignment horizontal="center" wrapText="1"/>
    </xf>
    <xf numFmtId="0" fontId="7" fillId="0" borderId="0" xfId="0" applyFont="1" applyBorder="1" applyAlignment="1">
      <alignment horizontal="left" wrapText="1"/>
    </xf>
    <xf numFmtId="0" fontId="29" fillId="0" borderId="36" xfId="79" applyFont="1" applyFill="1" applyBorder="1" applyAlignment="1">
      <alignment wrapText="1"/>
    </xf>
    <xf numFmtId="164" fontId="7" fillId="0" borderId="32" xfId="77" applyNumberFormat="1" applyFont="1" applyFill="1" applyBorder="1" applyAlignment="1">
      <alignment wrapText="1"/>
    </xf>
    <xf numFmtId="164" fontId="3" fillId="0" borderId="40" xfId="77" applyNumberFormat="1" applyFont="1" applyFill="1" applyBorder="1" applyAlignment="1">
      <alignment horizontal="right" wrapText="1"/>
    </xf>
    <xf numFmtId="164" fontId="3" fillId="0" borderId="40" xfId="77" applyNumberFormat="1" applyFont="1" applyFill="1" applyBorder="1" applyAlignment="1">
      <alignment wrapText="1"/>
    </xf>
    <xf numFmtId="3" fontId="76" fillId="0" borderId="32" xfId="80" applyNumberFormat="1" applyFont="1" applyFill="1" applyBorder="1" applyAlignment="1">
      <alignment horizontal="right"/>
    </xf>
    <xf numFmtId="0" fontId="3" fillId="0" borderId="32" xfId="74" applyFont="1" applyFill="1" applyBorder="1" applyAlignment="1">
      <alignment horizontal="left" vertical="top" wrapText="1" indent="8"/>
    </xf>
    <xf numFmtId="0" fontId="29" fillId="0" borderId="30" xfId="57" applyFont="1" applyFill="1" applyBorder="1" applyAlignment="1">
      <alignment vertical="center"/>
    </xf>
    <xf numFmtId="164" fontId="7" fillId="0" borderId="31" xfId="77" applyNumberFormat="1" applyFont="1" applyFill="1" applyBorder="1" applyAlignment="1">
      <alignment wrapText="1"/>
    </xf>
    <xf numFmtId="164" fontId="3" fillId="53" borderId="22" xfId="77" applyNumberFormat="1" applyFont="1" applyFill="1" applyBorder="1" applyAlignment="1">
      <alignment wrapText="1"/>
    </xf>
    <xf numFmtId="164" fontId="3" fillId="0" borderId="45" xfId="0" applyNumberFormat="1" applyFont="1" applyBorder="1" applyAlignment="1">
      <alignment vertical="center" wrapText="1"/>
    </xf>
    <xf numFmtId="3" fontId="3" fillId="0" borderId="60" xfId="80" applyNumberFormat="1" applyFont="1" applyFill="1" applyBorder="1" applyAlignment="1">
      <alignment horizontal="right" vertical="center"/>
    </xf>
    <xf numFmtId="3" fontId="3" fillId="0" borderId="22" xfId="80" applyNumberFormat="1" applyFont="1" applyFill="1" applyBorder="1" applyAlignment="1">
      <alignment horizontal="right" vertical="center"/>
    </xf>
    <xf numFmtId="3" fontId="6" fillId="0" borderId="30" xfId="80" applyNumberFormat="1" applyFont="1" applyBorder="1" applyAlignment="1">
      <alignment horizontal="right"/>
    </xf>
    <xf numFmtId="3" fontId="6" fillId="0" borderId="31" xfId="80" applyNumberFormat="1" applyFont="1" applyBorder="1" applyAlignment="1">
      <alignment horizontal="right"/>
    </xf>
    <xf numFmtId="0" fontId="3" fillId="0" borderId="63" xfId="79" applyFont="1" applyFill="1" applyBorder="1" applyAlignment="1">
      <alignment horizontal="left" vertical="top" wrapText="1" indent="3"/>
    </xf>
    <xf numFmtId="0" fontId="3" fillId="0" borderId="64" xfId="79" applyFont="1" applyFill="1" applyBorder="1" applyAlignment="1">
      <alignment horizontal="left" vertical="top" wrapText="1" indent="3"/>
    </xf>
    <xf numFmtId="3" fontId="6" fillId="0" borderId="62" xfId="80" applyNumberFormat="1" applyFont="1" applyFill="1" applyBorder="1" applyAlignment="1">
      <alignment horizontal="right"/>
    </xf>
    <xf numFmtId="0" fontId="3" fillId="0" borderId="64" xfId="74" applyFont="1" applyFill="1" applyBorder="1" applyAlignment="1">
      <alignment horizontal="left" vertical="top" wrapText="1" indent="3"/>
    </xf>
    <xf numFmtId="3" fontId="3" fillId="0" borderId="62" xfId="80" applyNumberFormat="1" applyFont="1" applyBorder="1" applyAlignment="1">
      <alignment horizontal="right"/>
    </xf>
    <xf numFmtId="3" fontId="3" fillId="0" borderId="62" xfId="80" applyNumberFormat="1" applyFont="1" applyFill="1" applyBorder="1" applyAlignment="1">
      <alignment horizontal="right"/>
    </xf>
    <xf numFmtId="0" fontId="2" fillId="0" borderId="0" xfId="74" applyFont="1" applyFill="1" applyBorder="1" applyAlignment="1">
      <alignment horizontal="left" vertical="top" wrapText="1"/>
    </xf>
    <xf numFmtId="164" fontId="3" fillId="0" borderId="22" xfId="0" applyNumberFormat="1" applyFont="1" applyFill="1" applyBorder="1" applyAlignment="1">
      <alignment horizontal="center" vertical="center" wrapText="1"/>
    </xf>
    <xf numFmtId="164" fontId="6" fillId="0" borderId="0" xfId="77" applyNumberFormat="1" applyFont="1" applyFill="1" applyBorder="1" applyAlignment="1">
      <alignment horizontal="left" vertical="center" wrapText="1"/>
    </xf>
    <xf numFmtId="164" fontId="2" fillId="0" borderId="0" xfId="77" applyNumberFormat="1" applyFont="1" applyFill="1" applyBorder="1" applyAlignment="1">
      <alignment wrapText="1"/>
    </xf>
    <xf numFmtId="164" fontId="7" fillId="0" borderId="0" xfId="0" applyNumberFormat="1" applyFont="1" applyFill="1" applyBorder="1" applyAlignment="1">
      <alignment vertical="center" wrapText="1"/>
    </xf>
    <xf numFmtId="0" fontId="77" fillId="0" borderId="0" xfId="0" applyFont="1" applyBorder="1" applyAlignment="1">
      <alignment vertical="center" wrapText="1"/>
    </xf>
    <xf numFmtId="0" fontId="7" fillId="0" borderId="0" xfId="0" applyFont="1" applyBorder="1" applyAlignment="1">
      <alignment horizontal="right" vertical="center" wrapText="1"/>
    </xf>
    <xf numFmtId="0" fontId="38" fillId="0" borderId="0" xfId="127" applyNumberFormat="1" applyFont="1" applyBorder="1" applyAlignment="1">
      <alignment wrapText="1" shrinkToFit="1"/>
    </xf>
    <xf numFmtId="164" fontId="3" fillId="0" borderId="27" xfId="77" quotePrefix="1" applyNumberFormat="1" applyFont="1" applyFill="1" applyBorder="1" applyAlignment="1">
      <alignment horizontal="left" vertical="center" wrapText="1"/>
    </xf>
    <xf numFmtId="0" fontId="2" fillId="0" borderId="0" xfId="110" quotePrefix="1" applyFont="1" applyBorder="1" applyAlignment="1">
      <alignment wrapText="1" shrinkToFit="1"/>
    </xf>
    <xf numFmtId="0" fontId="64" fillId="0" borderId="0" xfId="0" applyFont="1"/>
    <xf numFmtId="164" fontId="2" fillId="0" borderId="64" xfId="77" applyNumberFormat="1" applyFont="1" applyFill="1" applyBorder="1" applyAlignment="1">
      <alignment horizontal="right" wrapText="1"/>
    </xf>
    <xf numFmtId="164" fontId="6" fillId="0" borderId="64" xfId="77" applyNumberFormat="1" applyFont="1" applyFill="1" applyBorder="1" applyAlignment="1">
      <alignment horizontal="right" wrapText="1"/>
    </xf>
    <xf numFmtId="164" fontId="6" fillId="0" borderId="63" xfId="77" applyNumberFormat="1" applyFont="1" applyFill="1" applyBorder="1" applyAlignment="1">
      <alignment horizontal="right" wrapText="1"/>
    </xf>
    <xf numFmtId="164" fontId="3" fillId="0" borderId="63" xfId="77" applyNumberFormat="1" applyFont="1" applyFill="1" applyBorder="1" applyAlignment="1">
      <alignment horizontal="right" wrapText="1"/>
    </xf>
    <xf numFmtId="164" fontId="2" fillId="0" borderId="63" xfId="77" applyNumberFormat="1" applyFont="1" applyFill="1" applyBorder="1" applyAlignment="1">
      <alignment horizontal="right" wrapText="1"/>
    </xf>
    <xf numFmtId="164" fontId="2" fillId="0" borderId="60" xfId="77" applyNumberFormat="1" applyFont="1" applyFill="1" applyBorder="1" applyAlignment="1">
      <alignment wrapText="1"/>
    </xf>
    <xf numFmtId="164" fontId="2" fillId="0" borderId="25" xfId="77" applyNumberFormat="1" applyFont="1" applyFill="1" applyBorder="1" applyAlignment="1">
      <alignment wrapText="1"/>
    </xf>
    <xf numFmtId="0" fontId="29" fillId="0" borderId="20" xfId="57" applyFont="1" applyFill="1" applyBorder="1" applyAlignment="1">
      <alignment vertical="center" wrapText="1"/>
    </xf>
    <xf numFmtId="0" fontId="3" fillId="0" borderId="0" xfId="57" applyFont="1" applyFill="1" applyAlignment="1">
      <alignment horizontal="right" vertical="top"/>
    </xf>
    <xf numFmtId="164" fontId="3" fillId="0" borderId="0" xfId="57" applyNumberFormat="1" applyFont="1" applyFill="1" applyAlignment="1">
      <alignment vertical="top"/>
    </xf>
    <xf numFmtId="164" fontId="3" fillId="0" borderId="0" xfId="77" quotePrefix="1" applyNumberFormat="1" applyFont="1" applyFill="1" applyBorder="1" applyAlignment="1">
      <alignment horizontal="left" vertical="center" wrapText="1"/>
    </xf>
    <xf numFmtId="164" fontId="29" fillId="0" borderId="97" xfId="77" applyNumberFormat="1" applyFont="1" applyFill="1" applyBorder="1" applyAlignment="1">
      <alignment wrapText="1"/>
    </xf>
    <xf numFmtId="164" fontId="3" fillId="0" borderId="99" xfId="77" applyNumberFormat="1" applyFont="1" applyFill="1" applyBorder="1" applyAlignment="1">
      <alignment wrapText="1"/>
    </xf>
    <xf numFmtId="164" fontId="3" fillId="0" borderId="100" xfId="77" applyNumberFormat="1" applyFont="1" applyFill="1" applyBorder="1" applyAlignment="1">
      <alignment vertical="center" wrapText="1"/>
    </xf>
    <xf numFmtId="164" fontId="3" fillId="0" borderId="11" xfId="77" applyNumberFormat="1" applyFont="1" applyFill="1" applyBorder="1" applyAlignment="1">
      <alignment horizontal="right" wrapText="1"/>
    </xf>
    <xf numFmtId="164" fontId="3" fillId="0" borderId="78" xfId="77" applyNumberFormat="1" applyFont="1" applyFill="1" applyBorder="1" applyAlignment="1">
      <alignment wrapText="1"/>
    </xf>
    <xf numFmtId="164" fontId="3" fillId="0" borderId="74" xfId="77" applyNumberFormat="1" applyFont="1" applyFill="1" applyBorder="1" applyAlignment="1">
      <alignment wrapText="1"/>
    </xf>
    <xf numFmtId="0" fontId="6" fillId="0" borderId="100" xfId="108" quotePrefix="1" applyFont="1" applyBorder="1" applyAlignment="1">
      <alignment horizontal="left" vertical="center" wrapText="1" indent="2" shrinkToFit="1"/>
    </xf>
    <xf numFmtId="3" fontId="6" fillId="0" borderId="11" xfId="0" applyNumberFormat="1" applyFont="1" applyFill="1" applyBorder="1" applyAlignment="1">
      <alignment wrapText="1"/>
    </xf>
    <xf numFmtId="164" fontId="6" fillId="0" borderId="78" xfId="77" applyNumberFormat="1" applyFont="1" applyFill="1" applyBorder="1" applyAlignment="1">
      <alignment wrapText="1"/>
    </xf>
    <xf numFmtId="164" fontId="6" fillId="0" borderId="74" xfId="77" applyNumberFormat="1" applyFont="1" applyFill="1" applyBorder="1" applyAlignment="1">
      <alignment wrapText="1"/>
    </xf>
    <xf numFmtId="0" fontId="3" fillId="0" borderId="100" xfId="110" quotePrefix="1" applyFont="1" applyBorder="1" applyAlignment="1">
      <alignment horizontal="left" wrapText="1" indent="3" shrinkToFit="1"/>
    </xf>
    <xf numFmtId="3" fontId="3" fillId="0" borderId="11" xfId="0" applyNumberFormat="1" applyFont="1" applyFill="1" applyBorder="1" applyAlignment="1">
      <alignment wrapText="1"/>
    </xf>
    <xf numFmtId="0" fontId="3" fillId="0" borderId="100" xfId="112" quotePrefix="1" applyFont="1" applyBorder="1" applyAlignment="1">
      <alignment horizontal="left" vertical="center" wrapText="1" indent="4" shrinkToFit="1"/>
    </xf>
    <xf numFmtId="0" fontId="3" fillId="0" borderId="100" xfId="127" applyNumberFormat="1" applyFont="1" applyBorder="1" applyAlignment="1">
      <alignment horizontal="left" wrapText="1" indent="4" shrinkToFit="1"/>
    </xf>
    <xf numFmtId="0" fontId="3" fillId="0" borderId="100" xfId="127" applyNumberFormat="1" applyFont="1" applyBorder="1" applyAlignment="1">
      <alignment horizontal="left" wrapText="1" indent="5" shrinkToFit="1"/>
    </xf>
    <xf numFmtId="3" fontId="3" fillId="0" borderId="11" xfId="0" applyNumberFormat="1" applyFont="1" applyBorder="1" applyAlignment="1">
      <alignment wrapText="1"/>
    </xf>
    <xf numFmtId="3" fontId="3" fillId="0" borderId="78" xfId="0" applyNumberFormat="1" applyFont="1" applyFill="1" applyBorder="1" applyAlignment="1">
      <alignment wrapText="1"/>
    </xf>
    <xf numFmtId="0" fontId="3" fillId="0" borderId="100" xfId="0" applyFont="1" applyFill="1" applyBorder="1" applyAlignment="1">
      <alignment vertical="top" wrapText="1"/>
    </xf>
    <xf numFmtId="0" fontId="3" fillId="0" borderId="11" xfId="0" applyFont="1" applyBorder="1" applyAlignment="1">
      <alignment wrapText="1"/>
    </xf>
    <xf numFmtId="0" fontId="3" fillId="0" borderId="78" xfId="0" applyFont="1" applyFill="1" applyBorder="1" applyAlignment="1">
      <alignment wrapText="1"/>
    </xf>
    <xf numFmtId="164" fontId="3" fillId="0" borderId="100" xfId="0" applyNumberFormat="1" applyFont="1" applyBorder="1" applyAlignment="1">
      <alignment horizontal="left" vertical="top" wrapText="1"/>
    </xf>
    <xf numFmtId="164" fontId="3" fillId="0" borderId="11" xfId="0" applyNumberFormat="1" applyFont="1" applyBorder="1" applyAlignment="1">
      <alignment wrapText="1"/>
    </xf>
    <xf numFmtId="164" fontId="3" fillId="0" borderId="78" xfId="0" applyNumberFormat="1" applyFont="1" applyFill="1" applyBorder="1" applyAlignment="1">
      <alignment wrapText="1"/>
    </xf>
    <xf numFmtId="164" fontId="3" fillId="0" borderId="100" xfId="0" applyNumberFormat="1" applyFont="1" applyBorder="1" applyAlignment="1">
      <alignment vertical="top" wrapText="1"/>
    </xf>
    <xf numFmtId="0" fontId="6" fillId="0" borderId="100" xfId="74" applyFont="1" applyFill="1" applyBorder="1" applyAlignment="1">
      <alignment vertical="top" wrapText="1"/>
    </xf>
    <xf numFmtId="0" fontId="3" fillId="0" borderId="100" xfId="74"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NumberFormat="1" applyFont="1" applyFill="1" applyBorder="1" applyAlignment="1">
      <alignment wrapText="1"/>
    </xf>
    <xf numFmtId="164" fontId="6" fillId="0" borderId="78" xfId="0" applyNumberFormat="1" applyFont="1" applyFill="1" applyBorder="1" applyAlignment="1">
      <alignment wrapText="1"/>
    </xf>
    <xf numFmtId="164" fontId="6" fillId="0" borderId="74" xfId="0" applyNumberFormat="1" applyFont="1" applyFill="1" applyBorder="1" applyAlignment="1">
      <alignment wrapText="1"/>
    </xf>
    <xf numFmtId="164" fontId="6" fillId="54" borderId="100" xfId="77" applyNumberFormat="1" applyFont="1" applyFill="1" applyBorder="1" applyAlignment="1">
      <alignment horizontal="center" vertical="center" wrapText="1"/>
    </xf>
    <xf numFmtId="164" fontId="3" fillId="54" borderId="11" xfId="77" applyNumberFormat="1" applyFont="1" applyFill="1" applyBorder="1" applyAlignment="1">
      <alignment horizontal="right" wrapText="1"/>
    </xf>
    <xf numFmtId="0" fontId="6" fillId="0" borderId="100" xfId="0" applyFont="1" applyBorder="1" applyAlignment="1">
      <alignment horizontal="left" vertical="top" wrapText="1" indent="2"/>
    </xf>
    <xf numFmtId="0" fontId="3" fillId="0" borderId="100" xfId="0" applyFont="1" applyBorder="1" applyAlignment="1">
      <alignment horizontal="left" vertical="top" wrapText="1" indent="3"/>
    </xf>
    <xf numFmtId="0" fontId="3" fillId="0" borderId="100" xfId="0" applyFont="1" applyBorder="1" applyAlignment="1">
      <alignment horizontal="left" vertical="top" wrapText="1" indent="4"/>
    </xf>
    <xf numFmtId="0" fontId="3" fillId="0" borderId="100" xfId="0" applyFont="1" applyBorder="1" applyAlignment="1">
      <alignment horizontal="left" wrapText="1" indent="3"/>
    </xf>
    <xf numFmtId="0" fontId="3" fillId="0" borderId="100" xfId="74" applyFont="1" applyFill="1" applyBorder="1" applyAlignment="1">
      <alignment horizontal="left" wrapText="1" indent="4"/>
    </xf>
    <xf numFmtId="0" fontId="3" fillId="0" borderId="100" xfId="74" applyFont="1" applyFill="1" applyBorder="1" applyAlignment="1">
      <alignment horizontal="left" wrapText="1" indent="5"/>
    </xf>
    <xf numFmtId="0" fontId="3" fillId="0" borderId="100" xfId="0" applyFont="1" applyBorder="1" applyAlignment="1">
      <alignment vertical="center"/>
    </xf>
    <xf numFmtId="0" fontId="3" fillId="0" borderId="11" xfId="0" applyFont="1" applyBorder="1" applyAlignment="1">
      <alignment vertical="center"/>
    </xf>
    <xf numFmtId="0" fontId="3" fillId="0" borderId="78" xfId="0" applyFont="1" applyFill="1" applyBorder="1" applyAlignment="1">
      <alignment vertical="center"/>
    </xf>
    <xf numFmtId="0" fontId="3" fillId="0" borderId="100" xfId="0" applyFont="1" applyFill="1" applyBorder="1" applyAlignment="1">
      <alignment vertical="center" wrapText="1"/>
    </xf>
    <xf numFmtId="0" fontId="3" fillId="0" borderId="11" xfId="0" applyFont="1" applyFill="1" applyBorder="1" applyAlignment="1"/>
    <xf numFmtId="0" fontId="3" fillId="0" borderId="78" xfId="0" applyFont="1" applyFill="1" applyBorder="1" applyAlignment="1"/>
    <xf numFmtId="164" fontId="3" fillId="0" borderId="102" xfId="77" applyNumberFormat="1" applyFont="1" applyFill="1" applyBorder="1" applyAlignment="1">
      <alignment wrapText="1"/>
    </xf>
    <xf numFmtId="0" fontId="7" fillId="0" borderId="86" xfId="77" applyFont="1" applyFill="1" applyBorder="1" applyAlignment="1">
      <alignment horizontal="left" vertical="top" wrapText="1"/>
    </xf>
    <xf numFmtId="0" fontId="29" fillId="0" borderId="95" xfId="57" applyFont="1" applyFill="1" applyBorder="1" applyAlignment="1">
      <alignment vertical="top" wrapText="1"/>
    </xf>
    <xf numFmtId="0" fontId="6" fillId="0" borderId="96" xfId="57" applyFont="1" applyFill="1" applyBorder="1" applyAlignment="1"/>
    <xf numFmtId="164" fontId="6" fillId="0" borderId="11" xfId="0" applyNumberFormat="1" applyFont="1" applyBorder="1" applyAlignment="1">
      <alignment wrapText="1"/>
    </xf>
    <xf numFmtId="164" fontId="6" fillId="0" borderId="74" xfId="0" applyNumberFormat="1" applyFont="1" applyBorder="1" applyAlignment="1">
      <alignment wrapText="1"/>
    </xf>
    <xf numFmtId="164" fontId="7" fillId="54" borderId="100" xfId="77" applyNumberFormat="1" applyFont="1" applyFill="1" applyBorder="1" applyAlignment="1">
      <alignment vertical="top" wrapText="1"/>
    </xf>
    <xf numFmtId="164" fontId="3" fillId="54" borderId="78" xfId="77" applyNumberFormat="1" applyFont="1" applyFill="1" applyBorder="1" applyAlignment="1">
      <alignment wrapText="1"/>
    </xf>
    <xf numFmtId="164" fontId="3" fillId="54" borderId="74" xfId="77" applyNumberFormat="1" applyFont="1" applyFill="1" applyBorder="1" applyAlignment="1">
      <alignment wrapText="1"/>
    </xf>
    <xf numFmtId="0" fontId="6" fillId="0" borderId="100" xfId="0" applyFont="1" applyBorder="1" applyAlignment="1">
      <alignment vertical="center"/>
    </xf>
    <xf numFmtId="0" fontId="3" fillId="0" borderId="11" xfId="0" applyFont="1" applyBorder="1" applyAlignment="1"/>
    <xf numFmtId="0" fontId="6" fillId="0" borderId="100" xfId="0" applyFont="1" applyFill="1" applyBorder="1" applyAlignment="1">
      <alignment vertical="center"/>
    </xf>
    <xf numFmtId="0" fontId="6" fillId="0" borderId="100" xfId="0" applyFont="1" applyFill="1" applyBorder="1" applyAlignment="1">
      <alignment horizontal="left" vertical="top" wrapText="1" indent="2"/>
    </xf>
    <xf numFmtId="3" fontId="6" fillId="0" borderId="74" xfId="0" applyNumberFormat="1" applyFont="1" applyFill="1" applyBorder="1" applyAlignment="1">
      <alignment wrapText="1"/>
    </xf>
    <xf numFmtId="0" fontId="3" fillId="0" borderId="100" xfId="74" applyFont="1" applyFill="1" applyBorder="1" applyAlignment="1">
      <alignment horizontal="left" vertical="top" wrapText="1" indent="3"/>
    </xf>
    <xf numFmtId="0" fontId="3" fillId="0" borderId="100" xfId="74" applyFont="1" applyFill="1" applyBorder="1" applyAlignment="1">
      <alignment horizontal="left" vertical="top" wrapText="1" indent="5"/>
    </xf>
    <xf numFmtId="0" fontId="3" fillId="0" borderId="100" xfId="74" applyFont="1" applyFill="1" applyBorder="1" applyAlignment="1">
      <alignment horizontal="left" vertical="top" wrapText="1" indent="6"/>
    </xf>
    <xf numFmtId="0" fontId="3" fillId="0" borderId="100" xfId="74" applyFont="1" applyFill="1" applyBorder="1" applyAlignment="1">
      <alignment horizontal="left" vertical="top" wrapText="1" indent="7"/>
    </xf>
    <xf numFmtId="0" fontId="3" fillId="0" borderId="100" xfId="0" applyFont="1" applyFill="1" applyBorder="1" applyAlignment="1">
      <alignment horizontal="left" vertical="top" wrapText="1" indent="3"/>
    </xf>
    <xf numFmtId="3" fontId="3" fillId="0" borderId="74" xfId="0" applyNumberFormat="1" applyFont="1" applyFill="1" applyBorder="1" applyAlignment="1">
      <alignment wrapText="1"/>
    </xf>
    <xf numFmtId="0" fontId="3" fillId="0" borderId="11" xfId="0" applyFont="1" applyFill="1" applyBorder="1" applyAlignment="1">
      <alignment wrapText="1"/>
    </xf>
    <xf numFmtId="0" fontId="3" fillId="0" borderId="100" xfId="0" applyFont="1" applyFill="1" applyBorder="1" applyAlignment="1">
      <alignment horizontal="left" vertical="top" wrapText="1" indent="4"/>
    </xf>
    <xf numFmtId="0" fontId="2" fillId="0" borderId="100" xfId="74" applyFont="1" applyFill="1" applyBorder="1" applyAlignment="1">
      <alignment horizontal="left" vertical="center" wrapText="1" indent="4"/>
    </xf>
    <xf numFmtId="0" fontId="3" fillId="0" borderId="100" xfId="74" applyFont="1" applyFill="1" applyBorder="1" applyAlignment="1">
      <alignment horizontal="left" vertical="top" wrapText="1" indent="4"/>
    </xf>
    <xf numFmtId="0" fontId="3" fillId="0" borderId="100" xfId="114" quotePrefix="1" applyFont="1" applyBorder="1" applyAlignment="1">
      <alignment horizontal="left" vertical="center" wrapText="1" indent="5" shrinkToFit="1"/>
    </xf>
    <xf numFmtId="3" fontId="3" fillId="0" borderId="11" xfId="0" applyNumberFormat="1" applyFont="1" applyFill="1" applyBorder="1" applyAlignment="1"/>
    <xf numFmtId="0" fontId="3" fillId="0" borderId="100" xfId="0" applyFont="1" applyFill="1" applyBorder="1" applyAlignment="1">
      <alignment horizontal="left" vertical="top" wrapText="1" indent="5"/>
    </xf>
    <xf numFmtId="0" fontId="3" fillId="0" borderId="100" xfId="0" applyFont="1" applyFill="1" applyBorder="1" applyAlignment="1">
      <alignment horizontal="left" vertical="top" wrapText="1" indent="6"/>
    </xf>
    <xf numFmtId="0" fontId="2" fillId="0" borderId="100" xfId="0" applyFont="1" applyFill="1" applyBorder="1" applyAlignment="1">
      <alignment horizontal="left" vertical="center" wrapText="1" indent="5"/>
    </xf>
    <xf numFmtId="0" fontId="3" fillId="0" borderId="103" xfId="0" applyFont="1" applyFill="1" applyBorder="1" applyAlignment="1">
      <alignment vertical="top" wrapText="1"/>
    </xf>
    <xf numFmtId="0" fontId="3" fillId="0" borderId="104" xfId="0" applyFont="1" applyBorder="1" applyAlignment="1">
      <alignment wrapText="1"/>
    </xf>
    <xf numFmtId="0" fontId="3" fillId="0" borderId="105" xfId="0" applyFont="1" applyFill="1" applyBorder="1" applyAlignment="1">
      <alignment wrapText="1"/>
    </xf>
    <xf numFmtId="0" fontId="3" fillId="0" borderId="100" xfId="0" applyFont="1" applyFill="1" applyBorder="1" applyAlignment="1">
      <alignment vertical="center"/>
    </xf>
    <xf numFmtId="0" fontId="3" fillId="0" borderId="11" xfId="0" applyFont="1" applyFill="1" applyBorder="1" applyAlignment="1">
      <alignment vertical="center"/>
    </xf>
    <xf numFmtId="0" fontId="3" fillId="0" borderId="74" xfId="0" applyFont="1" applyFill="1" applyBorder="1" applyAlignment="1">
      <alignment vertical="center"/>
    </xf>
    <xf numFmtId="0" fontId="3" fillId="0" borderId="101" xfId="0" applyFont="1" applyFill="1" applyBorder="1" applyAlignment="1">
      <alignment horizontal="left" vertical="top" wrapText="1" indent="6"/>
    </xf>
    <xf numFmtId="3" fontId="3" fillId="0" borderId="106" xfId="0" applyNumberFormat="1" applyFont="1" applyFill="1" applyBorder="1" applyAlignment="1">
      <alignment wrapText="1"/>
    </xf>
    <xf numFmtId="3" fontId="3" fillId="0" borderId="102" xfId="0" applyNumberFormat="1" applyFont="1" applyFill="1" applyBorder="1" applyAlignment="1">
      <alignment wrapText="1"/>
    </xf>
    <xf numFmtId="164" fontId="29" fillId="0" borderId="110" xfId="77" applyNumberFormat="1" applyFont="1" applyFill="1" applyBorder="1" applyAlignment="1">
      <alignment wrapText="1"/>
    </xf>
    <xf numFmtId="0" fontId="29" fillId="0" borderId="96" xfId="57" applyFont="1" applyFill="1" applyBorder="1" applyAlignment="1">
      <alignment vertical="center"/>
    </xf>
    <xf numFmtId="164" fontId="7" fillId="0" borderId="111" xfId="77" applyNumberFormat="1" applyFont="1" applyFill="1" applyBorder="1" applyAlignment="1">
      <alignment wrapText="1"/>
    </xf>
    <xf numFmtId="164" fontId="6" fillId="0" borderId="0" xfId="0" applyNumberFormat="1" applyFont="1" applyBorder="1" applyAlignment="1">
      <alignment wrapText="1"/>
    </xf>
    <xf numFmtId="0" fontId="29" fillId="0" borderId="88" xfId="0" applyFont="1" applyBorder="1" applyAlignment="1">
      <alignment vertical="center"/>
    </xf>
    <xf numFmtId="0" fontId="7" fillId="0" borderId="90" xfId="0" applyFont="1" applyBorder="1" applyAlignment="1">
      <alignment vertical="center" wrapText="1"/>
    </xf>
    <xf numFmtId="0" fontId="3" fillId="0" borderId="46" xfId="0" applyFont="1" applyBorder="1" applyAlignment="1">
      <alignment vertical="center" wrapText="1"/>
    </xf>
    <xf numFmtId="0" fontId="3" fillId="0" borderId="40" xfId="0" applyFont="1" applyBorder="1" applyAlignment="1">
      <alignment horizontal="right" vertical="center" wrapText="1"/>
    </xf>
    <xf numFmtId="0" fontId="6" fillId="0" borderId="62" xfId="0" applyFont="1" applyBorder="1" applyAlignment="1">
      <alignment vertical="center"/>
    </xf>
    <xf numFmtId="0" fontId="3" fillId="0" borderId="28" xfId="0" applyFont="1" applyBorder="1" applyAlignment="1">
      <alignment wrapText="1"/>
    </xf>
    <xf numFmtId="0" fontId="6" fillId="0" borderId="28" xfId="110" quotePrefix="1" applyFont="1" applyBorder="1" applyAlignment="1">
      <alignment horizontal="left" wrapText="1" indent="3" shrinkToFit="1"/>
    </xf>
    <xf numFmtId="3" fontId="43" fillId="0" borderId="32" xfId="127" applyNumberFormat="1" applyBorder="1" applyAlignment="1">
      <alignment wrapText="1" shrinkToFit="1"/>
    </xf>
    <xf numFmtId="0" fontId="3" fillId="0" borderId="35" xfId="0" applyFont="1" applyBorder="1" applyAlignment="1">
      <alignment horizontal="left" wrapText="1"/>
    </xf>
    <xf numFmtId="3" fontId="43" fillId="0" borderId="75" xfId="127" applyNumberFormat="1" applyBorder="1" applyAlignment="1">
      <alignment wrapText="1" shrinkToFit="1"/>
    </xf>
    <xf numFmtId="0" fontId="3" fillId="0" borderId="33" xfId="0" applyFont="1" applyBorder="1" applyAlignment="1">
      <alignment vertical="center" wrapText="1"/>
    </xf>
    <xf numFmtId="0" fontId="3" fillId="0" borderId="36" xfId="0" applyFont="1" applyBorder="1" applyAlignment="1">
      <alignment horizontal="right" vertical="center" wrapText="1"/>
    </xf>
    <xf numFmtId="3" fontId="38" fillId="0" borderId="32" xfId="127" applyNumberFormat="1" applyFont="1" applyFill="1" applyBorder="1">
      <alignment horizontal="left" wrapText="1" indent="1" shrinkToFit="1"/>
    </xf>
    <xf numFmtId="0" fontId="3" fillId="0" borderId="62" xfId="0" applyFont="1" applyFill="1" applyBorder="1" applyAlignment="1">
      <alignment vertical="center" wrapText="1"/>
    </xf>
    <xf numFmtId="3" fontId="43" fillId="0" borderId="76" xfId="127" applyNumberFormat="1" applyBorder="1" applyAlignment="1">
      <alignment wrapText="1" shrinkToFit="1"/>
    </xf>
    <xf numFmtId="3" fontId="38" fillId="0" borderId="32" xfId="127" applyNumberFormat="1" applyFont="1" applyBorder="1">
      <alignment horizontal="left" wrapText="1" indent="1" shrinkToFit="1"/>
    </xf>
    <xf numFmtId="3" fontId="38" fillId="0" borderId="32" xfId="127" applyNumberFormat="1" applyFont="1" applyBorder="1" applyAlignment="1">
      <alignment wrapText="1" shrinkToFit="1"/>
    </xf>
    <xf numFmtId="0" fontId="38" fillId="0" borderId="28" xfId="127" applyNumberFormat="1" applyFont="1" applyBorder="1" applyAlignment="1">
      <alignment horizontal="left" wrapText="1" indent="3" shrinkToFit="1"/>
    </xf>
    <xf numFmtId="0" fontId="43" fillId="0" borderId="35" xfId="127" applyNumberFormat="1" applyBorder="1" applyAlignment="1">
      <alignment horizontal="left" wrapText="1" indent="4" shrinkToFit="1"/>
    </xf>
    <xf numFmtId="3" fontId="6" fillId="0" borderId="39" xfId="0" applyNumberFormat="1" applyFont="1" applyBorder="1" applyAlignment="1">
      <alignment horizontal="right" vertical="center"/>
    </xf>
    <xf numFmtId="0" fontId="3" fillId="0" borderId="28" xfId="57" applyNumberFormat="1" applyFont="1" applyFill="1" applyBorder="1" applyAlignment="1">
      <alignment horizontal="left" wrapText="1"/>
    </xf>
    <xf numFmtId="0" fontId="38" fillId="0" borderId="0" xfId="127" applyNumberFormat="1" applyFont="1" applyAlignment="1">
      <alignment horizontal="center" wrapText="1" shrinkToFit="1"/>
    </xf>
    <xf numFmtId="0" fontId="43" fillId="0" borderId="0" xfId="127" applyNumberFormat="1" applyAlignment="1">
      <alignment horizontal="center" wrapText="1" shrinkToFit="1"/>
    </xf>
    <xf numFmtId="0" fontId="43" fillId="0" borderId="38" xfId="127" applyNumberFormat="1" applyBorder="1" applyAlignment="1">
      <alignment horizontal="left" wrapText="1" indent="6" shrinkToFit="1"/>
    </xf>
    <xf numFmtId="164" fontId="3" fillId="0" borderId="52" xfId="77" applyNumberFormat="1" applyFont="1" applyFill="1" applyBorder="1" applyAlignment="1">
      <alignment horizontal="right" wrapText="1"/>
    </xf>
    <xf numFmtId="0" fontId="6" fillId="0" borderId="32" xfId="0" applyFont="1" applyBorder="1" applyAlignment="1">
      <alignment horizontal="justify" wrapText="1"/>
    </xf>
    <xf numFmtId="164" fontId="3" fillId="0" borderId="32" xfId="77" applyNumberFormat="1" applyFont="1" applyBorder="1" applyAlignment="1">
      <alignment horizontal="right"/>
    </xf>
    <xf numFmtId="164" fontId="3" fillId="0" borderId="76" xfId="77" applyNumberFormat="1" applyFont="1" applyBorder="1" applyAlignment="1">
      <alignment horizontal="right"/>
    </xf>
    <xf numFmtId="0" fontId="6" fillId="0" borderId="88" xfId="0" applyFont="1" applyBorder="1" applyAlignment="1">
      <alignment wrapText="1"/>
    </xf>
    <xf numFmtId="0" fontId="29" fillId="0" borderId="50" xfId="57" applyFont="1" applyFill="1" applyBorder="1" applyAlignment="1">
      <alignment vertical="center"/>
    </xf>
    <xf numFmtId="164" fontId="7" fillId="0" borderId="90" xfId="77" applyNumberFormat="1" applyFont="1" applyFill="1" applyBorder="1" applyAlignment="1">
      <alignment wrapText="1"/>
    </xf>
    <xf numFmtId="0" fontId="6" fillId="0" borderId="45" xfId="0" applyFont="1" applyBorder="1" applyAlignment="1">
      <alignment wrapText="1"/>
    </xf>
    <xf numFmtId="0" fontId="6" fillId="0" borderId="0" xfId="108" quotePrefix="1" applyFont="1" applyBorder="1" applyAlignment="1">
      <alignment horizontal="left" vertical="center" wrapText="1" indent="2" shrinkToFit="1"/>
    </xf>
    <xf numFmtId="0" fontId="6" fillId="0" borderId="88" xfId="0" applyFont="1" applyBorder="1" applyAlignment="1">
      <alignment horizontal="left" wrapText="1"/>
    </xf>
    <xf numFmtId="0" fontId="6" fillId="0" borderId="50" xfId="57" applyFont="1" applyFill="1" applyBorder="1" applyAlignment="1"/>
    <xf numFmtId="164" fontId="3" fillId="0" borderId="50" xfId="77" applyNumberFormat="1" applyFont="1" applyFill="1" applyBorder="1" applyAlignment="1">
      <alignment wrapText="1"/>
    </xf>
    <xf numFmtId="0" fontId="6" fillId="0" borderId="0" xfId="57" applyFont="1" applyFill="1" applyBorder="1" applyAlignment="1"/>
    <xf numFmtId="164" fontId="6" fillId="0" borderId="0" xfId="77" applyNumberFormat="1" applyFont="1" applyFill="1" applyBorder="1" applyAlignment="1">
      <alignment wrapText="1"/>
    </xf>
    <xf numFmtId="0" fontId="2" fillId="0" borderId="28" xfId="74" applyFont="1" applyFill="1" applyBorder="1" applyAlignment="1">
      <alignment vertical="top" wrapText="1"/>
    </xf>
    <xf numFmtId="3" fontId="3"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3" fontId="3" fillId="0" borderId="0" xfId="0" applyNumberFormat="1" applyFont="1" applyFill="1" applyBorder="1" applyAlignment="1">
      <alignment horizontal="center" wrapText="1"/>
    </xf>
    <xf numFmtId="0" fontId="3" fillId="0" borderId="0" xfId="0" applyFont="1" applyFill="1" applyBorder="1" applyAlignment="1">
      <alignment vertical="top" wrapText="1"/>
    </xf>
    <xf numFmtId="3" fontId="3" fillId="49" borderId="0" xfId="0" applyNumberFormat="1" applyFont="1" applyFill="1" applyBorder="1" applyAlignment="1">
      <alignment horizontal="right"/>
    </xf>
    <xf numFmtId="3" fontId="2" fillId="0" borderId="32" xfId="0" applyNumberFormat="1" applyFont="1" applyFill="1" applyBorder="1" applyAlignment="1">
      <alignment horizontal="right"/>
    </xf>
    <xf numFmtId="3" fontId="2" fillId="0" borderId="0" xfId="0" applyNumberFormat="1" applyFont="1" applyFill="1" applyBorder="1" applyAlignment="1">
      <alignment horizontal="right"/>
    </xf>
    <xf numFmtId="0" fontId="4" fillId="0" borderId="32" xfId="0" applyFont="1" applyFill="1" applyBorder="1" applyAlignment="1">
      <alignment vertical="top" wrapText="1"/>
    </xf>
    <xf numFmtId="3" fontId="4" fillId="0" borderId="32" xfId="0" applyNumberFormat="1" applyFont="1" applyFill="1" applyBorder="1" applyAlignment="1">
      <alignment horizontal="right"/>
    </xf>
    <xf numFmtId="3" fontId="4" fillId="49" borderId="32" xfId="0" applyNumberFormat="1" applyFont="1" applyFill="1" applyBorder="1" applyAlignment="1">
      <alignment horizontal="right"/>
    </xf>
    <xf numFmtId="0" fontId="4" fillId="0" borderId="0" xfId="0" applyFont="1" applyFill="1" applyBorder="1" applyAlignment="1">
      <alignment vertical="top" wrapText="1"/>
    </xf>
    <xf numFmtId="3" fontId="4" fillId="0" borderId="0" xfId="0" applyNumberFormat="1" applyFont="1" applyFill="1" applyBorder="1" applyAlignment="1">
      <alignment horizontal="right"/>
    </xf>
    <xf numFmtId="0" fontId="2" fillId="0" borderId="32" xfId="74" applyFont="1" applyFill="1" applyBorder="1" applyAlignment="1">
      <alignment vertical="top" wrapText="1"/>
    </xf>
    <xf numFmtId="3" fontId="2" fillId="0" borderId="76" xfId="0" applyNumberFormat="1" applyFont="1" applyFill="1" applyBorder="1" applyAlignment="1">
      <alignment horizontal="right"/>
    </xf>
    <xf numFmtId="3" fontId="6" fillId="0" borderId="76" xfId="0" applyNumberFormat="1" applyFont="1" applyFill="1" applyBorder="1" applyAlignment="1">
      <alignment horizontal="right"/>
    </xf>
    <xf numFmtId="164" fontId="6" fillId="0" borderId="40" xfId="77" applyNumberFormat="1" applyFont="1" applyFill="1" applyBorder="1" applyAlignment="1">
      <alignment wrapText="1"/>
    </xf>
    <xf numFmtId="0" fontId="6" fillId="0" borderId="50" xfId="0" applyFont="1" applyBorder="1" applyAlignment="1">
      <alignment wrapText="1"/>
    </xf>
    <xf numFmtId="164" fontId="7" fillId="0" borderId="50" xfId="77" applyNumberFormat="1" applyFont="1" applyFill="1" applyBorder="1" applyAlignment="1">
      <alignment wrapText="1"/>
    </xf>
    <xf numFmtId="0" fontId="6" fillId="0" borderId="50" xfId="57" applyFont="1" applyFill="1" applyBorder="1" applyAlignment="1">
      <alignment vertical="center"/>
    </xf>
    <xf numFmtId="164" fontId="3" fillId="0" borderId="52" xfId="77" applyNumberFormat="1" applyFont="1" applyFill="1" applyBorder="1" applyAlignment="1">
      <alignment wrapText="1"/>
    </xf>
    <xf numFmtId="3" fontId="3" fillId="0" borderId="76" xfId="0" applyNumberFormat="1" applyFont="1" applyFill="1" applyBorder="1" applyAlignment="1">
      <alignment horizontal="right" wrapText="1"/>
    </xf>
    <xf numFmtId="164" fontId="3" fillId="0" borderId="90" xfId="77" applyNumberFormat="1" applyFont="1" applyFill="1" applyBorder="1" applyAlignment="1">
      <alignment wrapText="1"/>
    </xf>
    <xf numFmtId="0" fontId="3" fillId="0" borderId="45" xfId="0" applyFont="1" applyBorder="1"/>
    <xf numFmtId="3" fontId="6" fillId="0" borderId="32" xfId="74" applyNumberFormat="1" applyFont="1" applyFill="1" applyBorder="1" applyAlignment="1">
      <alignment vertical="top" wrapText="1"/>
    </xf>
    <xf numFmtId="0" fontId="3" fillId="0" borderId="45" xfId="0" applyFont="1" applyFill="1" applyBorder="1" applyAlignment="1">
      <alignment vertical="top" wrapText="1"/>
    </xf>
    <xf numFmtId="0" fontId="3" fillId="0" borderId="45" xfId="0" applyFont="1" applyFill="1" applyBorder="1" applyAlignment="1">
      <alignment horizontal="left" vertical="top" wrapText="1"/>
    </xf>
    <xf numFmtId="0" fontId="2" fillId="0" borderId="45" xfId="0" applyFont="1" applyFill="1" applyBorder="1" applyAlignment="1">
      <alignment vertical="top" wrapText="1"/>
    </xf>
    <xf numFmtId="0" fontId="4" fillId="0" borderId="45" xfId="0" applyFont="1" applyFill="1" applyBorder="1" applyAlignment="1">
      <alignment vertical="top" wrapText="1"/>
    </xf>
    <xf numFmtId="0" fontId="2" fillId="0" borderId="45" xfId="74" applyFont="1" applyFill="1" applyBorder="1" applyAlignment="1">
      <alignment vertical="top" wrapText="1"/>
    </xf>
    <xf numFmtId="3" fontId="2" fillId="49" borderId="32" xfId="0" applyNumberFormat="1" applyFont="1" applyFill="1" applyBorder="1" applyAlignment="1">
      <alignment horizontal="right"/>
    </xf>
    <xf numFmtId="3" fontId="2" fillId="0" borderId="32" xfId="0" applyNumberFormat="1" applyFont="1" applyFill="1" applyBorder="1" applyAlignment="1">
      <alignment horizontal="center"/>
    </xf>
    <xf numFmtId="3" fontId="6" fillId="0" borderId="32" xfId="0" applyNumberFormat="1" applyFont="1" applyFill="1" applyBorder="1" applyAlignment="1">
      <alignment horizontal="center"/>
    </xf>
    <xf numFmtId="3" fontId="38" fillId="0" borderId="0" xfId="127" applyNumberFormat="1" applyFont="1" applyFill="1" applyBorder="1" applyAlignment="1">
      <alignment wrapText="1" shrinkToFit="1"/>
    </xf>
    <xf numFmtId="164" fontId="29" fillId="0" borderId="114" xfId="77" applyNumberFormat="1" applyFont="1" applyFill="1" applyBorder="1" applyAlignment="1">
      <alignment wrapText="1"/>
    </xf>
    <xf numFmtId="0" fontId="29" fillId="0" borderId="50" xfId="57" applyFont="1" applyFill="1" applyBorder="1" applyAlignment="1">
      <alignment vertical="center" wrapText="1"/>
    </xf>
    <xf numFmtId="0" fontId="6" fillId="0" borderId="56" xfId="57" applyFont="1" applyFill="1" applyBorder="1" applyAlignment="1"/>
    <xf numFmtId="164" fontId="3" fillId="0" borderId="87" xfId="77" applyNumberFormat="1" applyFont="1" applyFill="1" applyBorder="1" applyAlignment="1">
      <alignment wrapText="1"/>
    </xf>
    <xf numFmtId="164" fontId="3" fillId="0" borderId="95" xfId="77" applyNumberFormat="1" applyFont="1" applyFill="1" applyBorder="1" applyAlignment="1">
      <alignment vertical="center" wrapText="1"/>
    </xf>
    <xf numFmtId="164" fontId="3" fillId="0" borderId="96" xfId="77" applyNumberFormat="1" applyFont="1" applyFill="1" applyBorder="1" applyAlignment="1">
      <alignment horizontal="right" wrapText="1"/>
    </xf>
    <xf numFmtId="164" fontId="3" fillId="0" borderId="97" xfId="77" applyNumberFormat="1" applyFont="1" applyFill="1" applyBorder="1" applyAlignment="1">
      <alignment wrapText="1"/>
    </xf>
    <xf numFmtId="164" fontId="3" fillId="0" borderId="98" xfId="77" applyNumberFormat="1" applyFont="1" applyFill="1" applyBorder="1" applyAlignment="1">
      <alignment vertical="center" wrapText="1"/>
    </xf>
    <xf numFmtId="164" fontId="3" fillId="0" borderId="95" xfId="77" applyNumberFormat="1" applyFont="1" applyFill="1" applyBorder="1" applyAlignment="1">
      <alignment horizontal="right" wrapText="1"/>
    </xf>
    <xf numFmtId="0" fontId="6" fillId="0" borderId="11" xfId="0" applyFont="1" applyFill="1" applyBorder="1" applyAlignment="1">
      <alignment horizontal="left" vertical="top" wrapText="1" indent="2"/>
    </xf>
    <xf numFmtId="3" fontId="6" fillId="0" borderId="80" xfId="0" applyNumberFormat="1" applyFont="1" applyFill="1" applyBorder="1" applyAlignment="1"/>
    <xf numFmtId="0" fontId="3" fillId="0" borderId="11" xfId="110" quotePrefix="1" applyFont="1" applyFill="1" applyBorder="1" applyAlignment="1">
      <alignment horizontal="left" wrapText="1" indent="3" shrinkToFit="1"/>
    </xf>
    <xf numFmtId="3" fontId="3" fillId="0" borderId="80" xfId="0" applyNumberFormat="1" applyFont="1" applyFill="1" applyBorder="1" applyAlignment="1"/>
    <xf numFmtId="0" fontId="3" fillId="0" borderId="11" xfId="112" quotePrefix="1" applyFont="1" applyFill="1" applyBorder="1" applyAlignment="1">
      <alignment horizontal="left" vertical="center" wrapText="1" indent="4" shrinkToFit="1"/>
    </xf>
    <xf numFmtId="0" fontId="6" fillId="0" borderId="11" xfId="108" quotePrefix="1" applyFont="1" applyFill="1" applyBorder="1" applyAlignment="1">
      <alignment horizontal="left" vertical="center" wrapText="1" indent="2" shrinkToFit="1"/>
    </xf>
    <xf numFmtId="0" fontId="3" fillId="0" borderId="11" xfId="112" quotePrefix="1" applyFont="1" applyFill="1" applyBorder="1" applyAlignment="1">
      <alignment horizontal="left" vertical="center" wrapText="1" indent="3" shrinkToFit="1"/>
    </xf>
    <xf numFmtId="0" fontId="3" fillId="0" borderId="11" xfId="114" quotePrefix="1" applyFont="1" applyFill="1" applyBorder="1" applyAlignment="1">
      <alignment horizontal="left" vertical="center" wrapText="1" indent="5" shrinkToFit="1"/>
    </xf>
    <xf numFmtId="164" fontId="3" fillId="0" borderId="11" xfId="0" applyNumberFormat="1" applyFont="1" applyFill="1" applyBorder="1" applyAlignment="1">
      <alignment vertical="top" wrapText="1"/>
    </xf>
    <xf numFmtId="164" fontId="6" fillId="0" borderId="80" xfId="0" applyNumberFormat="1" applyFont="1" applyFill="1" applyBorder="1" applyAlignment="1">
      <alignment wrapText="1"/>
    </xf>
    <xf numFmtId="164" fontId="6" fillId="0" borderId="11" xfId="0" applyNumberFormat="1" applyFont="1" applyFill="1" applyBorder="1" applyAlignment="1"/>
    <xf numFmtId="164" fontId="6" fillId="0" borderId="78" xfId="0" applyNumberFormat="1" applyFont="1" applyFill="1" applyBorder="1" applyAlignment="1"/>
    <xf numFmtId="164" fontId="3" fillId="0" borderId="11" xfId="0" applyNumberFormat="1" applyFont="1" applyFill="1" applyBorder="1" applyAlignment="1"/>
    <xf numFmtId="164" fontId="3" fillId="0" borderId="78" xfId="0" applyNumberFormat="1" applyFont="1" applyFill="1" applyBorder="1" applyAlignment="1"/>
    <xf numFmtId="164" fontId="3" fillId="0" borderId="115" xfId="77" applyNumberFormat="1" applyFont="1" applyFill="1" applyBorder="1" applyAlignment="1">
      <alignment wrapText="1"/>
    </xf>
    <xf numFmtId="164" fontId="6" fillId="0" borderId="78" xfId="77" applyNumberFormat="1" applyFont="1" applyFill="1" applyBorder="1" applyAlignment="1"/>
    <xf numFmtId="164" fontId="3" fillId="0" borderId="78" xfId="77" applyNumberFormat="1" applyFont="1" applyFill="1" applyBorder="1" applyAlignment="1"/>
    <xf numFmtId="3" fontId="3" fillId="0" borderId="116" xfId="0" applyNumberFormat="1" applyFont="1" applyFill="1" applyBorder="1" applyAlignment="1"/>
    <xf numFmtId="3" fontId="6" fillId="0" borderId="11" xfId="0" applyNumberFormat="1" applyFont="1" applyFill="1" applyBorder="1" applyAlignment="1"/>
    <xf numFmtId="0" fontId="3" fillId="0" borderId="100" xfId="74" applyFont="1" applyFill="1" applyBorder="1" applyAlignment="1">
      <alignment vertical="center" wrapText="1"/>
    </xf>
    <xf numFmtId="164" fontId="6" fillId="0" borderId="11" xfId="77" applyNumberFormat="1" applyFont="1" applyFill="1" applyBorder="1" applyAlignment="1"/>
    <xf numFmtId="164" fontId="3" fillId="0" borderId="100" xfId="0" applyNumberFormat="1" applyFont="1" applyFill="1" applyBorder="1" applyAlignment="1">
      <alignment wrapText="1"/>
    </xf>
    <xf numFmtId="164" fontId="3" fillId="0" borderId="11" xfId="0" applyNumberFormat="1" applyFont="1" applyFill="1" applyBorder="1"/>
    <xf numFmtId="0" fontId="104" fillId="0" borderId="11" xfId="127" applyNumberFormat="1" applyFont="1" applyFill="1" applyBorder="1" applyAlignment="1">
      <alignment wrapText="1" shrinkToFit="1"/>
    </xf>
    <xf numFmtId="0" fontId="38" fillId="0" borderId="11" xfId="127" applyNumberFormat="1" applyFont="1" applyFill="1" applyBorder="1">
      <alignment horizontal="left" wrapText="1" indent="1" shrinkToFit="1"/>
    </xf>
    <xf numFmtId="164" fontId="3" fillId="0" borderId="74" xfId="0" applyNumberFormat="1" applyFont="1" applyFill="1" applyBorder="1"/>
    <xf numFmtId="0" fontId="6" fillId="0" borderId="11" xfId="74" applyFont="1" applyFill="1" applyBorder="1" applyAlignment="1">
      <alignment vertical="top" wrapText="1"/>
    </xf>
    <xf numFmtId="3" fontId="6" fillId="0" borderId="11" xfId="0" applyNumberFormat="1" applyFont="1" applyFill="1" applyBorder="1" applyAlignment="1">
      <alignment horizontal="right"/>
    </xf>
    <xf numFmtId="3" fontId="6" fillId="0" borderId="74" xfId="0" applyNumberFormat="1" applyFont="1" applyFill="1" applyBorder="1" applyAlignment="1">
      <alignment horizontal="right"/>
    </xf>
    <xf numFmtId="0" fontId="3" fillId="0" borderId="11" xfId="74" applyFont="1" applyFill="1" applyBorder="1" applyAlignment="1">
      <alignment vertical="top" wrapText="1"/>
    </xf>
    <xf numFmtId="3" fontId="3" fillId="0" borderId="11" xfId="0" applyNumberFormat="1" applyFont="1" applyFill="1" applyBorder="1" applyAlignment="1">
      <alignment horizontal="right"/>
    </xf>
    <xf numFmtId="3" fontId="3" fillId="0" borderId="74" xfId="0" applyNumberFormat="1" applyFont="1" applyFill="1" applyBorder="1" applyAlignment="1">
      <alignment horizontal="right"/>
    </xf>
    <xf numFmtId="164" fontId="3" fillId="0" borderId="101" xfId="0" applyNumberFormat="1" applyFont="1" applyFill="1" applyBorder="1" applyAlignment="1">
      <alignment wrapText="1"/>
    </xf>
    <xf numFmtId="164" fontId="3" fillId="0" borderId="106" xfId="0" applyNumberFormat="1" applyFont="1" applyFill="1" applyBorder="1"/>
    <xf numFmtId="0" fontId="3" fillId="0" borderId="106" xfId="74" applyFont="1" applyFill="1" applyBorder="1" applyAlignment="1">
      <alignment vertical="top" wrapText="1"/>
    </xf>
    <xf numFmtId="3" fontId="3" fillId="0" borderId="106" xfId="0" applyNumberFormat="1" applyFont="1" applyFill="1" applyBorder="1" applyAlignment="1">
      <alignment horizontal="right"/>
    </xf>
    <xf numFmtId="3" fontId="3" fillId="0" borderId="102" xfId="0" applyNumberFormat="1" applyFont="1" applyFill="1" applyBorder="1" applyAlignment="1">
      <alignment horizontal="right"/>
    </xf>
    <xf numFmtId="164" fontId="29" fillId="0" borderId="99" xfId="77" applyNumberFormat="1" applyFont="1" applyFill="1" applyBorder="1" applyAlignment="1">
      <alignment wrapText="1"/>
    </xf>
    <xf numFmtId="0" fontId="29" fillId="0" borderId="111" xfId="57" applyFont="1" applyFill="1" applyBorder="1" applyAlignment="1">
      <alignment vertical="center" wrapText="1"/>
    </xf>
    <xf numFmtId="0" fontId="3" fillId="0" borderId="74" xfId="0" applyFont="1" applyFill="1" applyBorder="1" applyAlignment="1"/>
    <xf numFmtId="0" fontId="6" fillId="0" borderId="80" xfId="0" applyFont="1" applyFill="1" applyBorder="1" applyAlignment="1">
      <alignment vertical="center"/>
    </xf>
    <xf numFmtId="0" fontId="6" fillId="0" borderId="80" xfId="0" applyFont="1" applyFill="1" applyBorder="1" applyAlignment="1">
      <alignment horizontal="left" vertical="top" wrapText="1" indent="2"/>
    </xf>
    <xf numFmtId="0" fontId="3" fillId="0" borderId="80" xfId="74" applyFont="1" applyFill="1" applyBorder="1" applyAlignment="1">
      <alignment horizontal="left" vertical="top" wrapText="1" indent="3"/>
    </xf>
    <xf numFmtId="0" fontId="3" fillId="0" borderId="80" xfId="74" applyFont="1" applyFill="1" applyBorder="1" applyAlignment="1">
      <alignment vertical="top" wrapText="1"/>
    </xf>
    <xf numFmtId="0" fontId="3" fillId="0" borderId="80" xfId="74" applyFont="1" applyFill="1" applyBorder="1" applyAlignment="1">
      <alignment horizontal="left" wrapText="1" indent="4"/>
    </xf>
    <xf numFmtId="0" fontId="3" fillId="0" borderId="80" xfId="74" applyFont="1" applyFill="1" applyBorder="1" applyAlignment="1">
      <alignment horizontal="left" vertical="top" wrapText="1" indent="5"/>
    </xf>
    <xf numFmtId="0" fontId="3" fillId="0" borderId="80" xfId="74" applyFont="1" applyFill="1" applyBorder="1" applyAlignment="1">
      <alignment horizontal="left" vertical="top" wrapText="1" indent="6"/>
    </xf>
    <xf numFmtId="0" fontId="3" fillId="0" borderId="80" xfId="74" applyFont="1" applyFill="1" applyBorder="1" applyAlignment="1">
      <alignment horizontal="left" vertical="top" wrapText="1" indent="7"/>
    </xf>
    <xf numFmtId="0" fontId="3" fillId="0" borderId="80" xfId="0" applyFont="1" applyFill="1" applyBorder="1" applyAlignment="1">
      <alignment horizontal="left" vertical="top" wrapText="1" indent="3"/>
    </xf>
    <xf numFmtId="0" fontId="3" fillId="0" borderId="80" xfId="0" applyFont="1" applyFill="1" applyBorder="1" applyAlignment="1">
      <alignment horizontal="left" vertical="top" wrapText="1" indent="4"/>
    </xf>
    <xf numFmtId="0" fontId="2" fillId="0" borderId="80" xfId="74" applyFont="1" applyFill="1" applyBorder="1" applyAlignment="1">
      <alignment horizontal="left" vertical="center" wrapText="1" indent="4"/>
    </xf>
    <xf numFmtId="0" fontId="3" fillId="0" borderId="80" xfId="74" applyFont="1" applyFill="1" applyBorder="1" applyAlignment="1">
      <alignment horizontal="left" vertical="top" wrapText="1" indent="4"/>
    </xf>
    <xf numFmtId="0" fontId="2" fillId="0" borderId="80" xfId="0" applyFont="1" applyFill="1" applyBorder="1" applyAlignment="1">
      <alignment horizontal="left" vertical="center" wrapText="1" indent="5"/>
    </xf>
    <xf numFmtId="0" fontId="3" fillId="0" borderId="74" xfId="0" applyFont="1" applyFill="1" applyBorder="1" applyAlignment="1">
      <alignment wrapText="1"/>
    </xf>
    <xf numFmtId="0" fontId="7" fillId="0" borderId="11" xfId="77" applyFont="1" applyFill="1" applyBorder="1" applyAlignment="1">
      <alignment horizontal="left" vertical="top" wrapText="1"/>
    </xf>
    <xf numFmtId="0" fontId="7" fillId="0" borderId="100" xfId="77" applyFont="1" applyFill="1" applyBorder="1" applyAlignment="1">
      <alignment horizontal="left" vertical="top" wrapText="1"/>
    </xf>
    <xf numFmtId="0" fontId="3" fillId="0" borderId="119" xfId="74" applyFont="1" applyFill="1" applyBorder="1" applyAlignment="1">
      <alignment horizontal="left" vertical="top" wrapText="1" indent="5"/>
    </xf>
    <xf numFmtId="0" fontId="7" fillId="0" borderId="74" xfId="77" applyFont="1" applyFill="1" applyBorder="1" applyAlignment="1">
      <alignment horizontal="left" vertical="top" wrapText="1"/>
    </xf>
    <xf numFmtId="0" fontId="6" fillId="53" borderId="0" xfId="57" applyFont="1" applyFill="1" applyAlignment="1">
      <alignment horizontal="center"/>
    </xf>
    <xf numFmtId="0" fontId="6" fillId="53" borderId="0" xfId="0" applyFont="1" applyFill="1" applyBorder="1" applyAlignment="1">
      <alignment horizontal="center"/>
    </xf>
    <xf numFmtId="0" fontId="6" fillId="53" borderId="0" xfId="77" applyFont="1" applyFill="1" applyBorder="1" applyAlignment="1">
      <alignment horizontal="center"/>
    </xf>
    <xf numFmtId="0" fontId="6" fillId="65" borderId="0" xfId="0" applyFont="1" applyFill="1" applyAlignment="1">
      <alignment horizontal="center"/>
    </xf>
    <xf numFmtId="0" fontId="3" fillId="0" borderId="0" xfId="0" applyFont="1" applyBorder="1" applyAlignment="1">
      <alignment horizontal="center" vertical="center"/>
    </xf>
    <xf numFmtId="0" fontId="3" fillId="0" borderId="0" xfId="77" applyFont="1" applyFill="1" applyAlignment="1">
      <alignment horizontal="center"/>
    </xf>
    <xf numFmtId="0" fontId="3" fillId="0" borderId="0" xfId="0" applyFont="1" applyFill="1" applyBorder="1" applyAlignment="1">
      <alignment horizontal="center" vertical="center"/>
    </xf>
    <xf numFmtId="164" fontId="29" fillId="66" borderId="13" xfId="77" applyNumberFormat="1" applyFont="1" applyFill="1" applyBorder="1" applyAlignment="1">
      <alignment vertical="center" wrapText="1"/>
    </xf>
    <xf numFmtId="168" fontId="56" fillId="0" borderId="60" xfId="0" applyNumberFormat="1" applyFont="1" applyBorder="1" applyAlignment="1">
      <alignment wrapText="1"/>
    </xf>
    <xf numFmtId="0" fontId="3" fillId="0" borderId="13" xfId="0" applyFont="1" applyBorder="1" applyAlignment="1">
      <alignment horizontal="justify"/>
    </xf>
    <xf numFmtId="168" fontId="58" fillId="0" borderId="60" xfId="0" applyNumberFormat="1" applyFont="1" applyBorder="1" applyAlignment="1">
      <alignment wrapText="1"/>
    </xf>
    <xf numFmtId="0" fontId="3" fillId="0" borderId="13" xfId="0" applyFont="1" applyBorder="1" applyAlignment="1">
      <alignment horizontal="left" vertical="top" wrapText="1"/>
    </xf>
    <xf numFmtId="164" fontId="3" fillId="0" borderId="22" xfId="77" applyNumberFormat="1" applyFont="1" applyBorder="1" applyAlignment="1">
      <alignment horizontal="right" vertical="center"/>
    </xf>
    <xf numFmtId="0" fontId="3" fillId="0" borderId="13" xfId="0" applyFont="1" applyBorder="1" applyAlignment="1">
      <alignment horizontal="left" vertical="center" wrapText="1" indent="2"/>
    </xf>
    <xf numFmtId="0" fontId="3" fillId="0" borderId="13" xfId="0" applyFont="1" applyBorder="1" applyAlignment="1">
      <alignment horizontal="left" vertical="center" wrapText="1" indent="3"/>
    </xf>
    <xf numFmtId="0" fontId="3" fillId="0" borderId="42" xfId="0" applyFont="1" applyBorder="1" applyAlignment="1">
      <alignment horizontal="left" vertical="center" wrapText="1" indent="2"/>
    </xf>
    <xf numFmtId="164" fontId="3" fillId="0" borderId="43" xfId="77" applyNumberFormat="1" applyFont="1" applyBorder="1" applyAlignment="1">
      <alignment horizontal="right"/>
    </xf>
    <xf numFmtId="0" fontId="3" fillId="0" borderId="30" xfId="74" applyFont="1" applyFill="1" applyBorder="1" applyAlignment="1">
      <alignment vertical="top" wrapText="1"/>
    </xf>
    <xf numFmtId="0" fontId="3" fillId="0" borderId="31" xfId="74" applyFont="1" applyFill="1" applyBorder="1" applyAlignment="1">
      <alignment vertical="top" wrapText="1"/>
    </xf>
    <xf numFmtId="164" fontId="3" fillId="66" borderId="60" xfId="77" applyNumberFormat="1" applyFont="1" applyFill="1" applyBorder="1" applyAlignment="1">
      <alignment horizontal="right" vertical="center" wrapText="1"/>
    </xf>
    <xf numFmtId="164" fontId="3" fillId="66" borderId="22" xfId="77" applyNumberFormat="1" applyFont="1" applyFill="1" applyBorder="1" applyAlignment="1">
      <alignment vertical="center" wrapText="1"/>
    </xf>
    <xf numFmtId="0" fontId="6" fillId="0" borderId="60" xfId="127" applyNumberFormat="1" applyFont="1" applyFill="1" applyBorder="1">
      <alignment horizontal="left" wrapText="1" indent="1" shrinkToFit="1"/>
    </xf>
    <xf numFmtId="0" fontId="7" fillId="0" borderId="13" xfId="127" applyNumberFormat="1" applyFont="1" applyFill="1" applyBorder="1" applyAlignment="1">
      <alignment horizontal="left" vertical="top" wrapText="1" shrinkToFit="1"/>
    </xf>
    <xf numFmtId="164" fontId="3" fillId="0" borderId="13" xfId="0" applyNumberFormat="1" applyFont="1" applyFill="1" applyBorder="1" applyAlignment="1">
      <alignment wrapText="1"/>
    </xf>
    <xf numFmtId="0" fontId="2" fillId="0" borderId="13" xfId="77" applyFont="1" applyBorder="1"/>
    <xf numFmtId="0" fontId="2" fillId="0" borderId="60" xfId="77" applyFont="1" applyBorder="1"/>
    <xf numFmtId="3" fontId="2" fillId="0" borderId="22" xfId="77" applyNumberFormat="1" applyFont="1" applyBorder="1"/>
    <xf numFmtId="0" fontId="3" fillId="0" borderId="27" xfId="0" applyFont="1" applyBorder="1" applyAlignment="1">
      <alignment horizontal="left" vertical="center" wrapText="1" indent="2"/>
    </xf>
    <xf numFmtId="164" fontId="7" fillId="0" borderId="26" xfId="77" applyNumberFormat="1" applyFont="1" applyFill="1" applyBorder="1" applyAlignment="1">
      <alignment vertical="center" wrapText="1"/>
    </xf>
    <xf numFmtId="164" fontId="3" fillId="66" borderId="60" xfId="77" applyNumberFormat="1" applyFont="1" applyFill="1" applyBorder="1" applyAlignment="1">
      <alignment vertical="center" wrapText="1"/>
    </xf>
    <xf numFmtId="164" fontId="29" fillId="66" borderId="60" xfId="77" applyNumberFormat="1" applyFont="1" applyFill="1" applyBorder="1" applyAlignment="1">
      <alignment vertical="center" wrapText="1"/>
    </xf>
    <xf numFmtId="164" fontId="6" fillId="0" borderId="60" xfId="77" applyNumberFormat="1" applyFont="1" applyFill="1" applyBorder="1" applyAlignment="1">
      <alignment vertical="center" wrapText="1"/>
    </xf>
    <xf numFmtId="164" fontId="3" fillId="0" borderId="22" xfId="77" applyNumberFormat="1" applyFont="1" applyFill="1" applyBorder="1" applyAlignment="1">
      <alignment vertical="center" wrapText="1"/>
    </xf>
    <xf numFmtId="0" fontId="6" fillId="0" borderId="60" xfId="0" applyFont="1" applyBorder="1" applyAlignment="1">
      <alignment horizontal="left" vertical="center" wrapText="1"/>
    </xf>
    <xf numFmtId="0" fontId="3" fillId="0" borderId="60" xfId="0" applyFont="1" applyBorder="1" applyAlignment="1">
      <alignment horizontal="left" vertical="center" wrapText="1"/>
    </xf>
    <xf numFmtId="0" fontId="3" fillId="0" borderId="60" xfId="0" applyFont="1" applyBorder="1" applyAlignment="1">
      <alignment horizontal="left" vertical="center" wrapText="1" indent="1"/>
    </xf>
    <xf numFmtId="0" fontId="3" fillId="0" borderId="60" xfId="0" applyFont="1" applyBorder="1" applyAlignment="1">
      <alignment horizontal="left" vertical="center" wrapText="1" indent="2"/>
    </xf>
    <xf numFmtId="0" fontId="3" fillId="0" borderId="60" xfId="0" applyFont="1" applyBorder="1" applyAlignment="1">
      <alignment horizontal="left" vertical="center" wrapText="1" indent="3"/>
    </xf>
    <xf numFmtId="0" fontId="3" fillId="0" borderId="13" xfId="0" applyFont="1" applyBorder="1" applyAlignment="1">
      <alignment horizontal="left" vertical="center" wrapText="1" indent="4"/>
    </xf>
    <xf numFmtId="164" fontId="3" fillId="0" borderId="60" xfId="77" applyNumberFormat="1" applyFont="1" applyBorder="1" applyAlignment="1">
      <alignment horizontal="right" vertical="center"/>
    </xf>
    <xf numFmtId="0" fontId="3" fillId="0" borderId="60" xfId="0" applyFont="1" applyBorder="1" applyAlignment="1">
      <alignment horizontal="left" vertical="center" wrapText="1" indent="4"/>
    </xf>
    <xf numFmtId="0" fontId="3" fillId="0" borderId="13" xfId="0" applyFont="1" applyBorder="1" applyAlignment="1">
      <alignment horizontal="justify" vertical="center" wrapText="1"/>
    </xf>
    <xf numFmtId="0" fontId="3" fillId="0" borderId="60"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60" xfId="0" applyFont="1" applyBorder="1" applyAlignment="1">
      <alignment horizontal="justify" vertical="center" wrapText="1"/>
    </xf>
    <xf numFmtId="0" fontId="3" fillId="0" borderId="60" xfId="0" applyFont="1" applyFill="1" applyBorder="1" applyAlignment="1">
      <alignment horizontal="left" vertical="top" wrapText="1" indent="3"/>
    </xf>
    <xf numFmtId="0" fontId="3" fillId="0" borderId="13" xfId="0" applyFont="1" applyFill="1" applyBorder="1" applyAlignment="1">
      <alignment horizontal="left" vertical="top" wrapText="1" indent="2"/>
    </xf>
    <xf numFmtId="164" fontId="6" fillId="0" borderId="60" xfId="77" applyNumberFormat="1" applyFont="1" applyBorder="1" applyAlignment="1">
      <alignment horizontal="right" vertical="center"/>
    </xf>
    <xf numFmtId="164" fontId="6" fillId="0" borderId="31" xfId="77" applyNumberFormat="1" applyFont="1" applyBorder="1" applyAlignment="1">
      <alignment horizontal="right" vertical="center"/>
    </xf>
    <xf numFmtId="0" fontId="3" fillId="0" borderId="27" xfId="0" applyFont="1" applyBorder="1" applyAlignment="1">
      <alignment horizontal="left" vertical="center" wrapText="1" indent="1"/>
    </xf>
    <xf numFmtId="164" fontId="3" fillId="0" borderId="25" xfId="77" applyNumberFormat="1" applyFont="1" applyBorder="1" applyAlignment="1">
      <alignment horizontal="right" vertical="center"/>
    </xf>
    <xf numFmtId="0" fontId="3" fillId="0" borderId="25" xfId="0" applyFont="1" applyBorder="1" applyAlignment="1">
      <alignment horizontal="left" vertical="center" wrapText="1" indent="1"/>
    </xf>
    <xf numFmtId="164" fontId="3" fillId="0" borderId="71" xfId="77" applyNumberFormat="1" applyFont="1" applyBorder="1" applyAlignment="1">
      <alignment horizontal="right" vertical="center"/>
    </xf>
    <xf numFmtId="3" fontId="3" fillId="49" borderId="44" xfId="0" applyNumberFormat="1" applyFont="1" applyFill="1" applyBorder="1"/>
    <xf numFmtId="164" fontId="3" fillId="49" borderId="43" xfId="77" applyNumberFormat="1" applyFont="1" applyFill="1" applyBorder="1" applyAlignment="1">
      <alignment horizontal="right"/>
    </xf>
    <xf numFmtId="0" fontId="7" fillId="0" borderId="13" xfId="127" applyNumberFormat="1" applyFont="1" applyFill="1" applyBorder="1" applyAlignment="1">
      <alignment wrapText="1" shrinkToFit="1"/>
    </xf>
    <xf numFmtId="164" fontId="6" fillId="0" borderId="13" xfId="77" applyNumberFormat="1" applyFont="1" applyFill="1" applyBorder="1" applyAlignment="1">
      <alignment horizontal="left" wrapText="1"/>
    </xf>
    <xf numFmtId="164" fontId="6" fillId="0" borderId="13" xfId="77" applyNumberFormat="1" applyFont="1" applyFill="1" applyBorder="1" applyAlignment="1">
      <alignment vertical="center" wrapText="1"/>
    </xf>
    <xf numFmtId="164" fontId="6" fillId="0" borderId="22" xfId="77" applyNumberFormat="1" applyFont="1" applyBorder="1" applyAlignment="1">
      <alignment horizontal="right" vertical="center"/>
    </xf>
    <xf numFmtId="3" fontId="6" fillId="0" borderId="0" xfId="70" applyNumberFormat="1" applyFont="1" applyFill="1" applyAlignment="1">
      <alignment horizontal="center" vertical="top"/>
    </xf>
    <xf numFmtId="3" fontId="6" fillId="0" borderId="0" xfId="77" applyNumberFormat="1" applyFont="1" applyFill="1" applyAlignment="1">
      <alignment horizontal="center" vertical="center"/>
    </xf>
    <xf numFmtId="0" fontId="3" fillId="0" borderId="29" xfId="74" applyFont="1" applyFill="1" applyBorder="1" applyAlignment="1">
      <alignment vertical="top" wrapText="1"/>
    </xf>
    <xf numFmtId="164" fontId="3" fillId="0" borderId="13" xfId="77" applyNumberFormat="1" applyFont="1" applyFill="1" applyBorder="1" applyAlignment="1">
      <alignment vertical="center" wrapText="1"/>
    </xf>
    <xf numFmtId="0" fontId="29" fillId="0" borderId="0" xfId="77" applyFont="1" applyFill="1" applyAlignment="1">
      <alignment horizontal="center" vertical="center"/>
    </xf>
    <xf numFmtId="0" fontId="29" fillId="0" borderId="26" xfId="0" applyFont="1" applyBorder="1" applyAlignment="1">
      <alignment vertical="center" wrapText="1"/>
    </xf>
    <xf numFmtId="164" fontId="7" fillId="0" borderId="21" xfId="77" applyNumberFormat="1" applyFont="1" applyFill="1" applyBorder="1" applyAlignment="1">
      <alignment vertical="center" wrapText="1"/>
    </xf>
    <xf numFmtId="0" fontId="7" fillId="0" borderId="0" xfId="77" applyFont="1" applyFill="1" applyBorder="1" applyAlignment="1">
      <alignment vertical="center" wrapText="1"/>
    </xf>
    <xf numFmtId="164" fontId="3" fillId="0" borderId="0" xfId="70" applyNumberFormat="1" applyFont="1" applyFill="1" applyAlignment="1">
      <alignment vertical="top" wrapText="1"/>
    </xf>
    <xf numFmtId="0" fontId="3" fillId="0" borderId="0" xfId="70" applyFont="1" applyFill="1" applyAlignment="1">
      <alignment vertical="top"/>
    </xf>
    <xf numFmtId="0" fontId="3" fillId="0" borderId="0" xfId="70" applyFont="1" applyFill="1" applyAlignment="1">
      <alignment horizontal="center" vertical="top"/>
    </xf>
    <xf numFmtId="3" fontId="38" fillId="53" borderId="32" xfId="127" applyNumberFormat="1" applyFont="1" applyFill="1" applyBorder="1">
      <alignment horizontal="left" wrapText="1" indent="1" shrinkToFit="1"/>
    </xf>
    <xf numFmtId="0" fontId="3" fillId="53" borderId="62" xfId="0" applyFont="1" applyFill="1" applyBorder="1" applyAlignment="1">
      <alignment vertical="center" wrapText="1"/>
    </xf>
    <xf numFmtId="0" fontId="56" fillId="53" borderId="28" xfId="0" applyFont="1" applyFill="1" applyBorder="1" applyAlignment="1">
      <alignment wrapText="1"/>
    </xf>
    <xf numFmtId="0" fontId="3" fillId="53" borderId="32" xfId="0" applyFont="1" applyFill="1" applyBorder="1" applyAlignment="1">
      <alignment horizontal="right" vertical="center" wrapText="1"/>
    </xf>
    <xf numFmtId="164" fontId="6" fillId="53" borderId="32" xfId="77" applyNumberFormat="1" applyFont="1" applyFill="1" applyBorder="1" applyAlignment="1">
      <alignment horizontal="left" wrapText="1"/>
    </xf>
    <xf numFmtId="0" fontId="6" fillId="53" borderId="13" xfId="0" applyFont="1" applyFill="1" applyBorder="1" applyAlignment="1">
      <alignment vertical="center" wrapText="1"/>
    </xf>
    <xf numFmtId="0" fontId="38" fillId="53" borderId="13" xfId="127" applyNumberFormat="1" applyFont="1" applyFill="1" applyBorder="1" applyAlignment="1">
      <alignment wrapText="1" shrinkToFit="1"/>
    </xf>
    <xf numFmtId="0" fontId="38" fillId="53" borderId="60" xfId="127" applyNumberFormat="1" applyFont="1" applyFill="1" applyBorder="1">
      <alignment horizontal="left" wrapText="1" indent="1" shrinkToFit="1"/>
    </xf>
    <xf numFmtId="164" fontId="3" fillId="53" borderId="22" xfId="0" applyNumberFormat="1" applyFont="1" applyFill="1" applyBorder="1"/>
    <xf numFmtId="0" fontId="6" fillId="0" borderId="0" xfId="0" applyFont="1" applyFill="1" applyBorder="1" applyAlignment="1">
      <alignment horizontal="left" wrapText="1"/>
    </xf>
    <xf numFmtId="3" fontId="38" fillId="0" borderId="0" xfId="127" applyNumberFormat="1" applyFont="1" applyFill="1" applyBorder="1">
      <alignment horizontal="left" wrapText="1" indent="1" shrinkToFit="1"/>
    </xf>
    <xf numFmtId="3" fontId="3" fillId="0" borderId="0" xfId="0" applyNumberFormat="1" applyFont="1" applyFill="1" applyBorder="1" applyAlignment="1">
      <alignment wrapText="1"/>
    </xf>
    <xf numFmtId="164" fontId="29" fillId="0" borderId="120" xfId="76" applyNumberFormat="1" applyFont="1" applyFill="1" applyBorder="1" applyAlignment="1">
      <alignment vertical="center" wrapText="1"/>
    </xf>
    <xf numFmtId="164" fontId="3" fillId="0" borderId="75" xfId="76" applyNumberFormat="1" applyFont="1" applyFill="1" applyBorder="1" applyAlignment="1">
      <alignment horizontal="right" wrapText="1"/>
    </xf>
    <xf numFmtId="0" fontId="3" fillId="53" borderId="32" xfId="0" applyFont="1" applyFill="1" applyBorder="1" applyAlignment="1"/>
    <xf numFmtId="3" fontId="6" fillId="0" borderId="32" xfId="0" applyNumberFormat="1" applyFont="1" applyFill="1" applyBorder="1" applyAlignment="1">
      <alignment wrapText="1"/>
    </xf>
    <xf numFmtId="0" fontId="3" fillId="54" borderId="32" xfId="0" applyFont="1" applyFill="1" applyBorder="1" applyAlignment="1">
      <alignment vertical="center"/>
    </xf>
    <xf numFmtId="164" fontId="6" fillId="0" borderId="32" xfId="0" applyNumberFormat="1" applyFont="1" applyFill="1" applyBorder="1" applyAlignment="1"/>
    <xf numFmtId="164" fontId="3" fillId="0" borderId="32" xfId="0" applyNumberFormat="1" applyFont="1" applyFill="1" applyBorder="1" applyAlignment="1"/>
    <xf numFmtId="164" fontId="3" fillId="0" borderId="64" xfId="77" applyNumberFormat="1" applyFont="1" applyFill="1" applyBorder="1" applyAlignment="1">
      <alignment horizontal="right" wrapText="1"/>
    </xf>
    <xf numFmtId="164" fontId="6" fillId="0" borderId="32" xfId="77" applyNumberFormat="1" applyFont="1" applyBorder="1"/>
    <xf numFmtId="164" fontId="3" fillId="0" borderId="80" xfId="77" applyNumberFormat="1" applyFont="1" applyFill="1" applyBorder="1" applyAlignment="1">
      <alignment horizontal="right" wrapText="1"/>
    </xf>
    <xf numFmtId="0" fontId="6" fillId="0" borderId="100" xfId="108" quotePrefix="1" applyFont="1" applyFill="1" applyBorder="1" applyAlignment="1">
      <alignment horizontal="left" vertical="center" wrapText="1" indent="2" shrinkToFit="1"/>
    </xf>
    <xf numFmtId="0" fontId="3" fillId="0" borderId="100" xfId="110" quotePrefix="1" applyFont="1" applyFill="1" applyBorder="1" applyAlignment="1">
      <alignment horizontal="left" wrapText="1" indent="3" shrinkToFit="1"/>
    </xf>
    <xf numFmtId="0" fontId="3" fillId="0" borderId="100" xfId="112" quotePrefix="1" applyFont="1" applyFill="1" applyBorder="1" applyAlignment="1">
      <alignment horizontal="left" vertical="center" wrapText="1" indent="4" shrinkToFit="1"/>
    </xf>
    <xf numFmtId="0" fontId="3" fillId="0" borderId="100" xfId="127" applyNumberFormat="1" applyFont="1" applyFill="1" applyBorder="1" applyAlignment="1">
      <alignment horizontal="left" wrapText="1" indent="4" shrinkToFit="1"/>
    </xf>
    <xf numFmtId="0" fontId="3" fillId="0" borderId="100" xfId="127" applyNumberFormat="1" applyFont="1" applyFill="1" applyBorder="1" applyAlignment="1">
      <alignment horizontal="left" wrapText="1" indent="5" shrinkToFit="1"/>
    </xf>
    <xf numFmtId="164" fontId="3" fillId="0" borderId="100" xfId="0" applyNumberFormat="1" applyFont="1" applyFill="1" applyBorder="1" applyAlignment="1">
      <alignment horizontal="left" vertical="top" wrapText="1"/>
    </xf>
    <xf numFmtId="164" fontId="3" fillId="0" borderId="100" xfId="0" applyNumberFormat="1" applyFont="1" applyFill="1" applyBorder="1" applyAlignment="1">
      <alignment vertical="top" wrapText="1"/>
    </xf>
    <xf numFmtId="0" fontId="6" fillId="0" borderId="100" xfId="0" applyFont="1" applyFill="1" applyBorder="1" applyAlignment="1">
      <alignment horizontal="right" vertical="center" wrapText="1"/>
    </xf>
    <xf numFmtId="0" fontId="29" fillId="0" borderId="11" xfId="0" applyFont="1" applyFill="1" applyBorder="1" applyAlignment="1">
      <alignment vertical="center" wrapText="1"/>
    </xf>
    <xf numFmtId="0" fontId="6" fillId="0" borderId="11" xfId="0" applyFont="1" applyFill="1" applyBorder="1" applyAlignment="1">
      <alignment horizontal="right" vertical="center" wrapText="1"/>
    </xf>
    <xf numFmtId="0" fontId="3" fillId="0" borderId="100" xfId="0" applyFont="1" applyFill="1" applyBorder="1" applyAlignment="1">
      <alignment horizontal="left" wrapText="1" indent="3"/>
    </xf>
    <xf numFmtId="0" fontId="29" fillId="0" borderId="11" xfId="114" quotePrefix="1" applyFont="1" applyFill="1" applyBorder="1" applyAlignment="1">
      <alignment vertical="center" wrapText="1" shrinkToFit="1"/>
    </xf>
    <xf numFmtId="0" fontId="6" fillId="0" borderId="11" xfId="56" quotePrefix="1" applyFont="1" applyFill="1" applyBorder="1" applyAlignment="1">
      <alignment horizontal="right"/>
    </xf>
    <xf numFmtId="0" fontId="0" fillId="0" borderId="100" xfId="0" applyFill="1" applyBorder="1"/>
    <xf numFmtId="164" fontId="3" fillId="0" borderId="74" xfId="0" applyNumberFormat="1" applyFont="1" applyFill="1" applyBorder="1" applyAlignment="1">
      <alignment vertical="center"/>
    </xf>
    <xf numFmtId="164" fontId="6" fillId="0" borderId="11" xfId="77" applyNumberFormat="1" applyFont="1" applyFill="1" applyBorder="1" applyAlignment="1">
      <alignment horizontal="right" wrapText="1"/>
    </xf>
    <xf numFmtId="164" fontId="3" fillId="0" borderId="80" xfId="0" applyNumberFormat="1" applyFont="1" applyFill="1" applyBorder="1" applyAlignment="1">
      <alignment vertical="top" wrapText="1"/>
    </xf>
    <xf numFmtId="164" fontId="7" fillId="0" borderId="100" xfId="77" applyNumberFormat="1" applyFont="1" applyFill="1" applyBorder="1" applyAlignment="1">
      <alignment vertical="top" wrapText="1"/>
    </xf>
    <xf numFmtId="164" fontId="7" fillId="0" borderId="80" xfId="77" applyNumberFormat="1" applyFont="1" applyFill="1" applyBorder="1" applyAlignment="1">
      <alignment vertical="top" wrapText="1"/>
    </xf>
    <xf numFmtId="0" fontId="6" fillId="0" borderId="100" xfId="0" applyFont="1" applyFill="1" applyBorder="1" applyAlignment="1">
      <alignment horizontal="left" vertical="center"/>
    </xf>
    <xf numFmtId="0" fontId="2" fillId="0" borderId="101" xfId="0" applyFont="1" applyFill="1" applyBorder="1" applyAlignment="1">
      <alignment vertical="top"/>
    </xf>
    <xf numFmtId="0" fontId="2" fillId="0" borderId="106" xfId="0" applyFont="1" applyFill="1" applyBorder="1" applyAlignment="1">
      <alignment vertical="top"/>
    </xf>
    <xf numFmtId="0" fontId="2" fillId="0" borderId="102" xfId="0" applyFont="1" applyFill="1" applyBorder="1" applyAlignment="1">
      <alignment vertical="top"/>
    </xf>
    <xf numFmtId="0" fontId="29" fillId="0" borderId="95" xfId="57" applyFont="1" applyFill="1" applyBorder="1" applyAlignment="1">
      <alignment vertical="center" wrapText="1"/>
    </xf>
    <xf numFmtId="0" fontId="6" fillId="0" borderId="118" xfId="57" applyFont="1" applyFill="1" applyBorder="1" applyAlignment="1"/>
    <xf numFmtId="0" fontId="3" fillId="0" borderId="100" xfId="112" quotePrefix="1" applyFont="1" applyFill="1" applyBorder="1" applyAlignment="1">
      <alignment horizontal="left" vertical="center" wrapText="1" indent="3" shrinkToFit="1"/>
    </xf>
    <xf numFmtId="0" fontId="3" fillId="0" borderId="100" xfId="114" quotePrefix="1" applyFont="1" applyFill="1" applyBorder="1" applyAlignment="1">
      <alignment horizontal="left" vertical="center" wrapText="1" indent="5" shrinkToFit="1"/>
    </xf>
    <xf numFmtId="164" fontId="6" fillId="0" borderId="100" xfId="0" applyNumberFormat="1" applyFont="1" applyFill="1" applyBorder="1" applyAlignment="1">
      <alignment horizontal="center" wrapText="1"/>
    </xf>
    <xf numFmtId="0" fontId="3" fillId="0" borderId="79" xfId="0" applyFont="1" applyBorder="1" applyAlignment="1">
      <alignment vertical="center"/>
    </xf>
    <xf numFmtId="0" fontId="3" fillId="0" borderId="121" xfId="0" applyFont="1" applyBorder="1" applyAlignment="1">
      <alignment vertical="center"/>
    </xf>
    <xf numFmtId="3" fontId="3" fillId="0" borderId="79" xfId="0" applyNumberFormat="1" applyFont="1" applyFill="1" applyBorder="1" applyAlignment="1"/>
    <xf numFmtId="164" fontId="3" fillId="0" borderId="121" xfId="77" applyNumberFormat="1" applyFont="1" applyFill="1" applyBorder="1" applyAlignment="1">
      <alignment wrapText="1"/>
    </xf>
    <xf numFmtId="0" fontId="6" fillId="0" borderId="100" xfId="114" quotePrefix="1" applyFont="1" applyFill="1" applyBorder="1" applyAlignment="1">
      <alignment vertical="center" wrapText="1" shrinkToFit="1"/>
    </xf>
    <xf numFmtId="0" fontId="3" fillId="0" borderId="103" xfId="0" applyFont="1" applyFill="1" applyBorder="1" applyAlignment="1">
      <alignment vertical="center" wrapText="1"/>
    </xf>
    <xf numFmtId="0" fontId="3" fillId="0" borderId="104" xfId="0" applyFont="1" applyFill="1" applyBorder="1" applyAlignment="1"/>
    <xf numFmtId="0" fontId="3" fillId="0" borderId="115" xfId="0" applyFont="1" applyFill="1" applyBorder="1" applyAlignment="1"/>
    <xf numFmtId="0" fontId="3" fillId="0" borderId="103" xfId="114" quotePrefix="1" applyFont="1" applyFill="1" applyBorder="1" applyAlignment="1">
      <alignment horizontal="left" vertical="center" wrapText="1" indent="5" shrinkToFit="1"/>
    </xf>
    <xf numFmtId="164" fontId="3" fillId="0" borderId="107" xfId="77" applyNumberFormat="1" applyFont="1" applyFill="1" applyBorder="1" applyAlignment="1">
      <alignment wrapText="1"/>
    </xf>
    <xf numFmtId="164" fontId="3" fillId="0" borderId="108" xfId="77" applyNumberFormat="1" applyFont="1" applyFill="1" applyBorder="1" applyAlignment="1">
      <alignment horizontal="right" wrapText="1"/>
    </xf>
    <xf numFmtId="164" fontId="3" fillId="0" borderId="109" xfId="77" applyNumberFormat="1" applyFont="1" applyFill="1" applyBorder="1" applyAlignment="1">
      <alignment wrapText="1"/>
    </xf>
    <xf numFmtId="164" fontId="3" fillId="0" borderId="103" xfId="77" quotePrefix="1" applyNumberFormat="1" applyFont="1" applyFill="1" applyBorder="1" applyAlignment="1">
      <alignment wrapText="1"/>
    </xf>
    <xf numFmtId="164" fontId="3" fillId="0" borderId="112" xfId="77" applyNumberFormat="1" applyFont="1" applyFill="1" applyBorder="1" applyAlignment="1">
      <alignment horizontal="right" wrapText="1"/>
    </xf>
    <xf numFmtId="164" fontId="3" fillId="0" borderId="113" xfId="77" applyNumberFormat="1" applyFont="1" applyFill="1" applyBorder="1" applyAlignment="1">
      <alignment wrapText="1"/>
    </xf>
    <xf numFmtId="0" fontId="29" fillId="0" borderId="95" xfId="79" applyFont="1" applyBorder="1" applyAlignment="1">
      <alignment wrapText="1"/>
    </xf>
    <xf numFmtId="164" fontId="7" fillId="0" borderId="99" xfId="77" applyNumberFormat="1" applyFont="1" applyFill="1" applyBorder="1" applyAlignment="1">
      <alignment wrapText="1"/>
    </xf>
    <xf numFmtId="164" fontId="3" fillId="0" borderId="100" xfId="77" applyNumberFormat="1" applyFont="1" applyFill="1" applyBorder="1" applyAlignment="1">
      <alignment wrapText="1"/>
    </xf>
    <xf numFmtId="164" fontId="6" fillId="0" borderId="100" xfId="77" applyNumberFormat="1" applyFont="1" applyFill="1" applyBorder="1" applyAlignment="1">
      <alignment wrapText="1"/>
    </xf>
    <xf numFmtId="164" fontId="3" fillId="0" borderId="100" xfId="77" quotePrefix="1" applyNumberFormat="1" applyFont="1" applyFill="1" applyBorder="1" applyAlignment="1">
      <alignment wrapText="1"/>
    </xf>
    <xf numFmtId="3" fontId="3" fillId="0" borderId="11" xfId="80" applyNumberFormat="1" applyFont="1" applyBorder="1" applyAlignment="1">
      <alignment horizontal="right"/>
    </xf>
    <xf numFmtId="3" fontId="3" fillId="0" borderId="74" xfId="80" applyNumberFormat="1" applyFont="1" applyBorder="1" applyAlignment="1">
      <alignment horizontal="right"/>
    </xf>
    <xf numFmtId="164" fontId="3" fillId="0" borderId="101" xfId="77" quotePrefix="1" applyNumberFormat="1" applyFont="1" applyFill="1" applyBorder="1" applyAlignment="1">
      <alignment wrapText="1"/>
    </xf>
    <xf numFmtId="164" fontId="3" fillId="0" borderId="106" xfId="77" applyNumberFormat="1" applyFont="1" applyFill="1" applyBorder="1" applyAlignment="1">
      <alignment horizontal="right" wrapText="1"/>
    </xf>
    <xf numFmtId="164" fontId="3" fillId="0" borderId="112" xfId="0" applyNumberFormat="1" applyFont="1" applyFill="1" applyBorder="1"/>
    <xf numFmtId="164" fontId="3" fillId="0" borderId="113" xfId="0" applyNumberFormat="1" applyFont="1" applyFill="1" applyBorder="1"/>
    <xf numFmtId="164" fontId="6" fillId="0" borderId="13" xfId="77" applyNumberFormat="1" applyFont="1" applyFill="1" applyBorder="1" applyAlignment="1">
      <alignment horizontal="left" vertical="top" wrapText="1"/>
    </xf>
    <xf numFmtId="0" fontId="3" fillId="0" borderId="30" xfId="0" applyFont="1" applyBorder="1" applyAlignment="1">
      <alignment horizontal="left" vertical="center" wrapText="1"/>
    </xf>
    <xf numFmtId="3" fontId="3" fillId="0" borderId="30" xfId="0" applyNumberFormat="1" applyFont="1" applyFill="1" applyBorder="1" applyAlignment="1">
      <alignment horizontal="right" vertical="center"/>
    </xf>
    <xf numFmtId="0" fontId="6" fillId="0" borderId="13" xfId="0" applyFont="1" applyFill="1" applyBorder="1" applyAlignment="1">
      <alignment wrapText="1"/>
    </xf>
    <xf numFmtId="0" fontId="7" fillId="0" borderId="14" xfId="127" applyNumberFormat="1" applyFont="1" applyFill="1" applyBorder="1" applyAlignment="1">
      <alignment wrapText="1" shrinkToFit="1"/>
    </xf>
    <xf numFmtId="0" fontId="6" fillId="0" borderId="23" xfId="127" applyNumberFormat="1" applyFont="1" applyFill="1" applyBorder="1">
      <alignment horizontal="left" wrapText="1" indent="1" shrinkToFit="1"/>
    </xf>
    <xf numFmtId="164" fontId="3" fillId="0" borderId="24" xfId="0" applyNumberFormat="1" applyFont="1" applyFill="1" applyBorder="1"/>
    <xf numFmtId="0" fontId="29" fillId="0" borderId="0" xfId="0" applyFont="1" applyFill="1" applyBorder="1" applyAlignment="1">
      <alignment vertical="center" wrapText="1"/>
    </xf>
    <xf numFmtId="0" fontId="29" fillId="0" borderId="0" xfId="57" applyFont="1" applyFill="1" applyBorder="1" applyAlignment="1">
      <alignment vertical="center"/>
    </xf>
    <xf numFmtId="164" fontId="7" fillId="0" borderId="0" xfId="77" applyNumberFormat="1" applyFont="1" applyFill="1" applyBorder="1" applyAlignment="1">
      <alignment vertical="center" wrapText="1"/>
    </xf>
    <xf numFmtId="164" fontId="3" fillId="0" borderId="0" xfId="77" applyNumberFormat="1" applyFont="1" applyFill="1" applyBorder="1" applyAlignment="1">
      <alignment horizontal="right" vertical="center" wrapText="1"/>
    </xf>
    <xf numFmtId="164" fontId="29" fillId="0" borderId="0" xfId="77" applyNumberFormat="1" applyFont="1" applyFill="1" applyBorder="1" applyAlignment="1">
      <alignment vertical="center" wrapText="1"/>
    </xf>
    <xf numFmtId="0" fontId="6"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164" fontId="3" fillId="0" borderId="0" xfId="77" applyNumberFormat="1" applyFont="1" applyFill="1" applyBorder="1" applyAlignment="1">
      <alignment horizontal="right" vertical="center"/>
    </xf>
    <xf numFmtId="0" fontId="3" fillId="0" borderId="0" xfId="0" applyFont="1" applyFill="1" applyBorder="1" applyAlignment="1">
      <alignment horizontal="left" vertical="center" wrapText="1" indent="1"/>
    </xf>
    <xf numFmtId="0" fontId="3" fillId="0" borderId="0" xfId="0" applyFont="1" applyFill="1" applyBorder="1" applyAlignment="1">
      <alignment horizontal="left" vertical="center" wrapText="1" indent="2"/>
    </xf>
    <xf numFmtId="0" fontId="3" fillId="0" borderId="0" xfId="0" applyFont="1" applyFill="1" applyBorder="1" applyAlignment="1">
      <alignment horizontal="left" vertical="center" wrapText="1" indent="3"/>
    </xf>
    <xf numFmtId="0" fontId="3" fillId="0" borderId="0" xfId="0" applyFont="1" applyFill="1" applyBorder="1" applyAlignment="1">
      <alignment horizontal="left" vertical="center" wrapText="1" indent="4"/>
    </xf>
    <xf numFmtId="0" fontId="3" fillId="0" borderId="0"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3" fillId="0" borderId="0" xfId="0" applyFont="1" applyFill="1" applyBorder="1" applyAlignment="1">
      <alignment horizontal="left" vertical="center" indent="1"/>
    </xf>
    <xf numFmtId="0" fontId="3" fillId="0" borderId="0" xfId="57" applyFont="1" applyFill="1" applyAlignment="1">
      <alignment vertical="top" wrapText="1"/>
    </xf>
    <xf numFmtId="3" fontId="2" fillId="0" borderId="44" xfId="0" applyNumberFormat="1" applyFont="1" applyFill="1" applyBorder="1" applyAlignment="1">
      <alignment horizontal="right"/>
    </xf>
    <xf numFmtId="0" fontId="2" fillId="0" borderId="0" xfId="0" applyFont="1"/>
    <xf numFmtId="3" fontId="4" fillId="0" borderId="32" xfId="80" applyNumberFormat="1" applyFont="1" applyFill="1" applyBorder="1" applyAlignment="1">
      <alignment horizontal="right"/>
    </xf>
    <xf numFmtId="164" fontId="2" fillId="0" borderId="11" xfId="0" applyNumberFormat="1" applyFont="1" applyBorder="1" applyAlignment="1">
      <alignment wrapText="1"/>
    </xf>
    <xf numFmtId="0" fontId="2" fillId="0" borderId="36" xfId="0" applyFont="1" applyBorder="1" applyAlignment="1">
      <alignment horizontal="right" vertical="center" wrapText="1"/>
    </xf>
    <xf numFmtId="0" fontId="2" fillId="54" borderId="32" xfId="0" applyFont="1" applyFill="1" applyBorder="1" applyAlignment="1"/>
    <xf numFmtId="0" fontId="2" fillId="0" borderId="60" xfId="0" applyFont="1" applyBorder="1" applyAlignment="1">
      <alignment horizontal="right" vertical="center" wrapText="1"/>
    </xf>
    <xf numFmtId="0" fontId="2" fillId="0" borderId="11" xfId="0" applyFont="1" applyFill="1" applyBorder="1" applyAlignment="1"/>
    <xf numFmtId="164" fontId="2" fillId="0" borderId="0" xfId="70" applyNumberFormat="1" applyFont="1" applyAlignment="1">
      <alignment vertical="top" wrapText="1"/>
    </xf>
    <xf numFmtId="0" fontId="4" fillId="0" borderId="13" xfId="108" quotePrefix="1" applyFont="1" applyBorder="1" applyAlignment="1">
      <alignment horizontal="left" vertical="center" wrapText="1" indent="2" shrinkToFit="1"/>
    </xf>
    <xf numFmtId="0" fontId="4" fillId="0" borderId="28" xfId="108" quotePrefix="1" applyFont="1" applyBorder="1" applyAlignment="1">
      <alignment horizontal="left" vertical="center" wrapText="1" indent="2" shrinkToFit="1"/>
    </xf>
    <xf numFmtId="0" fontId="2" fillId="0" borderId="72" xfId="0" applyFont="1" applyBorder="1"/>
    <xf numFmtId="0" fontId="4" fillId="0" borderId="13" xfId="0" applyFont="1" applyBorder="1" applyAlignment="1">
      <alignment horizontal="left" wrapText="1" indent="1"/>
    </xf>
    <xf numFmtId="164" fontId="4" fillId="0" borderId="0" xfId="0" applyNumberFormat="1" applyFont="1" applyBorder="1" applyAlignment="1">
      <alignment wrapText="1"/>
    </xf>
    <xf numFmtId="0" fontId="2" fillId="0" borderId="0" xfId="0" applyFont="1" applyAlignment="1">
      <alignment vertical="top" wrapText="1"/>
    </xf>
    <xf numFmtId="0" fontId="2" fillId="0" borderId="0" xfId="0" applyFont="1" applyAlignment="1">
      <alignment horizontal="right" vertical="top" wrapText="1"/>
    </xf>
    <xf numFmtId="3" fontId="2" fillId="0" borderId="0" xfId="0" applyNumberFormat="1" applyFont="1" applyAlignment="1">
      <alignment vertical="top" wrapText="1"/>
    </xf>
    <xf numFmtId="3" fontId="3" fillId="0" borderId="0" xfId="78" applyNumberFormat="1" applyFont="1" applyFill="1" applyBorder="1" applyAlignment="1">
      <alignment wrapText="1"/>
    </xf>
    <xf numFmtId="164" fontId="6" fillId="53" borderId="100" xfId="77" applyNumberFormat="1" applyFont="1" applyFill="1" applyBorder="1" applyAlignment="1">
      <alignment vertical="top" wrapText="1"/>
    </xf>
    <xf numFmtId="164" fontId="3" fillId="53" borderId="11" xfId="77" applyNumberFormat="1" applyFont="1" applyFill="1" applyBorder="1" applyAlignment="1">
      <alignment horizontal="right" wrapText="1"/>
    </xf>
    <xf numFmtId="164" fontId="3" fillId="53" borderId="78" xfId="77" applyNumberFormat="1" applyFont="1" applyFill="1" applyBorder="1" applyAlignment="1">
      <alignment wrapText="1"/>
    </xf>
    <xf numFmtId="164" fontId="6" fillId="53" borderId="11" xfId="77" applyNumberFormat="1" applyFont="1" applyFill="1" applyBorder="1" applyAlignment="1">
      <alignment vertical="top" wrapText="1"/>
    </xf>
    <xf numFmtId="164" fontId="3" fillId="53" borderId="80" xfId="77" applyNumberFormat="1" applyFont="1" applyFill="1" applyBorder="1" applyAlignment="1">
      <alignment horizontal="right" wrapText="1"/>
    </xf>
    <xf numFmtId="164" fontId="3" fillId="53" borderId="74" xfId="77" applyNumberFormat="1" applyFont="1" applyFill="1" applyBorder="1" applyAlignment="1">
      <alignment wrapText="1"/>
    </xf>
    <xf numFmtId="0" fontId="6" fillId="53" borderId="11" xfId="0" applyFont="1" applyFill="1" applyBorder="1" applyAlignment="1">
      <alignment vertical="center" wrapText="1"/>
    </xf>
    <xf numFmtId="164" fontId="6" fillId="53" borderId="32" xfId="76" applyNumberFormat="1" applyFont="1" applyFill="1" applyBorder="1" applyAlignment="1">
      <alignment wrapText="1"/>
    </xf>
    <xf numFmtId="164" fontId="6" fillId="53" borderId="32" xfId="76" applyNumberFormat="1" applyFont="1" applyFill="1" applyBorder="1" applyAlignment="1">
      <alignment vertical="center" wrapText="1"/>
    </xf>
    <xf numFmtId="164" fontId="6" fillId="53" borderId="75" xfId="76" applyNumberFormat="1" applyFont="1" applyFill="1" applyBorder="1" applyAlignment="1">
      <alignment vertical="center" wrapText="1"/>
    </xf>
    <xf numFmtId="164" fontId="6" fillId="53" borderId="28" xfId="77" applyNumberFormat="1" applyFont="1" applyFill="1" applyBorder="1" applyAlignment="1">
      <alignment horizontal="left" vertical="center" wrapText="1"/>
    </xf>
    <xf numFmtId="164" fontId="2" fillId="53" borderId="60" xfId="77" applyNumberFormat="1" applyFont="1" applyFill="1" applyBorder="1" applyAlignment="1">
      <alignment horizontal="right" wrapText="1"/>
    </xf>
    <xf numFmtId="164" fontId="2" fillId="53" borderId="62" xfId="77" applyNumberFormat="1" applyFont="1" applyFill="1" applyBorder="1" applyAlignment="1">
      <alignment wrapText="1"/>
    </xf>
    <xf numFmtId="0" fontId="3" fillId="0" borderId="28" xfId="0" applyFont="1" applyFill="1" applyBorder="1" applyAlignment="1">
      <alignment wrapText="1"/>
    </xf>
    <xf numFmtId="164" fontId="2" fillId="53" borderId="22" xfId="77" applyNumberFormat="1" applyFont="1" applyFill="1" applyBorder="1" applyAlignment="1">
      <alignment horizontal="right" wrapText="1"/>
    </xf>
    <xf numFmtId="164" fontId="6" fillId="53" borderId="100" xfId="77" applyNumberFormat="1" applyFont="1" applyFill="1" applyBorder="1" applyAlignment="1">
      <alignment vertical="center" wrapText="1"/>
    </xf>
    <xf numFmtId="164" fontId="6" fillId="53" borderId="13" xfId="77" applyNumberFormat="1" applyFont="1" applyFill="1" applyBorder="1" applyAlignment="1">
      <alignment wrapText="1"/>
    </xf>
    <xf numFmtId="164" fontId="6" fillId="53" borderId="32" xfId="77" applyNumberFormat="1" applyFont="1" applyFill="1" applyBorder="1" applyAlignment="1">
      <alignment wrapText="1"/>
    </xf>
    <xf numFmtId="164" fontId="6" fillId="53" borderId="13" xfId="77" applyNumberFormat="1" applyFont="1" applyFill="1" applyBorder="1" applyAlignment="1">
      <alignment vertical="top" wrapText="1"/>
    </xf>
    <xf numFmtId="164" fontId="3" fillId="53" borderId="30" xfId="77" applyNumberFormat="1" applyFont="1" applyFill="1" applyBorder="1" applyAlignment="1">
      <alignment horizontal="right" wrapText="1"/>
    </xf>
    <xf numFmtId="164" fontId="3" fillId="53" borderId="31" xfId="77" applyNumberFormat="1" applyFont="1" applyFill="1" applyBorder="1" applyAlignment="1">
      <alignment wrapText="1"/>
    </xf>
    <xf numFmtId="164" fontId="3" fillId="53" borderId="22" xfId="77" applyNumberFormat="1" applyFont="1" applyFill="1" applyBorder="1" applyAlignment="1">
      <alignment vertical="center" wrapText="1"/>
    </xf>
    <xf numFmtId="164" fontId="6" fillId="53" borderId="13" xfId="77" applyNumberFormat="1" applyFont="1" applyFill="1" applyBorder="1" applyAlignment="1">
      <alignment horizontal="left" vertical="center" wrapText="1"/>
    </xf>
    <xf numFmtId="164" fontId="6" fillId="53" borderId="13" xfId="77" applyNumberFormat="1" applyFont="1" applyFill="1" applyBorder="1" applyAlignment="1">
      <alignment vertical="center" wrapText="1"/>
    </xf>
    <xf numFmtId="164" fontId="6" fillId="53" borderId="29" xfId="77" applyNumberFormat="1" applyFont="1" applyFill="1" applyBorder="1" applyAlignment="1">
      <alignment vertical="center" wrapText="1"/>
    </xf>
    <xf numFmtId="164" fontId="6" fillId="53" borderId="60" xfId="77" applyNumberFormat="1" applyFont="1" applyFill="1" applyBorder="1" applyAlignment="1">
      <alignment horizontal="right" wrapText="1"/>
    </xf>
    <xf numFmtId="164" fontId="6" fillId="53" borderId="22" xfId="77" applyNumberFormat="1" applyFont="1" applyFill="1" applyBorder="1" applyAlignment="1">
      <alignment wrapText="1"/>
    </xf>
    <xf numFmtId="164" fontId="3" fillId="0" borderId="122" xfId="57" applyNumberFormat="1" applyFont="1" applyBorder="1" applyAlignment="1">
      <alignment vertical="top"/>
    </xf>
    <xf numFmtId="164" fontId="3" fillId="0" borderId="122" xfId="57" applyNumberFormat="1" applyFont="1" applyFill="1" applyBorder="1" applyAlignment="1">
      <alignment horizontal="center" vertical="top"/>
    </xf>
    <xf numFmtId="0" fontId="6" fillId="0" borderId="0" xfId="57" applyFont="1" applyBorder="1" applyAlignment="1">
      <alignment horizontal="center" vertical="top"/>
    </xf>
    <xf numFmtId="164" fontId="2" fillId="0" borderId="0" xfId="57" applyNumberFormat="1" applyFont="1" applyBorder="1" applyAlignment="1">
      <alignment horizontal="center" vertical="top"/>
    </xf>
    <xf numFmtId="0" fontId="2" fillId="0" borderId="0" xfId="57" applyFont="1" applyBorder="1" applyAlignment="1">
      <alignment horizontal="center" vertical="top"/>
    </xf>
    <xf numFmtId="0" fontId="6" fillId="0" borderId="0" xfId="57" applyFont="1" applyFill="1" applyAlignment="1">
      <alignment horizontal="center"/>
    </xf>
    <xf numFmtId="3" fontId="3" fillId="0" borderId="0" xfId="57" applyNumberFormat="1" applyFont="1" applyFill="1" applyBorder="1" applyAlignment="1">
      <alignment horizontal="center" vertical="top" wrapText="1"/>
    </xf>
    <xf numFmtId="164" fontId="2" fillId="0" borderId="0" xfId="57" applyNumberFormat="1" applyFont="1" applyAlignment="1">
      <alignment vertical="top"/>
    </xf>
    <xf numFmtId="3" fontId="3" fillId="0" borderId="0" xfId="57" applyNumberFormat="1" applyFont="1" applyFill="1" applyBorder="1" applyAlignment="1">
      <alignment horizontal="right"/>
    </xf>
    <xf numFmtId="3" fontId="6" fillId="53" borderId="0" xfId="57" quotePrefix="1" applyNumberFormat="1" applyFont="1" applyFill="1" applyAlignment="1">
      <alignment horizontal="center" vertical="center"/>
    </xf>
    <xf numFmtId="164" fontId="6" fillId="66" borderId="32" xfId="77" applyNumberFormat="1" applyFont="1" applyFill="1" applyBorder="1" applyAlignment="1">
      <alignment wrapText="1"/>
    </xf>
    <xf numFmtId="164" fontId="3" fillId="66" borderId="64" xfId="77" applyNumberFormat="1" applyFont="1" applyFill="1" applyBorder="1" applyAlignment="1">
      <alignment horizontal="right" wrapText="1"/>
    </xf>
    <xf numFmtId="164" fontId="3" fillId="66" borderId="32" xfId="77" applyNumberFormat="1" applyFont="1" applyFill="1" applyBorder="1" applyAlignment="1">
      <alignment wrapText="1"/>
    </xf>
    <xf numFmtId="164" fontId="3" fillId="66" borderId="32" xfId="77" applyNumberFormat="1" applyFont="1" applyFill="1" applyBorder="1" applyAlignment="1">
      <alignment horizontal="right" wrapText="1"/>
    </xf>
    <xf numFmtId="164" fontId="3" fillId="66" borderId="62" xfId="77" applyNumberFormat="1" applyFont="1" applyFill="1" applyBorder="1" applyAlignment="1">
      <alignment wrapText="1"/>
    </xf>
    <xf numFmtId="0" fontId="6" fillId="0" borderId="32" xfId="57" applyFont="1" applyBorder="1" applyAlignment="1">
      <alignment horizontal="left" wrapText="1"/>
    </xf>
    <xf numFmtId="3" fontId="6" fillId="0" borderId="32" xfId="57" applyNumberFormat="1" applyFont="1" applyFill="1" applyBorder="1" applyAlignment="1">
      <alignment horizontal="right"/>
    </xf>
    <xf numFmtId="3" fontId="2" fillId="0" borderId="63" xfId="57" applyNumberFormat="1" applyFont="1" applyFill="1" applyBorder="1"/>
    <xf numFmtId="3" fontId="3" fillId="0" borderId="32" xfId="57" applyNumberFormat="1" applyFont="1" applyFill="1" applyBorder="1" applyAlignment="1">
      <alignment horizontal="right"/>
    </xf>
    <xf numFmtId="0" fontId="4" fillId="0" borderId="32" xfId="57" applyFont="1" applyBorder="1" applyAlignment="1">
      <alignment horizontal="justify" wrapText="1"/>
    </xf>
    <xf numFmtId="3" fontId="6" fillId="0" borderId="60" xfId="57" applyNumberFormat="1" applyFont="1" applyFill="1" applyBorder="1"/>
    <xf numFmtId="0" fontId="6" fillId="0" borderId="32" xfId="57" applyFont="1" applyBorder="1" applyAlignment="1">
      <alignment horizontal="justify" wrapText="1"/>
    </xf>
    <xf numFmtId="0" fontId="3" fillId="0" borderId="32" xfId="57" applyFont="1" applyBorder="1" applyAlignment="1">
      <alignment horizontal="justify" wrapText="1"/>
    </xf>
    <xf numFmtId="3" fontId="3" fillId="0" borderId="63" xfId="57" applyNumberFormat="1" applyFont="1" applyFill="1" applyBorder="1"/>
    <xf numFmtId="0" fontId="3" fillId="0" borderId="76" xfId="57" applyFont="1" applyBorder="1" applyAlignment="1">
      <alignment horizontal="justify" wrapText="1"/>
    </xf>
    <xf numFmtId="3" fontId="3" fillId="0" borderId="41" xfId="57" applyNumberFormat="1" applyFont="1" applyFill="1" applyBorder="1"/>
    <xf numFmtId="3" fontId="3" fillId="0" borderId="76" xfId="57" applyNumberFormat="1" applyFont="1" applyFill="1" applyBorder="1" applyAlignment="1">
      <alignment horizontal="right"/>
    </xf>
    <xf numFmtId="164" fontId="3" fillId="0" borderId="0" xfId="57" applyNumberFormat="1" applyFont="1"/>
    <xf numFmtId="164" fontId="3" fillId="0" borderId="0" xfId="57" applyNumberFormat="1" applyFont="1" applyAlignment="1">
      <alignment wrapText="1"/>
    </xf>
    <xf numFmtId="0" fontId="3" fillId="66" borderId="32" xfId="57" applyFont="1" applyFill="1" applyBorder="1" applyAlignment="1">
      <alignment vertical="center" wrapText="1"/>
    </xf>
    <xf numFmtId="3" fontId="3" fillId="0" borderId="64" xfId="57" applyNumberFormat="1" applyFont="1" applyFill="1" applyBorder="1"/>
    <xf numFmtId="0" fontId="6" fillId="54" borderId="0" xfId="57" quotePrefix="1" applyFont="1" applyFill="1" applyAlignment="1">
      <alignment horizontal="center" vertical="center"/>
    </xf>
    <xf numFmtId="164" fontId="2" fillId="0" borderId="0" xfId="57" applyNumberFormat="1" applyFont="1" applyAlignment="1">
      <alignment vertical="top" wrapText="1"/>
    </xf>
    <xf numFmtId="0" fontId="2" fillId="0" borderId="0" xfId="57" applyFont="1" applyAlignment="1">
      <alignment horizontal="center" vertical="top"/>
    </xf>
    <xf numFmtId="3" fontId="6" fillId="0" borderId="0" xfId="57" applyNumberFormat="1" applyFont="1" applyFill="1" applyAlignment="1">
      <alignment horizontal="center"/>
    </xf>
    <xf numFmtId="3" fontId="6" fillId="0" borderId="0" xfId="0" applyNumberFormat="1" applyFont="1" applyFill="1" applyAlignment="1">
      <alignment horizontal="center"/>
    </xf>
    <xf numFmtId="3" fontId="3" fillId="0" borderId="0" xfId="0" applyNumberFormat="1" applyFont="1" applyAlignment="1">
      <alignment horizontal="center"/>
    </xf>
    <xf numFmtId="3" fontId="4" fillId="0" borderId="0" xfId="0" applyNumberFormat="1" applyFont="1" applyFill="1" applyAlignment="1">
      <alignment horizontal="center"/>
    </xf>
    <xf numFmtId="3" fontId="4" fillId="0" borderId="0" xfId="0" applyNumberFormat="1" applyFont="1" applyAlignment="1">
      <alignment horizontal="center" vertical="top"/>
    </xf>
    <xf numFmtId="0" fontId="6" fillId="0" borderId="0" xfId="0" applyFont="1" applyAlignment="1">
      <alignment horizontal="right" vertical="top" wrapText="1"/>
    </xf>
    <xf numFmtId="164" fontId="29" fillId="65" borderId="0" xfId="0" applyNumberFormat="1" applyFont="1" applyFill="1" applyBorder="1" applyAlignment="1">
      <alignment horizontal="center" vertical="top"/>
    </xf>
    <xf numFmtId="164" fontId="3" fillId="0" borderId="35" xfId="76" applyNumberFormat="1" applyFont="1" applyFill="1" applyBorder="1" applyAlignment="1">
      <alignment wrapText="1"/>
    </xf>
    <xf numFmtId="0" fontId="3" fillId="0" borderId="28" xfId="0" applyFont="1" applyBorder="1"/>
    <xf numFmtId="0" fontId="6" fillId="54" borderId="28" xfId="0" applyFont="1" applyFill="1" applyBorder="1" applyAlignment="1">
      <alignment horizontal="right" vertical="center" wrapText="1"/>
    </xf>
    <xf numFmtId="0" fontId="6" fillId="0" borderId="28" xfId="0" applyFont="1" applyBorder="1" applyAlignment="1">
      <alignment horizontal="left" vertical="top" wrapText="1" indent="2"/>
    </xf>
    <xf numFmtId="0" fontId="3" fillId="0" borderId="28" xfId="0" applyFont="1" applyBorder="1" applyAlignment="1">
      <alignment horizontal="left" vertical="top" wrapText="1" indent="3"/>
    </xf>
    <xf numFmtId="0" fontId="3" fillId="0" borderId="28" xfId="0" applyFont="1" applyBorder="1" applyAlignment="1">
      <alignment horizontal="left" vertical="top" wrapText="1" indent="4"/>
    </xf>
    <xf numFmtId="0" fontId="3" fillId="0" borderId="28" xfId="0" applyFont="1" applyBorder="1" applyAlignment="1">
      <alignment horizontal="left" wrapText="1" indent="3"/>
    </xf>
    <xf numFmtId="0" fontId="3" fillId="0" borderId="28" xfId="74" applyFont="1" applyFill="1" applyBorder="1" applyAlignment="1">
      <alignment horizontal="left" wrapText="1" indent="4"/>
    </xf>
    <xf numFmtId="0" fontId="3" fillId="0" borderId="28" xfId="74" applyFont="1" applyFill="1" applyBorder="1" applyAlignment="1">
      <alignment horizontal="left" wrapText="1" indent="5"/>
    </xf>
    <xf numFmtId="0" fontId="3" fillId="0" borderId="32" xfId="0" applyFont="1" applyBorder="1"/>
    <xf numFmtId="0" fontId="31" fillId="0" borderId="0" xfId="57" applyFont="1" applyFill="1" applyAlignment="1">
      <alignment horizontal="center" wrapText="1"/>
    </xf>
    <xf numFmtId="0" fontId="6" fillId="0" borderId="0" xfId="75" applyFont="1" applyFill="1" applyAlignment="1">
      <alignment horizontal="center"/>
    </xf>
    <xf numFmtId="0" fontId="101" fillId="0" borderId="0" xfId="57" applyFont="1" applyFill="1" applyAlignment="1">
      <alignment horizontal="center" vertical="top"/>
    </xf>
    <xf numFmtId="1" fontId="6" fillId="0" borderId="0" xfId="67" applyNumberFormat="1" applyFont="1" applyBorder="1" applyAlignment="1">
      <alignment horizontal="center" wrapText="1"/>
    </xf>
    <xf numFmtId="164" fontId="3" fillId="0" borderId="32" xfId="77" applyNumberFormat="1" applyFont="1" applyBorder="1" applyAlignment="1">
      <alignment horizontal="center" vertical="center"/>
    </xf>
    <xf numFmtId="164" fontId="6" fillId="0" borderId="32" xfId="77" applyNumberFormat="1" applyFont="1" applyBorder="1" applyAlignment="1">
      <alignment horizontal="right" vertical="center"/>
    </xf>
    <xf numFmtId="164" fontId="3" fillId="0" borderId="32" xfId="77" applyNumberFormat="1" applyFont="1" applyBorder="1" applyAlignment="1">
      <alignment horizontal="right" vertical="center"/>
    </xf>
    <xf numFmtId="164" fontId="6" fillId="0" borderId="32" xfId="77" applyNumberFormat="1" applyFont="1" applyFill="1" applyBorder="1" applyAlignment="1">
      <alignment horizontal="right" wrapText="1"/>
    </xf>
    <xf numFmtId="3" fontId="3" fillId="0" borderId="0" xfId="67" applyNumberFormat="1" applyFont="1"/>
    <xf numFmtId="3" fontId="3" fillId="0" borderId="0" xfId="67" applyNumberFormat="1" applyFont="1" applyAlignment="1">
      <alignment wrapText="1"/>
    </xf>
    <xf numFmtId="0" fontId="105" fillId="0" borderId="0" xfId="57" applyFont="1" applyAlignment="1">
      <alignment vertical="center"/>
    </xf>
    <xf numFmtId="3" fontId="6" fillId="0" borderId="0" xfId="67" applyNumberFormat="1" applyFont="1" applyAlignment="1">
      <alignment wrapText="1"/>
    </xf>
    <xf numFmtId="3" fontId="6" fillId="0" borderId="0" xfId="67" applyNumberFormat="1" applyFont="1"/>
    <xf numFmtId="3" fontId="105" fillId="0" borderId="0" xfId="67" applyNumberFormat="1" applyFont="1"/>
    <xf numFmtId="1" fontId="3" fillId="0" borderId="0" xfId="67" applyNumberFormat="1" applyFont="1" applyAlignment="1">
      <alignment horizontal="right"/>
    </xf>
    <xf numFmtId="3" fontId="3" fillId="0" borderId="0" xfId="67" applyNumberFormat="1" applyFont="1" applyAlignment="1">
      <alignment vertical="center"/>
    </xf>
    <xf numFmtId="0" fontId="29" fillId="0" borderId="11" xfId="68" applyFont="1" applyBorder="1" applyAlignment="1">
      <alignment horizontal="center" vertical="center" wrapText="1"/>
    </xf>
    <xf numFmtId="1" fontId="3" fillId="0" borderId="0" xfId="67" applyNumberFormat="1" applyFont="1" applyBorder="1" applyAlignment="1">
      <alignment wrapText="1"/>
    </xf>
    <xf numFmtId="3" fontId="3" fillId="0" borderId="0" xfId="67" applyNumberFormat="1" applyFont="1" applyBorder="1" applyAlignment="1">
      <alignment wrapText="1"/>
    </xf>
    <xf numFmtId="3" fontId="3" fillId="0" borderId="0" xfId="248" applyNumberFormat="1" applyFont="1"/>
    <xf numFmtId="1" fontId="3" fillId="0" borderId="0" xfId="67" applyNumberFormat="1" applyFont="1" applyFill="1"/>
    <xf numFmtId="1" fontId="3" fillId="0" borderId="0" xfId="67" applyNumberFormat="1" applyFont="1"/>
    <xf numFmtId="3" fontId="6" fillId="0" borderId="0" xfId="67" applyNumberFormat="1" applyFont="1" applyBorder="1" applyAlignment="1">
      <alignment wrapText="1"/>
    </xf>
    <xf numFmtId="1" fontId="6" fillId="0" borderId="0" xfId="67" applyNumberFormat="1" applyFont="1" applyBorder="1" applyAlignment="1">
      <alignment wrapText="1"/>
    </xf>
    <xf numFmtId="1" fontId="3" fillId="0" borderId="0" xfId="67" applyNumberFormat="1" applyFont="1" applyBorder="1" applyAlignment="1">
      <alignment horizontal="center" wrapText="1"/>
    </xf>
    <xf numFmtId="0" fontId="3" fillId="0" borderId="0" xfId="57" applyFont="1" applyAlignment="1">
      <alignment wrapText="1"/>
    </xf>
    <xf numFmtId="1" fontId="3" fillId="0" borderId="0" xfId="249" applyNumberFormat="1" applyFont="1" applyAlignment="1">
      <alignment wrapText="1"/>
    </xf>
    <xf numFmtId="169" fontId="3" fillId="0" borderId="0" xfId="249" applyNumberFormat="1" applyFont="1" applyAlignment="1">
      <alignment wrapText="1"/>
    </xf>
    <xf numFmtId="3" fontId="6" fillId="0" borderId="0" xfId="67" applyNumberFormat="1" applyFont="1" applyAlignment="1">
      <alignment horizontal="center" vertical="center"/>
    </xf>
    <xf numFmtId="164" fontId="29" fillId="53" borderId="0" xfId="57" applyNumberFormat="1" applyFont="1" applyFill="1" applyAlignment="1">
      <alignment vertical="top" wrapText="1"/>
    </xf>
    <xf numFmtId="0" fontId="29" fillId="0" borderId="91" xfId="0" applyFont="1" applyFill="1" applyBorder="1" applyAlignment="1">
      <alignment vertical="center"/>
    </xf>
    <xf numFmtId="0" fontId="29" fillId="0" borderId="56" xfId="0" applyFont="1" applyFill="1" applyBorder="1" applyAlignment="1">
      <alignment vertical="center" wrapText="1"/>
    </xf>
    <xf numFmtId="164" fontId="3" fillId="0" borderId="72" xfId="0" applyNumberFormat="1" applyFont="1" applyBorder="1" applyAlignment="1">
      <alignment horizontal="left" wrapText="1"/>
    </xf>
    <xf numFmtId="0" fontId="6" fillId="0" borderId="80" xfId="0" applyFont="1" applyFill="1" applyBorder="1" applyAlignment="1">
      <alignment vertical="center" wrapText="1"/>
    </xf>
    <xf numFmtId="0" fontId="7" fillId="0" borderId="80" xfId="0" applyFont="1" applyFill="1" applyBorder="1" applyAlignment="1">
      <alignment vertical="center" wrapText="1"/>
    </xf>
    <xf numFmtId="0" fontId="29" fillId="0" borderId="80" xfId="0" applyFont="1" applyFill="1" applyBorder="1" applyAlignment="1">
      <alignment vertical="center" wrapText="1"/>
    </xf>
    <xf numFmtId="0" fontId="6" fillId="0" borderId="80" xfId="0" applyFont="1" applyFill="1" applyBorder="1" applyAlignment="1">
      <alignment horizontal="right" vertical="center" wrapText="1"/>
    </xf>
    <xf numFmtId="0" fontId="3" fillId="0" borderId="80" xfId="110" quotePrefix="1" applyFont="1" applyFill="1" applyBorder="1" applyAlignment="1">
      <alignment horizontal="left" wrapText="1" indent="3" shrinkToFit="1"/>
    </xf>
    <xf numFmtId="0" fontId="3" fillId="0" borderId="80" xfId="112" quotePrefix="1" applyFont="1" applyFill="1" applyBorder="1" applyAlignment="1">
      <alignment horizontal="left" vertical="center" wrapText="1" indent="4" shrinkToFit="1"/>
    </xf>
    <xf numFmtId="0" fontId="6" fillId="0" borderId="80" xfId="108" quotePrefix="1" applyFont="1" applyFill="1" applyBorder="1" applyAlignment="1">
      <alignment horizontal="left" vertical="center" wrapText="1" indent="2" shrinkToFit="1"/>
    </xf>
    <xf numFmtId="0" fontId="3" fillId="0" borderId="80" xfId="112" quotePrefix="1" applyFont="1" applyFill="1" applyBorder="1" applyAlignment="1">
      <alignment horizontal="left" vertical="center" wrapText="1" indent="3" shrinkToFit="1"/>
    </xf>
    <xf numFmtId="0" fontId="3" fillId="0" borderId="80" xfId="114" quotePrefix="1" applyFont="1" applyFill="1" applyBorder="1" applyAlignment="1">
      <alignment horizontal="left" vertical="center" wrapText="1" indent="5" shrinkToFit="1"/>
    </xf>
    <xf numFmtId="0" fontId="29" fillId="0" borderId="80" xfId="114" quotePrefix="1" applyFont="1" applyFill="1" applyBorder="1" applyAlignment="1">
      <alignment vertical="center" wrapText="1" shrinkToFit="1"/>
    </xf>
    <xf numFmtId="0" fontId="6" fillId="0" borderId="80" xfId="56" quotePrefix="1" applyFont="1" applyFill="1" applyBorder="1" applyAlignment="1">
      <alignment horizontal="right"/>
    </xf>
    <xf numFmtId="0" fontId="6" fillId="53" borderId="103" xfId="0" applyFont="1" applyFill="1" applyBorder="1" applyAlignment="1">
      <alignment vertical="center" wrapText="1"/>
    </xf>
    <xf numFmtId="0" fontId="3" fillId="53" borderId="104" xfId="0" applyFont="1" applyFill="1" applyBorder="1" applyAlignment="1"/>
    <xf numFmtId="0" fontId="3" fillId="53" borderId="105" xfId="0" applyFont="1" applyFill="1" applyBorder="1" applyAlignment="1"/>
    <xf numFmtId="0" fontId="6" fillId="0" borderId="107" xfId="0" applyFont="1" applyFill="1" applyBorder="1" applyAlignment="1">
      <alignment horizontal="right" vertical="center" wrapText="1"/>
    </xf>
    <xf numFmtId="0" fontId="3" fillId="0" borderId="108" xfId="0" applyFont="1" applyFill="1" applyBorder="1" applyAlignment="1">
      <alignment vertical="center"/>
    </xf>
    <xf numFmtId="0" fontId="3" fillId="0" borderId="128" xfId="0" applyFont="1" applyFill="1" applyBorder="1" applyAlignment="1">
      <alignment vertical="center"/>
    </xf>
    <xf numFmtId="0" fontId="3" fillId="0" borderId="100" xfId="57" applyFont="1" applyFill="1" applyBorder="1" applyAlignment="1">
      <alignment vertical="top"/>
    </xf>
    <xf numFmtId="0" fontId="3" fillId="0" borderId="11" xfId="57" applyFont="1" applyFill="1" applyBorder="1" applyAlignment="1">
      <alignment vertical="top"/>
    </xf>
    <xf numFmtId="0" fontId="3" fillId="0" borderId="74" xfId="57" applyFont="1" applyFill="1" applyBorder="1" applyAlignment="1">
      <alignment vertical="top"/>
    </xf>
    <xf numFmtId="0" fontId="2" fillId="0" borderId="100" xfId="0" applyFont="1" applyBorder="1" applyAlignment="1">
      <alignment vertical="top"/>
    </xf>
    <xf numFmtId="0" fontId="2" fillId="0" borderId="11" xfId="0" applyFont="1" applyBorder="1" applyAlignment="1">
      <alignment vertical="top"/>
    </xf>
    <xf numFmtId="0" fontId="2" fillId="0" borderId="74" xfId="0" applyFont="1" applyBorder="1" applyAlignment="1">
      <alignment vertical="top"/>
    </xf>
    <xf numFmtId="0" fontId="6" fillId="0" borderId="11" xfId="0" applyFont="1" applyFill="1" applyBorder="1" applyAlignment="1">
      <alignment wrapText="1"/>
    </xf>
    <xf numFmtId="0" fontId="6" fillId="0" borderId="74" xfId="0" applyFont="1" applyFill="1" applyBorder="1" applyAlignment="1">
      <alignment wrapText="1"/>
    </xf>
    <xf numFmtId="0" fontId="3" fillId="0" borderId="100" xfId="77" applyFont="1" applyBorder="1"/>
    <xf numFmtId="0" fontId="3" fillId="0" borderId="11" xfId="77" applyFont="1" applyBorder="1"/>
    <xf numFmtId="0" fontId="3" fillId="0" borderId="74" xfId="77" applyFont="1" applyBorder="1"/>
    <xf numFmtId="3" fontId="3" fillId="0" borderId="32" xfId="74" applyNumberFormat="1" applyFont="1" applyFill="1" applyBorder="1" applyAlignment="1">
      <alignment vertical="top" wrapText="1"/>
    </xf>
    <xf numFmtId="0" fontId="30" fillId="0" borderId="66" xfId="57" applyFont="1" applyBorder="1" applyAlignment="1">
      <alignment vertical="top"/>
    </xf>
    <xf numFmtId="3" fontId="43" fillId="0" borderId="0" xfId="122" applyNumberFormat="1" applyFont="1" applyFill="1">
      <alignment horizontal="right"/>
    </xf>
    <xf numFmtId="0" fontId="3" fillId="0" borderId="40" xfId="112" quotePrefix="1" applyFont="1" applyBorder="1" applyAlignment="1">
      <alignment horizontal="left" vertical="center" wrapText="1" indent="4" shrinkToFit="1"/>
    </xf>
    <xf numFmtId="0" fontId="3" fillId="0" borderId="32" xfId="110" applyFont="1" applyBorder="1" applyAlignment="1">
      <alignment horizontal="left" wrapText="1" indent="3" shrinkToFit="1"/>
    </xf>
    <xf numFmtId="0" fontId="3" fillId="0" borderId="32" xfId="112" applyFont="1" applyBorder="1" applyAlignment="1">
      <alignment horizontal="left" vertical="center" wrapText="1" indent="4" shrinkToFit="1"/>
    </xf>
    <xf numFmtId="0" fontId="3" fillId="0" borderId="76" xfId="114" applyFont="1" applyBorder="1" applyAlignment="1">
      <alignment horizontal="left" vertical="center" wrapText="1" indent="5" shrinkToFit="1"/>
    </xf>
    <xf numFmtId="164" fontId="6" fillId="0" borderId="0" xfId="57" applyNumberFormat="1" applyFont="1" applyAlignment="1"/>
    <xf numFmtId="0" fontId="3" fillId="0" borderId="32" xfId="114" applyFont="1" applyBorder="1" applyAlignment="1">
      <alignment horizontal="left" vertical="center" wrapText="1" indent="5" shrinkToFit="1"/>
    </xf>
    <xf numFmtId="164" fontId="6" fillId="0" borderId="123" xfId="57" applyNumberFormat="1" applyFont="1" applyBorder="1" applyAlignment="1">
      <alignment horizontal="left" vertical="center" wrapText="1"/>
    </xf>
    <xf numFmtId="164" fontId="6" fillId="0" borderId="130" xfId="57" applyNumberFormat="1" applyFont="1" applyBorder="1" applyAlignment="1">
      <alignment horizontal="center" vertical="center" wrapText="1"/>
    </xf>
    <xf numFmtId="164" fontId="6" fillId="0" borderId="123" xfId="57" applyNumberFormat="1" applyFont="1" applyBorder="1" applyAlignment="1">
      <alignment horizontal="center" vertical="center" wrapText="1"/>
    </xf>
    <xf numFmtId="0" fontId="6" fillId="0" borderId="122" xfId="57" applyFont="1" applyBorder="1"/>
    <xf numFmtId="164" fontId="6" fillId="0" borderId="131" xfId="57" applyNumberFormat="1" applyFont="1" applyBorder="1" applyAlignment="1">
      <alignment horizontal="center" vertical="center" wrapText="1"/>
    </xf>
    <xf numFmtId="3" fontId="6" fillId="0" borderId="0" xfId="57" applyNumberFormat="1" applyFont="1" applyFill="1" applyAlignment="1">
      <alignment horizontal="center" vertical="center"/>
    </xf>
    <xf numFmtId="164" fontId="6" fillId="0" borderId="76" xfId="77" applyNumberFormat="1" applyFont="1" applyBorder="1"/>
    <xf numFmtId="164" fontId="31" fillId="0" borderId="0" xfId="75" applyNumberFormat="1" applyFont="1" applyFill="1" applyAlignment="1">
      <alignment horizontal="center" vertical="top" wrapText="1"/>
    </xf>
    <xf numFmtId="164" fontId="31" fillId="0" borderId="0" xfId="57" applyNumberFormat="1" applyFont="1" applyFill="1" applyBorder="1" applyAlignment="1">
      <alignment horizontal="center" vertical="top" wrapText="1"/>
    </xf>
    <xf numFmtId="0" fontId="32" fillId="0" borderId="15" xfId="57" applyFont="1" applyBorder="1" applyAlignment="1">
      <alignment horizontal="center" vertical="top" wrapText="1"/>
    </xf>
    <xf numFmtId="0" fontId="32" fillId="0" borderId="16" xfId="57" applyFont="1" applyBorder="1" applyAlignment="1">
      <alignment horizontal="center" vertical="top" wrapText="1"/>
    </xf>
    <xf numFmtId="0" fontId="7" fillId="49" borderId="88" xfId="77" applyFont="1" applyFill="1" applyBorder="1" applyAlignment="1">
      <alignment horizontal="left" vertical="top" wrapText="1"/>
    </xf>
    <xf numFmtId="0" fontId="7" fillId="49" borderId="89" xfId="77" applyFont="1" applyFill="1" applyBorder="1" applyAlignment="1">
      <alignment horizontal="left" vertical="top" wrapText="1"/>
    </xf>
    <xf numFmtId="0" fontId="7" fillId="49" borderId="90" xfId="77" applyFont="1" applyFill="1" applyBorder="1" applyAlignment="1">
      <alignment horizontal="left" vertical="top" wrapText="1"/>
    </xf>
    <xf numFmtId="0" fontId="6" fillId="0" borderId="15" xfId="57" applyFont="1" applyBorder="1" applyAlignment="1">
      <alignment horizontal="center" vertical="top" wrapText="1"/>
    </xf>
    <xf numFmtId="0" fontId="6" fillId="0" borderId="16" xfId="57" applyFont="1" applyBorder="1" applyAlignment="1">
      <alignment horizontal="center" vertical="top" wrapText="1"/>
    </xf>
    <xf numFmtId="164" fontId="3" fillId="0" borderId="15" xfId="0" applyNumberFormat="1" applyFont="1" applyFill="1" applyBorder="1" applyAlignment="1">
      <alignment horizontal="center" vertical="top" wrapText="1"/>
    </xf>
    <xf numFmtId="0" fontId="30" fillId="0" borderId="16" xfId="0" applyFont="1" applyFill="1" applyBorder="1" applyAlignment="1">
      <alignment horizontal="center" vertical="top" wrapText="1"/>
    </xf>
    <xf numFmtId="0" fontId="7" fillId="0" borderId="66" xfId="77" applyFont="1" applyFill="1" applyBorder="1" applyAlignment="1">
      <alignment horizontal="left" vertical="top" wrapText="1"/>
    </xf>
    <xf numFmtId="0" fontId="7" fillId="0" borderId="72" xfId="77" applyFont="1" applyFill="1" applyBorder="1" applyAlignment="1">
      <alignment horizontal="left" vertical="top" wrapText="1"/>
    </xf>
    <xf numFmtId="0" fontId="7" fillId="0" borderId="117" xfId="77" applyFont="1" applyFill="1" applyBorder="1" applyAlignment="1">
      <alignment horizontal="left" vertical="top" wrapText="1"/>
    </xf>
    <xf numFmtId="0" fontId="29" fillId="0" borderId="95" xfId="0" applyFont="1" applyFill="1" applyBorder="1" applyAlignment="1">
      <alignment horizontal="center" vertical="center" wrapText="1"/>
    </xf>
    <xf numFmtId="0" fontId="29" fillId="0" borderId="96" xfId="0" applyFont="1" applyFill="1" applyBorder="1" applyAlignment="1">
      <alignment horizontal="center" vertical="center" wrapText="1"/>
    </xf>
    <xf numFmtId="0" fontId="7" fillId="0" borderId="88" xfId="77" applyFont="1" applyFill="1" applyBorder="1" applyAlignment="1">
      <alignment horizontal="left" vertical="top" wrapText="1"/>
    </xf>
    <xf numFmtId="0" fontId="7" fillId="0" borderId="89" xfId="77" applyFont="1" applyFill="1" applyBorder="1" applyAlignment="1">
      <alignment horizontal="left" vertical="top" wrapText="1"/>
    </xf>
    <xf numFmtId="0" fontId="7" fillId="0" borderId="90" xfId="77" applyFont="1" applyFill="1" applyBorder="1" applyAlignment="1">
      <alignment horizontal="left" vertical="top" wrapText="1"/>
    </xf>
    <xf numFmtId="0" fontId="7" fillId="0" borderId="125" xfId="0" applyFont="1" applyBorder="1" applyAlignment="1">
      <alignment horizontal="left" wrapText="1"/>
    </xf>
    <xf numFmtId="0" fontId="7" fillId="0" borderId="124" xfId="0" applyFont="1" applyBorder="1" applyAlignment="1">
      <alignment horizontal="left" wrapText="1"/>
    </xf>
    <xf numFmtId="0" fontId="7" fillId="0" borderId="126" xfId="0" applyFont="1" applyBorder="1" applyAlignment="1">
      <alignment horizontal="left" wrapText="1"/>
    </xf>
    <xf numFmtId="0" fontId="3" fillId="0" borderId="15" xfId="57" applyFont="1" applyBorder="1" applyAlignment="1">
      <alignment horizontal="center" vertical="top" wrapText="1"/>
    </xf>
    <xf numFmtId="0" fontId="3" fillId="0" borderId="16" xfId="57" applyFont="1" applyBorder="1" applyAlignment="1">
      <alignment horizontal="center" vertical="top" wrapText="1"/>
    </xf>
    <xf numFmtId="164" fontId="2" fillId="0" borderId="122" xfId="0" applyNumberFormat="1" applyFont="1" applyBorder="1" applyAlignment="1">
      <alignment horizontal="left" vertical="top" wrapText="1"/>
    </xf>
    <xf numFmtId="164" fontId="2" fillId="0" borderId="130" xfId="0" applyNumberFormat="1" applyFont="1" applyBorder="1" applyAlignment="1">
      <alignment horizontal="left" vertical="top" wrapText="1"/>
    </xf>
    <xf numFmtId="164" fontId="2" fillId="0" borderId="131" xfId="0" applyNumberFormat="1" applyFont="1" applyBorder="1" applyAlignment="1">
      <alignment horizontal="left" vertical="top" wrapText="1"/>
    </xf>
    <xf numFmtId="164" fontId="2" fillId="0" borderId="66" xfId="0" applyNumberFormat="1" applyFont="1" applyBorder="1" applyAlignment="1">
      <alignment horizontal="left" vertical="top" wrapText="1"/>
    </xf>
    <xf numFmtId="164" fontId="2" fillId="0" borderId="72" xfId="0" applyNumberFormat="1" applyFont="1" applyBorder="1" applyAlignment="1">
      <alignment horizontal="left" vertical="top" wrapText="1"/>
    </xf>
    <xf numFmtId="164" fontId="2" fillId="0" borderId="73" xfId="0" applyNumberFormat="1" applyFont="1" applyBorder="1" applyAlignment="1">
      <alignment horizontal="left" vertical="top" wrapText="1"/>
    </xf>
    <xf numFmtId="164" fontId="6" fillId="0" borderId="72" xfId="0" applyNumberFormat="1" applyFont="1" applyBorder="1" applyAlignment="1">
      <alignment horizontal="left" wrapText="1"/>
    </xf>
    <xf numFmtId="0" fontId="7" fillId="49" borderId="125" xfId="76" applyFont="1" applyFill="1" applyBorder="1" applyAlignment="1">
      <alignment horizontal="left" vertical="top" wrapText="1"/>
    </xf>
    <xf numFmtId="0" fontId="7" fillId="49" borderId="124" xfId="76" applyFont="1" applyFill="1" applyBorder="1" applyAlignment="1">
      <alignment horizontal="left" vertical="top" wrapText="1"/>
    </xf>
    <xf numFmtId="0" fontId="7" fillId="49" borderId="126" xfId="76" applyFont="1" applyFill="1" applyBorder="1" applyAlignment="1">
      <alignment horizontal="left" vertical="top" wrapText="1"/>
    </xf>
    <xf numFmtId="0" fontId="4" fillId="0" borderId="15" xfId="57" applyFont="1" applyBorder="1" applyAlignment="1">
      <alignment horizontal="center" vertical="top" wrapText="1"/>
    </xf>
    <xf numFmtId="0" fontId="4" fillId="0" borderId="16" xfId="57" applyFont="1" applyBorder="1" applyAlignment="1">
      <alignment horizontal="center" vertical="top" wrapText="1"/>
    </xf>
    <xf numFmtId="164" fontId="7" fillId="0" borderId="88" xfId="0" applyNumberFormat="1" applyFont="1" applyFill="1" applyBorder="1" applyAlignment="1">
      <alignment horizontal="left" vertical="center" wrapText="1"/>
    </xf>
    <xf numFmtId="164" fontId="5" fillId="0" borderId="89" xfId="0" applyNumberFormat="1" applyFont="1" applyFill="1" applyBorder="1" applyAlignment="1">
      <alignment horizontal="left" vertical="center" wrapText="1"/>
    </xf>
    <xf numFmtId="164" fontId="7" fillId="0" borderId="90" xfId="0" applyNumberFormat="1" applyFont="1" applyFill="1" applyBorder="1" applyAlignment="1">
      <alignment horizontal="left" vertical="center" wrapText="1"/>
    </xf>
    <xf numFmtId="164" fontId="7" fillId="0" borderId="89" xfId="0" applyNumberFormat="1" applyFont="1" applyFill="1" applyBorder="1" applyAlignment="1">
      <alignment horizontal="left" vertical="center" wrapText="1"/>
    </xf>
    <xf numFmtId="164" fontId="6" fillId="0" borderId="0" xfId="0" applyNumberFormat="1" applyFont="1" applyAlignment="1">
      <alignment horizontal="left" wrapText="1"/>
    </xf>
    <xf numFmtId="164" fontId="3" fillId="0" borderId="88" xfId="0" applyNumberFormat="1" applyFont="1" applyBorder="1" applyAlignment="1">
      <alignment horizontal="left" wrapText="1"/>
    </xf>
    <xf numFmtId="164" fontId="3" fillId="0" borderId="89" xfId="0" applyNumberFormat="1" applyFont="1" applyBorder="1" applyAlignment="1">
      <alignment horizontal="left" wrapText="1"/>
    </xf>
    <xf numFmtId="164" fontId="3" fillId="0" borderId="90" xfId="0" applyNumberFormat="1" applyFont="1" applyBorder="1" applyAlignment="1">
      <alignment horizontal="left" wrapText="1"/>
    </xf>
    <xf numFmtId="0" fontId="3" fillId="0" borderId="58" xfId="57" applyFont="1" applyBorder="1" applyAlignment="1">
      <alignment horizontal="center" vertical="top" wrapText="1"/>
    </xf>
    <xf numFmtId="164" fontId="3" fillId="0" borderId="58" xfId="0" applyNumberFormat="1" applyFont="1" applyFill="1" applyBorder="1" applyAlignment="1">
      <alignment horizontal="center" vertical="top" wrapText="1"/>
    </xf>
    <xf numFmtId="164" fontId="3" fillId="0" borderId="0" xfId="0" applyNumberFormat="1" applyFont="1" applyFill="1" applyBorder="1" applyAlignment="1">
      <alignment horizontal="left" wrapText="1"/>
    </xf>
    <xf numFmtId="164" fontId="6" fillId="0" borderId="0" xfId="0" applyNumberFormat="1" applyFont="1" applyBorder="1" applyAlignment="1">
      <alignment horizontal="left" wrapText="1"/>
    </xf>
    <xf numFmtId="164" fontId="3" fillId="0" borderId="84" xfId="0" applyNumberFormat="1" applyFont="1" applyBorder="1" applyAlignment="1">
      <alignment horizontal="left" wrapText="1"/>
    </xf>
    <xf numFmtId="164" fontId="3" fillId="0" borderId="86" xfId="0" applyNumberFormat="1" applyFont="1" applyBorder="1" applyAlignment="1">
      <alignment horizontal="left" wrapText="1"/>
    </xf>
    <xf numFmtId="164" fontId="3" fillId="0" borderId="65" xfId="0" applyNumberFormat="1" applyFont="1" applyBorder="1" applyAlignment="1">
      <alignment horizontal="left" wrapText="1"/>
    </xf>
    <xf numFmtId="164" fontId="3" fillId="0" borderId="66" xfId="0" applyNumberFormat="1" applyFont="1" applyBorder="1" applyAlignment="1">
      <alignment horizontal="left" wrapText="1"/>
    </xf>
    <xf numFmtId="164" fontId="3" fillId="0" borderId="72" xfId="0" applyNumberFormat="1" applyFont="1" applyBorder="1" applyAlignment="1">
      <alignment horizontal="left" wrapText="1"/>
    </xf>
    <xf numFmtId="164" fontId="3" fillId="0" borderId="73" xfId="0" applyNumberFormat="1" applyFont="1" applyBorder="1" applyAlignment="1">
      <alignment horizontal="left" wrapText="1"/>
    </xf>
    <xf numFmtId="0" fontId="7" fillId="0" borderId="88" xfId="0" applyFont="1" applyBorder="1" applyAlignment="1">
      <alignment horizontal="left" vertical="center" wrapText="1"/>
    </xf>
    <xf numFmtId="0" fontId="7" fillId="0" borderId="89" xfId="0" applyFont="1" applyBorder="1" applyAlignment="1">
      <alignment horizontal="left" vertical="center" wrapText="1"/>
    </xf>
    <xf numFmtId="0" fontId="7" fillId="0" borderId="90" xfId="0" applyFont="1" applyBorder="1" applyAlignment="1">
      <alignment horizontal="left" vertical="center" wrapText="1"/>
    </xf>
    <xf numFmtId="0" fontId="7" fillId="0" borderId="66" xfId="0" applyFont="1" applyBorder="1" applyAlignment="1">
      <alignment horizontal="left" vertical="center" wrapText="1"/>
    </xf>
    <xf numFmtId="0" fontId="7" fillId="0" borderId="72" xfId="0" applyFont="1" applyBorder="1" applyAlignment="1">
      <alignment horizontal="left" vertical="center" wrapText="1"/>
    </xf>
    <xf numFmtId="0" fontId="7" fillId="0" borderId="73" xfId="0" applyFont="1" applyBorder="1" applyAlignment="1">
      <alignment horizontal="left" vertical="center" wrapText="1"/>
    </xf>
    <xf numFmtId="0" fontId="7" fillId="0" borderId="88" xfId="77" applyFont="1" applyBorder="1" applyAlignment="1">
      <alignment horizontal="left" vertical="top" wrapText="1"/>
    </xf>
    <xf numFmtId="0" fontId="7" fillId="0" borderId="89" xfId="77" applyFont="1" applyBorder="1" applyAlignment="1">
      <alignment horizontal="left" vertical="top" wrapText="1"/>
    </xf>
    <xf numFmtId="0" fontId="7" fillId="0" borderId="90" xfId="77" applyFont="1" applyBorder="1" applyAlignment="1">
      <alignment horizontal="left" vertical="top" wrapText="1"/>
    </xf>
    <xf numFmtId="0" fontId="29" fillId="0" borderId="95" xfId="0" applyFont="1" applyBorder="1" applyAlignment="1">
      <alignment horizontal="left" vertical="center" wrapText="1"/>
    </xf>
    <xf numFmtId="0" fontId="29" fillId="0" borderId="96" xfId="0" applyFont="1" applyBorder="1" applyAlignment="1">
      <alignment horizontal="left" vertical="center" wrapText="1"/>
    </xf>
    <xf numFmtId="0" fontId="29" fillId="0" borderId="95" xfId="0" applyFont="1" applyBorder="1" applyAlignment="1">
      <alignment horizontal="center" vertical="center" wrapText="1"/>
    </xf>
    <xf numFmtId="0" fontId="29" fillId="0" borderId="96" xfId="0" applyFont="1" applyBorder="1" applyAlignment="1">
      <alignment horizontal="center" vertical="center" wrapText="1"/>
    </xf>
    <xf numFmtId="0" fontId="6" fillId="0" borderId="15" xfId="57" applyFont="1" applyFill="1" applyBorder="1" applyAlignment="1">
      <alignment horizontal="center" vertical="top" wrapText="1"/>
    </xf>
    <xf numFmtId="0" fontId="6" fillId="0" borderId="16" xfId="57" applyFont="1" applyFill="1" applyBorder="1" applyAlignment="1">
      <alignment horizontal="center" vertical="top" wrapText="1"/>
    </xf>
    <xf numFmtId="0" fontId="7" fillId="49" borderId="53" xfId="77" applyFont="1" applyFill="1" applyBorder="1" applyAlignment="1">
      <alignment horizontal="left" vertical="top" wrapText="1"/>
    </xf>
    <xf numFmtId="0" fontId="7" fillId="49" borderId="54" xfId="77" applyFont="1" applyFill="1" applyBorder="1" applyAlignment="1">
      <alignment horizontal="left" vertical="top" wrapText="1"/>
    </xf>
    <xf numFmtId="0" fontId="7" fillId="49" borderId="55" xfId="77" applyFont="1" applyFill="1" applyBorder="1" applyAlignment="1">
      <alignment horizontal="left" vertical="top" wrapText="1"/>
    </xf>
    <xf numFmtId="0" fontId="3" fillId="0" borderId="56" xfId="74" applyFont="1" applyFill="1" applyBorder="1" applyAlignment="1">
      <alignment horizontal="left" vertical="top" wrapText="1"/>
    </xf>
    <xf numFmtId="0" fontId="7" fillId="0" borderId="91" xfId="74" applyFont="1" applyFill="1" applyBorder="1" applyAlignment="1">
      <alignment horizontal="left" vertical="top" wrapText="1"/>
    </xf>
    <xf numFmtId="0" fontId="7" fillId="0" borderId="87" xfId="74" applyFont="1" applyFill="1" applyBorder="1" applyAlignment="1">
      <alignment horizontal="left" vertical="top" wrapText="1"/>
    </xf>
    <xf numFmtId="164" fontId="6" fillId="0" borderId="0" xfId="75" applyNumberFormat="1" applyFont="1" applyFill="1" applyAlignment="1">
      <alignment wrapText="1"/>
    </xf>
    <xf numFmtId="0" fontId="79" fillId="0" borderId="0" xfId="0" applyFont="1" applyAlignment="1">
      <alignment wrapText="1"/>
    </xf>
    <xf numFmtId="0" fontId="7" fillId="0" borderId="88" xfId="74" applyFont="1" applyFill="1" applyBorder="1" applyAlignment="1">
      <alignment horizontal="left" vertical="top" wrapText="1"/>
    </xf>
    <xf numFmtId="0" fontId="3" fillId="0" borderId="89" xfId="74" applyFont="1" applyFill="1" applyBorder="1" applyAlignment="1">
      <alignment horizontal="left" vertical="top" wrapText="1"/>
    </xf>
    <xf numFmtId="0" fontId="3" fillId="0" borderId="90" xfId="74" applyFont="1" applyFill="1" applyBorder="1" applyAlignment="1">
      <alignment horizontal="left" vertical="top" wrapText="1"/>
    </xf>
    <xf numFmtId="0" fontId="3" fillId="0" borderId="16" xfId="0" applyFont="1" applyFill="1" applyBorder="1" applyAlignment="1">
      <alignment horizontal="center" vertical="top" wrapText="1"/>
    </xf>
    <xf numFmtId="0" fontId="7" fillId="0" borderId="66" xfId="0" applyFont="1" applyBorder="1" applyAlignment="1">
      <alignment horizontal="left" vertical="top" wrapText="1"/>
    </xf>
    <xf numFmtId="0" fontId="7" fillId="0" borderId="72" xfId="0" applyFont="1" applyBorder="1" applyAlignment="1">
      <alignment horizontal="left" vertical="top" wrapText="1"/>
    </xf>
    <xf numFmtId="0" fontId="7" fillId="0" borderId="73" xfId="0" applyFont="1" applyBorder="1" applyAlignment="1">
      <alignment horizontal="left" vertical="top" wrapText="1"/>
    </xf>
    <xf numFmtId="0" fontId="7" fillId="0" borderId="88" xfId="0" applyFont="1" applyBorder="1" applyAlignment="1">
      <alignment horizontal="left" vertical="top" wrapText="1"/>
    </xf>
    <xf numFmtId="0" fontId="7" fillId="0" borderId="89" xfId="0" applyFont="1" applyBorder="1" applyAlignment="1">
      <alignment horizontal="left" vertical="top" wrapText="1"/>
    </xf>
    <xf numFmtId="0" fontId="7" fillId="0" borderId="90" xfId="0" applyFont="1" applyBorder="1" applyAlignment="1">
      <alignment horizontal="left" vertical="top" wrapText="1"/>
    </xf>
    <xf numFmtId="0" fontId="3" fillId="0" borderId="20" xfId="74" applyFont="1" applyFill="1" applyBorder="1" applyAlignment="1">
      <alignment horizontal="left" vertical="top" wrapText="1"/>
    </xf>
    <xf numFmtId="0" fontId="3" fillId="0" borderId="26" xfId="74" applyFont="1" applyFill="1" applyBorder="1" applyAlignment="1">
      <alignment horizontal="left" vertical="top" wrapText="1"/>
    </xf>
    <xf numFmtId="0" fontId="3" fillId="0" borderId="21" xfId="74" applyFont="1" applyFill="1" applyBorder="1" applyAlignment="1">
      <alignment horizontal="left" vertical="top" wrapText="1"/>
    </xf>
    <xf numFmtId="0" fontId="7" fillId="49" borderId="88" xfId="77" applyFont="1" applyFill="1" applyBorder="1" applyAlignment="1">
      <alignment horizontal="left" vertical="center" wrapText="1"/>
    </xf>
    <xf numFmtId="0" fontId="7" fillId="49" borderId="89" xfId="77" applyFont="1" applyFill="1" applyBorder="1" applyAlignment="1">
      <alignment horizontal="left" vertical="center" wrapText="1"/>
    </xf>
    <xf numFmtId="0" fontId="7" fillId="49" borderId="90" xfId="77" applyFont="1" applyFill="1" applyBorder="1" applyAlignment="1">
      <alignment horizontal="left" vertical="center" wrapText="1"/>
    </xf>
    <xf numFmtId="0" fontId="3" fillId="0" borderId="123" xfId="57" applyFont="1" applyBorder="1" applyAlignment="1">
      <alignment horizontal="center" vertical="top" wrapText="1"/>
    </xf>
    <xf numFmtId="0" fontId="3" fillId="0" borderId="61" xfId="57" applyFont="1" applyBorder="1" applyAlignment="1">
      <alignment horizontal="center" vertical="top" wrapText="1"/>
    </xf>
    <xf numFmtId="164" fontId="3" fillId="0" borderId="123" xfId="57" applyNumberFormat="1" applyFont="1" applyFill="1" applyBorder="1" applyAlignment="1">
      <alignment horizontal="center" vertical="top" wrapText="1"/>
    </xf>
    <xf numFmtId="0" fontId="30" fillId="0" borderId="61" xfId="57" applyFont="1" applyFill="1" applyBorder="1" applyAlignment="1">
      <alignment horizontal="center" vertical="top" wrapText="1"/>
    </xf>
    <xf numFmtId="3" fontId="3" fillId="0" borderId="0" xfId="67" applyNumberFormat="1" applyFont="1" applyBorder="1" applyAlignment="1">
      <alignment horizontal="center" wrapText="1"/>
    </xf>
    <xf numFmtId="3" fontId="6" fillId="0" borderId="0" xfId="67" applyNumberFormat="1" applyFont="1" applyBorder="1" applyAlignment="1">
      <alignment horizontal="center" wrapText="1"/>
    </xf>
    <xf numFmtId="1" fontId="6" fillId="0" borderId="0" xfId="67" applyNumberFormat="1" applyFont="1" applyBorder="1" applyAlignment="1">
      <alignment horizontal="center" wrapText="1"/>
    </xf>
    <xf numFmtId="1" fontId="6" fillId="0" borderId="11" xfId="67" applyNumberFormat="1" applyFont="1" applyBorder="1" applyAlignment="1">
      <alignment horizontal="center" vertical="center" wrapText="1"/>
    </xf>
    <xf numFmtId="3" fontId="6" fillId="0" borderId="105" xfId="68" applyNumberFormat="1" applyFont="1" applyBorder="1" applyAlignment="1">
      <alignment horizontal="center" vertical="center" wrapText="1"/>
    </xf>
    <xf numFmtId="3" fontId="6" fillId="0" borderId="127" xfId="68" applyNumberFormat="1" applyFont="1" applyBorder="1" applyAlignment="1">
      <alignment horizontal="center" vertical="center" wrapText="1"/>
    </xf>
    <xf numFmtId="3" fontId="6" fillId="0" borderId="116" xfId="68" applyNumberFormat="1" applyFont="1" applyBorder="1" applyAlignment="1">
      <alignment horizontal="center" vertical="center" wrapText="1"/>
    </xf>
    <xf numFmtId="3" fontId="6" fillId="0" borderId="128" xfId="68" applyNumberFormat="1" applyFont="1" applyBorder="1" applyAlignment="1">
      <alignment horizontal="center" vertical="center" wrapText="1"/>
    </xf>
    <xf numFmtId="3" fontId="6" fillId="0" borderId="51" xfId="68" applyNumberFormat="1" applyFont="1" applyBorder="1" applyAlignment="1">
      <alignment horizontal="center" vertical="center" wrapText="1"/>
    </xf>
    <xf numFmtId="3" fontId="6" fillId="0" borderId="129" xfId="68" applyNumberFormat="1" applyFont="1" applyBorder="1" applyAlignment="1">
      <alignment horizontal="center" vertical="center" wrapText="1"/>
    </xf>
    <xf numFmtId="0" fontId="3" fillId="0" borderId="122" xfId="57" applyFont="1" applyBorder="1" applyAlignment="1">
      <alignment horizontal="center" vertical="center"/>
    </xf>
    <xf numFmtId="0" fontId="3" fillId="0" borderId="130" xfId="57" applyFont="1" applyBorder="1" applyAlignment="1">
      <alignment horizontal="center" vertical="center"/>
    </xf>
    <xf numFmtId="0" fontId="3" fillId="0" borderId="131" xfId="57" applyFont="1" applyBorder="1" applyAlignment="1">
      <alignment horizontal="center" vertical="center"/>
    </xf>
    <xf numFmtId="0" fontId="3" fillId="0" borderId="66" xfId="57" applyFont="1" applyBorder="1" applyAlignment="1">
      <alignment horizontal="center" vertical="center"/>
    </xf>
    <xf numFmtId="0" fontId="3" fillId="0" borderId="72" xfId="57" applyFont="1" applyBorder="1" applyAlignment="1">
      <alignment horizontal="center" vertical="center"/>
    </xf>
    <xf numFmtId="0" fontId="3" fillId="0" borderId="73" xfId="57" applyFont="1" applyBorder="1" applyAlignment="1">
      <alignment horizontal="center" vertical="center"/>
    </xf>
    <xf numFmtId="3" fontId="6" fillId="53" borderId="132" xfId="67" applyNumberFormat="1" applyFont="1" applyFill="1" applyBorder="1" applyAlignment="1">
      <alignment horizontal="center" vertical="center"/>
    </xf>
    <xf numFmtId="164" fontId="3" fillId="0" borderId="122" xfId="57" applyNumberFormat="1" applyFont="1" applyFill="1" applyBorder="1" applyAlignment="1">
      <alignment horizontal="center" vertical="center" wrapText="1"/>
    </xf>
    <xf numFmtId="164" fontId="3" fillId="0" borderId="130" xfId="57" applyNumberFormat="1" applyFont="1" applyFill="1" applyBorder="1" applyAlignment="1">
      <alignment horizontal="center" vertical="center" wrapText="1"/>
    </xf>
    <xf numFmtId="164" fontId="3" fillId="0" borderId="131" xfId="57" applyNumberFormat="1" applyFont="1" applyFill="1" applyBorder="1" applyAlignment="1">
      <alignment horizontal="center" vertical="center" wrapText="1"/>
    </xf>
    <xf numFmtId="164" fontId="3" fillId="0" borderId="66" xfId="57" applyNumberFormat="1" applyFont="1" applyFill="1" applyBorder="1" applyAlignment="1">
      <alignment horizontal="center" vertical="center" wrapText="1"/>
    </xf>
    <xf numFmtId="164" fontId="3" fillId="0" borderId="72" xfId="57" applyNumberFormat="1" applyFont="1" applyFill="1" applyBorder="1" applyAlignment="1">
      <alignment horizontal="center" vertical="center" wrapText="1"/>
    </xf>
    <xf numFmtId="164" fontId="3" fillId="0" borderId="73" xfId="57" applyNumberFormat="1" applyFont="1" applyFill="1" applyBorder="1" applyAlignment="1">
      <alignment horizontal="center" vertical="center" wrapText="1"/>
    </xf>
    <xf numFmtId="3" fontId="3" fillId="0" borderId="0" xfId="67" applyNumberFormat="1" applyFont="1" applyAlignment="1">
      <alignment horizontal="center"/>
    </xf>
    <xf numFmtId="0" fontId="29" fillId="0" borderId="11" xfId="68" applyFont="1" applyBorder="1" applyAlignment="1">
      <alignment horizontal="center" vertical="center" wrapText="1"/>
    </xf>
    <xf numFmtId="3" fontId="6" fillId="0" borderId="11" xfId="68" applyNumberFormat="1" applyFont="1" applyBorder="1" applyAlignment="1">
      <alignment horizontal="center" vertical="center" wrapText="1"/>
    </xf>
    <xf numFmtId="3" fontId="6" fillId="0" borderId="0" xfId="67" applyNumberFormat="1" applyFont="1" applyAlignment="1">
      <alignment horizontal="center" vertical="center" wrapText="1"/>
    </xf>
    <xf numFmtId="3" fontId="103" fillId="0" borderId="0" xfId="0" applyNumberFormat="1" applyFont="1" applyFill="1" applyAlignment="1">
      <alignment horizontal="left" vertical="center" wrapText="1"/>
    </xf>
    <xf numFmtId="3" fontId="102" fillId="0" borderId="0" xfId="0" applyNumberFormat="1" applyFont="1" applyFill="1" applyAlignment="1">
      <alignment horizontal="left" vertical="center" wrapText="1"/>
    </xf>
    <xf numFmtId="0" fontId="7" fillId="0" borderId="81" xfId="57" applyFont="1" applyBorder="1" applyAlignment="1">
      <alignment horizontal="left" vertical="center" wrapText="1"/>
    </xf>
    <xf numFmtId="0" fontId="7" fillId="0" borderId="82" xfId="57" applyFont="1" applyBorder="1" applyAlignment="1">
      <alignment horizontal="left" vertical="center" wrapText="1"/>
    </xf>
    <xf numFmtId="0" fontId="7" fillId="0" borderId="83" xfId="57" applyFont="1" applyBorder="1" applyAlignment="1">
      <alignment horizontal="left" vertical="center" wrapText="1"/>
    </xf>
    <xf numFmtId="164" fontId="3" fillId="0" borderId="85" xfId="57" applyNumberFormat="1" applyFont="1" applyFill="1" applyBorder="1" applyAlignment="1">
      <alignment horizontal="center" vertical="top" wrapText="1"/>
    </xf>
  </cellXfs>
  <cellStyles count="250">
    <cellStyle name=" 1" xfId="1"/>
    <cellStyle name="1. izcēlums" xfId="2"/>
    <cellStyle name="2. izcēlums" xfId="3"/>
    <cellStyle name="20% - Accent1 2" xfId="143"/>
    <cellStyle name="20% - Accent2 2" xfId="144"/>
    <cellStyle name="20% - Accent3 2" xfId="145"/>
    <cellStyle name="20% - Accent4 2" xfId="146"/>
    <cellStyle name="20% - Accent5 2" xfId="147"/>
    <cellStyle name="20% - Accent6 2" xfId="148"/>
    <cellStyle name="20% no 1. izcēluma" xfId="4"/>
    <cellStyle name="20% no 2. izcēluma" xfId="5"/>
    <cellStyle name="20% no 3. izcēluma" xfId="6"/>
    <cellStyle name="20% no 4. izcēluma" xfId="7"/>
    <cellStyle name="20% no 5. izcēluma" xfId="8"/>
    <cellStyle name="20% no 6. izcēluma" xfId="9"/>
    <cellStyle name="3. izcēlums " xfId="10"/>
    <cellStyle name="4. izcēlums" xfId="11"/>
    <cellStyle name="40% - Accent1 2" xfId="149"/>
    <cellStyle name="40% - Accent2 2" xfId="150"/>
    <cellStyle name="40% - Accent3 2" xfId="151"/>
    <cellStyle name="40% - Accent4 2" xfId="152"/>
    <cellStyle name="40% - Accent5 2" xfId="153"/>
    <cellStyle name="40% - Accent6 2" xfId="154"/>
    <cellStyle name="40% no 1. izcēluma" xfId="12"/>
    <cellStyle name="40% no 2. izcēluma" xfId="13"/>
    <cellStyle name="40% no 3. izcēluma" xfId="14"/>
    <cellStyle name="40% no 4. izcēluma" xfId="15"/>
    <cellStyle name="40% no 5. izcēluma" xfId="16"/>
    <cellStyle name="40% no 6. izcēluma" xfId="17"/>
    <cellStyle name="5. izcēlums" xfId="18"/>
    <cellStyle name="6. izcēlums" xfId="19"/>
    <cellStyle name="60% - Accent1 2" xfId="155"/>
    <cellStyle name="60% - Accent2 2" xfId="156"/>
    <cellStyle name="60% - Accent3 2" xfId="157"/>
    <cellStyle name="60% - Accent4 2" xfId="158"/>
    <cellStyle name="60% - Accent5 2" xfId="159"/>
    <cellStyle name="60% - Accent6 2" xfId="160"/>
    <cellStyle name="60% no 1. izcēluma" xfId="20"/>
    <cellStyle name="60% no 2. izcēluma" xfId="21"/>
    <cellStyle name="60% no 3. izcēluma" xfId="22"/>
    <cellStyle name="60% no 4. izcēluma" xfId="23"/>
    <cellStyle name="60% no 5. izcēluma" xfId="24"/>
    <cellStyle name="60% no 6. izcēluma" xfId="25"/>
    <cellStyle name="Accent1 - 20%" xfId="26"/>
    <cellStyle name="Accent1 - 40%" xfId="27"/>
    <cellStyle name="Accent1 - 60%" xfId="28"/>
    <cellStyle name="Accent1 2" xfId="161"/>
    <cellStyle name="Accent1 3" xfId="162"/>
    <cellStyle name="Accent1 4" xfId="163"/>
    <cellStyle name="Accent1 5" xfId="164"/>
    <cellStyle name="Accent1 6" xfId="165"/>
    <cellStyle name="Accent1 7" xfId="166"/>
    <cellStyle name="Accent1 8" xfId="167"/>
    <cellStyle name="Accent2 - 20%" xfId="29"/>
    <cellStyle name="Accent2 - 40%" xfId="30"/>
    <cellStyle name="Accent2 - 60%" xfId="31"/>
    <cellStyle name="Accent2 2" xfId="168"/>
    <cellStyle name="Accent2 3" xfId="169"/>
    <cellStyle name="Accent2 4" xfId="170"/>
    <cellStyle name="Accent2 5" xfId="171"/>
    <cellStyle name="Accent2 6" xfId="172"/>
    <cellStyle name="Accent2 7" xfId="173"/>
    <cellStyle name="Accent2 8" xfId="174"/>
    <cellStyle name="Accent3 - 20%" xfId="32"/>
    <cellStyle name="Accent3 - 40%" xfId="33"/>
    <cellStyle name="Accent3 - 60%" xfId="34"/>
    <cellStyle name="Accent3 2" xfId="175"/>
    <cellStyle name="Accent3 3" xfId="176"/>
    <cellStyle name="Accent3 4" xfId="177"/>
    <cellStyle name="Accent3 5" xfId="178"/>
    <cellStyle name="Accent3 6" xfId="179"/>
    <cellStyle name="Accent3 7" xfId="180"/>
    <cellStyle name="Accent3 8" xfId="181"/>
    <cellStyle name="Accent4 - 20%" xfId="35"/>
    <cellStyle name="Accent4 - 40%" xfId="36"/>
    <cellStyle name="Accent4 - 60%" xfId="37"/>
    <cellStyle name="Accent4 2" xfId="182"/>
    <cellStyle name="Accent4 3" xfId="183"/>
    <cellStyle name="Accent4 4" xfId="184"/>
    <cellStyle name="Accent4 5" xfId="185"/>
    <cellStyle name="Accent4 6" xfId="186"/>
    <cellStyle name="Accent4 7" xfId="187"/>
    <cellStyle name="Accent4 8" xfId="188"/>
    <cellStyle name="Accent5 - 20%" xfId="38"/>
    <cellStyle name="Accent5 - 40%" xfId="39"/>
    <cellStyle name="Accent5 - 60%" xfId="40"/>
    <cellStyle name="Accent5 2" xfId="189"/>
    <cellStyle name="Accent5 3" xfId="190"/>
    <cellStyle name="Accent5 4" xfId="191"/>
    <cellStyle name="Accent5 5" xfId="192"/>
    <cellStyle name="Accent5 6" xfId="193"/>
    <cellStyle name="Accent5 7" xfId="194"/>
    <cellStyle name="Accent5 8" xfId="195"/>
    <cellStyle name="Accent6 - 20%" xfId="41"/>
    <cellStyle name="Accent6 - 40%" xfId="42"/>
    <cellStyle name="Accent6 - 60%" xfId="43"/>
    <cellStyle name="Accent6 2" xfId="196"/>
    <cellStyle name="Accent6 3" xfId="197"/>
    <cellStyle name="Accent6 4" xfId="198"/>
    <cellStyle name="Accent6 5" xfId="199"/>
    <cellStyle name="Accent6 6" xfId="200"/>
    <cellStyle name="Accent6 7" xfId="201"/>
    <cellStyle name="Accent6 8" xfId="202"/>
    <cellStyle name="Aprēķināšana" xfId="44"/>
    <cellStyle name="Bad 2" xfId="203"/>
    <cellStyle name="Brīdinājuma teksts" xfId="45"/>
    <cellStyle name="Calculation 2" xfId="204"/>
    <cellStyle name="Check Cell 2" xfId="205"/>
    <cellStyle name="Emphasis 1" xfId="46"/>
    <cellStyle name="Emphasis 2" xfId="47"/>
    <cellStyle name="Emphasis 3" xfId="48"/>
    <cellStyle name="exo" xfId="49"/>
    <cellStyle name="Explanatory Text 2" xfId="206"/>
    <cellStyle name="Good 2" xfId="207"/>
    <cellStyle name="Heading 1 2" xfId="208"/>
    <cellStyle name="Heading 2 2" xfId="209"/>
    <cellStyle name="Heading 3 2" xfId="210"/>
    <cellStyle name="Heading 4 2" xfId="211"/>
    <cellStyle name="Ievade" xfId="50"/>
    <cellStyle name="Input 2" xfId="212"/>
    <cellStyle name="Izvade" xfId="51"/>
    <cellStyle name="Koefic." xfId="52"/>
    <cellStyle name="Kopsumma" xfId="53"/>
    <cellStyle name="Labs" xfId="54"/>
    <cellStyle name="Linked Cell 2" xfId="213"/>
    <cellStyle name="Neitrāls" xfId="55"/>
    <cellStyle name="Neutral 2" xfId="214"/>
    <cellStyle name="Normal" xfId="0" builtinId="0"/>
    <cellStyle name="Normal 10" xfId="56"/>
    <cellStyle name="Normal 11" xfId="142"/>
    <cellStyle name="Normal 2" xfId="57"/>
    <cellStyle name="Normal 2 2" xfId="58"/>
    <cellStyle name="Normal 3" xfId="59"/>
    <cellStyle name="Normal 3 2" xfId="60"/>
    <cellStyle name="Normal 4" xfId="61"/>
    <cellStyle name="Normal 5" xfId="62"/>
    <cellStyle name="Normal 6" xfId="63"/>
    <cellStyle name="Normal 7" xfId="64"/>
    <cellStyle name="Normal 8" xfId="65"/>
    <cellStyle name="Normal 9" xfId="66"/>
    <cellStyle name="Normal_11-1-Piel" xfId="67"/>
    <cellStyle name="Normal_12pielikums" xfId="248"/>
    <cellStyle name="Normal_MD_Pielikumi_2000" xfId="68"/>
    <cellStyle name="Nosaukums" xfId="69"/>
    <cellStyle name="Note 2" xfId="215"/>
    <cellStyle name="Output 2" xfId="216"/>
    <cellStyle name="Parastais 13" xfId="70"/>
    <cellStyle name="Parastais 2" xfId="71"/>
    <cellStyle name="Parastais 3" xfId="72"/>
    <cellStyle name="Parastais_Budzets 2009_ar grozijumiem 011009" xfId="73"/>
    <cellStyle name="Parastais_FMLikp01_p05_221205_pap_afp_makp" xfId="74"/>
    <cellStyle name="Parastais_FMpiel03_tehn_pal_131008" xfId="75"/>
    <cellStyle name="Parastais_TM_2007groz 2 lasijums (1)" xfId="76"/>
    <cellStyle name="Parastais_TM_2007groz 2 lasijums (1) 2" xfId="77"/>
    <cellStyle name="Parastais_TM_2007groz 2 lasijums (1) 4" xfId="78"/>
    <cellStyle name="Parasts 2" xfId="79"/>
    <cellStyle name="Parasts 3" xfId="80"/>
    <cellStyle name="Parasts 4" xfId="81"/>
    <cellStyle name="Paskaidrojošs teksts" xfId="82"/>
    <cellStyle name="Pārbaudes šūna" xfId="83"/>
    <cellStyle name="Percent 2" xfId="84"/>
    <cellStyle name="Percent 2 2" xfId="249"/>
    <cellStyle name="Pie??m." xfId="85"/>
    <cellStyle name="Piezīme" xfId="86"/>
    <cellStyle name="Saistītā šūna" xfId="87"/>
    <cellStyle name="SAPBEXaggData" xfId="88"/>
    <cellStyle name="SAPBEXaggDataEmph" xfId="89"/>
    <cellStyle name="SAPBEXaggDataEmph 2" xfId="217"/>
    <cellStyle name="SAPBEXaggItem" xfId="90"/>
    <cellStyle name="SAPBEXaggItem 2" xfId="218"/>
    <cellStyle name="SAPBEXaggItemX" xfId="91"/>
    <cellStyle name="SAPBEXaggItemX 2" xfId="219"/>
    <cellStyle name="SAPBEXchaText" xfId="92"/>
    <cellStyle name="SAPBEXchaText 2" xfId="220"/>
    <cellStyle name="SAPBEXchaText 3" xfId="221"/>
    <cellStyle name="SAPBEXexcBad7" xfId="93"/>
    <cellStyle name="SAPBEXexcBad8" xfId="94"/>
    <cellStyle name="SAPBEXexcBad9" xfId="95"/>
    <cellStyle name="SAPBEXexcCritical4" xfId="96"/>
    <cellStyle name="SAPBEXexcCritical5" xfId="97"/>
    <cellStyle name="SAPBEXexcCritical6" xfId="98"/>
    <cellStyle name="SAPBEXexcGood1" xfId="99"/>
    <cellStyle name="SAPBEXexcGood2" xfId="100"/>
    <cellStyle name="SAPBEXexcGood3" xfId="101"/>
    <cellStyle name="SAPBEXfilterDrill" xfId="102"/>
    <cellStyle name="SAPBEXfilterItem" xfId="103"/>
    <cellStyle name="SAPBEXfilterText" xfId="104"/>
    <cellStyle name="SAPBEXfilterText 2" xfId="222"/>
    <cellStyle name="SAPBEXformats" xfId="105"/>
    <cellStyle name="SAPBEXheaderItem" xfId="106"/>
    <cellStyle name="SAPBEXheaderItem 2" xfId="223"/>
    <cellStyle name="SAPBEXheaderText" xfId="107"/>
    <cellStyle name="SAPBEXheaderText 2" xfId="224"/>
    <cellStyle name="SAPBEXHLevel0" xfId="108"/>
    <cellStyle name="SAPBEXHLevel0 2" xfId="225"/>
    <cellStyle name="SAPBEXHLevel0X" xfId="109"/>
    <cellStyle name="SAPBEXHLevel0X 2" xfId="226"/>
    <cellStyle name="SAPBEXHLevel1" xfId="110"/>
    <cellStyle name="SAPBEXHLevel1 2" xfId="227"/>
    <cellStyle name="SAPBEXHLevel1 3" xfId="228"/>
    <cellStyle name="SAPBEXHLevel1X" xfId="111"/>
    <cellStyle name="SAPBEXHLevel1X 2" xfId="229"/>
    <cellStyle name="SAPBEXHLevel2" xfId="112"/>
    <cellStyle name="SAPBEXHLevel2 2" xfId="230"/>
    <cellStyle name="SAPBEXHLevel2 3" xfId="231"/>
    <cellStyle name="SAPBEXHLevel2X" xfId="113"/>
    <cellStyle name="SAPBEXHLevel2X 2" xfId="232"/>
    <cellStyle name="SAPBEXHLevel3" xfId="114"/>
    <cellStyle name="SAPBEXHLevel3 2" xfId="115"/>
    <cellStyle name="SAPBEXHLevel3 3" xfId="233"/>
    <cellStyle name="SAPBEXHLevel3 4" xfId="234"/>
    <cellStyle name="SAPBEXHLevel3X" xfId="116"/>
    <cellStyle name="SAPBEXHLevel3X 2" xfId="235"/>
    <cellStyle name="SAPBEXinputData" xfId="117"/>
    <cellStyle name="SAPBEXinputData 2" xfId="236"/>
    <cellStyle name="SAPBEXresData" xfId="118"/>
    <cellStyle name="SAPBEXresData 2" xfId="237"/>
    <cellStyle name="SAPBEXresDataEmph" xfId="119"/>
    <cellStyle name="SAPBEXresDataEmph 2" xfId="238"/>
    <cellStyle name="SAPBEXresItem" xfId="120"/>
    <cellStyle name="SAPBEXresItem 2" xfId="239"/>
    <cellStyle name="SAPBEXresItemX" xfId="121"/>
    <cellStyle name="SAPBEXresItemX 2" xfId="240"/>
    <cellStyle name="SAPBEXstdData" xfId="122"/>
    <cellStyle name="SAPBEXstdData 2" xfId="123"/>
    <cellStyle name="SAPBEXstdData 2 2" xfId="124"/>
    <cellStyle name="SAPBEXstdData 3" xfId="241"/>
    <cellStyle name="SAPBEXstdData_FM Izdev_samaz_2las_311008_bez vid (2)" xfId="125"/>
    <cellStyle name="SAPBEXstdDataEmph" xfId="126"/>
    <cellStyle name="SAPBEXstdItem" xfId="127"/>
    <cellStyle name="SAPBEXstdItem 2" xfId="128"/>
    <cellStyle name="SAPBEXstdItem 3" xfId="242"/>
    <cellStyle name="SAPBEXstdItem_FMpiel03_tehn_pal_131008" xfId="129"/>
    <cellStyle name="SAPBEXstdItemX" xfId="130"/>
    <cellStyle name="SAPBEXstdItemX 2" xfId="243"/>
    <cellStyle name="SAPBEXtitle" xfId="131"/>
    <cellStyle name="SAPBEXtitle 2" xfId="244"/>
    <cellStyle name="SAPBEXundefined" xfId="132"/>
    <cellStyle name="Sheet Title" xfId="133"/>
    <cellStyle name="Slikts" xfId="134"/>
    <cellStyle name="Stils 1" xfId="135"/>
    <cellStyle name="Style 1" xfId="136"/>
    <cellStyle name="Title 2" xfId="245"/>
    <cellStyle name="Total 2" xfId="246"/>
    <cellStyle name="V?st." xfId="137"/>
    <cellStyle name="Virsraksts 1" xfId="138"/>
    <cellStyle name="Virsraksts 2" xfId="139"/>
    <cellStyle name="Virsraksts 3" xfId="140"/>
    <cellStyle name="Virsraksts 4" xfId="141"/>
    <cellStyle name="Warning Text 2" xfId="2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bd-adija/Local%20Settings/Temporary%20Internet%20Files/Content.Outlook/U63RD855/FM%20Izdev_samaz_2las_311008_bez%20vid%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d-adija/Local%20Settings/Temporary%20Internet%20Files/Content.Outlook/U63RD855/MK_izdev_samaz_2las_2009_31%2010%2008_arES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d-adija/Local%20Settings/Temporary%20Internet%20Files/Content.Outlook/U63RD855/Izdev_samaz_2las_281008%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bd-adija\Local%20Settings\Temporary%20Internet%20Files\Content.Outlook\U63RD855\MK_izdev_samaz_2las_2009_31%2010%2008_arES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1piel"/>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1piel"/>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19"/>
  <sheetViews>
    <sheetView topLeftCell="A28" zoomScale="67" zoomScaleNormal="67" workbookViewId="0">
      <selection activeCell="C19" sqref="C19"/>
    </sheetView>
  </sheetViews>
  <sheetFormatPr defaultColWidth="9.140625" defaultRowHeight="15.75"/>
  <cols>
    <col min="1" max="1" width="5.140625" style="271" customWidth="1"/>
    <col min="2" max="2" width="78.42578125" style="146" customWidth="1"/>
    <col min="3" max="3" width="79.28515625" style="272" customWidth="1"/>
    <col min="4" max="4" width="17.7109375" style="272" customWidth="1"/>
    <col min="5" max="5" width="9.85546875" style="147" customWidth="1"/>
    <col min="6" max="16384" width="9.140625" style="147"/>
  </cols>
  <sheetData>
    <row r="1" spans="1:4" ht="20.25" customHeight="1">
      <c r="A1" s="5"/>
      <c r="B1" s="1366" t="s">
        <v>40</v>
      </c>
      <c r="C1" s="1366"/>
    </row>
    <row r="2" spans="1:4">
      <c r="A2" s="143"/>
      <c r="B2" s="1367" t="s">
        <v>102</v>
      </c>
      <c r="C2" s="1367"/>
    </row>
    <row r="3" spans="1:4" ht="21.75" customHeight="1" thickBot="1">
      <c r="A3" s="143"/>
      <c r="B3" s="270"/>
      <c r="C3" s="270"/>
    </row>
    <row r="4" spans="1:4">
      <c r="B4" s="144"/>
      <c r="C4" s="274"/>
      <c r="D4" s="1368" t="s">
        <v>38</v>
      </c>
    </row>
    <row r="5" spans="1:4" ht="16.5" thickBot="1">
      <c r="B5" s="145" t="s">
        <v>74</v>
      </c>
      <c r="C5" s="145" t="s">
        <v>66</v>
      </c>
      <c r="D5" s="1369"/>
    </row>
    <row r="6" spans="1:4">
      <c r="C6" s="275"/>
    </row>
    <row r="7" spans="1:4" s="272" customFormat="1">
      <c r="A7" s="271"/>
      <c r="B7" s="294" t="s">
        <v>101</v>
      </c>
      <c r="C7" s="275"/>
    </row>
    <row r="8" spans="1:4" s="272" customFormat="1">
      <c r="A8" s="271"/>
      <c r="B8" s="146"/>
      <c r="C8" s="275"/>
    </row>
    <row r="9" spans="1:4" ht="18.75">
      <c r="B9" s="298" t="s">
        <v>103</v>
      </c>
      <c r="C9"/>
    </row>
    <row r="10" spans="1:4" ht="18.75">
      <c r="B10" s="298"/>
      <c r="C10"/>
    </row>
    <row r="11" spans="1:4" ht="18.75">
      <c r="B11" s="299"/>
      <c r="C11"/>
    </row>
    <row r="12" spans="1:4" ht="37.5">
      <c r="B12" s="300" t="s">
        <v>104</v>
      </c>
      <c r="C12"/>
    </row>
    <row r="13" spans="1:4" ht="18.75">
      <c r="B13" s="300"/>
      <c r="C13"/>
    </row>
    <row r="14" spans="1:4" ht="37.5">
      <c r="B14" s="300" t="s">
        <v>105</v>
      </c>
      <c r="C14"/>
    </row>
    <row r="15" spans="1:4" ht="18.75">
      <c r="B15" s="300"/>
      <c r="C15"/>
    </row>
    <row r="16" spans="1:4" ht="37.5">
      <c r="B16" s="300" t="s">
        <v>106</v>
      </c>
      <c r="C16"/>
    </row>
    <row r="17" spans="2:3" ht="112.5">
      <c r="B17" s="301" t="s">
        <v>183</v>
      </c>
      <c r="C17" s="301"/>
    </row>
    <row r="18" spans="2:3" ht="93.75">
      <c r="B18" s="301" t="s">
        <v>184</v>
      </c>
      <c r="C18" s="301"/>
    </row>
    <row r="19" spans="2:3" ht="75">
      <c r="B19" s="301" t="s">
        <v>185</v>
      </c>
      <c r="C19" s="301"/>
    </row>
    <row r="20" spans="2:3" ht="56.25">
      <c r="B20" s="301" t="s">
        <v>186</v>
      </c>
      <c r="C20" s="301"/>
    </row>
    <row r="21" spans="2:3" ht="75">
      <c r="B21" s="301" t="s">
        <v>107</v>
      </c>
      <c r="C21"/>
    </row>
    <row r="22" spans="2:3" ht="56.25">
      <c r="B22" s="301" t="s">
        <v>108</v>
      </c>
      <c r="C22"/>
    </row>
    <row r="23" spans="2:3" ht="18.75">
      <c r="B23" s="300"/>
      <c r="C23"/>
    </row>
    <row r="24" spans="2:3" ht="37.5">
      <c r="B24" s="300" t="s">
        <v>109</v>
      </c>
      <c r="C24"/>
    </row>
    <row r="25" spans="2:3" ht="37.5">
      <c r="B25" s="301" t="s">
        <v>187</v>
      </c>
      <c r="C25" s="301"/>
    </row>
    <row r="26" spans="2:3" ht="37.5">
      <c r="B26" s="301" t="s">
        <v>188</v>
      </c>
      <c r="C26" s="301"/>
    </row>
    <row r="27" spans="2:3" ht="75">
      <c r="B27" s="301" t="s">
        <v>189</v>
      </c>
      <c r="C27" s="301"/>
    </row>
    <row r="28" spans="2:3" ht="56.25">
      <c r="B28" s="301" t="s">
        <v>190</v>
      </c>
      <c r="C28" s="301"/>
    </row>
    <row r="29" spans="2:3" ht="75">
      <c r="B29" s="301" t="s">
        <v>110</v>
      </c>
      <c r="C29"/>
    </row>
    <row r="30" spans="2:3" ht="18.75">
      <c r="B30" s="300"/>
      <c r="C30"/>
    </row>
    <row r="31" spans="2:3" ht="131.25">
      <c r="B31" s="300" t="s">
        <v>111</v>
      </c>
      <c r="C31"/>
    </row>
    <row r="32" spans="2:3" ht="18.75">
      <c r="B32" s="300"/>
      <c r="C32"/>
    </row>
    <row r="33" spans="2:3" ht="37.5">
      <c r="B33" s="300" t="s">
        <v>112</v>
      </c>
      <c r="C33"/>
    </row>
    <row r="34" spans="2:3" ht="18.75">
      <c r="B34" s="300"/>
      <c r="C34"/>
    </row>
    <row r="35" spans="2:3" ht="56.25">
      <c r="B35" s="300" t="s">
        <v>113</v>
      </c>
      <c r="C35"/>
    </row>
    <row r="36" spans="2:3" ht="18.75">
      <c r="B36" s="300"/>
      <c r="C36"/>
    </row>
    <row r="37" spans="2:3" ht="75">
      <c r="B37" s="300" t="s">
        <v>114</v>
      </c>
      <c r="C37"/>
    </row>
    <row r="38" spans="2:3" ht="18.75">
      <c r="B38" s="300"/>
      <c r="C38"/>
    </row>
    <row r="39" spans="2:3" ht="37.5">
      <c r="B39" s="300" t="s">
        <v>115</v>
      </c>
      <c r="C39"/>
    </row>
    <row r="40" spans="2:3" ht="18.75">
      <c r="B40" s="300"/>
      <c r="C40"/>
    </row>
    <row r="41" spans="2:3" ht="135">
      <c r="B41" s="300" t="s">
        <v>116</v>
      </c>
      <c r="C41"/>
    </row>
    <row r="42" spans="2:3" ht="18.75">
      <c r="B42" s="300"/>
      <c r="C42"/>
    </row>
    <row r="43" spans="2:3" ht="172.5">
      <c r="B43" s="300" t="s">
        <v>117</v>
      </c>
      <c r="C43"/>
    </row>
    <row r="44" spans="2:3" ht="18.75">
      <c r="B44" s="300"/>
      <c r="C44"/>
    </row>
    <row r="45" spans="2:3" ht="112.5">
      <c r="B45" s="300" t="s">
        <v>118</v>
      </c>
      <c r="C45"/>
    </row>
    <row r="46" spans="2:3" ht="18.75">
      <c r="B46" s="300"/>
      <c r="C46"/>
    </row>
    <row r="47" spans="2:3" ht="75">
      <c r="B47" s="300" t="s">
        <v>119</v>
      </c>
      <c r="C47"/>
    </row>
    <row r="48" spans="2:3" ht="18.75">
      <c r="B48" s="300"/>
      <c r="C48"/>
    </row>
    <row r="49" spans="2:3" ht="131.25">
      <c r="B49" s="300" t="s">
        <v>120</v>
      </c>
      <c r="C49"/>
    </row>
    <row r="50" spans="2:3" ht="206.25">
      <c r="B50" s="301" t="s">
        <v>121</v>
      </c>
      <c r="C50"/>
    </row>
    <row r="51" spans="2:3" ht="112.5">
      <c r="B51" s="301" t="s">
        <v>122</v>
      </c>
      <c r="C51"/>
    </row>
    <row r="52" spans="2:3" ht="37.5">
      <c r="B52" s="301" t="s">
        <v>123</v>
      </c>
      <c r="C52"/>
    </row>
    <row r="53" spans="2:3" ht="75">
      <c r="B53" s="301" t="s">
        <v>124</v>
      </c>
      <c r="C53"/>
    </row>
    <row r="54" spans="2:3" ht="93.75">
      <c r="B54" s="301" t="s">
        <v>125</v>
      </c>
      <c r="C54"/>
    </row>
    <row r="55" spans="2:3" ht="131.25">
      <c r="B55" s="301" t="s">
        <v>126</v>
      </c>
      <c r="C55"/>
    </row>
    <row r="56" spans="2:3" ht="131.25">
      <c r="B56" s="301" t="s">
        <v>127</v>
      </c>
      <c r="C56"/>
    </row>
    <row r="57" spans="2:3" ht="168.75">
      <c r="B57" s="301" t="s">
        <v>128</v>
      </c>
      <c r="C57"/>
    </row>
    <row r="58" spans="2:3" ht="75">
      <c r="B58" s="301" t="s">
        <v>129</v>
      </c>
      <c r="C58"/>
    </row>
    <row r="59" spans="2:3" ht="112.5">
      <c r="B59" s="301" t="s">
        <v>130</v>
      </c>
      <c r="C59"/>
    </row>
    <row r="60" spans="2:3" ht="18.75">
      <c r="B60" s="300"/>
      <c r="C60"/>
    </row>
    <row r="61" spans="2:3" ht="37.5">
      <c r="B61" s="300" t="s">
        <v>131</v>
      </c>
      <c r="C61"/>
    </row>
    <row r="62" spans="2:3" ht="18.75">
      <c r="B62" s="300"/>
      <c r="C62"/>
    </row>
    <row r="63" spans="2:3" ht="131.25">
      <c r="B63" s="300" t="s">
        <v>132</v>
      </c>
      <c r="C63"/>
    </row>
    <row r="64" spans="2:3" ht="56.25">
      <c r="B64" s="301" t="s">
        <v>133</v>
      </c>
      <c r="C64"/>
    </row>
    <row r="65" spans="2:3" ht="37.5">
      <c r="B65" s="301" t="s">
        <v>134</v>
      </c>
      <c r="C65"/>
    </row>
    <row r="66" spans="2:3" ht="93.75">
      <c r="B66" s="301" t="s">
        <v>135</v>
      </c>
      <c r="C66"/>
    </row>
    <row r="67" spans="2:3" ht="18.75">
      <c r="B67" s="300"/>
      <c r="C67"/>
    </row>
    <row r="68" spans="2:3" ht="131.25">
      <c r="B68" s="300" t="s">
        <v>136</v>
      </c>
      <c r="C68"/>
    </row>
    <row r="69" spans="2:3" ht="18.75">
      <c r="B69" s="300"/>
      <c r="C69"/>
    </row>
    <row r="70" spans="2:3" ht="37.5">
      <c r="B70" s="300" t="s">
        <v>137</v>
      </c>
      <c r="C70"/>
    </row>
    <row r="71" spans="2:3" ht="18.75">
      <c r="B71" s="300"/>
      <c r="C71"/>
    </row>
    <row r="72" spans="2:3" ht="56.25">
      <c r="B72" s="300" t="s">
        <v>138</v>
      </c>
      <c r="C72"/>
    </row>
    <row r="73" spans="2:3" ht="75">
      <c r="B73" s="301" t="s">
        <v>139</v>
      </c>
      <c r="C73"/>
    </row>
    <row r="74" spans="2:3" ht="206.25">
      <c r="B74" s="302" t="s">
        <v>140</v>
      </c>
      <c r="C74"/>
    </row>
    <row r="75" spans="2:3" ht="150">
      <c r="B75" s="301" t="s">
        <v>141</v>
      </c>
      <c r="C75"/>
    </row>
    <row r="76" spans="2:3" ht="18.75">
      <c r="B76" s="300"/>
      <c r="C76"/>
    </row>
    <row r="77" spans="2:3" ht="75">
      <c r="B77" s="300" t="s">
        <v>142</v>
      </c>
      <c r="C77"/>
    </row>
    <row r="78" spans="2:3" ht="18.75">
      <c r="B78" s="300"/>
      <c r="C78"/>
    </row>
    <row r="79" spans="2:3" ht="187.5">
      <c r="B79" s="300" t="s">
        <v>143</v>
      </c>
      <c r="C79"/>
    </row>
    <row r="80" spans="2:3" ht="18.75">
      <c r="B80" s="300"/>
      <c r="C80"/>
    </row>
    <row r="81" spans="2:3" ht="93.75">
      <c r="B81" s="300" t="s">
        <v>144</v>
      </c>
      <c r="C81"/>
    </row>
    <row r="82" spans="2:3" ht="18.75">
      <c r="B82" s="300"/>
      <c r="C82"/>
    </row>
    <row r="83" spans="2:3" ht="75">
      <c r="B83" s="300" t="s">
        <v>145</v>
      </c>
      <c r="C83"/>
    </row>
    <row r="84" spans="2:3" ht="18.75">
      <c r="B84" s="300"/>
      <c r="C84"/>
    </row>
    <row r="85" spans="2:3" ht="187.5">
      <c r="B85" s="300" t="s">
        <v>146</v>
      </c>
      <c r="C85"/>
    </row>
    <row r="86" spans="2:3" ht="18.75">
      <c r="B86" s="300"/>
      <c r="C86"/>
    </row>
    <row r="87" spans="2:3" ht="112.5">
      <c r="B87" s="300" t="s">
        <v>147</v>
      </c>
      <c r="C87"/>
    </row>
    <row r="88" spans="2:3" ht="18.75">
      <c r="B88" s="300"/>
      <c r="C88"/>
    </row>
    <row r="89" spans="2:3" ht="56.25">
      <c r="B89" s="300" t="s">
        <v>148</v>
      </c>
      <c r="C89"/>
    </row>
    <row r="90" spans="2:3" ht="18.75">
      <c r="B90" s="300"/>
      <c r="C90"/>
    </row>
    <row r="91" spans="2:3" ht="75">
      <c r="B91" s="300" t="s">
        <v>149</v>
      </c>
      <c r="C91"/>
    </row>
    <row r="92" spans="2:3" ht="18.75">
      <c r="B92" s="300"/>
      <c r="C92"/>
    </row>
    <row r="93" spans="2:3" ht="131.25">
      <c r="B93" s="300" t="s">
        <v>150</v>
      </c>
      <c r="C93"/>
    </row>
    <row r="94" spans="2:3" ht="18.75">
      <c r="B94" s="300"/>
      <c r="C94"/>
    </row>
    <row r="95" spans="2:3" ht="131.25">
      <c r="B95" s="300" t="s">
        <v>151</v>
      </c>
      <c r="C95"/>
    </row>
    <row r="96" spans="2:3" ht="18.75">
      <c r="B96" s="300"/>
      <c r="C96"/>
    </row>
    <row r="97" spans="2:3" ht="150">
      <c r="B97" s="300" t="s">
        <v>152</v>
      </c>
      <c r="C97"/>
    </row>
    <row r="98" spans="2:3" ht="18.75">
      <c r="B98" s="300"/>
      <c r="C98"/>
    </row>
    <row r="99" spans="2:3" ht="112.5">
      <c r="B99" s="300" t="s">
        <v>153</v>
      </c>
      <c r="C99"/>
    </row>
    <row r="100" spans="2:3" ht="18.75">
      <c r="B100" s="300"/>
      <c r="C100"/>
    </row>
    <row r="101" spans="2:3" ht="75">
      <c r="B101" s="300" t="s">
        <v>154</v>
      </c>
      <c r="C101"/>
    </row>
    <row r="102" spans="2:3" ht="93.75">
      <c r="B102" s="301" t="s">
        <v>191</v>
      </c>
      <c r="C102" s="301"/>
    </row>
    <row r="103" spans="2:3" ht="75">
      <c r="B103" s="301" t="s">
        <v>192</v>
      </c>
      <c r="C103" s="301"/>
    </row>
    <row r="104" spans="2:3" ht="56.25">
      <c r="B104" s="301" t="s">
        <v>193</v>
      </c>
      <c r="C104" s="301"/>
    </row>
    <row r="105" spans="2:3" ht="75">
      <c r="B105" s="301" t="s">
        <v>194</v>
      </c>
      <c r="C105" s="301"/>
    </row>
    <row r="106" spans="2:3" ht="56.25">
      <c r="B106" s="301" t="s">
        <v>195</v>
      </c>
      <c r="C106" s="301"/>
    </row>
    <row r="107" spans="2:3" ht="56.25">
      <c r="B107" s="301" t="s">
        <v>196</v>
      </c>
      <c r="C107" s="301"/>
    </row>
    <row r="108" spans="2:3" ht="37.5">
      <c r="B108" s="301" t="s">
        <v>197</v>
      </c>
      <c r="C108" s="301"/>
    </row>
    <row r="109" spans="2:3" ht="37.5">
      <c r="B109" s="301" t="s">
        <v>198</v>
      </c>
      <c r="C109" s="301"/>
    </row>
    <row r="110" spans="2:3" ht="37.5">
      <c r="B110" s="301" t="s">
        <v>199</v>
      </c>
      <c r="C110" s="301"/>
    </row>
    <row r="111" spans="2:3" ht="75">
      <c r="B111" s="301" t="s">
        <v>200</v>
      </c>
      <c r="C111" s="301"/>
    </row>
    <row r="112" spans="2:3" ht="37.5">
      <c r="B112" s="301" t="s">
        <v>201</v>
      </c>
      <c r="C112" s="301"/>
    </row>
    <row r="113" spans="2:3" ht="18.75">
      <c r="B113" s="301" t="s">
        <v>202</v>
      </c>
      <c r="C113" s="301"/>
    </row>
    <row r="114" spans="2:3" ht="18.75">
      <c r="B114" s="300"/>
      <c r="C114"/>
    </row>
    <row r="115" spans="2:3" ht="18.75">
      <c r="B115" s="300" t="s">
        <v>155</v>
      </c>
      <c r="C115"/>
    </row>
    <row r="116" spans="2:3" ht="18.75">
      <c r="B116" s="301" t="s">
        <v>203</v>
      </c>
      <c r="C116" s="301"/>
    </row>
    <row r="117" spans="2:3" ht="131.25">
      <c r="B117" s="301" t="s">
        <v>204</v>
      </c>
      <c r="C117" s="301"/>
    </row>
    <row r="118" spans="2:3" ht="168.75">
      <c r="B118" s="301" t="s">
        <v>205</v>
      </c>
      <c r="C118" s="301"/>
    </row>
    <row r="119" spans="2:3" ht="56.25">
      <c r="B119" s="301" t="s">
        <v>206</v>
      </c>
      <c r="C119" s="301"/>
    </row>
    <row r="120" spans="2:3" ht="18.75">
      <c r="B120" s="300"/>
      <c r="C120"/>
    </row>
    <row r="121" spans="2:3" ht="131.25">
      <c r="B121" s="300" t="s">
        <v>156</v>
      </c>
      <c r="C121"/>
    </row>
    <row r="122" spans="2:3" ht="56.25">
      <c r="B122" s="301" t="s">
        <v>207</v>
      </c>
      <c r="C122" s="301"/>
    </row>
    <row r="123" spans="2:3" ht="75">
      <c r="B123" s="301" t="s">
        <v>208</v>
      </c>
      <c r="C123" s="301"/>
    </row>
    <row r="124" spans="2:3" ht="112.5">
      <c r="B124" s="301" t="s">
        <v>209</v>
      </c>
      <c r="C124" s="301"/>
    </row>
    <row r="125" spans="2:3" ht="56.25">
      <c r="B125" s="301" t="s">
        <v>210</v>
      </c>
      <c r="C125" s="301"/>
    </row>
    <row r="126" spans="2:3" ht="131.25">
      <c r="B126" s="301" t="s">
        <v>157</v>
      </c>
      <c r="C126"/>
    </row>
    <row r="127" spans="2:3" ht="37.5">
      <c r="B127" s="301" t="s">
        <v>235</v>
      </c>
      <c r="C127" s="301"/>
    </row>
    <row r="128" spans="2:3" ht="18.75">
      <c r="B128" s="301" t="s">
        <v>236</v>
      </c>
      <c r="C128" s="301"/>
    </row>
    <row r="129" spans="2:3" ht="112.5">
      <c r="B129" s="301" t="s">
        <v>158</v>
      </c>
      <c r="C129"/>
    </row>
    <row r="130" spans="2:3" ht="18.75">
      <c r="B130" s="300"/>
      <c r="C130"/>
    </row>
    <row r="131" spans="2:3" ht="37.5">
      <c r="B131" s="300" t="s">
        <v>159</v>
      </c>
      <c r="C131"/>
    </row>
    <row r="132" spans="2:3" ht="56.25">
      <c r="B132" s="301" t="s">
        <v>211</v>
      </c>
      <c r="C132" s="301"/>
    </row>
    <row r="133" spans="2:3" ht="75">
      <c r="B133" s="301" t="s">
        <v>212</v>
      </c>
      <c r="C133" s="301"/>
    </row>
    <row r="134" spans="2:3" ht="112.5">
      <c r="B134" s="301" t="s">
        <v>213</v>
      </c>
      <c r="C134" s="301"/>
    </row>
    <row r="135" spans="2:3" ht="18.75">
      <c r="B135" s="300"/>
      <c r="C135"/>
    </row>
    <row r="136" spans="2:3" ht="168.75">
      <c r="B136" s="300" t="s">
        <v>160</v>
      </c>
      <c r="C136"/>
    </row>
    <row r="137" spans="2:3" ht="18.75">
      <c r="B137" s="300"/>
      <c r="C137"/>
    </row>
    <row r="138" spans="2:3" ht="75">
      <c r="B138" s="300" t="s">
        <v>161</v>
      </c>
      <c r="C138"/>
    </row>
    <row r="139" spans="2:3" ht="56.25">
      <c r="B139" s="301" t="s">
        <v>162</v>
      </c>
      <c r="C139"/>
    </row>
    <row r="140" spans="2:3" ht="18.75">
      <c r="B140" s="300"/>
      <c r="C140"/>
    </row>
    <row r="141" spans="2:3" ht="75">
      <c r="B141" s="300" t="s">
        <v>163</v>
      </c>
      <c r="C141"/>
    </row>
    <row r="142" spans="2:3" ht="18.75">
      <c r="B142" s="300"/>
      <c r="C142"/>
    </row>
    <row r="143" spans="2:3" ht="262.5">
      <c r="B143" s="300" t="s">
        <v>164</v>
      </c>
      <c r="C143"/>
    </row>
    <row r="144" spans="2:3" ht="18.75">
      <c r="B144" s="303"/>
      <c r="C144"/>
    </row>
    <row r="145" spans="2:3" ht="112.5">
      <c r="B145" s="303" t="s">
        <v>165</v>
      </c>
      <c r="C145"/>
    </row>
    <row r="146" spans="2:3" ht="18.75">
      <c r="B146" s="300"/>
      <c r="C146"/>
    </row>
    <row r="147" spans="2:3" ht="37.5">
      <c r="B147" s="300" t="s">
        <v>166</v>
      </c>
      <c r="C147"/>
    </row>
    <row r="148" spans="2:3" ht="18.75">
      <c r="B148" s="300"/>
      <c r="C148"/>
    </row>
    <row r="149" spans="2:3" ht="93.75">
      <c r="B149" s="300" t="s">
        <v>167</v>
      </c>
      <c r="C149"/>
    </row>
    <row r="150" spans="2:3" ht="18.75">
      <c r="B150" s="301"/>
      <c r="C150"/>
    </row>
    <row r="151" spans="2:3" ht="262.5">
      <c r="B151" s="300" t="s">
        <v>168</v>
      </c>
      <c r="C151"/>
    </row>
    <row r="152" spans="2:3" ht="18.75">
      <c r="B152" s="301"/>
      <c r="C152"/>
    </row>
    <row r="153" spans="2:3" ht="337.5">
      <c r="B153" s="300" t="s">
        <v>169</v>
      </c>
      <c r="C153"/>
    </row>
    <row r="154" spans="2:3" ht="18.75">
      <c r="B154" s="300"/>
      <c r="C154"/>
    </row>
    <row r="155" spans="2:3" ht="409.5">
      <c r="B155" s="300" t="s">
        <v>170</v>
      </c>
      <c r="C155"/>
    </row>
    <row r="156" spans="2:3" ht="18.75">
      <c r="B156" s="304"/>
      <c r="C156"/>
    </row>
    <row r="157" spans="2:3" ht="187.5">
      <c r="B157" s="300" t="s">
        <v>171</v>
      </c>
      <c r="C157"/>
    </row>
    <row r="158" spans="2:3" ht="93.75">
      <c r="B158" s="301" t="s">
        <v>172</v>
      </c>
      <c r="C158"/>
    </row>
    <row r="159" spans="2:3" ht="37.5">
      <c r="B159" s="301" t="s">
        <v>173</v>
      </c>
      <c r="C159"/>
    </row>
    <row r="160" spans="2:3" ht="18.75">
      <c r="B160" s="300"/>
      <c r="C160"/>
    </row>
    <row r="161" spans="2:3" ht="150">
      <c r="B161" s="300" t="s">
        <v>174</v>
      </c>
      <c r="C161"/>
    </row>
    <row r="162" spans="2:3" ht="206.25">
      <c r="B162" s="301" t="s">
        <v>175</v>
      </c>
      <c r="C162"/>
    </row>
    <row r="163" spans="2:3" ht="18.75">
      <c r="B163" s="300"/>
      <c r="C163"/>
    </row>
    <row r="164" spans="2:3" ht="112.5">
      <c r="B164" s="300" t="s">
        <v>176</v>
      </c>
      <c r="C164"/>
    </row>
    <row r="165" spans="2:3" ht="18.75">
      <c r="B165" s="301"/>
      <c r="C165"/>
    </row>
    <row r="166" spans="2:3" ht="131.25">
      <c r="B166" s="300" t="s">
        <v>177</v>
      </c>
      <c r="C166"/>
    </row>
    <row r="167" spans="2:3" ht="18.75">
      <c r="B167" s="301"/>
      <c r="C167"/>
    </row>
    <row r="168" spans="2:3" ht="131.25">
      <c r="B168" s="300" t="s">
        <v>178</v>
      </c>
      <c r="C168"/>
    </row>
    <row r="169" spans="2:3" ht="18.75">
      <c r="B169" s="300"/>
      <c r="C169"/>
    </row>
    <row r="170" spans="2:3" ht="150">
      <c r="B170" s="300" t="s">
        <v>179</v>
      </c>
      <c r="C170"/>
    </row>
    <row r="171" spans="2:3" ht="56.25">
      <c r="B171" s="300" t="s">
        <v>180</v>
      </c>
      <c r="C171"/>
    </row>
    <row r="172" spans="2:3" ht="18.75">
      <c r="B172" s="301"/>
      <c r="C172"/>
    </row>
    <row r="173" spans="2:3" ht="93.75">
      <c r="B173" s="300" t="s">
        <v>181</v>
      </c>
      <c r="C173"/>
    </row>
    <row r="174" spans="2:3" ht="18.75">
      <c r="B174" s="301"/>
      <c r="C174"/>
    </row>
    <row r="175" spans="2:3" ht="18.75">
      <c r="B175" s="301" t="s">
        <v>182</v>
      </c>
      <c r="C175"/>
    </row>
    <row r="178" spans="2:2" ht="31.5">
      <c r="B178" s="294" t="s">
        <v>237</v>
      </c>
    </row>
    <row r="180" spans="2:2" ht="18.75">
      <c r="B180" s="298" t="s">
        <v>214</v>
      </c>
    </row>
    <row r="181" spans="2:2">
      <c r="B181" s="305"/>
    </row>
    <row r="182" spans="2:2" ht="93.75">
      <c r="B182" s="300" t="s">
        <v>215</v>
      </c>
    </row>
    <row r="183" spans="2:2" ht="56.25">
      <c r="B183" s="301" t="s">
        <v>216</v>
      </c>
    </row>
    <row r="184" spans="2:2" ht="56.25">
      <c r="B184" s="301" t="s">
        <v>217</v>
      </c>
    </row>
    <row r="185" spans="2:2" ht="56.25">
      <c r="B185" s="301" t="s">
        <v>218</v>
      </c>
    </row>
    <row r="186" spans="2:2" ht="18.75">
      <c r="B186" s="300"/>
    </row>
    <row r="187" spans="2:2" ht="131.25">
      <c r="B187" s="300" t="s">
        <v>219</v>
      </c>
    </row>
    <row r="188" spans="2:2" ht="18.75">
      <c r="B188" s="300"/>
    </row>
    <row r="189" spans="2:2" ht="131.25">
      <c r="B189" s="300" t="s">
        <v>220</v>
      </c>
    </row>
    <row r="190" spans="2:2" ht="18.75">
      <c r="B190" s="300"/>
    </row>
    <row r="191" spans="2:2" ht="131.25">
      <c r="B191" s="300" t="s">
        <v>221</v>
      </c>
    </row>
    <row r="192" spans="2:2" ht="18.75">
      <c r="B192" s="300"/>
    </row>
    <row r="193" spans="2:2" ht="75">
      <c r="B193" s="300" t="s">
        <v>222</v>
      </c>
    </row>
    <row r="194" spans="2:2" ht="18.75">
      <c r="B194" s="300"/>
    </row>
    <row r="195" spans="2:2" ht="75">
      <c r="B195" s="300" t="s">
        <v>223</v>
      </c>
    </row>
    <row r="196" spans="2:2" ht="18.75">
      <c r="B196" s="300"/>
    </row>
    <row r="197" spans="2:2" ht="56.25">
      <c r="B197" s="300" t="s">
        <v>224</v>
      </c>
    </row>
    <row r="198" spans="2:2" ht="18.75">
      <c r="B198" s="300"/>
    </row>
    <row r="199" spans="2:2" ht="37.5">
      <c r="B199" s="300" t="s">
        <v>225</v>
      </c>
    </row>
    <row r="200" spans="2:2" ht="18.75">
      <c r="B200" s="300"/>
    </row>
    <row r="201" spans="2:2" ht="131.25">
      <c r="B201" s="300" t="s">
        <v>226</v>
      </c>
    </row>
    <row r="202" spans="2:2" ht="18.75">
      <c r="B202" s="300"/>
    </row>
    <row r="203" spans="2:2" ht="56.25">
      <c r="B203" s="300" t="s">
        <v>227</v>
      </c>
    </row>
    <row r="204" spans="2:2" ht="18.75">
      <c r="B204" s="300"/>
    </row>
    <row r="205" spans="2:2" ht="56.25">
      <c r="B205" s="300" t="s">
        <v>228</v>
      </c>
    </row>
    <row r="206" spans="2:2" ht="18.75">
      <c r="B206" s="300"/>
    </row>
    <row r="207" spans="2:2" ht="131.25">
      <c r="B207" s="300" t="s">
        <v>229</v>
      </c>
    </row>
    <row r="208" spans="2:2" ht="18.75">
      <c r="B208" s="300"/>
    </row>
    <row r="209" spans="2:2" ht="93.75">
      <c r="B209" s="300" t="s">
        <v>230</v>
      </c>
    </row>
    <row r="210" spans="2:2" ht="18.75">
      <c r="B210" s="298"/>
    </row>
    <row r="211" spans="2:2" ht="18.75">
      <c r="B211" s="298" t="s">
        <v>231</v>
      </c>
    </row>
    <row r="212" spans="2:2" ht="18.75">
      <c r="B212" s="298"/>
    </row>
    <row r="213" spans="2:2" ht="78.75">
      <c r="B213" s="301" t="s">
        <v>232</v>
      </c>
    </row>
    <row r="214" spans="2:2" ht="18.75">
      <c r="B214" s="301"/>
    </row>
    <row r="215" spans="2:2" ht="78.75">
      <c r="B215" s="301" t="s">
        <v>233</v>
      </c>
    </row>
    <row r="216" spans="2:2" ht="18.75">
      <c r="B216" s="301"/>
    </row>
    <row r="217" spans="2:2" ht="18.75">
      <c r="B217" s="301"/>
    </row>
    <row r="218" spans="2:2" ht="18.75">
      <c r="B218" s="301" t="s">
        <v>234</v>
      </c>
    </row>
    <row r="219" spans="2:2" ht="18.75">
      <c r="B219" s="306"/>
    </row>
  </sheetData>
  <mergeCells count="3">
    <mergeCell ref="B1:C1"/>
    <mergeCell ref="B2:C2"/>
    <mergeCell ref="D4:D5"/>
  </mergeCells>
  <pageMargins left="0.27559055118110237" right="0.15748031496062992" top="0.55000000000000004" bottom="0.59" header="0.31496062992125984" footer="0.31496062992125984"/>
  <pageSetup paperSize="9" scale="80" firstPageNumber="2" orientation="landscape" r:id="rId1"/>
  <headerFooter alignWithMargins="0">
    <oddFooter>&amp;L&amp;"Arial,Slīpraksts"&amp;8&amp;F&amp;C&amp;P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03"/>
  <sheetViews>
    <sheetView view="pageLayout" zoomScaleNormal="70" zoomScaleSheetLayoutView="80" workbookViewId="0">
      <selection activeCell="E15" sqref="E15"/>
    </sheetView>
  </sheetViews>
  <sheetFormatPr defaultColWidth="9.140625" defaultRowHeight="12.75"/>
  <cols>
    <col min="1" max="1" width="8" style="290" customWidth="1"/>
    <col min="2" max="2" width="46.42578125" style="286" customWidth="1"/>
    <col min="3" max="3" width="14" style="287" customWidth="1"/>
    <col min="4" max="4" width="13.28515625" style="287" customWidth="1"/>
    <col min="5" max="5" width="46.140625" style="285" customWidth="1"/>
    <col min="6" max="6" width="14.28515625" style="285" customWidth="1"/>
    <col min="7" max="7" width="13.28515625" style="285" customWidth="1"/>
    <col min="8" max="8" width="17.7109375" style="285" customWidth="1"/>
    <col min="9" max="16384" width="9.140625" style="285"/>
  </cols>
  <sheetData>
    <row r="1" spans="1:10" s="30" customFormat="1" ht="13.15" customHeight="1">
      <c r="A1" s="54"/>
      <c r="B1" s="24"/>
      <c r="C1" s="1375" t="s">
        <v>74</v>
      </c>
      <c r="D1" s="1375" t="s">
        <v>30</v>
      </c>
      <c r="E1" s="66"/>
      <c r="F1" s="1375" t="s">
        <v>74</v>
      </c>
      <c r="G1" s="1375" t="s">
        <v>30</v>
      </c>
      <c r="H1" s="1388" t="s">
        <v>38</v>
      </c>
    </row>
    <row r="2" spans="1:10" s="30" customFormat="1" ht="13.5" thickBot="1">
      <c r="A2" s="54"/>
      <c r="B2" s="279"/>
      <c r="C2" s="1446"/>
      <c r="D2" s="1446"/>
      <c r="E2" s="280"/>
      <c r="F2" s="1446"/>
      <c r="G2" s="1446"/>
      <c r="H2" s="1389"/>
    </row>
    <row r="3" spans="1:10" s="281" customFormat="1">
      <c r="A3" s="288"/>
      <c r="B3" s="282"/>
      <c r="C3" s="282"/>
      <c r="D3" s="283"/>
    </row>
    <row r="4" spans="1:10" s="281" customFormat="1">
      <c r="A4" s="288"/>
      <c r="B4" s="284" t="s">
        <v>58</v>
      </c>
      <c r="C4" s="282"/>
      <c r="D4" s="283"/>
    </row>
    <row r="5" spans="1:10" s="7" customFormat="1">
      <c r="A5" s="70"/>
      <c r="B5" s="22" t="s">
        <v>41</v>
      </c>
      <c r="C5" s="20"/>
      <c r="D5" s="35"/>
      <c r="E5" s="68"/>
      <c r="F5" s="9"/>
      <c r="G5" s="9"/>
      <c r="H5" s="206"/>
    </row>
    <row r="6" spans="1:10" s="7" customFormat="1">
      <c r="A6" s="89"/>
      <c r="B6" s="6" t="s">
        <v>42</v>
      </c>
      <c r="C6" s="95"/>
      <c r="D6" s="97"/>
      <c r="E6" s="6"/>
      <c r="F6" s="95"/>
      <c r="G6" s="97"/>
      <c r="H6" s="215"/>
      <c r="J6" s="7" t="s">
        <v>0</v>
      </c>
    </row>
    <row r="7" spans="1:10" s="7" customFormat="1">
      <c r="A7" s="89"/>
      <c r="B7" s="182" t="s">
        <v>78</v>
      </c>
      <c r="C7" s="455">
        <v>-217960980</v>
      </c>
      <c r="D7" s="97"/>
      <c r="E7" s="182"/>
      <c r="F7" s="455"/>
      <c r="G7" s="97"/>
      <c r="H7" s="215"/>
    </row>
    <row r="8" spans="1:10" s="7" customFormat="1">
      <c r="A8" s="89"/>
      <c r="B8" s="182" t="s">
        <v>253</v>
      </c>
      <c r="C8" s="455">
        <v>-270786819</v>
      </c>
      <c r="D8" s="97"/>
      <c r="E8" s="182"/>
      <c r="F8" s="455"/>
      <c r="G8" s="97"/>
      <c r="H8" s="215"/>
    </row>
    <row r="9" spans="1:10" s="7" customFormat="1">
      <c r="A9" s="1273"/>
      <c r="B9" s="182" t="s">
        <v>375</v>
      </c>
      <c r="C9" s="455">
        <v>-171873109</v>
      </c>
      <c r="D9" s="97"/>
      <c r="E9" s="182"/>
      <c r="F9" s="455"/>
      <c r="G9" s="97"/>
      <c r="H9" s="215"/>
    </row>
    <row r="10" spans="1:10">
      <c r="D10" s="600"/>
    </row>
    <row r="11" spans="1:10">
      <c r="D11" s="600"/>
    </row>
    <row r="12" spans="1:10" s="75" customFormat="1">
      <c r="B12" s="106" t="s">
        <v>374</v>
      </c>
      <c r="D12" s="105"/>
    </row>
    <row r="13" spans="1:10" s="75" customFormat="1" ht="13.5" thickBot="1">
      <c r="D13" s="105"/>
    </row>
    <row r="14" spans="1:10" s="75" customFormat="1" ht="14.25">
      <c r="A14" s="454">
        <f>'19'!A303+1</f>
        <v>23</v>
      </c>
      <c r="B14" s="166" t="s">
        <v>352</v>
      </c>
      <c r="C14" s="151"/>
      <c r="D14" s="152"/>
      <c r="E14" s="681"/>
      <c r="F14" s="609"/>
      <c r="G14" s="82"/>
      <c r="H14" s="1291" t="s">
        <v>80</v>
      </c>
    </row>
    <row r="15" spans="1:10" s="75" customFormat="1">
      <c r="B15" s="128" t="s">
        <v>22</v>
      </c>
      <c r="C15" s="297"/>
      <c r="D15" s="153"/>
      <c r="E15" s="682"/>
      <c r="F15" s="409"/>
      <c r="G15" s="72"/>
      <c r="H15" s="184"/>
    </row>
    <row r="16" spans="1:10" s="75" customFormat="1">
      <c r="B16" s="1099" t="s">
        <v>257</v>
      </c>
      <c r="C16" s="751"/>
      <c r="D16" s="752"/>
      <c r="E16" s="683"/>
      <c r="F16" s="409"/>
      <c r="G16" s="72"/>
      <c r="H16" s="184"/>
    </row>
    <row r="17" spans="2:8" s="75" customFormat="1">
      <c r="B17" s="1202" t="s">
        <v>4</v>
      </c>
      <c r="C17" s="326">
        <f>C18</f>
        <v>6901637</v>
      </c>
      <c r="D17" s="176"/>
      <c r="E17" s="684"/>
      <c r="F17" s="175"/>
      <c r="G17" s="72"/>
      <c r="H17" s="184"/>
    </row>
    <row r="18" spans="2:8" s="75" customFormat="1">
      <c r="B18" s="108" t="s">
        <v>10</v>
      </c>
      <c r="C18" s="327">
        <f>C19</f>
        <v>6901637</v>
      </c>
      <c r="D18" s="121"/>
      <c r="E18" s="682"/>
      <c r="F18" s="409"/>
      <c r="G18" s="72"/>
      <c r="H18" s="184"/>
    </row>
    <row r="19" spans="2:8" s="75" customFormat="1" ht="25.5">
      <c r="B19" s="109" t="s">
        <v>11</v>
      </c>
      <c r="C19" s="327">
        <v>6901637</v>
      </c>
      <c r="D19" s="130"/>
      <c r="E19" s="683"/>
      <c r="F19" s="409"/>
      <c r="G19" s="72"/>
      <c r="H19" s="184"/>
    </row>
    <row r="20" spans="2:8" s="75" customFormat="1">
      <c r="B20" s="116" t="s">
        <v>28</v>
      </c>
      <c r="C20" s="326">
        <f>C21+C28</f>
        <v>6901637</v>
      </c>
      <c r="D20" s="227">
        <f>D21+D28</f>
        <v>0</v>
      </c>
      <c r="E20" s="683"/>
      <c r="F20" s="409"/>
      <c r="G20" s="72"/>
      <c r="H20" s="184"/>
    </row>
    <row r="21" spans="2:8" s="75" customFormat="1">
      <c r="B21" s="108" t="s">
        <v>2</v>
      </c>
      <c r="C21" s="327">
        <f>C22+C26</f>
        <v>6843891</v>
      </c>
      <c r="D21" s="228">
        <f>D22+D26</f>
        <v>0</v>
      </c>
      <c r="E21" s="683"/>
      <c r="F21" s="409"/>
      <c r="G21" s="72"/>
      <c r="H21" s="184"/>
    </row>
    <row r="22" spans="2:8" s="75" customFormat="1">
      <c r="B22" s="109" t="s">
        <v>12</v>
      </c>
      <c r="C22" s="327">
        <f>C23+C25</f>
        <v>6754654</v>
      </c>
      <c r="D22" s="228">
        <f>D23+D25</f>
        <v>0</v>
      </c>
      <c r="E22" s="683"/>
      <c r="F22" s="409"/>
      <c r="G22" s="72"/>
      <c r="H22" s="184"/>
    </row>
    <row r="23" spans="2:8" s="75" customFormat="1">
      <c r="B23" s="110" t="s">
        <v>34</v>
      </c>
      <c r="C23" s="327">
        <v>4883827</v>
      </c>
      <c r="D23" s="130">
        <v>54162</v>
      </c>
      <c r="E23" s="683"/>
      <c r="F23" s="409"/>
      <c r="G23" s="72"/>
      <c r="H23" s="184"/>
    </row>
    <row r="24" spans="2:8" s="75" customFormat="1">
      <c r="B24" s="111" t="s">
        <v>32</v>
      </c>
      <c r="C24" s="327">
        <v>3795931</v>
      </c>
      <c r="D24" s="130">
        <v>43824</v>
      </c>
      <c r="E24" s="683"/>
      <c r="F24" s="409"/>
      <c r="G24" s="72"/>
      <c r="H24" s="184"/>
    </row>
    <row r="25" spans="2:8" s="75" customFormat="1">
      <c r="B25" s="110" t="s">
        <v>15</v>
      </c>
      <c r="C25" s="327">
        <v>1870827</v>
      </c>
      <c r="D25" s="220">
        <v>-54162</v>
      </c>
      <c r="E25" s="683"/>
      <c r="F25" s="409"/>
      <c r="G25" s="72"/>
      <c r="H25" s="184"/>
    </row>
    <row r="26" spans="2:8" s="75" customFormat="1">
      <c r="B26" s="150" t="s">
        <v>16</v>
      </c>
      <c r="C26" s="327">
        <f>C27</f>
        <v>89237</v>
      </c>
      <c r="D26" s="220"/>
      <c r="E26" s="683"/>
      <c r="F26" s="409"/>
      <c r="G26" s="72"/>
      <c r="H26" s="184"/>
    </row>
    <row r="27" spans="2:8" s="75" customFormat="1" ht="15" customHeight="1">
      <c r="B27" s="154" t="s">
        <v>17</v>
      </c>
      <c r="C27" s="327">
        <v>89237</v>
      </c>
      <c r="D27" s="130"/>
      <c r="E27" s="683"/>
      <c r="F27" s="409"/>
      <c r="G27" s="72"/>
      <c r="H27" s="184"/>
    </row>
    <row r="28" spans="2:8" s="75" customFormat="1">
      <c r="B28" s="149" t="s">
        <v>3</v>
      </c>
      <c r="C28" s="327">
        <f>C29</f>
        <v>57746</v>
      </c>
      <c r="D28" s="220"/>
      <c r="E28" s="683"/>
      <c r="F28" s="409"/>
      <c r="G28" s="72"/>
      <c r="H28" s="184"/>
    </row>
    <row r="29" spans="2:8" s="75" customFormat="1" ht="13.5" thickBot="1">
      <c r="B29" s="165" t="s">
        <v>20</v>
      </c>
      <c r="C29" s="168">
        <v>57746</v>
      </c>
      <c r="D29" s="389"/>
      <c r="E29" s="685"/>
      <c r="F29" s="409"/>
      <c r="G29" s="72"/>
      <c r="H29" s="184"/>
    </row>
    <row r="30" spans="2:8" s="75" customFormat="1" ht="74.25" customHeight="1" thickBot="1">
      <c r="B30" s="1447" t="s">
        <v>484</v>
      </c>
      <c r="C30" s="1448"/>
      <c r="D30" s="1449"/>
      <c r="E30" s="72"/>
      <c r="F30" s="72"/>
      <c r="G30" s="72"/>
      <c r="H30" s="184"/>
    </row>
    <row r="31" spans="2:8" s="75" customFormat="1" ht="13.5" customHeight="1">
      <c r="B31" s="268"/>
      <c r="C31" s="268"/>
      <c r="D31" s="268"/>
      <c r="E31" s="72"/>
      <c r="F31" s="72"/>
      <c r="G31" s="72"/>
      <c r="H31" s="184"/>
    </row>
    <row r="32" spans="2:8" s="75" customFormat="1">
      <c r="B32" s="106" t="s">
        <v>373</v>
      </c>
      <c r="C32" s="1194"/>
      <c r="D32" s="278"/>
      <c r="E32" s="278"/>
      <c r="F32" s="278"/>
      <c r="G32" s="278"/>
      <c r="H32" s="184"/>
    </row>
    <row r="33" spans="1:8" s="75" customFormat="1" ht="13.5" thickBot="1">
      <c r="B33" s="278"/>
      <c r="C33" s="278"/>
      <c r="D33" s="278"/>
      <c r="E33" s="278"/>
      <c r="F33" s="278"/>
      <c r="G33" s="278"/>
      <c r="H33" s="184"/>
    </row>
    <row r="34" spans="1:8" s="75" customFormat="1" ht="14.25">
      <c r="A34" s="493">
        <f>A14</f>
        <v>23</v>
      </c>
      <c r="B34" s="686" t="s">
        <v>352</v>
      </c>
      <c r="C34" s="151"/>
      <c r="D34" s="152"/>
      <c r="E34" s="278"/>
      <c r="F34" s="278"/>
      <c r="G34" s="278"/>
      <c r="H34" s="1291" t="s">
        <v>80</v>
      </c>
    </row>
    <row r="35" spans="1:8" s="75" customFormat="1">
      <c r="B35" s="192" t="s">
        <v>67</v>
      </c>
      <c r="C35" s="297"/>
      <c r="D35" s="153"/>
      <c r="E35" s="278"/>
      <c r="F35" s="278"/>
      <c r="G35" s="278"/>
      <c r="H35" s="184"/>
    </row>
    <row r="36" spans="1:8" s="75" customFormat="1">
      <c r="B36" s="687" t="s">
        <v>68</v>
      </c>
      <c r="C36" s="336"/>
      <c r="D36" s="153"/>
      <c r="E36" s="278"/>
      <c r="F36" s="278"/>
      <c r="G36" s="278"/>
      <c r="H36" s="184"/>
    </row>
    <row r="37" spans="1:8" s="105" customFormat="1">
      <c r="B37" s="416" t="s">
        <v>73</v>
      </c>
      <c r="C37" s="336"/>
      <c r="D37" s="153"/>
      <c r="E37" s="278"/>
      <c r="F37" s="278"/>
      <c r="G37" s="278"/>
      <c r="H37" s="184"/>
    </row>
    <row r="38" spans="1:8" s="75" customFormat="1">
      <c r="B38" s="251" t="s">
        <v>4</v>
      </c>
      <c r="C38" s="326">
        <f>C39+C40</f>
        <v>64452329</v>
      </c>
      <c r="D38" s="176"/>
      <c r="E38" s="278"/>
      <c r="F38" s="278"/>
      <c r="G38" s="337"/>
      <c r="H38" s="184"/>
    </row>
    <row r="39" spans="1:8" s="75" customFormat="1" ht="25.5">
      <c r="B39" s="262" t="s">
        <v>33</v>
      </c>
      <c r="C39" s="327">
        <v>481073</v>
      </c>
      <c r="D39" s="121"/>
      <c r="E39" s="278"/>
      <c r="F39" s="278"/>
      <c r="G39" s="337"/>
      <c r="H39" s="184"/>
    </row>
    <row r="40" spans="1:8" s="75" customFormat="1">
      <c r="B40" s="262" t="s">
        <v>10</v>
      </c>
      <c r="C40" s="327">
        <v>63971256</v>
      </c>
      <c r="D40" s="130"/>
      <c r="E40" s="278"/>
      <c r="F40" s="278"/>
      <c r="G40" s="337"/>
      <c r="H40" s="184"/>
    </row>
    <row r="41" spans="1:8" s="75" customFormat="1" ht="25.5">
      <c r="B41" s="263" t="s">
        <v>11</v>
      </c>
      <c r="C41" s="327">
        <v>63971256</v>
      </c>
      <c r="D41" s="159"/>
      <c r="E41" s="278"/>
      <c r="F41" s="278"/>
      <c r="G41" s="337"/>
      <c r="H41" s="184"/>
    </row>
    <row r="42" spans="1:8" s="75" customFormat="1">
      <c r="B42" s="251" t="s">
        <v>28</v>
      </c>
      <c r="C42" s="326">
        <v>64452329</v>
      </c>
      <c r="D42" s="159">
        <f>D43</f>
        <v>0</v>
      </c>
      <c r="E42" s="278"/>
      <c r="F42" s="278"/>
      <c r="G42" s="337"/>
      <c r="H42" s="184"/>
    </row>
    <row r="43" spans="1:8" s="75" customFormat="1">
      <c r="B43" s="262" t="s">
        <v>2</v>
      </c>
      <c r="C43" s="327">
        <v>63512104</v>
      </c>
      <c r="D43" s="130">
        <f>D44+D48</f>
        <v>0</v>
      </c>
      <c r="E43" s="278"/>
      <c r="F43" s="278"/>
      <c r="G43" s="337"/>
      <c r="H43" s="184"/>
    </row>
    <row r="44" spans="1:8" s="75" customFormat="1">
      <c r="B44" s="263" t="s">
        <v>12</v>
      </c>
      <c r="C44" s="327">
        <v>25643724</v>
      </c>
      <c r="D44" s="228">
        <f>D45+D47</f>
        <v>0</v>
      </c>
      <c r="E44" s="278"/>
      <c r="F44" s="278"/>
      <c r="G44" s="337"/>
      <c r="H44" s="184"/>
    </row>
    <row r="45" spans="1:8" s="75" customFormat="1">
      <c r="B45" s="264" t="s">
        <v>34</v>
      </c>
      <c r="C45" s="327">
        <v>14417758</v>
      </c>
      <c r="D45" s="130">
        <v>54162</v>
      </c>
      <c r="E45" s="278"/>
      <c r="F45" s="278"/>
      <c r="G45" s="337"/>
      <c r="H45" s="184"/>
    </row>
    <row r="46" spans="1:8" s="75" customFormat="1">
      <c r="B46" s="265" t="s">
        <v>32</v>
      </c>
      <c r="C46" s="327">
        <v>11122524</v>
      </c>
      <c r="D46" s="130">
        <v>43824</v>
      </c>
      <c r="E46" s="278"/>
      <c r="F46" s="278"/>
      <c r="G46" s="337"/>
      <c r="H46" s="184"/>
    </row>
    <row r="47" spans="1:8" s="75" customFormat="1">
      <c r="B47" s="264" t="s">
        <v>15</v>
      </c>
      <c r="C47" s="327">
        <v>11225966</v>
      </c>
      <c r="D47" s="220">
        <v>-54162</v>
      </c>
      <c r="E47" s="278"/>
      <c r="F47" s="278"/>
      <c r="G47" s="337"/>
      <c r="H47" s="184"/>
    </row>
    <row r="48" spans="1:8" s="75" customFormat="1" ht="15.75" customHeight="1">
      <c r="B48" s="263" t="s">
        <v>16</v>
      </c>
      <c r="C48" s="327">
        <v>26367161</v>
      </c>
      <c r="D48" s="220"/>
      <c r="E48" s="278"/>
      <c r="F48" s="278"/>
      <c r="G48" s="337"/>
      <c r="H48" s="184"/>
    </row>
    <row r="49" spans="1:8" s="75" customFormat="1">
      <c r="B49" s="264" t="s">
        <v>17</v>
      </c>
      <c r="C49" s="327">
        <v>25708556</v>
      </c>
      <c r="D49" s="130"/>
      <c r="E49" s="278"/>
      <c r="F49" s="278"/>
      <c r="G49" s="337"/>
      <c r="H49" s="184"/>
    </row>
    <row r="50" spans="1:8" s="75" customFormat="1">
      <c r="B50" s="264" t="s">
        <v>75</v>
      </c>
      <c r="C50" s="327">
        <v>658605</v>
      </c>
      <c r="D50" s="130"/>
      <c r="E50" s="278"/>
      <c r="F50" s="278"/>
      <c r="G50" s="337"/>
      <c r="H50" s="184"/>
    </row>
    <row r="51" spans="1:8" s="75" customFormat="1" ht="25.5">
      <c r="B51" s="688" t="s">
        <v>43</v>
      </c>
      <c r="C51" s="327">
        <v>1111382</v>
      </c>
      <c r="D51" s="130"/>
      <c r="E51" s="278"/>
      <c r="F51" s="278"/>
      <c r="G51" s="337"/>
      <c r="H51" s="184"/>
    </row>
    <row r="52" spans="1:8" s="75" customFormat="1" ht="13.5" customHeight="1">
      <c r="B52" s="689" t="s">
        <v>35</v>
      </c>
      <c r="C52" s="327">
        <v>1111382</v>
      </c>
      <c r="D52" s="130"/>
      <c r="E52" s="278"/>
      <c r="F52" s="278"/>
      <c r="G52" s="337"/>
      <c r="H52" s="184"/>
    </row>
    <row r="53" spans="1:8" s="75" customFormat="1">
      <c r="B53" s="688" t="s">
        <v>19</v>
      </c>
      <c r="C53" s="327">
        <v>10389837</v>
      </c>
      <c r="D53" s="130"/>
      <c r="E53" s="278"/>
      <c r="F53" s="278"/>
      <c r="G53" s="337"/>
      <c r="H53" s="184"/>
    </row>
    <row r="54" spans="1:8" s="75" customFormat="1" ht="12.75" customHeight="1">
      <c r="B54" s="689" t="s">
        <v>69</v>
      </c>
      <c r="C54" s="327">
        <v>1100558</v>
      </c>
      <c r="D54" s="130"/>
      <c r="E54" s="278"/>
      <c r="F54" s="278"/>
      <c r="G54" s="337"/>
      <c r="H54" s="184"/>
    </row>
    <row r="55" spans="1:8" s="75" customFormat="1" ht="27" customHeight="1">
      <c r="B55" s="690" t="s">
        <v>70</v>
      </c>
      <c r="C55" s="327">
        <v>1100558</v>
      </c>
      <c r="D55" s="130"/>
      <c r="E55" s="278"/>
      <c r="F55" s="278"/>
      <c r="G55" s="337"/>
      <c r="H55" s="184"/>
    </row>
    <row r="56" spans="1:8" s="75" customFormat="1" ht="42" customHeight="1">
      <c r="B56" s="690" t="s">
        <v>55</v>
      </c>
      <c r="C56" s="327">
        <v>1100558</v>
      </c>
      <c r="D56" s="130"/>
      <c r="E56" s="278"/>
      <c r="F56" s="278"/>
      <c r="G56" s="337"/>
      <c r="H56" s="184"/>
    </row>
    <row r="57" spans="1:8" s="75" customFormat="1" ht="25.5">
      <c r="A57" s="101"/>
      <c r="B57" s="689" t="s">
        <v>44</v>
      </c>
      <c r="C57" s="327">
        <v>8200357</v>
      </c>
      <c r="D57" s="130"/>
      <c r="E57" s="278"/>
      <c r="F57" s="278"/>
      <c r="G57" s="337"/>
      <c r="H57" s="184"/>
    </row>
    <row r="58" spans="1:8" s="75" customFormat="1" ht="12.75" customHeight="1">
      <c r="A58" s="106"/>
      <c r="B58" s="690" t="s">
        <v>45</v>
      </c>
      <c r="C58" s="327">
        <v>6615312</v>
      </c>
      <c r="D58" s="130"/>
      <c r="E58" s="278"/>
      <c r="F58" s="278"/>
      <c r="G58" s="337"/>
      <c r="H58" s="184"/>
    </row>
    <row r="59" spans="1:8" s="75" customFormat="1" ht="51">
      <c r="A59" s="101"/>
      <c r="B59" s="690" t="s">
        <v>241</v>
      </c>
      <c r="C59" s="327">
        <v>1585045</v>
      </c>
      <c r="D59" s="130"/>
      <c r="E59" s="278"/>
      <c r="F59" s="278"/>
      <c r="G59" s="337"/>
      <c r="H59" s="184"/>
    </row>
    <row r="60" spans="1:8" s="75" customFormat="1" ht="25.5">
      <c r="A60" s="229"/>
      <c r="B60" s="689" t="s">
        <v>376</v>
      </c>
      <c r="C60" s="327">
        <v>1088922</v>
      </c>
      <c r="D60" s="130"/>
      <c r="E60" s="278"/>
      <c r="F60" s="278"/>
      <c r="G60" s="337"/>
      <c r="H60" s="184"/>
    </row>
    <row r="61" spans="1:8" s="75" customFormat="1" ht="40.5" customHeight="1">
      <c r="B61" s="690" t="s">
        <v>377</v>
      </c>
      <c r="C61" s="327">
        <v>1088922</v>
      </c>
      <c r="D61" s="130"/>
      <c r="E61" s="278"/>
      <c r="F61" s="278"/>
      <c r="G61" s="337"/>
      <c r="H61" s="184"/>
    </row>
    <row r="62" spans="1:8" s="75" customFormat="1">
      <c r="B62" s="262" t="s">
        <v>3</v>
      </c>
      <c r="C62" s="327">
        <v>940225</v>
      </c>
      <c r="D62" s="130"/>
      <c r="E62" s="278"/>
      <c r="F62" s="278"/>
      <c r="G62" s="337"/>
      <c r="H62" s="184"/>
    </row>
    <row r="63" spans="1:8" s="105" customFormat="1">
      <c r="B63" s="263" t="s">
        <v>20</v>
      </c>
      <c r="C63" s="327">
        <v>914169</v>
      </c>
      <c r="D63" s="130"/>
      <c r="E63" s="278"/>
      <c r="F63" s="278"/>
      <c r="G63" s="337"/>
      <c r="H63" s="184"/>
    </row>
    <row r="64" spans="1:8" s="75" customFormat="1">
      <c r="B64" s="323" t="s">
        <v>48</v>
      </c>
      <c r="C64" s="327">
        <v>26056</v>
      </c>
      <c r="D64" s="130"/>
      <c r="E64" s="278"/>
      <c r="F64" s="278"/>
      <c r="G64" s="337"/>
      <c r="H64" s="184"/>
    </row>
    <row r="65" spans="2:8" s="75" customFormat="1" ht="25.5">
      <c r="B65" s="394" t="s">
        <v>49</v>
      </c>
      <c r="C65" s="327">
        <v>26056</v>
      </c>
      <c r="D65" s="130"/>
      <c r="E65" s="278"/>
      <c r="F65" s="278"/>
      <c r="G65" s="337"/>
      <c r="H65" s="184"/>
    </row>
    <row r="66" spans="2:8" s="75" customFormat="1" ht="26.25" customHeight="1">
      <c r="B66" s="394" t="s">
        <v>378</v>
      </c>
      <c r="C66" s="327">
        <v>26056</v>
      </c>
      <c r="D66" s="130"/>
      <c r="E66" s="278"/>
      <c r="F66" s="278"/>
      <c r="G66" s="337"/>
      <c r="H66" s="184"/>
    </row>
    <row r="67" spans="2:8" s="75" customFormat="1">
      <c r="B67" s="416" t="s">
        <v>239</v>
      </c>
      <c r="C67" s="336"/>
      <c r="D67" s="153"/>
      <c r="E67" s="278"/>
      <c r="F67" s="278"/>
      <c r="G67" s="337"/>
      <c r="H67" s="184"/>
    </row>
    <row r="68" spans="2:8" s="75" customFormat="1">
      <c r="B68" s="251" t="s">
        <v>4</v>
      </c>
      <c r="C68" s="326">
        <f>C69+C70</f>
        <v>48533077</v>
      </c>
      <c r="D68" s="176"/>
      <c r="E68" s="337"/>
      <c r="F68" s="278"/>
      <c r="G68" s="337"/>
      <c r="H68" s="184"/>
    </row>
    <row r="69" spans="2:8" s="75" customFormat="1" ht="25.5">
      <c r="B69" s="262" t="s">
        <v>33</v>
      </c>
      <c r="C69" s="327">
        <v>481784</v>
      </c>
      <c r="D69" s="121"/>
      <c r="E69" s="278"/>
      <c r="F69" s="278"/>
      <c r="G69" s="337"/>
      <c r="H69" s="184"/>
    </row>
    <row r="70" spans="2:8" s="75" customFormat="1">
      <c r="B70" s="262" t="s">
        <v>10</v>
      </c>
      <c r="C70" s="327">
        <f>C71</f>
        <v>48051293</v>
      </c>
      <c r="D70" s="130"/>
      <c r="E70" s="278"/>
      <c r="F70" s="278"/>
      <c r="G70" s="337"/>
      <c r="H70" s="184"/>
    </row>
    <row r="71" spans="2:8" s="75" customFormat="1" ht="25.5">
      <c r="B71" s="263" t="s">
        <v>11</v>
      </c>
      <c r="C71" s="327">
        <v>48051293</v>
      </c>
      <c r="D71" s="159"/>
      <c r="E71" s="278"/>
      <c r="F71" s="278"/>
      <c r="G71" s="337"/>
      <c r="H71" s="184"/>
    </row>
    <row r="72" spans="2:8" s="75" customFormat="1">
      <c r="B72" s="251" t="s">
        <v>28</v>
      </c>
      <c r="C72" s="326">
        <f>C73+C89</f>
        <v>48533077</v>
      </c>
      <c r="D72" s="159">
        <f>D73</f>
        <v>0</v>
      </c>
      <c r="E72" s="278"/>
      <c r="F72" s="278"/>
      <c r="G72" s="337"/>
      <c r="H72" s="184"/>
    </row>
    <row r="73" spans="2:8" s="75" customFormat="1" ht="12.75" customHeight="1">
      <c r="B73" s="262" t="s">
        <v>2</v>
      </c>
      <c r="C73" s="327">
        <f>C74+C78+C83+C81</f>
        <v>47769252</v>
      </c>
      <c r="D73" s="130">
        <f>D74+D78</f>
        <v>0</v>
      </c>
      <c r="E73" s="278"/>
      <c r="F73" s="278"/>
      <c r="G73" s="337"/>
      <c r="H73" s="184"/>
    </row>
    <row r="74" spans="2:8" s="75" customFormat="1" ht="15.75" customHeight="1">
      <c r="B74" s="263" t="s">
        <v>12</v>
      </c>
      <c r="C74" s="327">
        <f>C75+C77</f>
        <v>23179899</v>
      </c>
      <c r="D74" s="228">
        <f>D75+D77</f>
        <v>0</v>
      </c>
      <c r="E74" s="337"/>
      <c r="F74" s="278"/>
      <c r="G74" s="337"/>
      <c r="H74" s="184"/>
    </row>
    <row r="75" spans="2:8" s="75" customFormat="1">
      <c r="B75" s="264" t="s">
        <v>34</v>
      </c>
      <c r="C75" s="327">
        <v>13597087</v>
      </c>
      <c r="D75" s="130">
        <v>54162</v>
      </c>
      <c r="E75" s="278"/>
      <c r="F75" s="278"/>
      <c r="G75" s="337"/>
      <c r="H75" s="184"/>
    </row>
    <row r="76" spans="2:8" s="75" customFormat="1">
      <c r="B76" s="265" t="s">
        <v>32</v>
      </c>
      <c r="C76" s="327">
        <v>10574071</v>
      </c>
      <c r="D76" s="130">
        <v>43824</v>
      </c>
      <c r="E76" s="278"/>
      <c r="F76" s="278"/>
      <c r="G76" s="337"/>
      <c r="H76" s="184"/>
    </row>
    <row r="77" spans="2:8" s="75" customFormat="1">
      <c r="B77" s="264" t="s">
        <v>15</v>
      </c>
      <c r="C77" s="327">
        <v>9582812</v>
      </c>
      <c r="D77" s="220">
        <v>-54162</v>
      </c>
      <c r="E77" s="278"/>
      <c r="F77" s="278"/>
      <c r="G77" s="337"/>
      <c r="H77" s="184"/>
    </row>
    <row r="78" spans="2:8" s="75" customFormat="1">
      <c r="B78" s="263" t="s">
        <v>16</v>
      </c>
      <c r="C78" s="327">
        <f>C79+C80</f>
        <v>20384338</v>
      </c>
      <c r="D78" s="220"/>
      <c r="E78" s="278"/>
      <c r="F78" s="278"/>
      <c r="G78" s="337"/>
      <c r="H78" s="184"/>
    </row>
    <row r="79" spans="2:8" s="75" customFormat="1">
      <c r="B79" s="264" t="s">
        <v>17</v>
      </c>
      <c r="C79" s="327">
        <v>19725733</v>
      </c>
      <c r="D79" s="130"/>
      <c r="E79" s="278"/>
      <c r="F79" s="278"/>
      <c r="G79" s="337"/>
      <c r="H79" s="184"/>
    </row>
    <row r="80" spans="2:8" s="75" customFormat="1">
      <c r="B80" s="264" t="s">
        <v>75</v>
      </c>
      <c r="C80" s="327">
        <v>658605</v>
      </c>
      <c r="D80" s="130"/>
      <c r="E80" s="278"/>
      <c r="F80" s="278"/>
      <c r="G80" s="337"/>
      <c r="H80" s="184"/>
    </row>
    <row r="81" spans="2:8" s="75" customFormat="1" ht="25.5">
      <c r="B81" s="688" t="s">
        <v>43</v>
      </c>
      <c r="C81" s="327">
        <v>1111382</v>
      </c>
      <c r="D81" s="130"/>
      <c r="E81" s="278"/>
      <c r="F81" s="278"/>
      <c r="G81" s="337"/>
      <c r="H81" s="184"/>
    </row>
    <row r="82" spans="2:8" s="75" customFormat="1">
      <c r="B82" s="689" t="s">
        <v>35</v>
      </c>
      <c r="C82" s="327">
        <v>1111382</v>
      </c>
      <c r="D82" s="130"/>
      <c r="E82" s="278"/>
      <c r="F82" s="278"/>
      <c r="G82" s="337"/>
      <c r="H82" s="184"/>
    </row>
    <row r="83" spans="2:8" s="75" customFormat="1">
      <c r="B83" s="688" t="s">
        <v>19</v>
      </c>
      <c r="C83" s="327">
        <v>3093633</v>
      </c>
      <c r="D83" s="130"/>
      <c r="E83" s="278"/>
      <c r="F83" s="278"/>
      <c r="G83" s="337"/>
      <c r="H83" s="184"/>
    </row>
    <row r="84" spans="2:8" s="75" customFormat="1" ht="25.5">
      <c r="B84" s="689" t="s">
        <v>44</v>
      </c>
      <c r="C84" s="327">
        <v>1980188</v>
      </c>
      <c r="D84" s="130"/>
      <c r="E84" s="278"/>
      <c r="F84" s="278"/>
      <c r="G84" s="337"/>
      <c r="H84" s="184"/>
    </row>
    <row r="85" spans="2:8" s="75" customFormat="1" ht="25.5">
      <c r="B85" s="690" t="s">
        <v>45</v>
      </c>
      <c r="C85" s="327">
        <v>1042619</v>
      </c>
      <c r="D85" s="130"/>
      <c r="E85" s="278"/>
      <c r="F85" s="278"/>
      <c r="G85" s="337"/>
      <c r="H85" s="184"/>
    </row>
    <row r="86" spans="2:8" s="75" customFormat="1" ht="51">
      <c r="B86" s="690" t="s">
        <v>241</v>
      </c>
      <c r="C86" s="327">
        <v>937569</v>
      </c>
      <c r="D86" s="130"/>
      <c r="E86" s="278"/>
      <c r="F86" s="278"/>
      <c r="G86" s="337"/>
      <c r="H86" s="184"/>
    </row>
    <row r="87" spans="2:8" s="75" customFormat="1" ht="25.5">
      <c r="B87" s="689" t="s">
        <v>376</v>
      </c>
      <c r="C87" s="327">
        <v>1113445</v>
      </c>
      <c r="D87" s="130"/>
      <c r="E87" s="278"/>
      <c r="F87" s="278"/>
      <c r="G87" s="337"/>
      <c r="H87" s="184"/>
    </row>
    <row r="88" spans="2:8" s="75" customFormat="1" ht="52.5" customHeight="1">
      <c r="B88" s="690" t="s">
        <v>377</v>
      </c>
      <c r="C88" s="327">
        <v>1113445</v>
      </c>
      <c r="D88" s="130"/>
      <c r="E88" s="278"/>
      <c r="F88" s="278"/>
      <c r="G88" s="337"/>
      <c r="H88" s="184"/>
    </row>
    <row r="89" spans="2:8" s="75" customFormat="1" ht="15" customHeight="1">
      <c r="B89" s="262" t="s">
        <v>3</v>
      </c>
      <c r="C89" s="327">
        <v>763825</v>
      </c>
      <c r="D89" s="130"/>
      <c r="E89" s="278"/>
      <c r="F89" s="278"/>
      <c r="G89" s="337"/>
      <c r="H89" s="184"/>
    </row>
    <row r="90" spans="2:8" s="75" customFormat="1">
      <c r="B90" s="263" t="s">
        <v>20</v>
      </c>
      <c r="C90" s="327">
        <v>762829</v>
      </c>
      <c r="D90" s="130"/>
      <c r="E90" s="278"/>
      <c r="F90" s="278"/>
      <c r="G90" s="337"/>
      <c r="H90" s="184"/>
    </row>
    <row r="91" spans="2:8" s="75" customFormat="1">
      <c r="B91" s="323" t="s">
        <v>48</v>
      </c>
      <c r="C91" s="327">
        <v>996</v>
      </c>
      <c r="D91" s="130"/>
      <c r="E91" s="278"/>
      <c r="F91" s="278"/>
      <c r="G91" s="337"/>
      <c r="H91" s="184"/>
    </row>
    <row r="92" spans="2:8" s="75" customFormat="1" ht="24.75" customHeight="1">
      <c r="B92" s="394" t="s">
        <v>49</v>
      </c>
      <c r="C92" s="327">
        <v>996</v>
      </c>
      <c r="D92" s="130"/>
      <c r="E92" s="278"/>
      <c r="F92" s="278"/>
      <c r="G92" s="337"/>
      <c r="H92" s="184"/>
    </row>
    <row r="93" spans="2:8" s="75" customFormat="1" ht="51">
      <c r="B93" s="394" t="s">
        <v>378</v>
      </c>
      <c r="C93" s="327">
        <v>996</v>
      </c>
      <c r="D93" s="130"/>
      <c r="E93" s="278"/>
      <c r="F93" s="278"/>
      <c r="G93" s="337"/>
      <c r="H93" s="184"/>
    </row>
    <row r="94" spans="2:8" s="75" customFormat="1">
      <c r="B94" s="416" t="s">
        <v>371</v>
      </c>
      <c r="C94" s="336"/>
      <c r="D94" s="153"/>
      <c r="E94" s="278"/>
      <c r="F94" s="278"/>
      <c r="G94" s="337"/>
      <c r="H94" s="184"/>
    </row>
    <row r="95" spans="2:8" s="75" customFormat="1">
      <c r="B95" s="251" t="s">
        <v>4</v>
      </c>
      <c r="C95" s="326">
        <f>C96+C97</f>
        <v>49137854</v>
      </c>
      <c r="D95" s="176"/>
      <c r="E95" s="278"/>
      <c r="F95" s="278"/>
      <c r="G95" s="337"/>
      <c r="H95" s="184"/>
    </row>
    <row r="96" spans="2:8" s="75" customFormat="1" ht="25.5">
      <c r="B96" s="262" t="s">
        <v>33</v>
      </c>
      <c r="C96" s="327">
        <v>482496</v>
      </c>
      <c r="D96" s="121"/>
      <c r="E96" s="278"/>
      <c r="F96" s="278"/>
      <c r="G96" s="337"/>
      <c r="H96" s="184"/>
    </row>
    <row r="97" spans="1:8" s="75" customFormat="1">
      <c r="B97" s="262" t="s">
        <v>10</v>
      </c>
      <c r="C97" s="327">
        <v>48655358</v>
      </c>
      <c r="D97" s="130"/>
      <c r="E97" s="278"/>
      <c r="F97" s="278"/>
      <c r="G97" s="337"/>
      <c r="H97" s="184"/>
    </row>
    <row r="98" spans="1:8" s="75" customFormat="1" ht="25.5">
      <c r="B98" s="263" t="s">
        <v>11</v>
      </c>
      <c r="C98" s="327">
        <v>48655358</v>
      </c>
      <c r="D98" s="159"/>
      <c r="E98" s="278"/>
      <c r="F98" s="278"/>
      <c r="G98" s="337"/>
      <c r="H98" s="184"/>
    </row>
    <row r="99" spans="1:8" s="75" customFormat="1">
      <c r="B99" s="251" t="s">
        <v>28</v>
      </c>
      <c r="C99" s="326">
        <v>49137854</v>
      </c>
      <c r="D99" s="159">
        <f>D100</f>
        <v>0</v>
      </c>
      <c r="E99" s="278"/>
      <c r="F99" s="278"/>
      <c r="G99" s="337"/>
      <c r="H99" s="184"/>
    </row>
    <row r="100" spans="1:8" s="75" customFormat="1">
      <c r="B100" s="262" t="s">
        <v>2</v>
      </c>
      <c r="C100" s="327">
        <v>47850458</v>
      </c>
      <c r="D100" s="130">
        <f>D101+D105</f>
        <v>0</v>
      </c>
      <c r="E100" s="278"/>
      <c r="F100" s="278"/>
      <c r="G100" s="337"/>
      <c r="H100" s="184"/>
    </row>
    <row r="101" spans="1:8" s="75" customFormat="1">
      <c r="B101" s="263" t="s">
        <v>12</v>
      </c>
      <c r="C101" s="327">
        <v>23676199</v>
      </c>
      <c r="D101" s="228">
        <f>D102+D104</f>
        <v>0</v>
      </c>
      <c r="E101" s="278"/>
      <c r="F101" s="278"/>
      <c r="G101" s="337"/>
      <c r="H101" s="184"/>
    </row>
    <row r="102" spans="1:8" s="75" customFormat="1">
      <c r="B102" s="264" t="s">
        <v>34</v>
      </c>
      <c r="C102" s="327">
        <v>13576264</v>
      </c>
      <c r="D102" s="130">
        <v>54162</v>
      </c>
      <c r="E102" s="278"/>
      <c r="F102" s="278"/>
      <c r="G102" s="337"/>
      <c r="H102" s="184"/>
    </row>
    <row r="103" spans="1:8" s="75" customFormat="1" ht="13.5" customHeight="1">
      <c r="B103" s="265" t="s">
        <v>32</v>
      </c>
      <c r="C103" s="327">
        <v>10557487</v>
      </c>
      <c r="D103" s="130">
        <v>43824</v>
      </c>
      <c r="E103" s="278"/>
      <c r="F103" s="278"/>
      <c r="G103" s="337"/>
      <c r="H103" s="184"/>
    </row>
    <row r="104" spans="1:8" s="75" customFormat="1">
      <c r="B104" s="264" t="s">
        <v>15</v>
      </c>
      <c r="C104" s="327">
        <v>10099935</v>
      </c>
      <c r="D104" s="220">
        <v>-54162</v>
      </c>
      <c r="E104" s="278"/>
      <c r="F104" s="278"/>
      <c r="G104" s="337"/>
      <c r="H104" s="184"/>
    </row>
    <row r="105" spans="1:8" s="75" customFormat="1">
      <c r="B105" s="263" t="s">
        <v>16</v>
      </c>
      <c r="C105" s="327">
        <v>19972801</v>
      </c>
      <c r="D105" s="220"/>
      <c r="E105" s="278"/>
      <c r="F105" s="278"/>
      <c r="G105" s="337"/>
      <c r="H105" s="184"/>
    </row>
    <row r="106" spans="1:8" s="75" customFormat="1" ht="15.75" customHeight="1">
      <c r="B106" s="264" t="s">
        <v>17</v>
      </c>
      <c r="C106" s="327">
        <v>19314196</v>
      </c>
      <c r="D106" s="130"/>
      <c r="E106" s="278"/>
      <c r="F106" s="278"/>
      <c r="G106" s="337"/>
      <c r="H106" s="184"/>
    </row>
    <row r="107" spans="1:8" s="75" customFormat="1" ht="12" customHeight="1">
      <c r="B107" s="264" t="s">
        <v>75</v>
      </c>
      <c r="C107" s="327">
        <v>658605</v>
      </c>
      <c r="D107" s="130"/>
      <c r="E107" s="278"/>
      <c r="F107" s="278"/>
      <c r="G107" s="337"/>
      <c r="H107" s="184"/>
    </row>
    <row r="108" spans="1:8" s="75" customFormat="1" ht="25.5">
      <c r="B108" s="688" t="s">
        <v>43</v>
      </c>
      <c r="C108" s="327">
        <v>1111382</v>
      </c>
      <c r="D108" s="130"/>
      <c r="E108" s="278"/>
      <c r="F108" s="278"/>
      <c r="G108" s="337"/>
      <c r="H108" s="184"/>
    </row>
    <row r="109" spans="1:8" s="46" customFormat="1">
      <c r="A109" s="171"/>
      <c r="B109" s="689" t="s">
        <v>35</v>
      </c>
      <c r="C109" s="327">
        <v>1111382</v>
      </c>
      <c r="D109" s="130"/>
      <c r="E109" s="278"/>
      <c r="F109" s="278"/>
      <c r="G109" s="337"/>
      <c r="H109" s="184"/>
    </row>
    <row r="110" spans="1:8" s="46" customFormat="1">
      <c r="A110" s="171"/>
      <c r="B110" s="688" t="s">
        <v>19</v>
      </c>
      <c r="C110" s="327">
        <v>3090076</v>
      </c>
      <c r="D110" s="130"/>
      <c r="E110" s="278"/>
      <c r="F110" s="278"/>
      <c r="G110" s="337"/>
      <c r="H110" s="184"/>
    </row>
    <row r="111" spans="1:8" s="46" customFormat="1" ht="25.5">
      <c r="A111" s="450"/>
      <c r="B111" s="689" t="s">
        <v>44</v>
      </c>
      <c r="C111" s="327">
        <v>1979414</v>
      </c>
      <c r="D111" s="130"/>
      <c r="E111" s="278"/>
      <c r="F111" s="278"/>
      <c r="G111" s="337"/>
      <c r="H111" s="184"/>
    </row>
    <row r="112" spans="1:8" s="46" customFormat="1" ht="25.5">
      <c r="A112" s="620"/>
      <c r="B112" s="690" t="s">
        <v>45</v>
      </c>
      <c r="C112" s="327">
        <v>1045402</v>
      </c>
      <c r="D112" s="130"/>
      <c r="E112" s="278"/>
      <c r="F112" s="278"/>
      <c r="G112" s="337"/>
      <c r="H112" s="184"/>
    </row>
    <row r="113" spans="1:8" s="46" customFormat="1" ht="51">
      <c r="A113" s="620"/>
      <c r="B113" s="690" t="s">
        <v>241</v>
      </c>
      <c r="C113" s="327">
        <v>934012</v>
      </c>
      <c r="D113" s="130"/>
      <c r="E113" s="278"/>
      <c r="F113" s="278"/>
      <c r="G113" s="337"/>
      <c r="H113" s="184"/>
    </row>
    <row r="114" spans="1:8" s="46" customFormat="1" ht="25.5">
      <c r="A114" s="620"/>
      <c r="B114" s="689" t="s">
        <v>376</v>
      </c>
      <c r="C114" s="327">
        <v>1110662</v>
      </c>
      <c r="D114" s="130"/>
      <c r="E114" s="278"/>
      <c r="F114" s="278"/>
      <c r="G114" s="337"/>
      <c r="H114" s="184"/>
    </row>
    <row r="115" spans="1:8" s="46" customFormat="1" ht="38.25" customHeight="1">
      <c r="A115" s="620"/>
      <c r="B115" s="690" t="s">
        <v>377</v>
      </c>
      <c r="C115" s="327">
        <v>1110662</v>
      </c>
      <c r="D115" s="130"/>
      <c r="E115" s="278"/>
      <c r="F115" s="278"/>
      <c r="G115" s="337"/>
      <c r="H115" s="184"/>
    </row>
    <row r="116" spans="1:8" s="46" customFormat="1">
      <c r="A116" s="620"/>
      <c r="B116" s="262" t="s">
        <v>3</v>
      </c>
      <c r="C116" s="327">
        <v>1287396</v>
      </c>
      <c r="D116" s="130"/>
      <c r="E116" s="278"/>
      <c r="F116" s="72"/>
      <c r="G116" s="337"/>
      <c r="H116" s="184"/>
    </row>
    <row r="117" spans="1:8" s="46" customFormat="1">
      <c r="A117" s="620"/>
      <c r="B117" s="263" t="s">
        <v>20</v>
      </c>
      <c r="C117" s="327">
        <v>1286400</v>
      </c>
      <c r="D117" s="130"/>
      <c r="E117" s="278"/>
      <c r="F117" s="691"/>
      <c r="G117" s="337"/>
      <c r="H117" s="184"/>
    </row>
    <row r="118" spans="1:8" s="46" customFormat="1">
      <c r="A118" s="620"/>
      <c r="B118" s="323" t="s">
        <v>48</v>
      </c>
      <c r="C118" s="327">
        <v>996</v>
      </c>
      <c r="D118" s="130"/>
      <c r="E118" s="278"/>
      <c r="F118" s="93"/>
      <c r="G118" s="337"/>
      <c r="H118" s="184"/>
    </row>
    <row r="119" spans="1:8" s="46" customFormat="1" ht="25.5">
      <c r="A119" s="620"/>
      <c r="B119" s="394" t="s">
        <v>49</v>
      </c>
      <c r="C119" s="327">
        <v>996</v>
      </c>
      <c r="D119" s="130"/>
      <c r="E119" s="278"/>
      <c r="F119" s="93"/>
      <c r="G119" s="337"/>
      <c r="H119" s="184"/>
    </row>
    <row r="120" spans="1:8" s="46" customFormat="1" ht="51.75" thickBot="1">
      <c r="A120" s="620"/>
      <c r="B120" s="692" t="s">
        <v>378</v>
      </c>
      <c r="C120" s="167">
        <v>996</v>
      </c>
      <c r="D120" s="220"/>
      <c r="E120" s="278"/>
      <c r="F120" s="693"/>
      <c r="G120" s="337"/>
      <c r="H120" s="184"/>
    </row>
    <row r="121" spans="1:8" s="46" customFormat="1" ht="67.5" customHeight="1" thickBot="1">
      <c r="A121" s="620"/>
      <c r="B121" s="1450" t="s">
        <v>484</v>
      </c>
      <c r="C121" s="1451"/>
      <c r="D121" s="1452"/>
      <c r="E121" s="278"/>
      <c r="F121" s="278"/>
      <c r="G121" s="278"/>
      <c r="H121" s="184"/>
    </row>
    <row r="122" spans="1:8" s="46" customFormat="1">
      <c r="A122" s="631"/>
      <c r="B122" s="77"/>
      <c r="C122" s="78"/>
      <c r="D122" s="78"/>
      <c r="E122" s="72"/>
      <c r="F122" s="72"/>
      <c r="G122" s="72"/>
      <c r="H122" s="70"/>
    </row>
    <row r="123" spans="1:8" s="46" customFormat="1" ht="16.5" thickBot="1">
      <c r="A123" s="632"/>
      <c r="B123" s="694" t="s">
        <v>374</v>
      </c>
      <c r="C123" s="695"/>
      <c r="D123" s="695"/>
      <c r="E123" s="691"/>
      <c r="F123" s="691"/>
      <c r="G123" s="696"/>
      <c r="H123" s="1289"/>
    </row>
    <row r="124" spans="1:8" s="46" customFormat="1" ht="26.25" thickBot="1">
      <c r="A124" s="449">
        <f>A14+1</f>
        <v>24</v>
      </c>
      <c r="B124" s="697"/>
      <c r="C124" s="698" t="s">
        <v>74</v>
      </c>
      <c r="D124" s="699" t="s">
        <v>379</v>
      </c>
      <c r="E124" s="93"/>
      <c r="F124" s="93"/>
      <c r="G124" s="93"/>
      <c r="H124" s="1290"/>
    </row>
    <row r="125" spans="1:8" s="46" customFormat="1" ht="27">
      <c r="A125" s="450"/>
      <c r="B125" s="700" t="s">
        <v>380</v>
      </c>
      <c r="C125" s="701"/>
      <c r="D125" s="702"/>
      <c r="E125" s="93"/>
      <c r="F125" s="93"/>
      <c r="G125" s="93"/>
      <c r="H125" s="1290" t="s">
        <v>31</v>
      </c>
    </row>
    <row r="126" spans="1:8" s="46" customFormat="1">
      <c r="A126" s="620"/>
      <c r="B126" s="81" t="s">
        <v>22</v>
      </c>
      <c r="C126" s="703"/>
      <c r="D126" s="704"/>
      <c r="E126" s="693"/>
      <c r="F126" s="693"/>
      <c r="G126" s="693"/>
      <c r="H126" s="1290"/>
    </row>
    <row r="127" spans="1:8" s="46" customFormat="1" ht="38.25">
      <c r="A127" s="620"/>
      <c r="B127" s="1100" t="s">
        <v>381</v>
      </c>
      <c r="C127" s="1101"/>
      <c r="D127" s="1102"/>
      <c r="E127" s="93"/>
      <c r="F127" s="93"/>
      <c r="G127" s="93"/>
      <c r="H127" s="1290"/>
    </row>
    <row r="128" spans="1:8" s="46" customFormat="1">
      <c r="A128" s="620"/>
      <c r="B128" s="2" t="s">
        <v>4</v>
      </c>
      <c r="C128" s="308">
        <f>C129+C130+C131</f>
        <v>5737228</v>
      </c>
      <c r="D128" s="74">
        <f>D131</f>
        <v>0</v>
      </c>
      <c r="E128" s="93"/>
      <c r="F128" s="93"/>
      <c r="G128" s="93"/>
      <c r="H128" s="1290"/>
    </row>
    <row r="129" spans="1:8" s="46" customFormat="1" ht="17.25" customHeight="1">
      <c r="A129" s="620"/>
      <c r="B129" s="3" t="s">
        <v>33</v>
      </c>
      <c r="C129" s="309">
        <v>30766</v>
      </c>
      <c r="D129" s="73">
        <v>-30766</v>
      </c>
      <c r="E129" s="93"/>
      <c r="F129" s="93"/>
      <c r="G129" s="93"/>
      <c r="H129" s="1290"/>
    </row>
    <row r="130" spans="1:8" s="46" customFormat="1">
      <c r="A130" s="620"/>
      <c r="B130" s="3" t="s">
        <v>56</v>
      </c>
      <c r="C130" s="309">
        <v>0</v>
      </c>
      <c r="D130" s="73">
        <v>30766</v>
      </c>
      <c r="E130" s="93"/>
      <c r="F130" s="93"/>
      <c r="G130" s="93"/>
      <c r="H130" s="1290"/>
    </row>
    <row r="131" spans="1:8" s="46" customFormat="1">
      <c r="A131" s="620"/>
      <c r="B131" s="3" t="s">
        <v>10</v>
      </c>
      <c r="C131" s="309">
        <f>C132</f>
        <v>5706462</v>
      </c>
      <c r="D131" s="73">
        <f>D132</f>
        <v>0</v>
      </c>
      <c r="E131" s="93"/>
      <c r="F131" s="93"/>
      <c r="G131" s="93"/>
      <c r="H131" s="1290"/>
    </row>
    <row r="132" spans="1:8" s="46" customFormat="1" ht="25.5">
      <c r="A132" s="620"/>
      <c r="B132" s="3" t="s">
        <v>11</v>
      </c>
      <c r="C132" s="309">
        <v>5706462</v>
      </c>
      <c r="D132" s="73">
        <v>0</v>
      </c>
      <c r="E132" s="93"/>
      <c r="F132" s="93"/>
      <c r="G132" s="93"/>
      <c r="H132" s="1290"/>
    </row>
    <row r="133" spans="1:8" s="46" customFormat="1">
      <c r="A133" s="620"/>
      <c r="B133" s="2" t="s">
        <v>1</v>
      </c>
      <c r="C133" s="308">
        <f>C134+C149</f>
        <v>5737228</v>
      </c>
      <c r="D133" s="74">
        <f>D134</f>
        <v>0</v>
      </c>
      <c r="E133" s="93"/>
      <c r="F133" s="93"/>
      <c r="G133" s="93"/>
      <c r="H133" s="1290"/>
    </row>
    <row r="134" spans="1:8" s="46" customFormat="1">
      <c r="A134" s="620"/>
      <c r="B134" s="3" t="s">
        <v>2</v>
      </c>
      <c r="C134" s="309">
        <f>C135+C139+C141+C143</f>
        <v>5733571</v>
      </c>
      <c r="D134" s="73">
        <f>D135+D139</f>
        <v>0</v>
      </c>
      <c r="E134" s="93"/>
      <c r="F134" s="93"/>
      <c r="G134" s="93"/>
      <c r="H134" s="1290"/>
    </row>
    <row r="135" spans="1:8" s="46" customFormat="1">
      <c r="A135" s="620"/>
      <c r="B135" s="3" t="s">
        <v>12</v>
      </c>
      <c r="C135" s="309">
        <f>C136+C138</f>
        <v>2001832</v>
      </c>
      <c r="D135" s="73">
        <f>D136+D138</f>
        <v>0</v>
      </c>
      <c r="E135" s="93"/>
      <c r="F135" s="93"/>
      <c r="G135" s="93"/>
      <c r="H135" s="1290"/>
    </row>
    <row r="136" spans="1:8" s="46" customFormat="1">
      <c r="A136" s="172"/>
      <c r="B136" s="3" t="s">
        <v>34</v>
      </c>
      <c r="C136" s="309">
        <v>498067</v>
      </c>
      <c r="D136" s="73">
        <v>0</v>
      </c>
      <c r="E136" s="93"/>
      <c r="F136" s="93"/>
      <c r="G136" s="93"/>
      <c r="H136" s="1290"/>
    </row>
    <row r="137" spans="1:8" s="46" customFormat="1">
      <c r="A137" s="172"/>
      <c r="B137" s="3" t="s">
        <v>382</v>
      </c>
      <c r="C137" s="309">
        <v>394167</v>
      </c>
      <c r="D137" s="73">
        <v>0</v>
      </c>
      <c r="E137" s="93"/>
      <c r="F137" s="93"/>
      <c r="G137" s="93"/>
      <c r="H137" s="1290"/>
    </row>
    <row r="138" spans="1:8" s="46" customFormat="1">
      <c r="A138" s="172"/>
      <c r="B138" s="3" t="s">
        <v>15</v>
      </c>
      <c r="C138" s="309">
        <v>1503765</v>
      </c>
      <c r="D138" s="73">
        <v>0</v>
      </c>
      <c r="E138" s="93"/>
      <c r="F138" s="93"/>
      <c r="G138" s="93"/>
      <c r="H138" s="1290"/>
    </row>
    <row r="139" spans="1:8" s="46" customFormat="1">
      <c r="A139" s="172"/>
      <c r="B139" s="3" t="s">
        <v>16</v>
      </c>
      <c r="C139" s="309">
        <f>C140</f>
        <v>2798716</v>
      </c>
      <c r="D139" s="73">
        <f>D140</f>
        <v>0</v>
      </c>
      <c r="E139" s="93"/>
      <c r="F139" s="93"/>
      <c r="G139" s="93"/>
      <c r="H139" s="1290"/>
    </row>
    <row r="140" spans="1:8" s="46" customFormat="1">
      <c r="A140" s="172"/>
      <c r="B140" s="705" t="s">
        <v>360</v>
      </c>
      <c r="C140" s="309">
        <v>2798716</v>
      </c>
      <c r="D140" s="73">
        <v>0</v>
      </c>
      <c r="E140" s="93"/>
      <c r="F140" s="93"/>
      <c r="G140" s="93"/>
      <c r="H140" s="1290"/>
    </row>
    <row r="141" spans="1:8" s="46" customFormat="1" ht="25.5">
      <c r="A141" s="172"/>
      <c r="B141" s="706" t="s">
        <v>43</v>
      </c>
      <c r="C141" s="309">
        <f>C142</f>
        <v>298915</v>
      </c>
      <c r="D141" s="73"/>
      <c r="E141" s="93"/>
      <c r="F141" s="93"/>
      <c r="G141" s="93"/>
      <c r="H141" s="1290"/>
    </row>
    <row r="142" spans="1:8" s="46" customFormat="1">
      <c r="A142" s="172"/>
      <c r="B142" s="707" t="s">
        <v>35</v>
      </c>
      <c r="C142" s="309">
        <v>298915</v>
      </c>
      <c r="D142" s="73"/>
      <c r="E142" s="93"/>
      <c r="F142" s="93"/>
      <c r="G142" s="93"/>
      <c r="H142" s="1290"/>
    </row>
    <row r="143" spans="1:8" s="46" customFormat="1">
      <c r="A143" s="172"/>
      <c r="B143" s="706" t="s">
        <v>19</v>
      </c>
      <c r="C143" s="309">
        <f>C144+C147</f>
        <v>634108</v>
      </c>
      <c r="D143" s="73"/>
      <c r="E143" s="93"/>
      <c r="F143" s="93"/>
      <c r="G143" s="93"/>
      <c r="H143" s="1290"/>
    </row>
    <row r="144" spans="1:8" s="46" customFormat="1">
      <c r="A144" s="172"/>
      <c r="B144" s="707" t="s">
        <v>69</v>
      </c>
      <c r="C144" s="309">
        <f>C145</f>
        <v>515883</v>
      </c>
      <c r="D144" s="73"/>
      <c r="E144" s="93"/>
      <c r="F144" s="93"/>
      <c r="G144" s="93"/>
      <c r="H144" s="1290"/>
    </row>
    <row r="145" spans="1:8" s="46" customFormat="1" ht="25.5" customHeight="1">
      <c r="A145" s="172"/>
      <c r="B145" s="708" t="s">
        <v>70</v>
      </c>
      <c r="C145" s="309">
        <f>C146</f>
        <v>515883</v>
      </c>
      <c r="D145" s="73"/>
      <c r="E145" s="93"/>
      <c r="F145" s="93"/>
      <c r="G145" s="93"/>
      <c r="H145" s="1290"/>
    </row>
    <row r="146" spans="1:8" s="46" customFormat="1" ht="42.75" customHeight="1">
      <c r="A146" s="172"/>
      <c r="B146" s="708" t="s">
        <v>55</v>
      </c>
      <c r="C146" s="309">
        <v>515883</v>
      </c>
      <c r="D146" s="73"/>
      <c r="E146" s="93"/>
      <c r="F146" s="93"/>
      <c r="G146" s="93"/>
      <c r="H146" s="1290"/>
    </row>
    <row r="147" spans="1:8" s="46" customFormat="1" ht="25.5">
      <c r="A147" s="172"/>
      <c r="B147" s="707" t="s">
        <v>44</v>
      </c>
      <c r="C147" s="309">
        <f>C148</f>
        <v>118225</v>
      </c>
      <c r="D147" s="73"/>
      <c r="E147" s="93"/>
      <c r="F147" s="93"/>
      <c r="G147" s="93"/>
      <c r="H147" s="1290"/>
    </row>
    <row r="148" spans="1:8" s="46" customFormat="1" ht="51">
      <c r="A148" s="172"/>
      <c r="B148" s="708" t="s">
        <v>241</v>
      </c>
      <c r="C148" s="309">
        <v>118225</v>
      </c>
      <c r="D148" s="73"/>
      <c r="E148" s="93"/>
      <c r="F148" s="93"/>
      <c r="G148" s="93"/>
      <c r="H148" s="1290"/>
    </row>
    <row r="149" spans="1:8" s="46" customFormat="1">
      <c r="A149" s="172"/>
      <c r="B149" s="709" t="s">
        <v>3</v>
      </c>
      <c r="C149" s="309">
        <f>C150</f>
        <v>3657</v>
      </c>
      <c r="D149" s="73"/>
      <c r="E149" s="93"/>
      <c r="F149" s="93"/>
      <c r="G149" s="93"/>
      <c r="H149" s="1290"/>
    </row>
    <row r="150" spans="1:8" s="46" customFormat="1" ht="13.5" thickBot="1">
      <c r="A150" s="172"/>
      <c r="B150" s="710" t="s">
        <v>20</v>
      </c>
      <c r="C150" s="428">
        <v>3657</v>
      </c>
      <c r="D150" s="581"/>
      <c r="E150" s="93"/>
      <c r="F150" s="93"/>
      <c r="G150" s="93"/>
      <c r="H150" s="1290"/>
    </row>
    <row r="151" spans="1:8" s="46" customFormat="1">
      <c r="A151" s="172"/>
      <c r="B151" s="1453" t="s">
        <v>47</v>
      </c>
      <c r="C151" s="1454"/>
      <c r="D151" s="1455"/>
      <c r="E151" s="93"/>
      <c r="F151" s="93"/>
      <c r="G151" s="93"/>
      <c r="H151" s="1290"/>
    </row>
    <row r="152" spans="1:8" s="46" customFormat="1">
      <c r="A152" s="620"/>
      <c r="B152" s="416" t="s">
        <v>73</v>
      </c>
      <c r="C152" s="711"/>
      <c r="D152" s="712"/>
      <c r="E152" s="93"/>
      <c r="F152" s="93"/>
      <c r="G152" s="93"/>
      <c r="H152" s="1290"/>
    </row>
    <row r="153" spans="1:8" s="46" customFormat="1" ht="38.25">
      <c r="A153" s="122"/>
      <c r="B153" s="1100" t="s">
        <v>381</v>
      </c>
      <c r="C153" s="1101"/>
      <c r="D153" s="1102"/>
      <c r="E153" s="93"/>
      <c r="F153" s="93"/>
      <c r="G153" s="93"/>
      <c r="H153" s="1290"/>
    </row>
    <row r="154" spans="1:8" ht="25.5">
      <c r="B154" s="713" t="s">
        <v>383</v>
      </c>
      <c r="C154" s="714"/>
      <c r="D154" s="704"/>
      <c r="E154" s="93"/>
      <c r="F154" s="93"/>
      <c r="G154" s="93"/>
      <c r="H154" s="1290"/>
    </row>
    <row r="155" spans="1:8">
      <c r="B155" s="2" t="s">
        <v>4</v>
      </c>
      <c r="C155" s="308">
        <f>C156+C157+C158</f>
        <v>5737228</v>
      </c>
      <c r="D155" s="74">
        <f>D158</f>
        <v>0</v>
      </c>
      <c r="E155" s="93"/>
      <c r="F155" s="93"/>
      <c r="G155" s="93"/>
      <c r="H155" s="1290"/>
    </row>
    <row r="156" spans="1:8" ht="25.5">
      <c r="B156" s="3" t="s">
        <v>33</v>
      </c>
      <c r="C156" s="309">
        <v>30766</v>
      </c>
      <c r="D156" s="73">
        <v>-30766</v>
      </c>
      <c r="E156" s="93"/>
      <c r="F156" s="93"/>
      <c r="G156" s="93"/>
      <c r="H156" s="1290"/>
    </row>
    <row r="157" spans="1:8">
      <c r="B157" s="3" t="s">
        <v>56</v>
      </c>
      <c r="C157" s="309">
        <v>0</v>
      </c>
      <c r="D157" s="73">
        <v>30766</v>
      </c>
      <c r="E157" s="93"/>
      <c r="F157" s="93"/>
      <c r="G157" s="93"/>
      <c r="H157" s="1290"/>
    </row>
    <row r="158" spans="1:8">
      <c r="B158" s="3" t="s">
        <v>10</v>
      </c>
      <c r="C158" s="309">
        <f>C159</f>
        <v>5706462</v>
      </c>
      <c r="D158" s="73">
        <f>D159</f>
        <v>0</v>
      </c>
      <c r="E158" s="93"/>
      <c r="F158" s="93"/>
      <c r="G158" s="93"/>
      <c r="H158" s="1290"/>
    </row>
    <row r="159" spans="1:8" ht="25.5">
      <c r="B159" s="3" t="s">
        <v>11</v>
      </c>
      <c r="C159" s="309">
        <v>5706462</v>
      </c>
      <c r="D159" s="73">
        <v>0</v>
      </c>
      <c r="E159" s="93"/>
      <c r="F159" s="93"/>
      <c r="G159" s="93"/>
      <c r="H159" s="1290"/>
    </row>
    <row r="160" spans="1:8">
      <c r="B160" s="2" t="s">
        <v>1</v>
      </c>
      <c r="C160" s="308">
        <f>C161+C176</f>
        <v>5737228</v>
      </c>
      <c r="D160" s="74">
        <f>D161</f>
        <v>0</v>
      </c>
      <c r="E160" s="93"/>
      <c r="F160" s="93"/>
      <c r="G160" s="93"/>
      <c r="H160" s="1290"/>
    </row>
    <row r="161" spans="2:8">
      <c r="B161" s="3" t="s">
        <v>2</v>
      </c>
      <c r="C161" s="309">
        <f>C162+C166+C168+C170</f>
        <v>5733571</v>
      </c>
      <c r="D161" s="73">
        <f>D162+D166</f>
        <v>0</v>
      </c>
      <c r="E161" s="93"/>
      <c r="F161" s="93"/>
      <c r="G161" s="93"/>
      <c r="H161" s="1290"/>
    </row>
    <row r="162" spans="2:8">
      <c r="B162" s="3" t="s">
        <v>12</v>
      </c>
      <c r="C162" s="309">
        <f>C163+C165</f>
        <v>2001832</v>
      </c>
      <c r="D162" s="73">
        <f>D163+D165</f>
        <v>0</v>
      </c>
      <c r="E162" s="93"/>
      <c r="F162" s="93"/>
      <c r="G162" s="93"/>
      <c r="H162" s="1290"/>
    </row>
    <row r="163" spans="2:8">
      <c r="B163" s="3" t="s">
        <v>34</v>
      </c>
      <c r="C163" s="309">
        <v>498067</v>
      </c>
      <c r="D163" s="73">
        <v>0</v>
      </c>
      <c r="E163" s="93"/>
      <c r="F163" s="93"/>
      <c r="G163" s="93"/>
      <c r="H163" s="1290"/>
    </row>
    <row r="164" spans="2:8">
      <c r="B164" s="3" t="s">
        <v>382</v>
      </c>
      <c r="C164" s="309">
        <v>394167</v>
      </c>
      <c r="D164" s="73">
        <v>0</v>
      </c>
      <c r="E164" s="93"/>
      <c r="F164" s="93"/>
      <c r="G164" s="93"/>
      <c r="H164" s="1290"/>
    </row>
    <row r="165" spans="2:8">
      <c r="B165" s="3" t="s">
        <v>15</v>
      </c>
      <c r="C165" s="309">
        <v>1503765</v>
      </c>
      <c r="D165" s="73">
        <v>0</v>
      </c>
      <c r="E165" s="93"/>
      <c r="F165" s="93"/>
      <c r="G165" s="93"/>
      <c r="H165" s="1290"/>
    </row>
    <row r="166" spans="2:8">
      <c r="B166" s="3" t="s">
        <v>16</v>
      </c>
      <c r="C166" s="309">
        <f>C167</f>
        <v>2798716</v>
      </c>
      <c r="D166" s="73">
        <f>D167</f>
        <v>0</v>
      </c>
      <c r="E166" s="93"/>
      <c r="F166" s="93"/>
      <c r="G166" s="93"/>
      <c r="H166" s="1290"/>
    </row>
    <row r="167" spans="2:8">
      <c r="B167" s="705" t="s">
        <v>360</v>
      </c>
      <c r="C167" s="309">
        <v>2798716</v>
      </c>
      <c r="D167" s="73">
        <v>0</v>
      </c>
      <c r="E167" s="93"/>
      <c r="F167" s="93"/>
      <c r="G167" s="93"/>
      <c r="H167" s="1290"/>
    </row>
    <row r="168" spans="2:8" ht="25.5">
      <c r="B168" s="706" t="s">
        <v>43</v>
      </c>
      <c r="C168" s="309">
        <f>C169</f>
        <v>298915</v>
      </c>
      <c r="D168" s="73"/>
      <c r="E168" s="93"/>
      <c r="F168" s="93"/>
      <c r="G168" s="93"/>
      <c r="H168" s="1290"/>
    </row>
    <row r="169" spans="2:8">
      <c r="B169" s="707" t="s">
        <v>35</v>
      </c>
      <c r="C169" s="309">
        <v>298915</v>
      </c>
      <c r="D169" s="73"/>
      <c r="E169" s="93"/>
      <c r="F169" s="93"/>
      <c r="G169" s="93"/>
      <c r="H169" s="1290"/>
    </row>
    <row r="170" spans="2:8">
      <c r="B170" s="706" t="s">
        <v>19</v>
      </c>
      <c r="C170" s="309">
        <f>C171+C174</f>
        <v>634108</v>
      </c>
      <c r="D170" s="73"/>
      <c r="E170" s="93"/>
      <c r="F170" s="93"/>
      <c r="G170" s="93"/>
      <c r="H170" s="1290"/>
    </row>
    <row r="171" spans="2:8">
      <c r="B171" s="707" t="s">
        <v>69</v>
      </c>
      <c r="C171" s="309">
        <f>C172</f>
        <v>515883</v>
      </c>
      <c r="D171" s="73"/>
      <c r="E171" s="93"/>
      <c r="F171" s="93"/>
      <c r="G171" s="93"/>
      <c r="H171" s="1290"/>
    </row>
    <row r="172" spans="2:8" ht="28.5" customHeight="1">
      <c r="B172" s="708" t="s">
        <v>70</v>
      </c>
      <c r="C172" s="309">
        <f>C173</f>
        <v>515883</v>
      </c>
      <c r="D172" s="73"/>
      <c r="E172" s="93"/>
      <c r="F172" s="93"/>
      <c r="G172" s="93"/>
      <c r="H172" s="1290"/>
    </row>
    <row r="173" spans="2:8" ht="37.5" customHeight="1">
      <c r="B173" s="708" t="s">
        <v>55</v>
      </c>
      <c r="C173" s="309">
        <v>515883</v>
      </c>
      <c r="D173" s="73"/>
      <c r="E173" s="93"/>
      <c r="F173" s="93"/>
      <c r="G173" s="93"/>
      <c r="H173" s="1290"/>
    </row>
    <row r="174" spans="2:8" ht="25.5">
      <c r="B174" s="707" t="s">
        <v>44</v>
      </c>
      <c r="C174" s="309">
        <f>C175</f>
        <v>118225</v>
      </c>
      <c r="D174" s="73"/>
      <c r="E174" s="93"/>
      <c r="F174" s="93"/>
      <c r="G174" s="93"/>
      <c r="H174" s="1290"/>
    </row>
    <row r="175" spans="2:8" ht="51">
      <c r="B175" s="708" t="s">
        <v>241</v>
      </c>
      <c r="C175" s="309">
        <v>118225</v>
      </c>
      <c r="D175" s="73"/>
      <c r="E175" s="93"/>
      <c r="F175" s="93"/>
      <c r="G175" s="93"/>
      <c r="H175" s="1290"/>
    </row>
    <row r="176" spans="2:8">
      <c r="B176" s="709" t="s">
        <v>3</v>
      </c>
      <c r="C176" s="309">
        <f>C177</f>
        <v>3657</v>
      </c>
      <c r="D176" s="73"/>
      <c r="E176" s="93"/>
      <c r="F176" s="93"/>
      <c r="G176" s="93"/>
      <c r="H176" s="1290"/>
    </row>
    <row r="177" spans="2:8">
      <c r="B177" s="706" t="s">
        <v>20</v>
      </c>
      <c r="C177" s="309">
        <v>3657</v>
      </c>
      <c r="D177" s="73"/>
      <c r="E177" s="93"/>
      <c r="F177" s="93"/>
      <c r="G177" s="93"/>
      <c r="H177" s="1290"/>
    </row>
    <row r="178" spans="2:8">
      <c r="B178" s="416" t="s">
        <v>239</v>
      </c>
      <c r="C178" s="711"/>
      <c r="D178" s="712"/>
      <c r="E178" s="93"/>
      <c r="F178" s="93"/>
      <c r="G178" s="93"/>
      <c r="H178" s="1290"/>
    </row>
    <row r="179" spans="2:8" ht="38.25">
      <c r="B179" s="1100" t="s">
        <v>381</v>
      </c>
      <c r="C179" s="1101"/>
      <c r="D179" s="1102"/>
      <c r="E179" s="93"/>
      <c r="F179" s="93"/>
      <c r="G179" s="93"/>
      <c r="H179" s="1290"/>
    </row>
    <row r="180" spans="2:8" ht="25.5">
      <c r="B180" s="713" t="s">
        <v>383</v>
      </c>
      <c r="C180" s="714"/>
      <c r="D180" s="704"/>
      <c r="E180" s="93"/>
      <c r="F180" s="93"/>
      <c r="G180" s="93"/>
      <c r="H180" s="1290"/>
    </row>
    <row r="181" spans="2:8">
      <c r="B181" s="2" t="s">
        <v>4</v>
      </c>
      <c r="C181" s="308">
        <f>C182+C183+C184</f>
        <v>2506633</v>
      </c>
      <c r="D181" s="74">
        <f>D184</f>
        <v>0</v>
      </c>
      <c r="E181" s="93"/>
      <c r="F181" s="93"/>
      <c r="G181" s="93"/>
      <c r="H181" s="1290"/>
    </row>
    <row r="182" spans="2:8" ht="15" customHeight="1">
      <c r="B182" s="3" t="s">
        <v>33</v>
      </c>
      <c r="C182" s="309">
        <v>8310</v>
      </c>
      <c r="D182" s="73">
        <v>-8310</v>
      </c>
      <c r="E182" s="93"/>
      <c r="F182" s="93"/>
      <c r="G182" s="93"/>
      <c r="H182" s="1290"/>
    </row>
    <row r="183" spans="2:8">
      <c r="B183" s="3" t="s">
        <v>56</v>
      </c>
      <c r="C183" s="309">
        <v>0</v>
      </c>
      <c r="D183" s="73">
        <v>8310</v>
      </c>
      <c r="E183" s="93"/>
      <c r="F183" s="93"/>
      <c r="G183" s="93"/>
      <c r="H183" s="1290"/>
    </row>
    <row r="184" spans="2:8">
      <c r="B184" s="3" t="s">
        <v>10</v>
      </c>
      <c r="C184" s="309">
        <f>C185</f>
        <v>2498323</v>
      </c>
      <c r="D184" s="73">
        <f>D185</f>
        <v>0</v>
      </c>
      <c r="E184" s="93"/>
      <c r="F184" s="93"/>
      <c r="G184" s="93"/>
      <c r="H184" s="1290"/>
    </row>
    <row r="185" spans="2:8" ht="25.5">
      <c r="B185" s="3" t="s">
        <v>11</v>
      </c>
      <c r="C185" s="309">
        <v>2498323</v>
      </c>
      <c r="D185" s="73">
        <v>0</v>
      </c>
      <c r="E185" s="93"/>
      <c r="F185" s="93"/>
      <c r="G185" s="93"/>
      <c r="H185" s="1290"/>
    </row>
    <row r="186" spans="2:8">
      <c r="B186" s="2" t="s">
        <v>1</v>
      </c>
      <c r="C186" s="308">
        <f>C187+C202</f>
        <v>2506633</v>
      </c>
      <c r="D186" s="74">
        <f>D187</f>
        <v>0</v>
      </c>
      <c r="E186" s="93"/>
      <c r="F186" s="93"/>
      <c r="G186" s="93"/>
      <c r="H186" s="1290"/>
    </row>
    <row r="187" spans="2:8">
      <c r="B187" s="3" t="s">
        <v>2</v>
      </c>
      <c r="C187" s="309">
        <f>C188+C192+C194+C196</f>
        <v>2506633</v>
      </c>
      <c r="D187" s="73">
        <f>D188+D192</f>
        <v>0</v>
      </c>
      <c r="E187" s="93"/>
      <c r="F187" s="93"/>
      <c r="G187" s="93"/>
      <c r="H187" s="1290"/>
    </row>
    <row r="188" spans="2:8">
      <c r="B188" s="3" t="s">
        <v>12</v>
      </c>
      <c r="C188" s="309">
        <f>C189+C191</f>
        <v>605448</v>
      </c>
      <c r="D188" s="73">
        <f>D189+D191</f>
        <v>0</v>
      </c>
      <c r="E188" s="93"/>
      <c r="F188" s="93"/>
      <c r="G188" s="93"/>
      <c r="H188" s="1290"/>
    </row>
    <row r="189" spans="2:8">
      <c r="B189" s="3" t="s">
        <v>34</v>
      </c>
      <c r="C189" s="309">
        <v>312967</v>
      </c>
      <c r="D189" s="73">
        <v>0</v>
      </c>
      <c r="E189" s="93"/>
      <c r="F189" s="93"/>
      <c r="G189" s="93"/>
      <c r="H189" s="1290"/>
    </row>
    <row r="190" spans="2:8">
      <c r="B190" s="3" t="s">
        <v>382</v>
      </c>
      <c r="C190" s="309">
        <v>251897</v>
      </c>
      <c r="D190" s="73">
        <v>0</v>
      </c>
      <c r="E190" s="93"/>
      <c r="F190" s="93"/>
      <c r="G190" s="93"/>
      <c r="H190" s="1290"/>
    </row>
    <row r="191" spans="2:8">
      <c r="B191" s="3" t="s">
        <v>15</v>
      </c>
      <c r="C191" s="309">
        <v>292481</v>
      </c>
      <c r="D191" s="73">
        <v>0</v>
      </c>
      <c r="E191" s="93"/>
      <c r="F191" s="93"/>
      <c r="G191" s="93"/>
      <c r="H191" s="1290"/>
    </row>
    <row r="192" spans="2:8">
      <c r="B192" s="3" t="s">
        <v>16</v>
      </c>
      <c r="C192" s="309">
        <f>C193</f>
        <v>1772177</v>
      </c>
      <c r="D192" s="73">
        <f>D193</f>
        <v>0</v>
      </c>
      <c r="E192" s="93"/>
      <c r="F192" s="93"/>
      <c r="G192" s="93"/>
      <c r="H192" s="1290"/>
    </row>
    <row r="193" spans="2:8">
      <c r="B193" s="705" t="s">
        <v>360</v>
      </c>
      <c r="C193" s="309">
        <v>1772177</v>
      </c>
      <c r="D193" s="73">
        <v>0</v>
      </c>
      <c r="E193" s="93"/>
      <c r="F193" s="93"/>
      <c r="G193" s="93"/>
      <c r="H193" s="1290"/>
    </row>
    <row r="194" spans="2:8" ht="25.5">
      <c r="B194" s="706" t="s">
        <v>43</v>
      </c>
      <c r="C194" s="309">
        <f>C195</f>
        <v>74602</v>
      </c>
      <c r="D194" s="73"/>
      <c r="E194" s="93"/>
      <c r="F194" s="93"/>
      <c r="G194" s="93"/>
      <c r="H194" s="1290"/>
    </row>
    <row r="195" spans="2:8">
      <c r="B195" s="707" t="s">
        <v>35</v>
      </c>
      <c r="C195" s="309">
        <v>74602</v>
      </c>
      <c r="D195" s="73"/>
      <c r="E195" s="93"/>
      <c r="F195" s="93"/>
      <c r="G195" s="93"/>
      <c r="H195" s="1290"/>
    </row>
    <row r="196" spans="2:8">
      <c r="B196" s="706" t="s">
        <v>19</v>
      </c>
      <c r="C196" s="309">
        <f>C197+C200</f>
        <v>54406</v>
      </c>
      <c r="D196" s="73"/>
      <c r="E196" s="93"/>
      <c r="F196" s="93"/>
      <c r="G196" s="93"/>
      <c r="H196" s="1290"/>
    </row>
    <row r="197" spans="2:8">
      <c r="B197" s="707" t="s">
        <v>69</v>
      </c>
      <c r="C197" s="309">
        <f>C198</f>
        <v>50010</v>
      </c>
      <c r="D197" s="73"/>
      <c r="E197" s="93"/>
      <c r="F197" s="93"/>
      <c r="G197" s="93"/>
      <c r="H197" s="1290"/>
    </row>
    <row r="198" spans="2:8" ht="30" customHeight="1">
      <c r="B198" s="708" t="s">
        <v>70</v>
      </c>
      <c r="C198" s="309">
        <f>C199</f>
        <v>50010</v>
      </c>
      <c r="D198" s="73"/>
      <c r="E198" s="93"/>
      <c r="F198" s="93"/>
      <c r="G198" s="93"/>
      <c r="H198" s="1290"/>
    </row>
    <row r="199" spans="2:8" ht="36.75" customHeight="1">
      <c r="B199" s="708" t="s">
        <v>55</v>
      </c>
      <c r="C199" s="309">
        <v>50010</v>
      </c>
      <c r="D199" s="73"/>
      <c r="E199" s="93"/>
      <c r="F199" s="93"/>
      <c r="G199" s="93"/>
      <c r="H199" s="1290"/>
    </row>
    <row r="200" spans="2:8" ht="25.5">
      <c r="B200" s="707" t="s">
        <v>44</v>
      </c>
      <c r="C200" s="309">
        <f>C201</f>
        <v>4396</v>
      </c>
      <c r="D200" s="73"/>
      <c r="E200" s="93"/>
      <c r="F200" s="93"/>
      <c r="G200" s="93"/>
      <c r="H200" s="1290"/>
    </row>
    <row r="201" spans="2:8" ht="51">
      <c r="B201" s="708" t="s">
        <v>241</v>
      </c>
      <c r="C201" s="309">
        <v>4396</v>
      </c>
      <c r="D201" s="73"/>
      <c r="E201" s="93"/>
      <c r="F201" s="93"/>
      <c r="G201" s="93"/>
      <c r="H201" s="1290"/>
    </row>
    <row r="202" spans="2:8">
      <c r="B202" s="709" t="s">
        <v>3</v>
      </c>
      <c r="C202" s="309">
        <f>C203</f>
        <v>0</v>
      </c>
      <c r="D202" s="73"/>
      <c r="E202" s="93"/>
      <c r="F202" s="93"/>
      <c r="G202" s="93"/>
      <c r="H202" s="1290"/>
    </row>
    <row r="203" spans="2:8">
      <c r="B203" s="706" t="s">
        <v>20</v>
      </c>
      <c r="C203" s="309"/>
      <c r="D203" s="73"/>
      <c r="E203" s="93"/>
      <c r="F203" s="93"/>
      <c r="G203" s="93"/>
      <c r="H203" s="1290"/>
    </row>
    <row r="204" spans="2:8" ht="25.5">
      <c r="B204" s="707" t="s">
        <v>44</v>
      </c>
      <c r="C204" s="309">
        <f>C205</f>
        <v>0</v>
      </c>
      <c r="D204" s="73"/>
      <c r="E204" s="93"/>
      <c r="F204" s="93"/>
      <c r="G204" s="93"/>
      <c r="H204" s="1290"/>
    </row>
    <row r="205" spans="2:8" ht="51.75" thickBot="1">
      <c r="B205" s="708" t="s">
        <v>241</v>
      </c>
      <c r="C205" s="309"/>
      <c r="D205" s="73"/>
      <c r="E205" s="93"/>
      <c r="F205" s="93"/>
      <c r="G205" s="93"/>
      <c r="H205" s="1290"/>
    </row>
    <row r="206" spans="2:8" ht="78" customHeight="1" thickBot="1">
      <c r="B206" s="1438" t="s">
        <v>386</v>
      </c>
      <c r="C206" s="1439"/>
      <c r="D206" s="1440"/>
      <c r="E206" s="93"/>
      <c r="F206" s="93"/>
      <c r="G206" s="93"/>
      <c r="H206" s="1290"/>
    </row>
    <row r="207" spans="2:8">
      <c r="B207" s="94"/>
      <c r="C207" s="92"/>
      <c r="D207" s="92"/>
      <c r="E207" s="93"/>
      <c r="F207" s="93"/>
      <c r="G207" s="93"/>
      <c r="H207" s="1290"/>
    </row>
    <row r="208" spans="2:8" ht="12.75" customHeight="1">
      <c r="B208" s="1441" t="s">
        <v>384</v>
      </c>
      <c r="C208" s="1442"/>
      <c r="D208" s="92"/>
      <c r="E208" s="93"/>
      <c r="F208" s="93"/>
      <c r="G208" s="93"/>
      <c r="H208" s="1290"/>
    </row>
    <row r="209" spans="1:8" ht="13.5" thickBot="1">
      <c r="B209" s="94"/>
      <c r="C209" s="92"/>
      <c r="D209" s="92"/>
      <c r="E209" s="93"/>
      <c r="F209" s="93"/>
      <c r="G209" s="93"/>
      <c r="H209" s="1290"/>
    </row>
    <row r="210" spans="1:8" ht="14.25" thickBot="1">
      <c r="A210" s="290">
        <f>A124</f>
        <v>24</v>
      </c>
      <c r="B210" s="715" t="s">
        <v>380</v>
      </c>
      <c r="C210" s="716"/>
      <c r="D210" s="717"/>
      <c r="E210" s="93"/>
      <c r="F210" s="93"/>
      <c r="G210" s="93"/>
      <c r="H210" s="1290" t="s">
        <v>31</v>
      </c>
    </row>
    <row r="211" spans="1:8">
      <c r="B211" s="718" t="s">
        <v>67</v>
      </c>
      <c r="C211" s="719"/>
      <c r="D211" s="718"/>
      <c r="E211" s="93"/>
      <c r="F211" s="93"/>
      <c r="G211" s="93"/>
      <c r="H211" s="1290"/>
    </row>
    <row r="212" spans="1:8" ht="35.25" customHeight="1">
      <c r="B212" s="720" t="s">
        <v>71</v>
      </c>
      <c r="C212" s="721"/>
      <c r="D212" s="721"/>
      <c r="E212" s="93"/>
      <c r="F212" s="93"/>
      <c r="G212" s="93"/>
      <c r="H212" s="1290"/>
    </row>
    <row r="213" spans="1:8">
      <c r="B213" s="722" t="s">
        <v>73</v>
      </c>
      <c r="C213" s="723"/>
      <c r="D213" s="724"/>
      <c r="E213" s="93"/>
      <c r="F213" s="93"/>
      <c r="G213" s="93"/>
      <c r="H213" s="1290"/>
    </row>
    <row r="214" spans="1:8">
      <c r="B214" s="475" t="s">
        <v>4</v>
      </c>
      <c r="C214" s="725">
        <f>C216+C218+C229+C215</f>
        <v>140702343</v>
      </c>
      <c r="D214" s="725">
        <f>D216+D218+D229+D215</f>
        <v>0</v>
      </c>
      <c r="E214" s="93"/>
      <c r="F214" s="93"/>
      <c r="G214" s="343"/>
      <c r="H214" s="1290"/>
    </row>
    <row r="215" spans="1:8" ht="12.75" customHeight="1">
      <c r="B215" s="726" t="s">
        <v>33</v>
      </c>
      <c r="C215" s="727">
        <v>30766</v>
      </c>
      <c r="D215" s="727">
        <v>-30766</v>
      </c>
      <c r="E215" s="93"/>
      <c r="F215" s="93"/>
      <c r="G215" s="343"/>
      <c r="H215" s="1290"/>
    </row>
    <row r="216" spans="1:8">
      <c r="B216" s="728" t="s">
        <v>56</v>
      </c>
      <c r="C216" s="727">
        <v>12765997</v>
      </c>
      <c r="D216" s="729">
        <v>30766</v>
      </c>
      <c r="E216" s="93"/>
      <c r="F216" s="93"/>
      <c r="G216" s="343"/>
      <c r="H216" s="1290"/>
    </row>
    <row r="217" spans="1:8" ht="28.5" customHeight="1">
      <c r="B217" s="730" t="s">
        <v>259</v>
      </c>
      <c r="C217" s="727">
        <v>161674</v>
      </c>
      <c r="D217" s="731"/>
      <c r="E217" s="93"/>
      <c r="F217" s="93"/>
      <c r="G217" s="343"/>
      <c r="H217" s="1290"/>
    </row>
    <row r="218" spans="1:8">
      <c r="B218" s="728" t="s">
        <v>7</v>
      </c>
      <c r="C218" s="727">
        <f>C219+C223+C226</f>
        <v>1242158</v>
      </c>
      <c r="D218" s="727">
        <f>D219+D223+D226</f>
        <v>0</v>
      </c>
      <c r="E218" s="93"/>
      <c r="F218" s="93"/>
      <c r="G218" s="343"/>
      <c r="H218" s="1290"/>
    </row>
    <row r="219" spans="1:8">
      <c r="B219" s="732" t="s">
        <v>8</v>
      </c>
      <c r="C219" s="727">
        <f>C220</f>
        <v>153650</v>
      </c>
      <c r="D219" s="731"/>
      <c r="E219" s="93"/>
      <c r="F219" s="93"/>
      <c r="G219" s="343"/>
      <c r="H219" s="1290"/>
    </row>
    <row r="220" spans="1:8">
      <c r="B220" s="733" t="s">
        <v>9</v>
      </c>
      <c r="C220" s="727">
        <f>C221</f>
        <v>153650</v>
      </c>
      <c r="D220" s="731"/>
      <c r="E220" s="93"/>
      <c r="F220" s="93"/>
      <c r="G220" s="343"/>
      <c r="H220" s="1290"/>
    </row>
    <row r="221" spans="1:8" ht="25.5">
      <c r="B221" s="734" t="s">
        <v>50</v>
      </c>
      <c r="C221" s="727">
        <f>C222</f>
        <v>153650</v>
      </c>
      <c r="D221" s="731"/>
      <c r="E221" s="93"/>
      <c r="F221" s="93"/>
      <c r="G221" s="343"/>
      <c r="H221" s="1290"/>
    </row>
    <row r="222" spans="1:8" ht="38.25">
      <c r="B222" s="735" t="s">
        <v>89</v>
      </c>
      <c r="C222" s="727">
        <v>153650</v>
      </c>
      <c r="D222" s="731"/>
      <c r="E222" s="93"/>
      <c r="F222" s="93"/>
      <c r="G222" s="343"/>
      <c r="H222" s="1290"/>
    </row>
    <row r="223" spans="1:8">
      <c r="B223" s="730" t="s">
        <v>260</v>
      </c>
      <c r="C223" s="727">
        <f>C224</f>
        <v>218737</v>
      </c>
      <c r="D223" s="731"/>
      <c r="E223" s="93"/>
      <c r="F223" s="93"/>
      <c r="G223" s="343"/>
      <c r="H223" s="1290"/>
    </row>
    <row r="224" spans="1:8" ht="26.25" customHeight="1">
      <c r="B224" s="736" t="s">
        <v>261</v>
      </c>
      <c r="C224" s="727">
        <f>C225</f>
        <v>218737</v>
      </c>
      <c r="D224" s="731"/>
      <c r="E224" s="93"/>
      <c r="F224" s="93"/>
      <c r="G224" s="343"/>
      <c r="H224" s="1290"/>
    </row>
    <row r="225" spans="2:8" ht="41.25" customHeight="1">
      <c r="B225" s="736" t="s">
        <v>262</v>
      </c>
      <c r="C225" s="727">
        <v>218737</v>
      </c>
      <c r="D225" s="731"/>
      <c r="E225" s="93"/>
      <c r="F225" s="93"/>
      <c r="G225" s="343"/>
      <c r="H225" s="1290"/>
    </row>
    <row r="226" spans="2:8" ht="38.25">
      <c r="B226" s="737" t="s">
        <v>242</v>
      </c>
      <c r="C226" s="727">
        <f>C227</f>
        <v>869771</v>
      </c>
      <c r="D226" s="731"/>
      <c r="E226" s="93"/>
      <c r="F226" s="93"/>
      <c r="G226" s="343"/>
      <c r="H226" s="1290"/>
    </row>
    <row r="227" spans="2:8" ht="51">
      <c r="B227" s="738" t="s">
        <v>60</v>
      </c>
      <c r="C227" s="727">
        <f>C228</f>
        <v>869771</v>
      </c>
      <c r="D227" s="731"/>
      <c r="E227" s="93"/>
      <c r="F227" s="93"/>
      <c r="G227" s="343"/>
      <c r="H227" s="1290"/>
    </row>
    <row r="228" spans="2:8" ht="114.75">
      <c r="B228" s="739" t="s">
        <v>245</v>
      </c>
      <c r="C228" s="727">
        <v>869771</v>
      </c>
      <c r="D228" s="731"/>
      <c r="E228" s="93"/>
      <c r="F228" s="93"/>
      <c r="G228" s="343"/>
      <c r="H228" s="1290"/>
    </row>
    <row r="229" spans="2:8">
      <c r="B229" s="728" t="s">
        <v>10</v>
      </c>
      <c r="C229" s="727">
        <f>C230+C231</f>
        <v>126663422</v>
      </c>
      <c r="D229" s="727">
        <f>D230+D231</f>
        <v>0</v>
      </c>
      <c r="E229" s="93"/>
      <c r="F229" s="93"/>
      <c r="G229" s="343"/>
      <c r="H229" s="1290"/>
    </row>
    <row r="230" spans="2:8" ht="25.5">
      <c r="B230" s="737" t="s">
        <v>11</v>
      </c>
      <c r="C230" s="727">
        <v>106030574</v>
      </c>
      <c r="D230" s="727">
        <v>0</v>
      </c>
      <c r="E230" s="93"/>
      <c r="F230" s="93"/>
      <c r="G230" s="343"/>
      <c r="H230" s="1290"/>
    </row>
    <row r="231" spans="2:8" ht="25.5">
      <c r="B231" s="737" t="s">
        <v>53</v>
      </c>
      <c r="C231" s="727">
        <v>20632848</v>
      </c>
      <c r="D231" s="731"/>
      <c r="E231" s="93"/>
      <c r="F231" s="93"/>
      <c r="G231" s="343"/>
      <c r="H231" s="1290"/>
    </row>
    <row r="232" spans="2:8">
      <c r="B232" s="483" t="s">
        <v>28</v>
      </c>
      <c r="C232" s="725">
        <f>C233+C251</f>
        <v>143001044</v>
      </c>
      <c r="D232" s="725">
        <f>D233+D251</f>
        <v>0</v>
      </c>
      <c r="E232" s="93"/>
      <c r="F232" s="93"/>
      <c r="G232" s="343"/>
      <c r="H232" s="1290"/>
    </row>
    <row r="233" spans="2:8">
      <c r="B233" s="740" t="s">
        <v>2</v>
      </c>
      <c r="C233" s="727">
        <f>C234+C238+C240+C242</f>
        <v>59095950</v>
      </c>
      <c r="D233" s="727">
        <f>D234+D238+D240+D242</f>
        <v>0</v>
      </c>
      <c r="E233" s="93"/>
      <c r="F233" s="93"/>
      <c r="G233" s="343"/>
      <c r="H233" s="1290"/>
    </row>
    <row r="234" spans="2:8">
      <c r="B234" s="741" t="s">
        <v>12</v>
      </c>
      <c r="C234" s="727">
        <f>C235+C237</f>
        <v>10154487</v>
      </c>
      <c r="D234" s="727">
        <f>D235+D237</f>
        <v>0</v>
      </c>
      <c r="E234" s="93"/>
      <c r="F234" s="93"/>
      <c r="G234" s="343"/>
      <c r="H234" s="1290"/>
    </row>
    <row r="235" spans="2:8">
      <c r="B235" s="742" t="s">
        <v>34</v>
      </c>
      <c r="C235" s="727">
        <v>5249871</v>
      </c>
      <c r="D235" s="731"/>
      <c r="E235" s="93"/>
      <c r="F235" s="93"/>
      <c r="G235" s="343"/>
      <c r="H235" s="1290"/>
    </row>
    <row r="236" spans="2:8">
      <c r="B236" s="743" t="s">
        <v>32</v>
      </c>
      <c r="C236" s="727">
        <v>4176113</v>
      </c>
      <c r="D236" s="731"/>
      <c r="E236" s="93"/>
      <c r="F236" s="93"/>
      <c r="G236" s="343"/>
      <c r="H236" s="1290"/>
    </row>
    <row r="237" spans="2:8">
      <c r="B237" s="742" t="s">
        <v>15</v>
      </c>
      <c r="C237" s="727">
        <v>4904616</v>
      </c>
      <c r="D237" s="727">
        <v>0</v>
      </c>
      <c r="E237" s="93"/>
      <c r="F237" s="93"/>
      <c r="G237" s="343"/>
      <c r="H237" s="1290"/>
    </row>
    <row r="238" spans="2:8">
      <c r="B238" s="732" t="s">
        <v>16</v>
      </c>
      <c r="C238" s="727">
        <f>C239</f>
        <v>27765997</v>
      </c>
      <c r="D238" s="731"/>
      <c r="E238" s="93"/>
      <c r="F238" s="93"/>
      <c r="G238" s="343"/>
      <c r="H238" s="1290"/>
    </row>
    <row r="239" spans="2:8">
      <c r="B239" s="733" t="s">
        <v>17</v>
      </c>
      <c r="C239" s="727">
        <v>27765997</v>
      </c>
      <c r="D239" s="731"/>
      <c r="E239" s="93"/>
      <c r="F239" s="93"/>
      <c r="G239" s="343"/>
      <c r="H239" s="1290"/>
    </row>
    <row r="240" spans="2:8" ht="39" customHeight="1">
      <c r="B240" s="744" t="s">
        <v>263</v>
      </c>
      <c r="C240" s="727">
        <f>C241</f>
        <v>7539107</v>
      </c>
      <c r="D240" s="731"/>
      <c r="E240" s="93"/>
      <c r="F240" s="93"/>
      <c r="G240" s="343"/>
      <c r="H240" s="1290"/>
    </row>
    <row r="241" spans="2:8">
      <c r="B241" s="568" t="s">
        <v>264</v>
      </c>
      <c r="C241" s="561">
        <v>7539107</v>
      </c>
      <c r="D241" s="731"/>
      <c r="E241" s="93"/>
      <c r="F241" s="93"/>
      <c r="G241" s="343"/>
      <c r="H241" s="1290"/>
    </row>
    <row r="242" spans="2:8">
      <c r="B242" s="732" t="s">
        <v>19</v>
      </c>
      <c r="C242" s="727">
        <f>C247+C250+C243</f>
        <v>13636359</v>
      </c>
      <c r="D242" s="731"/>
      <c r="E242" s="93"/>
      <c r="F242" s="93"/>
      <c r="G242" s="343"/>
      <c r="H242" s="1290"/>
    </row>
    <row r="243" spans="2:8">
      <c r="B243" s="732" t="s">
        <v>92</v>
      </c>
      <c r="C243" s="727">
        <f>C244</f>
        <v>699479</v>
      </c>
      <c r="D243" s="731"/>
      <c r="E243" s="93"/>
      <c r="F243" s="93"/>
      <c r="G243" s="343"/>
      <c r="H243" s="1290"/>
    </row>
    <row r="244" spans="2:8" ht="25.5">
      <c r="B244" s="732" t="s">
        <v>93</v>
      </c>
      <c r="C244" s="727">
        <f>C245+C246</f>
        <v>699479</v>
      </c>
      <c r="D244" s="731"/>
      <c r="E244" s="93"/>
      <c r="F244" s="93"/>
      <c r="G244" s="343"/>
      <c r="H244" s="1290"/>
    </row>
    <row r="245" spans="2:8" ht="38.25">
      <c r="B245" s="732" t="s">
        <v>94</v>
      </c>
      <c r="C245" s="727">
        <v>642283</v>
      </c>
      <c r="D245" s="731"/>
      <c r="E245" s="93"/>
      <c r="F245" s="93"/>
      <c r="G245" s="343"/>
      <c r="H245" s="1290"/>
    </row>
    <row r="246" spans="2:8" ht="39" customHeight="1">
      <c r="B246" s="732" t="s">
        <v>385</v>
      </c>
      <c r="C246" s="727">
        <v>57196</v>
      </c>
      <c r="D246" s="731"/>
      <c r="E246" s="93"/>
      <c r="F246" s="93"/>
      <c r="G246" s="343"/>
      <c r="H246" s="1290"/>
    </row>
    <row r="247" spans="2:8" ht="25.5">
      <c r="B247" s="733" t="s">
        <v>44</v>
      </c>
      <c r="C247" s="727">
        <f>C248+C249</f>
        <v>12780306</v>
      </c>
      <c r="D247" s="731"/>
      <c r="E247" s="93"/>
      <c r="F247" s="93"/>
      <c r="G247" s="343"/>
      <c r="H247" s="1290"/>
    </row>
    <row r="248" spans="2:8" ht="63.75">
      <c r="B248" s="734" t="s">
        <v>57</v>
      </c>
      <c r="C248" s="727">
        <v>10575128</v>
      </c>
      <c r="D248" s="731"/>
      <c r="E248" s="93"/>
      <c r="F248" s="93"/>
      <c r="G248" s="343"/>
      <c r="H248" s="1290"/>
    </row>
    <row r="249" spans="2:8" ht="51">
      <c r="B249" s="734" t="s">
        <v>241</v>
      </c>
      <c r="C249" s="727">
        <v>2205178</v>
      </c>
      <c r="D249" s="731"/>
      <c r="E249" s="93"/>
      <c r="F249" s="93"/>
      <c r="G249" s="343"/>
      <c r="H249" s="1290"/>
    </row>
    <row r="250" spans="2:8" ht="25.5">
      <c r="B250" s="733" t="s">
        <v>64</v>
      </c>
      <c r="C250" s="727">
        <v>156574</v>
      </c>
      <c r="D250" s="731"/>
      <c r="E250" s="93"/>
      <c r="F250" s="93"/>
      <c r="G250" s="343"/>
      <c r="H250" s="1290"/>
    </row>
    <row r="251" spans="2:8">
      <c r="B251" s="740" t="s">
        <v>3</v>
      </c>
      <c r="C251" s="727">
        <f>C253+C252</f>
        <v>83905094</v>
      </c>
      <c r="D251" s="727">
        <f>D253+D252</f>
        <v>0</v>
      </c>
      <c r="E251" s="93"/>
      <c r="F251" s="93"/>
      <c r="G251" s="343"/>
      <c r="H251" s="1290"/>
    </row>
    <row r="252" spans="2:8">
      <c r="B252" s="741" t="s">
        <v>20</v>
      </c>
      <c r="C252" s="727">
        <v>31468036</v>
      </c>
      <c r="D252" s="727">
        <v>0</v>
      </c>
      <c r="E252" s="93"/>
      <c r="F252" s="93"/>
      <c r="G252" s="343"/>
      <c r="H252" s="1290"/>
    </row>
    <row r="253" spans="2:8">
      <c r="B253" s="732" t="s">
        <v>48</v>
      </c>
      <c r="C253" s="727">
        <f>C254+C256</f>
        <v>52437058</v>
      </c>
      <c r="D253" s="745"/>
      <c r="E253" s="93"/>
      <c r="F253" s="93"/>
      <c r="G253" s="343"/>
      <c r="H253" s="1290"/>
    </row>
    <row r="254" spans="2:8" ht="25.5">
      <c r="B254" s="733" t="s">
        <v>49</v>
      </c>
      <c r="C254" s="727">
        <f>C255</f>
        <v>31799110</v>
      </c>
      <c r="D254" s="745"/>
      <c r="E254" s="93"/>
      <c r="F254" s="93"/>
      <c r="G254" s="343"/>
      <c r="H254" s="1290"/>
    </row>
    <row r="255" spans="2:8" ht="63.75">
      <c r="B255" s="734" t="s">
        <v>61</v>
      </c>
      <c r="C255" s="727">
        <v>31799110</v>
      </c>
      <c r="D255" s="745"/>
      <c r="E255" s="93"/>
      <c r="F255" s="93"/>
      <c r="G255" s="343"/>
      <c r="H255" s="1290"/>
    </row>
    <row r="256" spans="2:8" ht="25.5">
      <c r="B256" s="733" t="s">
        <v>87</v>
      </c>
      <c r="C256" s="727">
        <v>20637948</v>
      </c>
      <c r="D256" s="745"/>
      <c r="E256" s="93"/>
      <c r="F256" s="93"/>
      <c r="G256" s="343"/>
      <c r="H256" s="1290"/>
    </row>
    <row r="257" spans="2:8">
      <c r="B257" s="746" t="s">
        <v>265</v>
      </c>
      <c r="C257" s="727">
        <f>C214-C232</f>
        <v>-2298701</v>
      </c>
      <c r="D257" s="727">
        <f>D214-D232</f>
        <v>0</v>
      </c>
      <c r="E257" s="93"/>
      <c r="F257" s="93"/>
      <c r="G257" s="343"/>
      <c r="H257" s="1290"/>
    </row>
    <row r="258" spans="2:8">
      <c r="B258" s="746" t="s">
        <v>266</v>
      </c>
      <c r="C258" s="727">
        <v>2298701</v>
      </c>
      <c r="D258" s="745"/>
      <c r="E258" s="93"/>
      <c r="F258" s="93"/>
      <c r="G258" s="343"/>
      <c r="H258" s="1290"/>
    </row>
    <row r="259" spans="2:8">
      <c r="B259" s="730" t="s">
        <v>267</v>
      </c>
      <c r="C259" s="727">
        <v>2298701</v>
      </c>
      <c r="D259" s="745"/>
      <c r="E259" s="93"/>
      <c r="F259" s="93"/>
      <c r="G259" s="343"/>
      <c r="H259" s="1290"/>
    </row>
    <row r="260" spans="2:8" ht="44.25" customHeight="1" thickBot="1">
      <c r="B260" s="747" t="s">
        <v>268</v>
      </c>
      <c r="C260" s="748">
        <v>2298701</v>
      </c>
      <c r="D260" s="749"/>
      <c r="E260" s="693"/>
      <c r="F260" s="93"/>
      <c r="G260" s="343"/>
      <c r="H260" s="1290"/>
    </row>
    <row r="261" spans="2:8" ht="13.5" customHeight="1">
      <c r="B261" s="722" t="s">
        <v>239</v>
      </c>
      <c r="C261" s="723"/>
      <c r="D261" s="724"/>
      <c r="E261" s="693"/>
      <c r="F261" s="93"/>
      <c r="G261" s="343"/>
      <c r="H261" s="1290"/>
    </row>
    <row r="262" spans="2:8">
      <c r="B262" s="475" t="s">
        <v>4</v>
      </c>
      <c r="C262" s="725">
        <f>C264+C266+C277+C263</f>
        <v>17035066</v>
      </c>
      <c r="D262" s="725">
        <f>D264+D266+D277+D263</f>
        <v>0</v>
      </c>
      <c r="E262" s="693"/>
      <c r="F262" s="93"/>
      <c r="G262" s="343"/>
      <c r="H262" s="1290"/>
    </row>
    <row r="263" spans="2:8" ht="27.75" customHeight="1">
      <c r="B263" s="726" t="s">
        <v>33</v>
      </c>
      <c r="C263" s="727">
        <v>8310</v>
      </c>
      <c r="D263" s="727">
        <v>-8310</v>
      </c>
      <c r="E263" s="693"/>
      <c r="F263" s="93"/>
      <c r="G263" s="343"/>
      <c r="H263" s="1290"/>
    </row>
    <row r="264" spans="2:8" ht="13.5" customHeight="1">
      <c r="B264" s="728" t="s">
        <v>56</v>
      </c>
      <c r="C264" s="727">
        <v>292156</v>
      </c>
      <c r="D264" s="729">
        <v>8310</v>
      </c>
      <c r="E264" s="693"/>
      <c r="F264" s="93"/>
      <c r="G264" s="343"/>
      <c r="H264" s="1290"/>
    </row>
    <row r="265" spans="2:8" ht="29.25" customHeight="1">
      <c r="B265" s="730" t="s">
        <v>259</v>
      </c>
      <c r="C265" s="727">
        <v>98790</v>
      </c>
      <c r="D265" s="731"/>
      <c r="E265" s="693"/>
      <c r="F265" s="93"/>
      <c r="G265" s="343"/>
      <c r="H265" s="1290"/>
    </row>
    <row r="266" spans="2:8">
      <c r="B266" s="728" t="s">
        <v>7</v>
      </c>
      <c r="C266" s="727">
        <f>C267+C271+C274</f>
        <v>352802</v>
      </c>
      <c r="D266" s="727">
        <f>D267+D271+D274</f>
        <v>0</v>
      </c>
      <c r="E266" s="693"/>
      <c r="F266" s="93"/>
      <c r="G266" s="343"/>
      <c r="H266" s="1290"/>
    </row>
    <row r="267" spans="2:8">
      <c r="B267" s="732" t="s">
        <v>8</v>
      </c>
      <c r="C267" s="727">
        <f>C268</f>
        <v>104113</v>
      </c>
      <c r="D267" s="731"/>
      <c r="E267" s="693"/>
      <c r="F267" s="93"/>
      <c r="G267" s="343"/>
      <c r="H267" s="1290"/>
    </row>
    <row r="268" spans="2:8">
      <c r="B268" s="733" t="s">
        <v>9</v>
      </c>
      <c r="C268" s="727">
        <f>C269</f>
        <v>104113</v>
      </c>
      <c r="D268" s="731"/>
      <c r="E268" s="693"/>
      <c r="F268" s="93"/>
      <c r="G268" s="343"/>
      <c r="H268" s="1290"/>
    </row>
    <row r="269" spans="2:8" ht="25.5">
      <c r="B269" s="734" t="s">
        <v>50</v>
      </c>
      <c r="C269" s="727">
        <f>C270</f>
        <v>104113</v>
      </c>
      <c r="D269" s="731"/>
      <c r="E269" s="693"/>
      <c r="F269" s="93"/>
      <c r="G269" s="343"/>
      <c r="H269" s="1290"/>
    </row>
    <row r="270" spans="2:8" ht="38.25">
      <c r="B270" s="735" t="s">
        <v>89</v>
      </c>
      <c r="C270" s="727">
        <v>104113</v>
      </c>
      <c r="D270" s="731"/>
      <c r="E270" s="693"/>
      <c r="F270" s="93"/>
      <c r="G270" s="343"/>
      <c r="H270" s="1290"/>
    </row>
    <row r="271" spans="2:8">
      <c r="B271" s="730" t="s">
        <v>260</v>
      </c>
      <c r="C271" s="727">
        <f>C272</f>
        <v>160814</v>
      </c>
      <c r="D271" s="731"/>
      <c r="E271" s="693"/>
      <c r="F271" s="93"/>
      <c r="G271" s="343"/>
      <c r="H271" s="1290"/>
    </row>
    <row r="272" spans="2:8" ht="28.5" customHeight="1">
      <c r="B272" s="736" t="s">
        <v>261</v>
      </c>
      <c r="C272" s="727">
        <f>C273</f>
        <v>160814</v>
      </c>
      <c r="D272" s="731"/>
      <c r="E272" s="693"/>
      <c r="F272" s="93"/>
      <c r="G272" s="343"/>
      <c r="H272" s="1290"/>
    </row>
    <row r="273" spans="2:8" ht="27.75" customHeight="1">
      <c r="B273" s="736" t="s">
        <v>262</v>
      </c>
      <c r="C273" s="727">
        <v>160814</v>
      </c>
      <c r="D273" s="731"/>
      <c r="E273" s="693"/>
      <c r="F273" s="93"/>
      <c r="G273" s="343"/>
      <c r="H273" s="1290"/>
    </row>
    <row r="274" spans="2:8" ht="38.25">
      <c r="B274" s="737" t="s">
        <v>242</v>
      </c>
      <c r="C274" s="727">
        <f>C275</f>
        <v>87875</v>
      </c>
      <c r="D274" s="731"/>
      <c r="E274" s="693"/>
      <c r="F274" s="93"/>
      <c r="G274" s="343"/>
      <c r="H274" s="1290"/>
    </row>
    <row r="275" spans="2:8" ht="51">
      <c r="B275" s="738" t="s">
        <v>60</v>
      </c>
      <c r="C275" s="727">
        <f>C276</f>
        <v>87875</v>
      </c>
      <c r="D275" s="731"/>
      <c r="E275" s="693"/>
      <c r="F275" s="93"/>
      <c r="G275" s="343"/>
      <c r="H275" s="1290"/>
    </row>
    <row r="276" spans="2:8" ht="114.75">
      <c r="B276" s="739" t="s">
        <v>245</v>
      </c>
      <c r="C276" s="727">
        <v>87875</v>
      </c>
      <c r="D276" s="731"/>
      <c r="E276" s="693"/>
      <c r="F276" s="93"/>
      <c r="G276" s="343"/>
      <c r="H276" s="1290"/>
    </row>
    <row r="277" spans="2:8">
      <c r="B277" s="728" t="s">
        <v>10</v>
      </c>
      <c r="C277" s="727">
        <f>C278+C279</f>
        <v>16381798</v>
      </c>
      <c r="D277" s="727">
        <f>D278+D279</f>
        <v>0</v>
      </c>
      <c r="E277" s="693"/>
      <c r="F277" s="93"/>
      <c r="G277" s="343"/>
      <c r="H277" s="1290"/>
    </row>
    <row r="278" spans="2:8" ht="25.5">
      <c r="B278" s="737" t="s">
        <v>11</v>
      </c>
      <c r="C278" s="727">
        <v>12929280</v>
      </c>
      <c r="D278" s="727">
        <v>0</v>
      </c>
      <c r="E278" s="693"/>
      <c r="F278" s="93"/>
      <c r="G278" s="343"/>
      <c r="H278" s="1290"/>
    </row>
    <row r="279" spans="2:8" ht="25.5">
      <c r="B279" s="737" t="s">
        <v>53</v>
      </c>
      <c r="C279" s="727">
        <v>3452518</v>
      </c>
      <c r="D279" s="731"/>
      <c r="E279" s="693"/>
      <c r="F279" s="93"/>
      <c r="G279" s="343"/>
      <c r="H279" s="1290"/>
    </row>
    <row r="280" spans="2:8">
      <c r="B280" s="483" t="s">
        <v>28</v>
      </c>
      <c r="C280" s="725">
        <f>C281+C299</f>
        <v>17035066</v>
      </c>
      <c r="D280" s="725">
        <f>D281+D299</f>
        <v>0</v>
      </c>
      <c r="E280" s="693"/>
      <c r="F280" s="93"/>
      <c r="G280" s="343"/>
      <c r="H280" s="1290"/>
    </row>
    <row r="281" spans="2:8">
      <c r="B281" s="740" t="s">
        <v>2</v>
      </c>
      <c r="C281" s="727">
        <f>C282+C286+C288+C290</f>
        <v>8037180</v>
      </c>
      <c r="D281" s="727">
        <f>D282+D286+D288+D290</f>
        <v>0</v>
      </c>
      <c r="E281" s="693"/>
      <c r="F281" s="93"/>
      <c r="G281" s="343"/>
      <c r="H281" s="1290"/>
    </row>
    <row r="282" spans="2:8">
      <c r="B282" s="741" t="s">
        <v>12</v>
      </c>
      <c r="C282" s="727">
        <f>C283+C285</f>
        <v>1694298</v>
      </c>
      <c r="D282" s="727">
        <f>D283+D285</f>
        <v>0</v>
      </c>
      <c r="E282" s="93"/>
      <c r="F282" s="93"/>
      <c r="G282" s="343"/>
      <c r="H282" s="1290"/>
    </row>
    <row r="283" spans="2:8">
      <c r="B283" s="742" t="s">
        <v>34</v>
      </c>
      <c r="C283" s="727">
        <v>842573</v>
      </c>
      <c r="D283" s="731"/>
      <c r="E283" s="93"/>
      <c r="F283" s="93"/>
      <c r="G283" s="343"/>
      <c r="H283" s="1290"/>
    </row>
    <row r="284" spans="2:8">
      <c r="B284" s="743" t="s">
        <v>32</v>
      </c>
      <c r="C284" s="727">
        <v>678872</v>
      </c>
      <c r="D284" s="731"/>
      <c r="E284" s="93"/>
      <c r="F284" s="93"/>
      <c r="G284" s="343"/>
      <c r="H284" s="1290"/>
    </row>
    <row r="285" spans="2:8">
      <c r="B285" s="742" t="s">
        <v>15</v>
      </c>
      <c r="C285" s="727">
        <v>851725</v>
      </c>
      <c r="D285" s="727">
        <v>0</v>
      </c>
      <c r="E285" s="93"/>
      <c r="F285" s="93"/>
      <c r="G285" s="343"/>
      <c r="H285" s="1290"/>
    </row>
    <row r="286" spans="2:8">
      <c r="B286" s="732" t="s">
        <v>16</v>
      </c>
      <c r="C286" s="727">
        <f>C287</f>
        <v>3888781</v>
      </c>
      <c r="D286" s="731"/>
      <c r="E286" s="93"/>
      <c r="F286" s="93"/>
      <c r="G286" s="343"/>
      <c r="H286" s="1290"/>
    </row>
    <row r="287" spans="2:8">
      <c r="B287" s="733" t="s">
        <v>17</v>
      </c>
      <c r="C287" s="727">
        <v>3888781</v>
      </c>
      <c r="D287" s="731"/>
      <c r="E287" s="93"/>
      <c r="F287" s="93"/>
      <c r="G287" s="343"/>
      <c r="H287" s="1290"/>
    </row>
    <row r="288" spans="2:8" ht="40.5" customHeight="1">
      <c r="B288" s="744" t="s">
        <v>263</v>
      </c>
      <c r="C288" s="727">
        <f>C289</f>
        <v>1086595</v>
      </c>
      <c r="D288" s="731"/>
      <c r="E288" s="93"/>
      <c r="F288" s="93"/>
      <c r="G288" s="343"/>
      <c r="H288" s="1290"/>
    </row>
    <row r="289" spans="2:8">
      <c r="B289" s="568" t="s">
        <v>264</v>
      </c>
      <c r="C289" s="561">
        <v>1086595</v>
      </c>
      <c r="D289" s="731"/>
      <c r="E289" s="93"/>
      <c r="F289" s="93"/>
      <c r="G289" s="343"/>
      <c r="H289" s="1290"/>
    </row>
    <row r="290" spans="2:8">
      <c r="B290" s="732" t="s">
        <v>19</v>
      </c>
      <c r="C290" s="727">
        <f>C295+C298+C291</f>
        <v>1367506</v>
      </c>
      <c r="D290" s="731"/>
      <c r="E290" s="93"/>
      <c r="F290" s="93"/>
      <c r="G290" s="343"/>
      <c r="H290" s="1290"/>
    </row>
    <row r="291" spans="2:8">
      <c r="B291" s="732" t="s">
        <v>92</v>
      </c>
      <c r="C291" s="727">
        <f>C292</f>
        <v>167875</v>
      </c>
      <c r="D291" s="731"/>
      <c r="E291" s="93"/>
      <c r="F291" s="93"/>
      <c r="G291" s="343"/>
      <c r="H291" s="1290"/>
    </row>
    <row r="292" spans="2:8" ht="25.5">
      <c r="B292" s="732" t="s">
        <v>93</v>
      </c>
      <c r="C292" s="727">
        <f>C293+C294</f>
        <v>167875</v>
      </c>
      <c r="D292" s="731"/>
      <c r="E292" s="93"/>
      <c r="F292" s="93"/>
      <c r="G292" s="343"/>
      <c r="H292" s="1290"/>
    </row>
    <row r="293" spans="2:8" ht="38.25">
      <c r="B293" s="732" t="s">
        <v>94</v>
      </c>
      <c r="C293" s="727">
        <v>167875</v>
      </c>
      <c r="D293" s="731"/>
      <c r="E293" s="93"/>
      <c r="F293" s="93"/>
      <c r="G293" s="343"/>
      <c r="H293" s="1290"/>
    </row>
    <row r="294" spans="2:8" ht="39.75" customHeight="1">
      <c r="B294" s="732" t="s">
        <v>385</v>
      </c>
      <c r="C294" s="727"/>
      <c r="D294" s="731"/>
      <c r="E294" s="93"/>
      <c r="F294" s="93"/>
      <c r="G294" s="343"/>
      <c r="H294" s="1290"/>
    </row>
    <row r="295" spans="2:8" ht="25.5">
      <c r="B295" s="733" t="s">
        <v>44</v>
      </c>
      <c r="C295" s="727">
        <f>C296+C297</f>
        <v>1100841</v>
      </c>
      <c r="D295" s="731"/>
      <c r="E295" s="93"/>
      <c r="F295" s="93"/>
      <c r="G295" s="343"/>
      <c r="H295" s="1290"/>
    </row>
    <row r="296" spans="2:8" ht="63.75">
      <c r="B296" s="734" t="s">
        <v>57</v>
      </c>
      <c r="C296" s="727">
        <v>961844</v>
      </c>
      <c r="D296" s="731"/>
      <c r="E296" s="93"/>
      <c r="F296" s="93"/>
      <c r="G296" s="343"/>
      <c r="H296" s="1290"/>
    </row>
    <row r="297" spans="2:8" ht="51">
      <c r="B297" s="734" t="s">
        <v>241</v>
      </c>
      <c r="C297" s="727">
        <v>138997</v>
      </c>
      <c r="D297" s="731"/>
      <c r="E297" s="93"/>
      <c r="F297" s="93"/>
      <c r="G297" s="343"/>
      <c r="H297" s="1290"/>
    </row>
    <row r="298" spans="2:8" ht="25.5">
      <c r="B298" s="733" t="s">
        <v>64</v>
      </c>
      <c r="C298" s="727">
        <v>98790</v>
      </c>
      <c r="D298" s="731"/>
      <c r="E298" s="343"/>
      <c r="F298" s="93"/>
      <c r="G298" s="343"/>
      <c r="H298" s="1290"/>
    </row>
    <row r="299" spans="2:8">
      <c r="B299" s="740" t="s">
        <v>3</v>
      </c>
      <c r="C299" s="727">
        <f>C301+C300</f>
        <v>8997886</v>
      </c>
      <c r="D299" s="727">
        <f>D301+D300</f>
        <v>0</v>
      </c>
      <c r="E299" s="93"/>
      <c r="F299" s="93"/>
      <c r="G299" s="343"/>
      <c r="H299" s="1290"/>
    </row>
    <row r="300" spans="2:8">
      <c r="B300" s="741" t="s">
        <v>20</v>
      </c>
      <c r="C300" s="727">
        <v>5545368</v>
      </c>
      <c r="D300" s="727">
        <v>0</v>
      </c>
      <c r="E300" s="93"/>
      <c r="F300" s="93"/>
      <c r="G300" s="343"/>
      <c r="H300" s="1290"/>
    </row>
    <row r="301" spans="2:8">
      <c r="B301" s="732" t="s">
        <v>48</v>
      </c>
      <c r="C301" s="727">
        <f>C302</f>
        <v>3452518</v>
      </c>
      <c r="D301" s="745"/>
      <c r="E301" s="93"/>
      <c r="F301" s="93"/>
      <c r="G301" s="343"/>
      <c r="H301" s="1290"/>
    </row>
    <row r="302" spans="2:8" ht="26.25" thickBot="1">
      <c r="B302" s="733" t="s">
        <v>87</v>
      </c>
      <c r="C302" s="727">
        <v>3452518</v>
      </c>
      <c r="D302" s="745"/>
      <c r="E302" s="93"/>
      <c r="F302" s="93"/>
      <c r="G302" s="343"/>
      <c r="H302" s="1290"/>
    </row>
    <row r="303" spans="2:8" ht="79.5" customHeight="1" thickBot="1">
      <c r="B303" s="1443" t="s">
        <v>386</v>
      </c>
      <c r="C303" s="1444"/>
      <c r="D303" s="1445"/>
      <c r="E303" s="93"/>
      <c r="F303" s="93"/>
      <c r="G303" s="343"/>
      <c r="H303" s="1290"/>
    </row>
  </sheetData>
  <mergeCells count="11">
    <mergeCell ref="B206:D206"/>
    <mergeCell ref="B208:C208"/>
    <mergeCell ref="B303:D303"/>
    <mergeCell ref="H1:H2"/>
    <mergeCell ref="G1:G2"/>
    <mergeCell ref="C1:C2"/>
    <mergeCell ref="D1:D2"/>
    <mergeCell ref="F1:F2"/>
    <mergeCell ref="B30:D30"/>
    <mergeCell ref="B121:D121"/>
    <mergeCell ref="B151:D151"/>
  </mergeCells>
  <pageMargins left="0.35433070866141736" right="0.15748031496062992" top="0.51181102362204722" bottom="0.70866141732283472" header="0.23958333333333334" footer="0.47244094488188981"/>
  <pageSetup paperSize="9" scale="75" firstPageNumber="54" fitToHeight="0" orientation="landscape" useFirstPageNumber="1" r:id="rId1"/>
  <headerFooter alignWithMargins="0">
    <oddHeader>&amp;C&amp;"Times New Roman,Regular"&amp;P</oddHeader>
    <oddFooter>&amp;L&amp;"Times New Roman,Regular"&amp;F; Par priekšlikumiem likumprojekta „Par valsts budžetu 2015.gadam” un likumprojekta „Par vidēja termiņa budžeta ietvaru 2015., 2016. un 2017.gadam” izskatīšanai Saeimā otrajā lasījumā</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ET154"/>
  <sheetViews>
    <sheetView view="pageLayout" zoomScaleNormal="70" workbookViewId="0">
      <selection activeCell="E6" sqref="E6"/>
    </sheetView>
  </sheetViews>
  <sheetFormatPr defaultColWidth="9.140625" defaultRowHeight="12.75"/>
  <cols>
    <col min="1" max="1" width="5.85546875" style="1083" customWidth="1"/>
    <col min="2" max="2" width="54.7109375" style="53" customWidth="1"/>
    <col min="3" max="3" width="14.5703125" style="52" customWidth="1"/>
    <col min="4" max="4" width="13.7109375" style="52" customWidth="1"/>
    <col min="5" max="5" width="52.42578125" style="47" customWidth="1"/>
    <col min="6" max="6" width="13.5703125" style="47" customWidth="1"/>
    <col min="7" max="7" width="13.42578125" style="47" customWidth="1"/>
    <col min="8" max="8" width="20.42578125" style="96" customWidth="1"/>
    <col min="9" max="16384" width="9.140625" style="8"/>
  </cols>
  <sheetData>
    <row r="1" spans="1:8">
      <c r="A1" s="48"/>
      <c r="B1" s="17"/>
      <c r="C1" s="1375" t="s">
        <v>74</v>
      </c>
      <c r="D1" s="1375" t="s">
        <v>30</v>
      </c>
      <c r="E1" s="66"/>
      <c r="F1" s="1375" t="s">
        <v>74</v>
      </c>
      <c r="G1" s="1375" t="s">
        <v>30</v>
      </c>
      <c r="H1" s="1388" t="s">
        <v>38</v>
      </c>
    </row>
    <row r="2" spans="1:8" ht="13.5" thickBot="1">
      <c r="A2" s="48"/>
      <c r="B2" s="18"/>
      <c r="C2" s="1376"/>
      <c r="D2" s="1376"/>
      <c r="E2" s="67"/>
      <c r="F2" s="1376"/>
      <c r="G2" s="1376"/>
      <c r="H2" s="1389"/>
    </row>
    <row r="3" spans="1:8">
      <c r="B3" s="49"/>
      <c r="C3" s="49"/>
      <c r="D3" s="137"/>
      <c r="E3" s="50"/>
      <c r="F3" s="138"/>
      <c r="G3" s="137"/>
      <c r="H3" s="51"/>
    </row>
    <row r="4" spans="1:8">
      <c r="B4" s="136" t="s">
        <v>39</v>
      </c>
      <c r="C4" s="49"/>
      <c r="D4" s="137"/>
      <c r="E4" s="50"/>
      <c r="F4" s="138"/>
      <c r="G4" s="137"/>
      <c r="H4" s="51"/>
    </row>
    <row r="5" spans="1:8" s="7" customFormat="1">
      <c r="A5" s="89"/>
      <c r="B5" s="22" t="s">
        <v>41</v>
      </c>
      <c r="C5" s="20"/>
      <c r="D5" s="35"/>
      <c r="E5" s="68"/>
      <c r="F5" s="9"/>
      <c r="G5" s="9"/>
      <c r="H5" s="118"/>
    </row>
    <row r="6" spans="1:8" s="7" customFormat="1">
      <c r="A6" s="89"/>
      <c r="B6" s="6" t="s">
        <v>42</v>
      </c>
      <c r="C6" s="95"/>
      <c r="D6" s="97"/>
      <c r="E6" s="6"/>
      <c r="F6" s="95"/>
      <c r="G6" s="97"/>
      <c r="H6" s="215"/>
    </row>
    <row r="7" spans="1:8" s="7" customFormat="1">
      <c r="A7" s="89"/>
      <c r="B7" s="182" t="s">
        <v>78</v>
      </c>
      <c r="C7" s="455">
        <v>-217960980</v>
      </c>
      <c r="D7" s="32"/>
      <c r="E7" s="182"/>
      <c r="F7" s="455"/>
      <c r="G7" s="32"/>
      <c r="H7" s="89"/>
    </row>
    <row r="8" spans="1:8" s="7" customFormat="1">
      <c r="A8" s="89"/>
      <c r="B8" s="182" t="s">
        <v>253</v>
      </c>
      <c r="C8" s="455">
        <v>-270786819</v>
      </c>
      <c r="D8" s="32"/>
      <c r="E8" s="182"/>
      <c r="F8" s="455"/>
      <c r="G8" s="32"/>
      <c r="H8" s="89"/>
    </row>
    <row r="9" spans="1:8" s="7" customFormat="1">
      <c r="A9" s="1273"/>
      <c r="B9" s="182" t="s">
        <v>375</v>
      </c>
      <c r="C9" s="455">
        <v>-171873109</v>
      </c>
      <c r="D9" s="32"/>
      <c r="E9" s="182"/>
      <c r="F9" s="455"/>
      <c r="G9" s="32"/>
      <c r="H9" s="89"/>
    </row>
    <row r="10" spans="1:8" s="7" customFormat="1" ht="38.25">
      <c r="A10" s="89"/>
      <c r="B10" s="23" t="s">
        <v>79</v>
      </c>
      <c r="C10" s="457"/>
      <c r="D10" s="97"/>
      <c r="E10" s="23" t="s">
        <v>492</v>
      </c>
      <c r="F10" s="457"/>
      <c r="G10" s="97"/>
      <c r="H10" s="215"/>
    </row>
    <row r="11" spans="1:8" s="7" customFormat="1">
      <c r="A11" s="89"/>
      <c r="B11" s="182" t="s">
        <v>78</v>
      </c>
      <c r="C11" s="458">
        <v>143925608</v>
      </c>
      <c r="D11" s="43">
        <f>D56</f>
        <v>-2375</v>
      </c>
      <c r="E11" s="182" t="s">
        <v>78</v>
      </c>
      <c r="F11" s="458"/>
      <c r="G11" s="43">
        <f>G63</f>
        <v>2375</v>
      </c>
      <c r="H11" s="215"/>
    </row>
    <row r="12" spans="1:8" s="7" customFormat="1">
      <c r="A12" s="89"/>
      <c r="B12" s="182" t="s">
        <v>253</v>
      </c>
      <c r="C12" s="458">
        <v>898162977</v>
      </c>
      <c r="D12" s="43"/>
      <c r="E12" s="182" t="s">
        <v>253</v>
      </c>
      <c r="F12" s="458"/>
      <c r="G12" s="599"/>
      <c r="H12" s="215"/>
    </row>
    <row r="13" spans="1:8" s="7" customFormat="1">
      <c r="A13" s="89"/>
      <c r="B13" s="182" t="s">
        <v>375</v>
      </c>
      <c r="C13" s="458">
        <v>971648773</v>
      </c>
      <c r="D13" s="43"/>
      <c r="E13" s="182" t="s">
        <v>375</v>
      </c>
      <c r="F13" s="458"/>
      <c r="G13" s="599"/>
      <c r="H13" s="215"/>
    </row>
    <row r="14" spans="1:8">
      <c r="B14" s="1201"/>
      <c r="E14" s="182"/>
    </row>
    <row r="15" spans="1:8" s="72" customFormat="1" ht="15.75">
      <c r="A15" s="89"/>
      <c r="B15" s="106" t="s">
        <v>374</v>
      </c>
      <c r="C15" s="99"/>
      <c r="D15" s="99"/>
      <c r="E15" s="99"/>
      <c r="F15" s="99"/>
      <c r="G15" s="99"/>
    </row>
    <row r="16" spans="1:8" s="72" customFormat="1" ht="13.5" thickBot="1">
      <c r="A16" s="89"/>
      <c r="B16" s="100"/>
      <c r="C16" s="84"/>
      <c r="D16" s="84"/>
      <c r="E16" s="237"/>
      <c r="F16" s="237"/>
      <c r="G16" s="237"/>
    </row>
    <row r="17" spans="1:10" s="104" customFormat="1" ht="27">
      <c r="A17" s="603">
        <f>'21'!A124+1</f>
        <v>25</v>
      </c>
      <c r="B17" s="588" t="s">
        <v>29</v>
      </c>
      <c r="C17" s="83"/>
      <c r="D17" s="190"/>
      <c r="E17" s="588" t="s">
        <v>39</v>
      </c>
      <c r="F17" s="83"/>
      <c r="G17" s="190"/>
      <c r="H17" s="229" t="s">
        <v>31</v>
      </c>
    </row>
    <row r="18" spans="1:10" s="238" customFormat="1">
      <c r="A18" s="499"/>
      <c r="B18" s="81" t="s">
        <v>22</v>
      </c>
      <c r="C18" s="310"/>
      <c r="D18" s="91"/>
      <c r="E18" s="81" t="s">
        <v>22</v>
      </c>
      <c r="F18" s="310"/>
      <c r="G18" s="91"/>
    </row>
    <row r="19" spans="1:10" s="238" customFormat="1" ht="38.25">
      <c r="A19" s="499"/>
      <c r="B19" s="1233" t="s">
        <v>81</v>
      </c>
      <c r="C19" s="644"/>
      <c r="D19" s="765"/>
      <c r="E19" s="1234" t="s">
        <v>247</v>
      </c>
      <c r="F19" s="644"/>
      <c r="G19" s="765"/>
    </row>
    <row r="20" spans="1:10" s="391" customFormat="1">
      <c r="A20" s="499"/>
      <c r="B20" s="2" t="s">
        <v>4</v>
      </c>
      <c r="C20" s="1032">
        <v>143925608</v>
      </c>
      <c r="D20" s="74">
        <v>-2375</v>
      </c>
      <c r="E20" s="584" t="s">
        <v>4</v>
      </c>
      <c r="F20" s="308">
        <f>F21+F22</f>
        <v>3770</v>
      </c>
      <c r="G20" s="74">
        <f>G21+G22</f>
        <v>2375</v>
      </c>
      <c r="H20" s="392"/>
      <c r="J20" s="392"/>
    </row>
    <row r="21" spans="1:10" s="104" customFormat="1" ht="13.5" customHeight="1">
      <c r="A21" s="499"/>
      <c r="B21" s="1033" t="s">
        <v>10</v>
      </c>
      <c r="C21" s="1034">
        <v>143925608</v>
      </c>
      <c r="D21" s="73">
        <v>-2375</v>
      </c>
      <c r="E21" s="1035" t="s">
        <v>56</v>
      </c>
      <c r="F21" s="332">
        <v>3770</v>
      </c>
      <c r="G21" s="73"/>
      <c r="H21" s="338"/>
    </row>
    <row r="22" spans="1:10" s="104" customFormat="1" ht="12.75" customHeight="1">
      <c r="A22" s="499"/>
      <c r="B22" s="383" t="s">
        <v>11</v>
      </c>
      <c r="C22" s="1034">
        <v>143925608</v>
      </c>
      <c r="D22" s="73">
        <v>-2375</v>
      </c>
      <c r="E22" s="1033" t="s">
        <v>10</v>
      </c>
      <c r="F22" s="309"/>
      <c r="G22" s="395">
        <f>G23</f>
        <v>2375</v>
      </c>
      <c r="H22" s="338"/>
    </row>
    <row r="23" spans="1:10" s="104" customFormat="1" ht="13.5" customHeight="1">
      <c r="A23" s="499"/>
      <c r="B23" s="585" t="s">
        <v>1</v>
      </c>
      <c r="C23" s="1032">
        <v>143925608</v>
      </c>
      <c r="D23" s="74">
        <v>-2375</v>
      </c>
      <c r="E23" s="383" t="s">
        <v>11</v>
      </c>
      <c r="F23" s="309"/>
      <c r="G23" s="1036">
        <v>2375</v>
      </c>
      <c r="H23" s="338"/>
    </row>
    <row r="24" spans="1:10" s="104" customFormat="1">
      <c r="A24" s="499"/>
      <c r="B24" s="511" t="s">
        <v>2</v>
      </c>
      <c r="C24" s="1034">
        <v>143925608</v>
      </c>
      <c r="D24" s="73">
        <v>-2375</v>
      </c>
      <c r="E24" s="585" t="s">
        <v>1</v>
      </c>
      <c r="F24" s="308">
        <f>F25</f>
        <v>3770</v>
      </c>
      <c r="G24" s="74">
        <f>G25</f>
        <v>2375</v>
      </c>
      <c r="H24" s="338"/>
    </row>
    <row r="25" spans="1:10" s="339" customFormat="1">
      <c r="A25" s="499"/>
      <c r="B25" s="383" t="s">
        <v>16</v>
      </c>
      <c r="C25" s="1034">
        <v>143925608</v>
      </c>
      <c r="D25" s="73">
        <v>-2375</v>
      </c>
      <c r="E25" s="511" t="s">
        <v>2</v>
      </c>
      <c r="F25" s="309">
        <f>F26</f>
        <v>3770</v>
      </c>
      <c r="G25" s="73">
        <f>G26</f>
        <v>2375</v>
      </c>
      <c r="H25" s="338"/>
    </row>
    <row r="26" spans="1:10" s="238" customFormat="1">
      <c r="A26" s="499"/>
      <c r="B26" s="1037" t="s">
        <v>17</v>
      </c>
      <c r="C26" s="1034">
        <v>143925608</v>
      </c>
      <c r="D26" s="73">
        <v>-2375</v>
      </c>
      <c r="E26" s="383" t="s">
        <v>12</v>
      </c>
      <c r="F26" s="309">
        <f>F27+F29</f>
        <v>3770</v>
      </c>
      <c r="G26" s="73">
        <f>G27+G29</f>
        <v>2375</v>
      </c>
      <c r="H26" s="338"/>
      <c r="I26" s="340"/>
    </row>
    <row r="27" spans="1:10" s="238" customFormat="1">
      <c r="A27" s="499"/>
      <c r="B27" s="1037"/>
      <c r="C27" s="309"/>
      <c r="D27" s="395"/>
      <c r="E27" s="1037" t="s">
        <v>34</v>
      </c>
      <c r="F27" s="309"/>
      <c r="G27" s="73">
        <v>2375</v>
      </c>
      <c r="H27" s="338"/>
    </row>
    <row r="28" spans="1:10" s="238" customFormat="1">
      <c r="A28" s="499"/>
      <c r="B28" s="1038"/>
      <c r="C28" s="309"/>
      <c r="D28" s="395"/>
      <c r="E28" s="1038" t="s">
        <v>32</v>
      </c>
      <c r="F28" s="309"/>
      <c r="G28" s="73">
        <v>1922</v>
      </c>
      <c r="H28" s="338"/>
    </row>
    <row r="29" spans="1:10" s="238" customFormat="1">
      <c r="A29" s="499"/>
      <c r="B29" s="1039"/>
      <c r="C29" s="1193"/>
      <c r="D29" s="1040"/>
      <c r="E29" s="1039" t="s">
        <v>15</v>
      </c>
      <c r="F29" s="258">
        <v>3770</v>
      </c>
      <c r="G29" s="259"/>
      <c r="H29" s="338"/>
    </row>
    <row r="30" spans="1:10" s="238" customFormat="1">
      <c r="A30" s="499"/>
      <c r="B30" s="1085" t="s">
        <v>467</v>
      </c>
      <c r="C30" s="1168"/>
      <c r="D30" s="1169"/>
      <c r="E30" s="1085" t="s">
        <v>467</v>
      </c>
      <c r="F30" s="1041"/>
      <c r="G30" s="1042"/>
      <c r="H30" s="338"/>
    </row>
    <row r="31" spans="1:10" s="238" customFormat="1" ht="38.25">
      <c r="A31" s="499"/>
      <c r="B31" s="1235" t="s">
        <v>81</v>
      </c>
      <c r="C31" s="1230"/>
      <c r="D31" s="1231"/>
      <c r="E31" s="1234" t="s">
        <v>247</v>
      </c>
      <c r="F31" s="649"/>
      <c r="G31" s="1232"/>
      <c r="H31" s="338"/>
    </row>
    <row r="32" spans="1:10" s="104" customFormat="1">
      <c r="A32" s="499"/>
      <c r="B32" s="1170" t="s">
        <v>73</v>
      </c>
      <c r="C32" s="195"/>
      <c r="D32" s="256"/>
      <c r="E32" s="713" t="s">
        <v>361</v>
      </c>
      <c r="F32" s="1045"/>
      <c r="G32" s="704"/>
    </row>
    <row r="33" spans="1:8" s="75" customFormat="1">
      <c r="A33" s="113"/>
      <c r="B33" s="2" t="s">
        <v>4</v>
      </c>
      <c r="C33" s="1032">
        <v>143925608</v>
      </c>
      <c r="D33" s="74">
        <v>-2375</v>
      </c>
      <c r="E33" s="1046" t="s">
        <v>362</v>
      </c>
      <c r="F33" s="1045"/>
      <c r="G33" s="704"/>
    </row>
    <row r="34" spans="1:8" s="46" customFormat="1" ht="25.5">
      <c r="A34" s="184"/>
      <c r="B34" s="1033" t="s">
        <v>10</v>
      </c>
      <c r="C34" s="1034">
        <v>143925608</v>
      </c>
      <c r="D34" s="73">
        <v>-2375</v>
      </c>
      <c r="E34" s="1046" t="s">
        <v>468</v>
      </c>
      <c r="F34" s="1045"/>
      <c r="G34" s="704"/>
    </row>
    <row r="35" spans="1:8" s="46" customFormat="1">
      <c r="A35" s="184"/>
      <c r="B35" s="383" t="s">
        <v>11</v>
      </c>
      <c r="C35" s="1034">
        <v>143925608</v>
      </c>
      <c r="D35" s="73">
        <v>-2375</v>
      </c>
      <c r="E35" s="1170" t="s">
        <v>73</v>
      </c>
      <c r="F35" s="1045"/>
      <c r="G35" s="704"/>
    </row>
    <row r="36" spans="1:8" s="104" customFormat="1">
      <c r="A36" s="499"/>
      <c r="B36" s="585" t="s">
        <v>1</v>
      </c>
      <c r="C36" s="1032">
        <v>143925608</v>
      </c>
      <c r="D36" s="74">
        <v>-2375</v>
      </c>
      <c r="E36" s="2" t="s">
        <v>4</v>
      </c>
      <c r="F36" s="308">
        <f>F38+F37</f>
        <v>3770</v>
      </c>
      <c r="G36" s="74">
        <f>G38+G37</f>
        <v>2375</v>
      </c>
      <c r="H36" s="229"/>
    </row>
    <row r="37" spans="1:8" s="238" customFormat="1" ht="15.75" customHeight="1">
      <c r="A37" s="499"/>
      <c r="B37" s="511" t="s">
        <v>2</v>
      </c>
      <c r="C37" s="1034">
        <v>143925608</v>
      </c>
      <c r="D37" s="73">
        <v>-2375</v>
      </c>
      <c r="E37" s="3" t="s">
        <v>56</v>
      </c>
      <c r="F37" s="309">
        <v>3770</v>
      </c>
      <c r="G37" s="73"/>
    </row>
    <row r="38" spans="1:8" s="393" customFormat="1" ht="13.5">
      <c r="A38" s="1087"/>
      <c r="B38" s="383" t="s">
        <v>16</v>
      </c>
      <c r="C38" s="1034">
        <v>143925608</v>
      </c>
      <c r="D38" s="73">
        <v>-2375</v>
      </c>
      <c r="E38" s="3" t="s">
        <v>10</v>
      </c>
      <c r="F38" s="309"/>
      <c r="G38" s="73">
        <f>G39</f>
        <v>2375</v>
      </c>
    </row>
    <row r="39" spans="1:8" s="239" customFormat="1">
      <c r="A39" s="499"/>
      <c r="B39" s="1037" t="s">
        <v>17</v>
      </c>
      <c r="C39" s="1034">
        <v>143925608</v>
      </c>
      <c r="D39" s="73">
        <v>-2375</v>
      </c>
      <c r="E39" s="437" t="s">
        <v>11</v>
      </c>
      <c r="F39" s="309"/>
      <c r="G39" s="73">
        <v>2375</v>
      </c>
    </row>
    <row r="40" spans="1:8" s="104" customFormat="1">
      <c r="A40" s="499"/>
      <c r="B40" s="1037"/>
      <c r="C40" s="309"/>
      <c r="D40" s="395"/>
      <c r="E40" s="2" t="s">
        <v>1</v>
      </c>
      <c r="F40" s="308">
        <f>F41</f>
        <v>3770</v>
      </c>
      <c r="G40" s="74">
        <f>G41</f>
        <v>2375</v>
      </c>
    </row>
    <row r="41" spans="1:8" s="104" customFormat="1" ht="13.5" customHeight="1">
      <c r="A41" s="499"/>
      <c r="B41" s="1038"/>
      <c r="C41" s="309"/>
      <c r="D41" s="395"/>
      <c r="E41" s="407" t="s">
        <v>2</v>
      </c>
      <c r="F41" s="309">
        <f>F42</f>
        <v>3770</v>
      </c>
      <c r="G41" s="73">
        <f>G42</f>
        <v>2375</v>
      </c>
    </row>
    <row r="42" spans="1:8" s="104" customFormat="1">
      <c r="A42" s="499"/>
      <c r="B42" s="1037"/>
      <c r="C42" s="309"/>
      <c r="D42" s="395"/>
      <c r="E42" s="383" t="s">
        <v>12</v>
      </c>
      <c r="F42" s="309">
        <f>F43+F45</f>
        <v>3770</v>
      </c>
      <c r="G42" s="73">
        <f>G43+G45</f>
        <v>2375</v>
      </c>
    </row>
    <row r="43" spans="1:8" s="104" customFormat="1" ht="14.25" customHeight="1">
      <c r="A43" s="499"/>
      <c r="B43" s="1047"/>
      <c r="C43" s="703"/>
      <c r="D43" s="704"/>
      <c r="E43" s="1037" t="s">
        <v>34</v>
      </c>
      <c r="F43" s="309"/>
      <c r="G43" s="73">
        <v>2375</v>
      </c>
    </row>
    <row r="44" spans="1:8" s="104" customFormat="1">
      <c r="A44" s="499"/>
      <c r="B44" s="1047"/>
      <c r="C44" s="703"/>
      <c r="D44" s="704"/>
      <c r="E44" s="1038" t="s">
        <v>32</v>
      </c>
      <c r="F44" s="309"/>
      <c r="G44" s="73">
        <v>1922</v>
      </c>
    </row>
    <row r="45" spans="1:8" s="339" customFormat="1" ht="13.5" thickBot="1">
      <c r="A45" s="499"/>
      <c r="B45" s="1048"/>
      <c r="C45" s="1049"/>
      <c r="D45" s="1050"/>
      <c r="E45" s="1051" t="s">
        <v>15</v>
      </c>
      <c r="F45" s="428">
        <v>3770</v>
      </c>
      <c r="G45" s="581"/>
    </row>
    <row r="46" spans="1:8" s="238" customFormat="1" ht="42.75" customHeight="1" thickBot="1">
      <c r="A46" s="499"/>
      <c r="B46" s="1370" t="s">
        <v>469</v>
      </c>
      <c r="C46" s="1371"/>
      <c r="D46" s="1371"/>
      <c r="E46" s="1371"/>
      <c r="F46" s="1371"/>
      <c r="G46" s="1372"/>
    </row>
    <row r="47" spans="1:8" s="238" customFormat="1" ht="13.5" customHeight="1">
      <c r="A47" s="499"/>
      <c r="B47" s="75"/>
      <c r="C47" s="75"/>
      <c r="D47" s="75"/>
      <c r="E47" s="75"/>
      <c r="F47" s="75"/>
      <c r="G47" s="75"/>
    </row>
    <row r="48" spans="1:8" s="238" customFormat="1">
      <c r="A48" s="499"/>
      <c r="B48" s="106" t="s">
        <v>384</v>
      </c>
      <c r="C48" s="46"/>
      <c r="D48" s="84"/>
      <c r="E48" s="106"/>
      <c r="F48" s="46"/>
      <c r="G48" s="84"/>
    </row>
    <row r="49" spans="1:8" s="238" customFormat="1" ht="13.5" thickBot="1">
      <c r="A49" s="499"/>
      <c r="B49" s="100"/>
      <c r="C49" s="84"/>
      <c r="D49" s="84"/>
      <c r="E49" s="100"/>
      <c r="F49" s="84"/>
      <c r="G49" s="84"/>
    </row>
    <row r="50" spans="1:8" s="238" customFormat="1" ht="27">
      <c r="A50" s="1084">
        <f>A17</f>
        <v>25</v>
      </c>
      <c r="B50" s="588" t="s">
        <v>29</v>
      </c>
      <c r="C50" s="83"/>
      <c r="D50" s="1052"/>
      <c r="E50" s="1088" t="s">
        <v>39</v>
      </c>
      <c r="F50" s="83"/>
      <c r="G50" s="1089"/>
      <c r="H50" s="229" t="s">
        <v>31</v>
      </c>
    </row>
    <row r="51" spans="1:8" s="238" customFormat="1">
      <c r="A51" s="1084"/>
      <c r="B51" s="1086" t="s">
        <v>67</v>
      </c>
      <c r="C51" s="432"/>
      <c r="D51" s="390"/>
      <c r="E51" s="390" t="s">
        <v>67</v>
      </c>
      <c r="F51" s="432"/>
      <c r="G51" s="1056"/>
    </row>
    <row r="52" spans="1:8" s="238" customFormat="1" ht="27">
      <c r="A52" s="499"/>
      <c r="B52" s="1031" t="s">
        <v>71</v>
      </c>
      <c r="C52" s="1043"/>
      <c r="D52" s="1053"/>
      <c r="E52" s="1054" t="s">
        <v>71</v>
      </c>
      <c r="F52" s="1043"/>
      <c r="G52" s="1044"/>
    </row>
    <row r="53" spans="1:8" s="238" customFormat="1">
      <c r="A53" s="499"/>
      <c r="B53" s="2" t="s">
        <v>4</v>
      </c>
      <c r="C53" s="1032">
        <v>143925608</v>
      </c>
      <c r="D53" s="308">
        <v>-2375</v>
      </c>
      <c r="E53" s="1055" t="s">
        <v>73</v>
      </c>
      <c r="F53" s="432"/>
      <c r="G53" s="1056"/>
    </row>
    <row r="54" spans="1:8" s="238" customFormat="1">
      <c r="A54" s="499"/>
      <c r="B54" s="1033" t="s">
        <v>10</v>
      </c>
      <c r="C54" s="1034">
        <v>143925608</v>
      </c>
      <c r="D54" s="309">
        <v>-2375</v>
      </c>
      <c r="E54" s="1057" t="s">
        <v>258</v>
      </c>
      <c r="F54" s="331">
        <f>F55+F56+F61</f>
        <v>7674256</v>
      </c>
      <c r="G54" s="115">
        <f>G55+G56+G61</f>
        <v>2375</v>
      </c>
    </row>
    <row r="55" spans="1:8" s="238" customFormat="1">
      <c r="A55" s="499"/>
      <c r="B55" s="383" t="s">
        <v>11</v>
      </c>
      <c r="C55" s="1034">
        <v>143925608</v>
      </c>
      <c r="D55" s="309">
        <v>-2375</v>
      </c>
      <c r="E55" s="1058" t="s">
        <v>56</v>
      </c>
      <c r="F55" s="332">
        <v>76530</v>
      </c>
      <c r="G55" s="1036"/>
    </row>
    <row r="56" spans="1:8" s="238" customFormat="1">
      <c r="A56" s="499"/>
      <c r="B56" s="585" t="s">
        <v>1</v>
      </c>
      <c r="C56" s="1032">
        <v>143925608</v>
      </c>
      <c r="D56" s="308">
        <v>-2375</v>
      </c>
      <c r="E56" s="1058" t="s">
        <v>7</v>
      </c>
      <c r="F56" s="332">
        <f t="shared" ref="F56:F58" si="0">F57</f>
        <v>46143</v>
      </c>
      <c r="G56" s="114"/>
    </row>
    <row r="57" spans="1:8" s="238" customFormat="1">
      <c r="A57" s="499"/>
      <c r="B57" s="511" t="s">
        <v>2</v>
      </c>
      <c r="C57" s="1034">
        <v>143925608</v>
      </c>
      <c r="D57" s="309">
        <v>-2375</v>
      </c>
      <c r="E57" s="1059" t="s">
        <v>8</v>
      </c>
      <c r="F57" s="332">
        <f t="shared" si="0"/>
        <v>46143</v>
      </c>
      <c r="G57" s="114"/>
    </row>
    <row r="58" spans="1:8" s="238" customFormat="1">
      <c r="A58" s="499"/>
      <c r="B58" s="383" t="s">
        <v>16</v>
      </c>
      <c r="C58" s="1034">
        <v>143925608</v>
      </c>
      <c r="D58" s="309">
        <v>-2375</v>
      </c>
      <c r="E58" s="1060" t="s">
        <v>9</v>
      </c>
      <c r="F58" s="332">
        <f t="shared" si="0"/>
        <v>46143</v>
      </c>
      <c r="G58" s="114"/>
    </row>
    <row r="59" spans="1:8" s="238" customFormat="1" ht="25.5">
      <c r="A59" s="499"/>
      <c r="B59" s="1037" t="s">
        <v>17</v>
      </c>
      <c r="C59" s="1034">
        <v>143925608</v>
      </c>
      <c r="D59" s="309">
        <v>-2375</v>
      </c>
      <c r="E59" s="1061" t="s">
        <v>50</v>
      </c>
      <c r="F59" s="332">
        <f>F60</f>
        <v>46143</v>
      </c>
      <c r="G59" s="114"/>
    </row>
    <row r="60" spans="1:8" s="339" customFormat="1" ht="25.5">
      <c r="A60" s="499"/>
      <c r="B60" s="1062"/>
      <c r="C60" s="332"/>
      <c r="D60" s="1063"/>
      <c r="E60" s="1064" t="s">
        <v>89</v>
      </c>
      <c r="F60" s="332">
        <v>46143</v>
      </c>
      <c r="G60" s="1036"/>
    </row>
    <row r="61" spans="1:8" s="238" customFormat="1">
      <c r="A61" s="499"/>
      <c r="B61" s="1065"/>
      <c r="C61" s="332"/>
      <c r="D61" s="332"/>
      <c r="E61" s="1066" t="s">
        <v>10</v>
      </c>
      <c r="F61" s="332">
        <f>F62</f>
        <v>7551583</v>
      </c>
      <c r="G61" s="114">
        <f>G62</f>
        <v>2375</v>
      </c>
    </row>
    <row r="62" spans="1:8" s="339" customFormat="1">
      <c r="A62" s="499"/>
      <c r="B62" s="383"/>
      <c r="C62" s="332"/>
      <c r="D62" s="1063"/>
      <c r="E62" s="1059" t="s">
        <v>11</v>
      </c>
      <c r="F62" s="332">
        <v>7551583</v>
      </c>
      <c r="G62" s="1036">
        <v>2375</v>
      </c>
    </row>
    <row r="63" spans="1:8" s="339" customFormat="1">
      <c r="A63" s="499"/>
      <c r="B63" s="1067"/>
      <c r="C63" s="331"/>
      <c r="D63" s="331"/>
      <c r="E63" s="1068" t="s">
        <v>1</v>
      </c>
      <c r="F63" s="331">
        <f>F64+F72</f>
        <v>7674256</v>
      </c>
      <c r="G63" s="115">
        <f>G64+G72</f>
        <v>2375</v>
      </c>
    </row>
    <row r="64" spans="1:8" s="339" customFormat="1">
      <c r="A64" s="499"/>
      <c r="B64" s="120"/>
      <c r="C64" s="331"/>
      <c r="D64" s="331"/>
      <c r="E64" s="1058" t="s">
        <v>2</v>
      </c>
      <c r="F64" s="332">
        <f>F65+F69</f>
        <v>1547251</v>
      </c>
      <c r="G64" s="114">
        <f>G65+G69</f>
        <v>2375</v>
      </c>
    </row>
    <row r="65" spans="1:8" s="239" customFormat="1">
      <c r="A65" s="499"/>
      <c r="B65" s="383"/>
      <c r="C65" s="332"/>
      <c r="D65" s="332"/>
      <c r="E65" s="1059" t="s">
        <v>12</v>
      </c>
      <c r="F65" s="332">
        <f>F66+F68</f>
        <v>1539781</v>
      </c>
      <c r="G65" s="114">
        <f>G66+G68</f>
        <v>2375</v>
      </c>
    </row>
    <row r="66" spans="1:8" s="104" customFormat="1">
      <c r="A66" s="499"/>
      <c r="B66" s="1037"/>
      <c r="C66" s="332"/>
      <c r="D66" s="1063"/>
      <c r="E66" s="1060" t="s">
        <v>34</v>
      </c>
      <c r="F66" s="332">
        <v>250920</v>
      </c>
      <c r="G66" s="1036">
        <v>2375</v>
      </c>
    </row>
    <row r="67" spans="1:8" s="104" customFormat="1" ht="12.75" customHeight="1">
      <c r="A67" s="499"/>
      <c r="B67" s="1038"/>
      <c r="C67" s="332"/>
      <c r="D67" s="1063"/>
      <c r="E67" s="1061" t="s">
        <v>32</v>
      </c>
      <c r="F67" s="332">
        <v>202399</v>
      </c>
      <c r="G67" s="1036">
        <v>1922</v>
      </c>
    </row>
    <row r="68" spans="1:8" s="104" customFormat="1">
      <c r="A68" s="499"/>
      <c r="B68" s="1037"/>
      <c r="C68" s="332"/>
      <c r="D68" s="1063"/>
      <c r="E68" s="1060" t="s">
        <v>15</v>
      </c>
      <c r="F68" s="332">
        <v>1288861</v>
      </c>
      <c r="G68" s="1036"/>
    </row>
    <row r="69" spans="1:8" s="104" customFormat="1" ht="12.75" customHeight="1">
      <c r="A69" s="499"/>
      <c r="B69" s="383"/>
      <c r="C69" s="332"/>
      <c r="D69" s="332"/>
      <c r="E69" s="1059" t="s">
        <v>19</v>
      </c>
      <c r="F69" s="332">
        <f>F70</f>
        <v>7470</v>
      </c>
      <c r="G69" s="114"/>
    </row>
    <row r="70" spans="1:8" s="104" customFormat="1" ht="25.5">
      <c r="A70" s="499"/>
      <c r="B70" s="1037"/>
      <c r="C70" s="332"/>
      <c r="D70" s="332"/>
      <c r="E70" s="1060" t="s">
        <v>44</v>
      </c>
      <c r="F70" s="332">
        <f>F71</f>
        <v>7470</v>
      </c>
      <c r="G70" s="114"/>
    </row>
    <row r="71" spans="1:8" s="339" customFormat="1" ht="38.25">
      <c r="A71" s="499"/>
      <c r="B71" s="590"/>
      <c r="C71" s="332"/>
      <c r="D71" s="1063"/>
      <c r="E71" s="1069" t="s">
        <v>241</v>
      </c>
      <c r="F71" s="332">
        <v>7470</v>
      </c>
      <c r="G71" s="1036"/>
    </row>
    <row r="72" spans="1:8" s="238" customFormat="1">
      <c r="A72" s="499"/>
      <c r="B72" s="120"/>
      <c r="C72" s="331"/>
      <c r="D72" s="1071"/>
      <c r="E72" s="1171" t="s">
        <v>3</v>
      </c>
      <c r="F72" s="1172">
        <f>F73</f>
        <v>6127005</v>
      </c>
      <c r="G72" s="1072"/>
    </row>
    <row r="73" spans="1:8" s="238" customFormat="1" ht="13.5" thickBot="1">
      <c r="A73" s="499"/>
      <c r="B73" s="1073"/>
      <c r="C73" s="273"/>
      <c r="D73" s="1074"/>
      <c r="E73" s="1075" t="s">
        <v>20</v>
      </c>
      <c r="F73" s="273">
        <v>6127005</v>
      </c>
      <c r="G73" s="1076"/>
    </row>
    <row r="74" spans="1:8" s="238" customFormat="1" ht="45" customHeight="1" thickBot="1">
      <c r="A74" s="499"/>
      <c r="B74" s="1456" t="s">
        <v>470</v>
      </c>
      <c r="C74" s="1457"/>
      <c r="D74" s="1457"/>
      <c r="E74" s="1457"/>
      <c r="F74" s="1457"/>
      <c r="G74" s="1458"/>
    </row>
    <row r="75" spans="1:8" s="238" customFormat="1">
      <c r="A75" s="499"/>
      <c r="B75" s="77"/>
      <c r="C75" s="78"/>
      <c r="D75" s="78"/>
      <c r="E75" s="231"/>
      <c r="F75" s="82"/>
      <c r="G75" s="82"/>
    </row>
    <row r="76" spans="1:8" s="238" customFormat="1" ht="15.75">
      <c r="A76" s="499"/>
      <c r="B76" s="106" t="s">
        <v>374</v>
      </c>
      <c r="C76" s="99"/>
      <c r="D76" s="99"/>
      <c r="E76" s="72"/>
      <c r="F76" s="72"/>
      <c r="G76" s="72"/>
    </row>
    <row r="77" spans="1:8" s="239" customFormat="1" ht="12.75" customHeight="1" thickBot="1">
      <c r="A77" s="499"/>
      <c r="B77" s="100"/>
      <c r="C77" s="84"/>
      <c r="D77" s="84"/>
      <c r="E77" s="72"/>
      <c r="F77" s="72"/>
      <c r="G77" s="72"/>
    </row>
    <row r="78" spans="1:8" s="104" customFormat="1" ht="13.5">
      <c r="A78" s="603">
        <f>A17+1</f>
        <v>26</v>
      </c>
      <c r="B78" s="588" t="s">
        <v>39</v>
      </c>
      <c r="C78" s="83"/>
      <c r="D78" s="190"/>
      <c r="E78" s="72"/>
      <c r="F78" s="72"/>
      <c r="G78" s="72"/>
      <c r="H78" s="229" t="s">
        <v>31</v>
      </c>
    </row>
    <row r="79" spans="1:8" s="104" customFormat="1" ht="13.5" customHeight="1">
      <c r="A79" s="499"/>
      <c r="B79" s="81" t="s">
        <v>22</v>
      </c>
      <c r="C79" s="310"/>
      <c r="D79" s="91"/>
      <c r="E79" s="72"/>
      <c r="F79" s="72"/>
      <c r="G79" s="72"/>
    </row>
    <row r="80" spans="1:8" s="104" customFormat="1" ht="25.5">
      <c r="A80" s="499"/>
      <c r="B80" s="1234" t="s">
        <v>471</v>
      </c>
      <c r="C80" s="1236"/>
      <c r="D80" s="1237"/>
      <c r="E80" s="72"/>
      <c r="F80" s="72"/>
      <c r="G80" s="72"/>
    </row>
    <row r="81" spans="1:7" s="104" customFormat="1" ht="12.75" customHeight="1">
      <c r="A81" s="499"/>
      <c r="B81" s="584" t="s">
        <v>258</v>
      </c>
      <c r="C81" s="308"/>
      <c r="D81" s="74">
        <f>D82</f>
        <v>27625</v>
      </c>
      <c r="E81" s="72"/>
      <c r="F81" s="72"/>
      <c r="G81" s="72"/>
    </row>
    <row r="82" spans="1:7" s="104" customFormat="1">
      <c r="A82" s="499"/>
      <c r="B82" s="1035" t="s">
        <v>56</v>
      </c>
      <c r="C82" s="332"/>
      <c r="D82" s="73">
        <f>D97+D106</f>
        <v>27625</v>
      </c>
      <c r="E82" s="72"/>
      <c r="F82" s="72"/>
      <c r="G82" s="72"/>
    </row>
    <row r="83" spans="1:7" s="339" customFormat="1">
      <c r="A83" s="499"/>
      <c r="B83" s="383" t="s">
        <v>6</v>
      </c>
      <c r="C83" s="309"/>
      <c r="D83" s="1036">
        <f>D98+D107</f>
        <v>13651</v>
      </c>
      <c r="E83" s="72"/>
      <c r="F83" s="72"/>
      <c r="G83" s="72"/>
    </row>
    <row r="84" spans="1:7" s="238" customFormat="1">
      <c r="A84" s="499"/>
      <c r="B84" s="585" t="s">
        <v>1</v>
      </c>
      <c r="C84" s="308"/>
      <c r="D84" s="74">
        <f>D85</f>
        <v>27625</v>
      </c>
      <c r="E84" s="72"/>
      <c r="F84" s="72"/>
      <c r="G84" s="72"/>
    </row>
    <row r="85" spans="1:7" s="238" customFormat="1">
      <c r="A85" s="499"/>
      <c r="B85" s="511" t="s">
        <v>2</v>
      </c>
      <c r="C85" s="309"/>
      <c r="D85" s="73">
        <f>D86+D88</f>
        <v>27625</v>
      </c>
      <c r="E85" s="72"/>
      <c r="F85" s="72"/>
      <c r="G85" s="72"/>
    </row>
    <row r="86" spans="1:7" s="238" customFormat="1" ht="25.5">
      <c r="A86" s="499"/>
      <c r="B86" s="383" t="s">
        <v>43</v>
      </c>
      <c r="C86" s="309"/>
      <c r="D86" s="73">
        <f>D87</f>
        <v>13974</v>
      </c>
      <c r="E86" s="72"/>
      <c r="F86" s="72"/>
      <c r="G86" s="72"/>
    </row>
    <row r="87" spans="1:7" s="238" customFormat="1">
      <c r="A87" s="499"/>
      <c r="B87" s="1037" t="s">
        <v>35</v>
      </c>
      <c r="C87" s="309"/>
      <c r="D87" s="73">
        <f>D111</f>
        <v>13974</v>
      </c>
      <c r="E87" s="72"/>
      <c r="F87" s="72"/>
      <c r="G87" s="72"/>
    </row>
    <row r="88" spans="1:7" s="238" customFormat="1">
      <c r="A88" s="499"/>
      <c r="B88" s="383" t="s">
        <v>19</v>
      </c>
      <c r="C88" s="309"/>
      <c r="D88" s="73">
        <f>D89</f>
        <v>13651</v>
      </c>
      <c r="E88" s="72"/>
      <c r="F88" s="72"/>
      <c r="G88" s="72"/>
    </row>
    <row r="89" spans="1:7" s="238" customFormat="1">
      <c r="A89" s="499"/>
      <c r="B89" s="1039" t="s">
        <v>64</v>
      </c>
      <c r="C89" s="1077"/>
      <c r="D89" s="1078">
        <f>D102+D113</f>
        <v>13651</v>
      </c>
      <c r="E89" s="72"/>
      <c r="F89" s="72"/>
      <c r="G89" s="72"/>
    </row>
    <row r="90" spans="1:7" s="238" customFormat="1">
      <c r="A90" s="499"/>
      <c r="B90" s="1085" t="s">
        <v>467</v>
      </c>
      <c r="C90" s="1041"/>
      <c r="D90" s="1042"/>
      <c r="E90" s="72"/>
      <c r="F90" s="72"/>
      <c r="G90" s="72"/>
    </row>
    <row r="91" spans="1:7" s="238" customFormat="1" ht="27">
      <c r="A91" s="499"/>
      <c r="B91" s="1031" t="s">
        <v>471</v>
      </c>
      <c r="C91" s="1043"/>
      <c r="D91" s="1044"/>
      <c r="E91" s="72"/>
      <c r="F91" s="72"/>
      <c r="G91" s="72"/>
    </row>
    <row r="92" spans="1:7" s="238" customFormat="1">
      <c r="A92" s="499"/>
      <c r="B92" s="1173" t="s">
        <v>361</v>
      </c>
      <c r="C92" s="1045"/>
      <c r="D92" s="704"/>
      <c r="E92" s="72"/>
      <c r="F92" s="72"/>
      <c r="G92" s="72"/>
    </row>
    <row r="93" spans="1:7" s="238" customFormat="1">
      <c r="A93" s="499"/>
      <c r="B93" s="1079" t="s">
        <v>362</v>
      </c>
      <c r="C93" s="1045"/>
      <c r="D93" s="704"/>
      <c r="E93" s="72"/>
      <c r="F93" s="72"/>
      <c r="G93" s="72"/>
    </row>
    <row r="94" spans="1:7" s="238" customFormat="1" ht="53.25" customHeight="1">
      <c r="A94" s="499"/>
      <c r="B94" s="1079" t="s">
        <v>472</v>
      </c>
      <c r="C94" s="1045"/>
      <c r="D94" s="704"/>
      <c r="E94" s="72"/>
      <c r="F94" s="72"/>
      <c r="G94" s="72"/>
    </row>
    <row r="95" spans="1:7" s="238" customFormat="1">
      <c r="A95" s="499"/>
      <c r="B95" s="1080" t="s">
        <v>73</v>
      </c>
      <c r="C95" s="1045"/>
      <c r="D95" s="704"/>
      <c r="E95" s="72"/>
      <c r="F95" s="72"/>
      <c r="G95" s="72"/>
    </row>
    <row r="96" spans="1:7" s="238" customFormat="1">
      <c r="A96" s="499"/>
      <c r="B96" s="2" t="s">
        <v>4</v>
      </c>
      <c r="C96" s="308"/>
      <c r="D96" s="74">
        <f>D97</f>
        <v>6375</v>
      </c>
      <c r="E96" s="72"/>
      <c r="F96" s="72"/>
      <c r="G96" s="72"/>
    </row>
    <row r="97" spans="1:16374" s="238" customFormat="1">
      <c r="A97" s="499"/>
      <c r="B97" s="3" t="s">
        <v>56</v>
      </c>
      <c r="C97" s="309"/>
      <c r="D97" s="73">
        <v>6375</v>
      </c>
      <c r="E97" s="72"/>
      <c r="F97" s="72"/>
      <c r="G97" s="72"/>
    </row>
    <row r="98" spans="1:16374" s="339" customFormat="1">
      <c r="A98" s="499"/>
      <c r="B98" s="383" t="s">
        <v>6</v>
      </c>
      <c r="C98" s="309"/>
      <c r="D98" s="73">
        <v>6375</v>
      </c>
      <c r="E98" s="72"/>
      <c r="F98" s="72"/>
      <c r="G98" s="72"/>
    </row>
    <row r="99" spans="1:16374" s="104" customFormat="1">
      <c r="A99" s="499"/>
      <c r="B99" s="2" t="s">
        <v>1</v>
      </c>
      <c r="C99" s="308"/>
      <c r="D99" s="74">
        <f>D100</f>
        <v>6375</v>
      </c>
      <c r="E99" s="72"/>
      <c r="F99" s="72"/>
      <c r="G99" s="72"/>
    </row>
    <row r="100" spans="1:16374" s="75" customFormat="1" ht="13.5" customHeight="1">
      <c r="A100" s="113"/>
      <c r="B100" s="407" t="s">
        <v>2</v>
      </c>
      <c r="C100" s="309"/>
      <c r="D100" s="73">
        <f>D101</f>
        <v>6375</v>
      </c>
      <c r="E100" s="72"/>
      <c r="F100" s="72"/>
      <c r="G100" s="72"/>
    </row>
    <row r="101" spans="1:16374" s="72" customFormat="1">
      <c r="A101" s="89"/>
      <c r="B101" s="383" t="s">
        <v>19</v>
      </c>
      <c r="C101" s="309"/>
      <c r="D101" s="73">
        <f>D102</f>
        <v>6375</v>
      </c>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06"/>
      <c r="BW101" s="106"/>
      <c r="BX101" s="106"/>
      <c r="BY101" s="106"/>
      <c r="BZ101" s="106"/>
      <c r="CA101" s="106"/>
      <c r="CB101" s="106"/>
      <c r="CC101" s="106"/>
      <c r="CD101" s="106"/>
      <c r="CE101" s="106"/>
      <c r="CF101" s="106"/>
      <c r="CG101" s="106"/>
      <c r="CH101" s="106"/>
      <c r="CI101" s="106"/>
      <c r="CJ101" s="106"/>
      <c r="CK101" s="106"/>
      <c r="CL101" s="106"/>
      <c r="CM101" s="106"/>
      <c r="CN101" s="106"/>
      <c r="CO101" s="106"/>
      <c r="CP101" s="106"/>
      <c r="CQ101" s="106"/>
      <c r="CR101" s="106"/>
      <c r="CS101" s="106"/>
      <c r="CT101" s="106"/>
      <c r="CU101" s="106"/>
      <c r="CV101" s="106"/>
      <c r="CW101" s="106"/>
      <c r="CX101" s="106"/>
      <c r="CY101" s="106"/>
      <c r="CZ101" s="106"/>
      <c r="DA101" s="106"/>
      <c r="DB101" s="106"/>
      <c r="DC101" s="106"/>
      <c r="DD101" s="106"/>
      <c r="DE101" s="106"/>
      <c r="DF101" s="106"/>
      <c r="DG101" s="106"/>
      <c r="DH101" s="106"/>
      <c r="DI101" s="106"/>
      <c r="DJ101" s="106"/>
      <c r="DK101" s="106"/>
      <c r="DL101" s="106"/>
      <c r="DM101" s="106"/>
      <c r="DN101" s="106"/>
      <c r="DO101" s="106"/>
      <c r="DP101" s="106"/>
      <c r="DQ101" s="106"/>
      <c r="DR101" s="106"/>
      <c r="DS101" s="106"/>
      <c r="DT101" s="106"/>
      <c r="DU101" s="106"/>
      <c r="DV101" s="106"/>
      <c r="DW101" s="106"/>
      <c r="DX101" s="106"/>
      <c r="DY101" s="106"/>
      <c r="DZ101" s="106"/>
      <c r="EA101" s="106"/>
      <c r="EB101" s="106"/>
      <c r="EC101" s="106"/>
      <c r="ED101" s="106"/>
      <c r="EE101" s="106"/>
      <c r="EF101" s="106"/>
      <c r="EG101" s="106"/>
      <c r="EH101" s="106"/>
      <c r="EI101" s="106"/>
      <c r="EJ101" s="106"/>
      <c r="EK101" s="106"/>
      <c r="EL101" s="106"/>
      <c r="EM101" s="106"/>
      <c r="EN101" s="106"/>
      <c r="EO101" s="106"/>
      <c r="EP101" s="106"/>
      <c r="EQ101" s="106"/>
      <c r="ER101" s="106"/>
      <c r="ES101" s="106"/>
      <c r="ET101" s="106"/>
      <c r="EU101" s="106"/>
      <c r="EV101" s="106"/>
      <c r="EW101" s="106"/>
      <c r="EX101" s="106"/>
      <c r="EY101" s="106"/>
      <c r="EZ101" s="106"/>
      <c r="FA101" s="106"/>
      <c r="FB101" s="106"/>
      <c r="FC101" s="106"/>
      <c r="FD101" s="106"/>
      <c r="FE101" s="106"/>
      <c r="FF101" s="106"/>
      <c r="FG101" s="106"/>
      <c r="FH101" s="106"/>
      <c r="FI101" s="106"/>
      <c r="FJ101" s="106"/>
      <c r="FK101" s="106"/>
      <c r="FL101" s="106"/>
      <c r="FM101" s="106"/>
      <c r="FN101" s="106"/>
      <c r="FO101" s="106"/>
      <c r="FP101" s="106"/>
      <c r="FQ101" s="106"/>
      <c r="FR101" s="106"/>
      <c r="FS101" s="106"/>
      <c r="FT101" s="106"/>
      <c r="FU101" s="106"/>
      <c r="FV101" s="106"/>
      <c r="FW101" s="106"/>
      <c r="FX101" s="106"/>
      <c r="FY101" s="106"/>
      <c r="FZ101" s="106"/>
      <c r="GA101" s="106"/>
      <c r="GB101" s="106"/>
      <c r="GC101" s="106"/>
      <c r="GD101" s="106"/>
      <c r="GE101" s="106"/>
      <c r="GF101" s="106"/>
      <c r="GG101" s="106"/>
      <c r="GH101" s="106"/>
      <c r="GI101" s="106"/>
      <c r="GJ101" s="106"/>
      <c r="GK101" s="106"/>
      <c r="GL101" s="106"/>
      <c r="GM101" s="106"/>
      <c r="GN101" s="106"/>
      <c r="GO101" s="106"/>
      <c r="GP101" s="106"/>
      <c r="GQ101" s="106"/>
      <c r="GR101" s="106"/>
      <c r="GS101" s="106"/>
      <c r="GT101" s="106"/>
      <c r="GU101" s="106"/>
      <c r="GV101" s="106"/>
      <c r="GW101" s="106"/>
      <c r="GX101" s="106"/>
      <c r="GY101" s="106"/>
      <c r="GZ101" s="106"/>
      <c r="HA101" s="106"/>
      <c r="HB101" s="106"/>
      <c r="HC101" s="106"/>
      <c r="HD101" s="106"/>
      <c r="HE101" s="106"/>
      <c r="HF101" s="106"/>
      <c r="HG101" s="106"/>
      <c r="HH101" s="106"/>
      <c r="HI101" s="106"/>
      <c r="HJ101" s="106"/>
      <c r="HK101" s="106"/>
      <c r="HL101" s="106"/>
      <c r="HM101" s="106"/>
      <c r="HN101" s="106"/>
      <c r="HO101" s="106"/>
      <c r="HP101" s="106"/>
      <c r="HQ101" s="106"/>
      <c r="HR101" s="106"/>
      <c r="HS101" s="106"/>
      <c r="HT101" s="106"/>
      <c r="HU101" s="106"/>
      <c r="HV101" s="106"/>
      <c r="HW101" s="106"/>
      <c r="HX101" s="106"/>
      <c r="HY101" s="106"/>
      <c r="HZ101" s="106"/>
      <c r="IA101" s="106"/>
      <c r="IB101" s="106"/>
      <c r="IC101" s="106"/>
      <c r="ID101" s="106"/>
      <c r="IE101" s="106"/>
      <c r="IF101" s="106"/>
      <c r="IG101" s="106"/>
      <c r="IH101" s="106"/>
      <c r="II101" s="106"/>
      <c r="IJ101" s="106"/>
      <c r="IK101" s="106"/>
      <c r="IL101" s="106"/>
      <c r="IM101" s="106"/>
      <c r="IN101" s="106"/>
      <c r="IO101" s="106"/>
      <c r="IP101" s="106"/>
      <c r="IQ101" s="106"/>
      <c r="IR101" s="106"/>
      <c r="IS101" s="106"/>
      <c r="IT101" s="106"/>
      <c r="IU101" s="106"/>
      <c r="IV101" s="106"/>
      <c r="IW101" s="106"/>
      <c r="IX101" s="106"/>
      <c r="IY101" s="106"/>
      <c r="IZ101" s="106"/>
      <c r="JA101" s="106"/>
      <c r="JB101" s="106"/>
      <c r="JC101" s="106"/>
      <c r="JD101" s="106"/>
      <c r="JE101" s="106"/>
      <c r="JF101" s="106"/>
      <c r="JG101" s="106"/>
      <c r="JH101" s="106"/>
      <c r="JI101" s="106"/>
      <c r="JJ101" s="106"/>
      <c r="JK101" s="106"/>
      <c r="JL101" s="106"/>
      <c r="JM101" s="106"/>
      <c r="JN101" s="106"/>
      <c r="JO101" s="106"/>
      <c r="JP101" s="106"/>
      <c r="JQ101" s="106"/>
      <c r="JR101" s="106"/>
      <c r="JS101" s="106"/>
      <c r="JT101" s="106"/>
      <c r="JU101" s="106"/>
      <c r="JV101" s="106"/>
      <c r="JW101" s="106"/>
      <c r="JX101" s="106"/>
      <c r="JY101" s="106"/>
      <c r="JZ101" s="106"/>
      <c r="KA101" s="106"/>
      <c r="KB101" s="106"/>
      <c r="KC101" s="106"/>
      <c r="KD101" s="106"/>
      <c r="KE101" s="106"/>
      <c r="KF101" s="106"/>
      <c r="KG101" s="106"/>
      <c r="KH101" s="106"/>
      <c r="KI101" s="106"/>
      <c r="KJ101" s="106"/>
      <c r="KK101" s="106"/>
      <c r="KL101" s="106"/>
      <c r="KM101" s="106"/>
      <c r="KN101" s="106"/>
      <c r="KO101" s="106"/>
      <c r="KP101" s="106"/>
      <c r="KQ101" s="106"/>
      <c r="KR101" s="106"/>
      <c r="KS101" s="106"/>
      <c r="KT101" s="106"/>
      <c r="KU101" s="106"/>
      <c r="KV101" s="106"/>
      <c r="KW101" s="106"/>
      <c r="KX101" s="106"/>
      <c r="KY101" s="106"/>
      <c r="KZ101" s="106"/>
      <c r="LA101" s="106"/>
      <c r="LB101" s="106"/>
      <c r="LC101" s="106"/>
      <c r="LD101" s="106"/>
      <c r="LE101" s="106"/>
      <c r="LF101" s="106"/>
      <c r="LG101" s="106"/>
      <c r="LH101" s="106"/>
      <c r="LI101" s="106"/>
      <c r="LJ101" s="106"/>
      <c r="LK101" s="106"/>
      <c r="LL101" s="106"/>
      <c r="LM101" s="106"/>
      <c r="LN101" s="106"/>
      <c r="LO101" s="106"/>
      <c r="LP101" s="106"/>
      <c r="LQ101" s="106"/>
      <c r="LR101" s="106"/>
      <c r="LS101" s="106"/>
      <c r="LT101" s="106"/>
      <c r="LU101" s="106"/>
      <c r="LV101" s="106"/>
      <c r="LW101" s="106"/>
      <c r="LX101" s="106"/>
      <c r="LY101" s="106"/>
      <c r="LZ101" s="106"/>
      <c r="MA101" s="106"/>
      <c r="MB101" s="106"/>
      <c r="MC101" s="106"/>
      <c r="MD101" s="106"/>
      <c r="ME101" s="106"/>
      <c r="MF101" s="106"/>
      <c r="MG101" s="106"/>
      <c r="MH101" s="106"/>
      <c r="MI101" s="106"/>
      <c r="MJ101" s="106"/>
      <c r="MK101" s="106"/>
      <c r="ML101" s="106"/>
      <c r="MM101" s="106"/>
      <c r="MN101" s="106"/>
      <c r="MO101" s="106"/>
      <c r="MP101" s="106"/>
      <c r="MQ101" s="106"/>
      <c r="MR101" s="106"/>
      <c r="MS101" s="106"/>
      <c r="MT101" s="106"/>
      <c r="MU101" s="106"/>
      <c r="MV101" s="106"/>
      <c r="MW101" s="106"/>
      <c r="MX101" s="106"/>
      <c r="MY101" s="106"/>
      <c r="MZ101" s="106"/>
      <c r="NA101" s="106"/>
      <c r="NB101" s="106"/>
      <c r="NC101" s="106"/>
      <c r="ND101" s="106"/>
      <c r="NE101" s="106"/>
      <c r="NF101" s="106"/>
      <c r="NG101" s="106"/>
      <c r="NH101" s="106"/>
      <c r="NI101" s="106"/>
      <c r="NJ101" s="106"/>
      <c r="NK101" s="106"/>
      <c r="NL101" s="106"/>
      <c r="NM101" s="106"/>
      <c r="NN101" s="106"/>
      <c r="NO101" s="106"/>
      <c r="NP101" s="106"/>
      <c r="NQ101" s="106"/>
      <c r="NR101" s="106"/>
      <c r="NS101" s="106"/>
      <c r="NT101" s="106"/>
      <c r="NU101" s="106"/>
      <c r="NV101" s="106"/>
      <c r="NW101" s="106"/>
      <c r="NX101" s="106"/>
      <c r="NY101" s="106"/>
      <c r="NZ101" s="106"/>
      <c r="OA101" s="106"/>
      <c r="OB101" s="106"/>
      <c r="OC101" s="106"/>
      <c r="OD101" s="106"/>
      <c r="OE101" s="106"/>
      <c r="OF101" s="106"/>
      <c r="OG101" s="106"/>
      <c r="OH101" s="106"/>
      <c r="OI101" s="106"/>
      <c r="OJ101" s="106"/>
      <c r="OK101" s="106"/>
      <c r="OL101" s="106"/>
      <c r="OM101" s="106"/>
      <c r="ON101" s="106"/>
      <c r="OO101" s="106"/>
      <c r="OP101" s="106"/>
      <c r="OQ101" s="106"/>
      <c r="OR101" s="106"/>
      <c r="OS101" s="106"/>
      <c r="OT101" s="106"/>
      <c r="OU101" s="106"/>
      <c r="OV101" s="106"/>
      <c r="OW101" s="106"/>
      <c r="OX101" s="106"/>
      <c r="OY101" s="106"/>
      <c r="OZ101" s="106"/>
      <c r="PA101" s="106"/>
      <c r="PB101" s="106"/>
      <c r="PC101" s="106"/>
      <c r="PD101" s="106"/>
      <c r="PE101" s="106"/>
      <c r="PF101" s="106"/>
      <c r="PG101" s="106"/>
      <c r="PH101" s="106"/>
      <c r="PI101" s="106"/>
      <c r="PJ101" s="106"/>
      <c r="PK101" s="106"/>
      <c r="PL101" s="106"/>
      <c r="PM101" s="106"/>
      <c r="PN101" s="106"/>
      <c r="PO101" s="106"/>
      <c r="PP101" s="106"/>
      <c r="PQ101" s="106"/>
      <c r="PR101" s="106"/>
      <c r="PS101" s="106"/>
      <c r="PT101" s="106"/>
      <c r="PU101" s="106"/>
      <c r="PV101" s="106"/>
      <c r="PW101" s="106"/>
      <c r="PX101" s="106"/>
      <c r="PY101" s="106"/>
      <c r="PZ101" s="106"/>
      <c r="QA101" s="106"/>
      <c r="QB101" s="106"/>
      <c r="QC101" s="106"/>
      <c r="QD101" s="106"/>
      <c r="QE101" s="106"/>
      <c r="QF101" s="106"/>
      <c r="QG101" s="106"/>
      <c r="QH101" s="106"/>
      <c r="QI101" s="106"/>
      <c r="QJ101" s="106"/>
      <c r="QK101" s="106"/>
      <c r="QL101" s="106"/>
      <c r="QM101" s="106"/>
      <c r="QN101" s="106"/>
      <c r="QO101" s="106"/>
      <c r="QP101" s="106"/>
      <c r="QQ101" s="106"/>
      <c r="QR101" s="106"/>
      <c r="QS101" s="106"/>
      <c r="QT101" s="106"/>
      <c r="QU101" s="106"/>
      <c r="QV101" s="106"/>
      <c r="QW101" s="106"/>
      <c r="QX101" s="106"/>
      <c r="QY101" s="106"/>
      <c r="QZ101" s="106"/>
      <c r="RA101" s="106"/>
      <c r="RB101" s="106"/>
      <c r="RC101" s="106"/>
      <c r="RD101" s="106"/>
      <c r="RE101" s="106"/>
      <c r="RF101" s="106"/>
      <c r="RG101" s="106"/>
      <c r="RH101" s="106"/>
      <c r="RI101" s="106"/>
      <c r="RJ101" s="106"/>
      <c r="RK101" s="106"/>
      <c r="RL101" s="106"/>
      <c r="RM101" s="106"/>
      <c r="RN101" s="106"/>
      <c r="RO101" s="106"/>
      <c r="RP101" s="106"/>
      <c r="RQ101" s="106"/>
      <c r="RR101" s="106"/>
      <c r="RS101" s="106"/>
      <c r="RT101" s="106"/>
      <c r="RU101" s="106"/>
      <c r="RV101" s="106"/>
      <c r="RW101" s="106"/>
      <c r="RX101" s="106"/>
      <c r="RY101" s="106"/>
      <c r="RZ101" s="106"/>
      <c r="SA101" s="106"/>
      <c r="SB101" s="106"/>
      <c r="SC101" s="106"/>
      <c r="SD101" s="106"/>
      <c r="SE101" s="106"/>
      <c r="SF101" s="106"/>
      <c r="SG101" s="106"/>
      <c r="SH101" s="106"/>
      <c r="SI101" s="106"/>
      <c r="SJ101" s="106"/>
      <c r="SK101" s="106"/>
      <c r="SL101" s="106"/>
      <c r="SM101" s="106"/>
      <c r="SN101" s="106"/>
      <c r="SO101" s="106"/>
      <c r="SP101" s="106"/>
      <c r="SQ101" s="106"/>
      <c r="SR101" s="106"/>
      <c r="SS101" s="106"/>
      <c r="ST101" s="106"/>
      <c r="SU101" s="106"/>
      <c r="SV101" s="106"/>
      <c r="SW101" s="106"/>
      <c r="SX101" s="106"/>
      <c r="SY101" s="106"/>
      <c r="SZ101" s="106"/>
      <c r="TA101" s="106"/>
      <c r="TB101" s="106"/>
      <c r="TC101" s="106"/>
      <c r="TD101" s="106"/>
      <c r="TE101" s="106"/>
      <c r="TF101" s="106"/>
      <c r="TG101" s="106"/>
      <c r="TH101" s="106"/>
      <c r="TI101" s="106"/>
      <c r="TJ101" s="106"/>
      <c r="TK101" s="106"/>
      <c r="TL101" s="106"/>
      <c r="TM101" s="106"/>
      <c r="TN101" s="106"/>
      <c r="TO101" s="106"/>
      <c r="TP101" s="106"/>
      <c r="TQ101" s="106"/>
      <c r="TR101" s="106"/>
      <c r="TS101" s="106"/>
      <c r="TT101" s="106"/>
      <c r="TU101" s="106"/>
      <c r="TV101" s="106"/>
      <c r="TW101" s="106"/>
      <c r="TX101" s="106"/>
      <c r="TY101" s="106"/>
      <c r="TZ101" s="106"/>
      <c r="UA101" s="106"/>
      <c r="UB101" s="106"/>
      <c r="UC101" s="106"/>
      <c r="UD101" s="106"/>
      <c r="UE101" s="106"/>
      <c r="UF101" s="106"/>
      <c r="UG101" s="106"/>
      <c r="UH101" s="106"/>
      <c r="UI101" s="106"/>
      <c r="UJ101" s="106"/>
      <c r="UK101" s="106"/>
      <c r="UL101" s="106"/>
      <c r="UM101" s="106"/>
      <c r="UN101" s="106"/>
      <c r="UO101" s="106"/>
      <c r="UP101" s="106"/>
      <c r="UQ101" s="106"/>
      <c r="UR101" s="106"/>
      <c r="US101" s="106"/>
      <c r="UT101" s="106"/>
      <c r="UU101" s="106"/>
      <c r="UV101" s="106"/>
      <c r="UW101" s="106"/>
      <c r="UX101" s="106"/>
      <c r="UY101" s="106"/>
      <c r="UZ101" s="106"/>
      <c r="VA101" s="106"/>
      <c r="VB101" s="106"/>
      <c r="VC101" s="106"/>
      <c r="VD101" s="106"/>
      <c r="VE101" s="106"/>
      <c r="VF101" s="106"/>
      <c r="VG101" s="106"/>
      <c r="VH101" s="106"/>
      <c r="VI101" s="106"/>
      <c r="VJ101" s="106"/>
      <c r="VK101" s="106"/>
      <c r="VL101" s="106"/>
      <c r="VM101" s="106"/>
      <c r="VN101" s="106"/>
      <c r="VO101" s="106"/>
      <c r="VP101" s="106"/>
      <c r="VQ101" s="106"/>
      <c r="VR101" s="106"/>
      <c r="VS101" s="106"/>
      <c r="VT101" s="106"/>
      <c r="VU101" s="106"/>
      <c r="VV101" s="106"/>
      <c r="VW101" s="106"/>
      <c r="VX101" s="106"/>
      <c r="VY101" s="106"/>
      <c r="VZ101" s="106"/>
      <c r="WA101" s="106"/>
      <c r="WB101" s="106"/>
      <c r="WC101" s="106"/>
      <c r="WD101" s="106"/>
      <c r="WE101" s="106"/>
      <c r="WF101" s="106"/>
      <c r="WG101" s="106"/>
      <c r="WH101" s="106"/>
      <c r="WI101" s="106"/>
      <c r="WJ101" s="106"/>
      <c r="WK101" s="106"/>
      <c r="WL101" s="106"/>
      <c r="WM101" s="106"/>
      <c r="WN101" s="106"/>
      <c r="WO101" s="106"/>
      <c r="WP101" s="106"/>
      <c r="WQ101" s="106"/>
      <c r="WR101" s="106"/>
      <c r="WS101" s="106"/>
      <c r="WT101" s="106"/>
      <c r="WU101" s="106"/>
      <c r="WV101" s="106"/>
      <c r="WW101" s="106"/>
      <c r="WX101" s="106"/>
      <c r="WY101" s="106"/>
      <c r="WZ101" s="106"/>
      <c r="XA101" s="106"/>
      <c r="XB101" s="106"/>
      <c r="XC101" s="106"/>
      <c r="XD101" s="106"/>
      <c r="XE101" s="106"/>
      <c r="XF101" s="106"/>
      <c r="XG101" s="106"/>
      <c r="XH101" s="106"/>
      <c r="XI101" s="106"/>
      <c r="XJ101" s="106"/>
      <c r="XK101" s="106"/>
      <c r="XL101" s="106"/>
      <c r="XM101" s="106"/>
      <c r="XN101" s="106"/>
      <c r="XO101" s="106"/>
      <c r="XP101" s="106"/>
      <c r="XQ101" s="106"/>
      <c r="XR101" s="106"/>
      <c r="XS101" s="106"/>
      <c r="XT101" s="106"/>
      <c r="XU101" s="106"/>
      <c r="XV101" s="106"/>
      <c r="XW101" s="106"/>
      <c r="XX101" s="106"/>
      <c r="XY101" s="106"/>
      <c r="XZ101" s="106"/>
      <c r="YA101" s="106"/>
      <c r="YB101" s="106"/>
      <c r="YC101" s="106"/>
      <c r="YD101" s="106"/>
      <c r="YE101" s="106"/>
      <c r="YF101" s="106"/>
      <c r="YG101" s="106"/>
      <c r="YH101" s="106"/>
      <c r="YI101" s="106"/>
      <c r="YJ101" s="106"/>
      <c r="YK101" s="106"/>
      <c r="YL101" s="106"/>
      <c r="YM101" s="106"/>
      <c r="YN101" s="106"/>
      <c r="YO101" s="106"/>
      <c r="YP101" s="106"/>
      <c r="YQ101" s="106"/>
      <c r="YR101" s="106"/>
      <c r="YS101" s="106"/>
      <c r="YT101" s="106"/>
      <c r="YU101" s="106"/>
      <c r="YV101" s="106"/>
      <c r="YW101" s="106"/>
      <c r="YX101" s="106"/>
      <c r="YY101" s="106"/>
      <c r="YZ101" s="106"/>
      <c r="ZA101" s="106"/>
      <c r="ZB101" s="106"/>
      <c r="ZC101" s="106"/>
      <c r="ZD101" s="106"/>
      <c r="ZE101" s="106"/>
      <c r="ZF101" s="106"/>
      <c r="ZG101" s="106"/>
      <c r="ZH101" s="106"/>
      <c r="ZI101" s="106"/>
      <c r="ZJ101" s="106"/>
      <c r="ZK101" s="106"/>
      <c r="ZL101" s="106"/>
      <c r="ZM101" s="106"/>
      <c r="ZN101" s="106"/>
      <c r="ZO101" s="106"/>
      <c r="ZP101" s="106"/>
      <c r="ZQ101" s="106"/>
      <c r="ZR101" s="106"/>
      <c r="ZS101" s="106"/>
      <c r="ZT101" s="106"/>
      <c r="ZU101" s="106"/>
      <c r="ZV101" s="106"/>
      <c r="ZW101" s="106"/>
      <c r="ZX101" s="106"/>
      <c r="ZY101" s="106"/>
      <c r="ZZ101" s="106"/>
      <c r="AAA101" s="106"/>
      <c r="AAB101" s="106"/>
      <c r="AAC101" s="106"/>
      <c r="AAD101" s="106"/>
      <c r="AAE101" s="106"/>
      <c r="AAF101" s="106"/>
      <c r="AAG101" s="106"/>
      <c r="AAH101" s="106"/>
      <c r="AAI101" s="106"/>
      <c r="AAJ101" s="106"/>
      <c r="AAK101" s="106"/>
      <c r="AAL101" s="106"/>
      <c r="AAM101" s="106"/>
      <c r="AAN101" s="106"/>
      <c r="AAO101" s="106"/>
      <c r="AAP101" s="106"/>
      <c r="AAQ101" s="106"/>
      <c r="AAR101" s="106"/>
      <c r="AAS101" s="106"/>
      <c r="AAT101" s="106"/>
      <c r="AAU101" s="106"/>
      <c r="AAV101" s="106"/>
      <c r="AAW101" s="106"/>
      <c r="AAX101" s="106"/>
      <c r="AAY101" s="106"/>
      <c r="AAZ101" s="106"/>
      <c r="ABA101" s="106"/>
      <c r="ABB101" s="106"/>
      <c r="ABC101" s="106"/>
      <c r="ABD101" s="106"/>
      <c r="ABE101" s="106"/>
      <c r="ABF101" s="106"/>
      <c r="ABG101" s="106"/>
      <c r="ABH101" s="106"/>
      <c r="ABI101" s="106"/>
      <c r="ABJ101" s="106"/>
      <c r="ABK101" s="106"/>
      <c r="ABL101" s="106"/>
      <c r="ABM101" s="106"/>
      <c r="ABN101" s="106"/>
      <c r="ABO101" s="106"/>
      <c r="ABP101" s="106"/>
      <c r="ABQ101" s="106"/>
      <c r="ABR101" s="106"/>
      <c r="ABS101" s="106"/>
      <c r="ABT101" s="106"/>
      <c r="ABU101" s="106"/>
      <c r="ABV101" s="106"/>
      <c r="ABW101" s="106"/>
      <c r="ABX101" s="106"/>
      <c r="ABY101" s="106"/>
      <c r="ABZ101" s="106"/>
      <c r="ACA101" s="106"/>
      <c r="ACB101" s="106"/>
      <c r="ACC101" s="106"/>
      <c r="ACD101" s="106"/>
      <c r="ACE101" s="106"/>
      <c r="ACF101" s="106"/>
      <c r="ACG101" s="106"/>
      <c r="ACH101" s="106"/>
      <c r="ACI101" s="106"/>
      <c r="ACJ101" s="106"/>
      <c r="ACK101" s="106"/>
      <c r="ACL101" s="106"/>
      <c r="ACM101" s="106"/>
      <c r="ACN101" s="106"/>
      <c r="ACO101" s="106"/>
      <c r="ACP101" s="106"/>
      <c r="ACQ101" s="106"/>
      <c r="ACR101" s="106"/>
      <c r="ACS101" s="106"/>
      <c r="ACT101" s="106"/>
      <c r="ACU101" s="106"/>
      <c r="ACV101" s="106"/>
      <c r="ACW101" s="106"/>
      <c r="ACX101" s="106"/>
      <c r="ACY101" s="106"/>
      <c r="ACZ101" s="106"/>
      <c r="ADA101" s="106"/>
      <c r="ADB101" s="106"/>
      <c r="ADC101" s="106"/>
      <c r="ADD101" s="106"/>
      <c r="ADE101" s="106"/>
      <c r="ADF101" s="106"/>
      <c r="ADG101" s="106"/>
      <c r="ADH101" s="106"/>
      <c r="ADI101" s="106"/>
      <c r="ADJ101" s="106"/>
      <c r="ADK101" s="106"/>
      <c r="ADL101" s="106"/>
      <c r="ADM101" s="106"/>
      <c r="ADN101" s="106"/>
      <c r="ADO101" s="106"/>
      <c r="ADP101" s="106"/>
      <c r="ADQ101" s="106"/>
      <c r="ADR101" s="106"/>
      <c r="ADS101" s="106"/>
      <c r="ADT101" s="106"/>
      <c r="ADU101" s="106"/>
      <c r="ADV101" s="106"/>
      <c r="ADW101" s="106"/>
      <c r="ADX101" s="106"/>
      <c r="ADY101" s="106"/>
      <c r="ADZ101" s="106"/>
      <c r="AEA101" s="106"/>
      <c r="AEB101" s="106"/>
      <c r="AEC101" s="106"/>
      <c r="AED101" s="106"/>
      <c r="AEE101" s="106"/>
      <c r="AEF101" s="106"/>
      <c r="AEG101" s="106"/>
      <c r="AEH101" s="106"/>
      <c r="AEI101" s="106"/>
      <c r="AEJ101" s="106"/>
      <c r="AEK101" s="106"/>
      <c r="AEL101" s="106"/>
      <c r="AEM101" s="106"/>
      <c r="AEN101" s="106"/>
      <c r="AEO101" s="106"/>
      <c r="AEP101" s="106"/>
      <c r="AEQ101" s="106"/>
      <c r="AER101" s="106"/>
      <c r="AES101" s="106"/>
      <c r="AET101" s="106"/>
      <c r="AEU101" s="106"/>
      <c r="AEV101" s="106"/>
      <c r="AEW101" s="106"/>
      <c r="AEX101" s="106"/>
      <c r="AEY101" s="106"/>
      <c r="AEZ101" s="106"/>
      <c r="AFA101" s="106"/>
      <c r="AFB101" s="106"/>
      <c r="AFC101" s="106"/>
      <c r="AFD101" s="106"/>
      <c r="AFE101" s="106"/>
      <c r="AFF101" s="106"/>
      <c r="AFG101" s="106"/>
      <c r="AFH101" s="106"/>
      <c r="AFI101" s="106"/>
      <c r="AFJ101" s="106"/>
      <c r="AFK101" s="106"/>
      <c r="AFL101" s="106"/>
      <c r="AFM101" s="106"/>
      <c r="AFN101" s="106"/>
      <c r="AFO101" s="106"/>
      <c r="AFP101" s="106"/>
      <c r="AFQ101" s="106"/>
      <c r="AFR101" s="106"/>
      <c r="AFS101" s="106"/>
      <c r="AFT101" s="106"/>
      <c r="AFU101" s="106"/>
      <c r="AFV101" s="106"/>
      <c r="AFW101" s="106"/>
      <c r="AFX101" s="106"/>
      <c r="AFY101" s="106"/>
      <c r="AFZ101" s="106"/>
      <c r="AGA101" s="106"/>
      <c r="AGB101" s="106"/>
      <c r="AGC101" s="106"/>
      <c r="AGD101" s="106"/>
      <c r="AGE101" s="106"/>
      <c r="AGF101" s="106"/>
      <c r="AGG101" s="106"/>
      <c r="AGH101" s="106"/>
      <c r="AGI101" s="106"/>
      <c r="AGJ101" s="106"/>
      <c r="AGK101" s="106"/>
      <c r="AGL101" s="106"/>
      <c r="AGM101" s="106"/>
      <c r="AGN101" s="106"/>
      <c r="AGO101" s="106"/>
      <c r="AGP101" s="106"/>
      <c r="AGQ101" s="106"/>
      <c r="AGR101" s="106"/>
      <c r="AGS101" s="106"/>
      <c r="AGT101" s="106"/>
      <c r="AGU101" s="106"/>
      <c r="AGV101" s="106"/>
      <c r="AGW101" s="106"/>
      <c r="AGX101" s="106"/>
      <c r="AGY101" s="106"/>
      <c r="AGZ101" s="106"/>
      <c r="AHA101" s="106"/>
      <c r="AHB101" s="106"/>
      <c r="AHC101" s="106"/>
      <c r="AHD101" s="106"/>
      <c r="AHE101" s="106"/>
      <c r="AHF101" s="106"/>
      <c r="AHG101" s="106"/>
      <c r="AHH101" s="106"/>
      <c r="AHI101" s="106"/>
      <c r="AHJ101" s="106"/>
      <c r="AHK101" s="106"/>
      <c r="AHL101" s="106"/>
      <c r="AHM101" s="106"/>
      <c r="AHN101" s="106"/>
      <c r="AHO101" s="106"/>
      <c r="AHP101" s="106"/>
      <c r="AHQ101" s="106"/>
      <c r="AHR101" s="106"/>
      <c r="AHS101" s="106"/>
      <c r="AHT101" s="106"/>
      <c r="AHU101" s="106"/>
      <c r="AHV101" s="106"/>
      <c r="AHW101" s="106"/>
      <c r="AHX101" s="106"/>
      <c r="AHY101" s="106"/>
      <c r="AHZ101" s="106"/>
      <c r="AIA101" s="106"/>
      <c r="AIB101" s="106"/>
      <c r="AIC101" s="106"/>
      <c r="AID101" s="106"/>
      <c r="AIE101" s="106"/>
      <c r="AIF101" s="106"/>
      <c r="AIG101" s="106"/>
      <c r="AIH101" s="106"/>
      <c r="AII101" s="106"/>
      <c r="AIJ101" s="106"/>
      <c r="AIK101" s="106"/>
      <c r="AIL101" s="106"/>
      <c r="AIM101" s="106"/>
      <c r="AIN101" s="106"/>
      <c r="AIO101" s="106"/>
      <c r="AIP101" s="106"/>
      <c r="AIQ101" s="106"/>
      <c r="AIR101" s="106"/>
      <c r="AIS101" s="106"/>
      <c r="AIT101" s="106"/>
      <c r="AIU101" s="106"/>
      <c r="AIV101" s="106"/>
      <c r="AIW101" s="106"/>
      <c r="AIX101" s="106"/>
      <c r="AIY101" s="106"/>
      <c r="AIZ101" s="106"/>
      <c r="AJA101" s="106"/>
      <c r="AJB101" s="106"/>
      <c r="AJC101" s="106"/>
      <c r="AJD101" s="106"/>
      <c r="AJE101" s="106"/>
      <c r="AJF101" s="106"/>
      <c r="AJG101" s="106"/>
      <c r="AJH101" s="106"/>
      <c r="AJI101" s="106"/>
      <c r="AJJ101" s="106"/>
      <c r="AJK101" s="106"/>
      <c r="AJL101" s="106"/>
      <c r="AJM101" s="106"/>
      <c r="AJN101" s="106"/>
      <c r="AJO101" s="106"/>
      <c r="AJP101" s="106"/>
      <c r="AJQ101" s="106"/>
      <c r="AJR101" s="106"/>
      <c r="AJS101" s="106"/>
      <c r="AJT101" s="106"/>
      <c r="AJU101" s="106"/>
      <c r="AJV101" s="106"/>
      <c r="AJW101" s="106"/>
      <c r="AJX101" s="106"/>
      <c r="AJY101" s="106"/>
      <c r="AJZ101" s="106"/>
      <c r="AKA101" s="106"/>
      <c r="AKB101" s="106"/>
      <c r="AKC101" s="106"/>
      <c r="AKD101" s="106"/>
      <c r="AKE101" s="106"/>
      <c r="AKF101" s="106"/>
      <c r="AKG101" s="106"/>
      <c r="AKH101" s="106"/>
      <c r="AKI101" s="106"/>
      <c r="AKJ101" s="106"/>
      <c r="AKK101" s="106"/>
      <c r="AKL101" s="106"/>
      <c r="AKM101" s="106"/>
      <c r="AKN101" s="106"/>
      <c r="AKO101" s="106"/>
      <c r="AKP101" s="106"/>
      <c r="AKQ101" s="106"/>
      <c r="AKR101" s="106"/>
      <c r="AKS101" s="106"/>
      <c r="AKT101" s="106"/>
      <c r="AKU101" s="106"/>
      <c r="AKV101" s="106"/>
      <c r="AKW101" s="106"/>
      <c r="AKX101" s="106"/>
      <c r="AKY101" s="106"/>
      <c r="AKZ101" s="106"/>
      <c r="ALA101" s="106"/>
      <c r="ALB101" s="106"/>
      <c r="ALC101" s="106"/>
      <c r="ALD101" s="106"/>
      <c r="ALE101" s="106"/>
      <c r="ALF101" s="106"/>
      <c r="ALG101" s="106"/>
      <c r="ALH101" s="106"/>
      <c r="ALI101" s="106"/>
      <c r="ALJ101" s="106"/>
      <c r="ALK101" s="106"/>
      <c r="ALL101" s="106"/>
      <c r="ALM101" s="106"/>
      <c r="ALN101" s="106"/>
      <c r="ALO101" s="106"/>
      <c r="ALP101" s="106"/>
      <c r="ALQ101" s="106"/>
      <c r="ALR101" s="106"/>
      <c r="ALS101" s="106"/>
      <c r="ALT101" s="106"/>
      <c r="ALU101" s="106"/>
      <c r="ALV101" s="106"/>
      <c r="ALW101" s="106"/>
      <c r="ALX101" s="106"/>
      <c r="ALY101" s="106"/>
      <c r="ALZ101" s="106"/>
      <c r="AMA101" s="106"/>
      <c r="AMB101" s="106"/>
      <c r="AMC101" s="106"/>
      <c r="AMD101" s="106"/>
      <c r="AME101" s="106"/>
      <c r="AMF101" s="106"/>
      <c r="AMG101" s="106"/>
      <c r="AMH101" s="106"/>
      <c r="AMI101" s="106"/>
      <c r="AMJ101" s="106"/>
      <c r="AMK101" s="106"/>
      <c r="AML101" s="106"/>
      <c r="AMM101" s="106"/>
      <c r="AMN101" s="106"/>
      <c r="AMO101" s="106"/>
      <c r="AMP101" s="106"/>
      <c r="AMQ101" s="106"/>
      <c r="AMR101" s="106"/>
      <c r="AMS101" s="106"/>
      <c r="AMT101" s="106"/>
      <c r="AMU101" s="106"/>
      <c r="AMV101" s="106"/>
      <c r="AMW101" s="106"/>
      <c r="AMX101" s="106"/>
      <c r="AMY101" s="106"/>
      <c r="AMZ101" s="106"/>
      <c r="ANA101" s="106"/>
      <c r="ANB101" s="106"/>
      <c r="ANC101" s="106"/>
      <c r="AND101" s="106"/>
      <c r="ANE101" s="106"/>
      <c r="ANF101" s="106"/>
      <c r="ANG101" s="106"/>
      <c r="ANH101" s="106"/>
      <c r="ANI101" s="106"/>
      <c r="ANJ101" s="106"/>
      <c r="ANK101" s="106"/>
      <c r="ANL101" s="106"/>
      <c r="ANM101" s="106"/>
      <c r="ANN101" s="106"/>
      <c r="ANO101" s="106"/>
      <c r="ANP101" s="106"/>
      <c r="ANQ101" s="106"/>
      <c r="ANR101" s="106"/>
      <c r="ANS101" s="106"/>
      <c r="ANT101" s="106"/>
      <c r="ANU101" s="106"/>
      <c r="ANV101" s="106"/>
      <c r="ANW101" s="106"/>
      <c r="ANX101" s="106"/>
      <c r="ANY101" s="106"/>
      <c r="ANZ101" s="106"/>
      <c r="AOA101" s="106"/>
      <c r="AOB101" s="106"/>
      <c r="AOC101" s="106"/>
      <c r="AOD101" s="106"/>
      <c r="AOE101" s="106"/>
      <c r="AOF101" s="106"/>
      <c r="AOG101" s="106"/>
      <c r="AOH101" s="106"/>
      <c r="AOI101" s="106"/>
      <c r="AOJ101" s="106"/>
      <c r="AOK101" s="106"/>
      <c r="AOL101" s="106"/>
      <c r="AOM101" s="106"/>
      <c r="AON101" s="106"/>
      <c r="AOO101" s="106"/>
      <c r="AOP101" s="106"/>
      <c r="AOQ101" s="106"/>
      <c r="AOR101" s="106"/>
      <c r="AOS101" s="106"/>
      <c r="AOT101" s="106"/>
      <c r="AOU101" s="106"/>
      <c r="AOV101" s="106"/>
      <c r="AOW101" s="106"/>
      <c r="AOX101" s="106"/>
      <c r="AOY101" s="106"/>
      <c r="AOZ101" s="106"/>
      <c r="APA101" s="106"/>
      <c r="APB101" s="106"/>
      <c r="APC101" s="106"/>
      <c r="APD101" s="106"/>
      <c r="APE101" s="106"/>
      <c r="APF101" s="106"/>
      <c r="APG101" s="106"/>
      <c r="APH101" s="106"/>
      <c r="API101" s="106"/>
      <c r="APJ101" s="106"/>
      <c r="APK101" s="106"/>
      <c r="APL101" s="106"/>
      <c r="APM101" s="106"/>
      <c r="APN101" s="106"/>
      <c r="APO101" s="106"/>
      <c r="APP101" s="106"/>
      <c r="APQ101" s="106"/>
      <c r="APR101" s="106"/>
      <c r="APS101" s="106"/>
      <c r="APT101" s="106"/>
      <c r="APU101" s="106"/>
      <c r="APV101" s="106"/>
      <c r="APW101" s="106"/>
      <c r="APX101" s="106"/>
      <c r="APY101" s="106"/>
      <c r="APZ101" s="106"/>
      <c r="AQA101" s="106"/>
      <c r="AQB101" s="106"/>
      <c r="AQC101" s="106"/>
      <c r="AQD101" s="106"/>
      <c r="AQE101" s="106"/>
      <c r="AQF101" s="106"/>
      <c r="AQG101" s="106"/>
      <c r="AQH101" s="106"/>
      <c r="AQI101" s="106"/>
      <c r="AQJ101" s="106"/>
      <c r="AQK101" s="106"/>
      <c r="AQL101" s="106"/>
      <c r="AQM101" s="106"/>
      <c r="AQN101" s="106"/>
      <c r="AQO101" s="106"/>
      <c r="AQP101" s="106"/>
      <c r="AQQ101" s="106"/>
      <c r="AQR101" s="106"/>
      <c r="AQS101" s="106"/>
      <c r="AQT101" s="106"/>
      <c r="AQU101" s="106"/>
      <c r="AQV101" s="106"/>
      <c r="AQW101" s="106"/>
      <c r="AQX101" s="106"/>
      <c r="AQY101" s="106"/>
      <c r="AQZ101" s="106"/>
      <c r="ARA101" s="106"/>
      <c r="ARB101" s="106"/>
      <c r="ARC101" s="106"/>
      <c r="ARD101" s="106"/>
      <c r="ARE101" s="106"/>
      <c r="ARF101" s="106"/>
      <c r="ARG101" s="106"/>
      <c r="ARH101" s="106"/>
      <c r="ARI101" s="106"/>
      <c r="ARJ101" s="106"/>
      <c r="ARK101" s="106"/>
      <c r="ARL101" s="106"/>
      <c r="ARM101" s="106"/>
      <c r="ARN101" s="106"/>
      <c r="ARO101" s="106"/>
      <c r="ARP101" s="106"/>
      <c r="ARQ101" s="106"/>
      <c r="ARR101" s="106"/>
      <c r="ARS101" s="106"/>
      <c r="ART101" s="106"/>
      <c r="ARU101" s="106"/>
      <c r="ARV101" s="106"/>
      <c r="ARW101" s="106"/>
      <c r="ARX101" s="106"/>
      <c r="ARY101" s="106"/>
      <c r="ARZ101" s="106"/>
      <c r="ASA101" s="106"/>
      <c r="ASB101" s="106"/>
      <c r="ASC101" s="106"/>
      <c r="ASD101" s="106"/>
      <c r="ASE101" s="106"/>
      <c r="ASF101" s="106"/>
      <c r="ASG101" s="106"/>
      <c r="ASH101" s="106"/>
      <c r="ASI101" s="106"/>
      <c r="ASJ101" s="106"/>
      <c r="ASK101" s="106"/>
      <c r="ASL101" s="106"/>
      <c r="ASM101" s="106"/>
      <c r="ASN101" s="106"/>
      <c r="ASO101" s="106"/>
      <c r="ASP101" s="106"/>
      <c r="ASQ101" s="106"/>
      <c r="ASR101" s="106"/>
      <c r="ASS101" s="106"/>
      <c r="AST101" s="106"/>
      <c r="ASU101" s="106"/>
      <c r="ASV101" s="106"/>
      <c r="ASW101" s="106"/>
      <c r="ASX101" s="106"/>
      <c r="ASY101" s="106"/>
      <c r="ASZ101" s="106"/>
      <c r="ATA101" s="106"/>
      <c r="ATB101" s="106"/>
      <c r="ATC101" s="106"/>
      <c r="ATD101" s="106"/>
      <c r="ATE101" s="106"/>
      <c r="ATF101" s="106"/>
      <c r="ATG101" s="106"/>
      <c r="ATH101" s="106"/>
      <c r="ATI101" s="106"/>
      <c r="ATJ101" s="106"/>
      <c r="ATK101" s="106"/>
      <c r="ATL101" s="106"/>
      <c r="ATM101" s="106"/>
      <c r="ATN101" s="106"/>
      <c r="ATO101" s="106"/>
      <c r="ATP101" s="106"/>
      <c r="ATQ101" s="106"/>
      <c r="ATR101" s="106"/>
      <c r="ATS101" s="106"/>
      <c r="ATT101" s="106"/>
      <c r="ATU101" s="106"/>
      <c r="ATV101" s="106"/>
      <c r="ATW101" s="106"/>
      <c r="ATX101" s="106"/>
      <c r="ATY101" s="106"/>
      <c r="ATZ101" s="106"/>
      <c r="AUA101" s="106"/>
      <c r="AUB101" s="106"/>
      <c r="AUC101" s="106"/>
      <c r="AUD101" s="106"/>
      <c r="AUE101" s="106"/>
      <c r="AUF101" s="106"/>
      <c r="AUG101" s="106"/>
      <c r="AUH101" s="106"/>
      <c r="AUI101" s="106"/>
      <c r="AUJ101" s="106"/>
      <c r="AUK101" s="106"/>
      <c r="AUL101" s="106"/>
      <c r="AUM101" s="106"/>
      <c r="AUN101" s="106"/>
      <c r="AUO101" s="106"/>
      <c r="AUP101" s="106"/>
      <c r="AUQ101" s="106"/>
      <c r="AUR101" s="106"/>
      <c r="AUS101" s="106"/>
      <c r="AUT101" s="106"/>
      <c r="AUU101" s="106"/>
      <c r="AUV101" s="106"/>
      <c r="AUW101" s="106"/>
      <c r="AUX101" s="106"/>
      <c r="AUY101" s="106"/>
      <c r="AUZ101" s="106"/>
      <c r="AVA101" s="106"/>
      <c r="AVB101" s="106"/>
      <c r="AVC101" s="106"/>
      <c r="AVD101" s="106"/>
      <c r="AVE101" s="106"/>
      <c r="AVF101" s="106"/>
      <c r="AVG101" s="106"/>
      <c r="AVH101" s="106"/>
      <c r="AVI101" s="106"/>
      <c r="AVJ101" s="106"/>
      <c r="AVK101" s="106"/>
      <c r="AVL101" s="106"/>
      <c r="AVM101" s="106"/>
      <c r="AVN101" s="106"/>
      <c r="AVO101" s="106"/>
      <c r="AVP101" s="106"/>
      <c r="AVQ101" s="106"/>
      <c r="AVR101" s="106"/>
      <c r="AVS101" s="106"/>
      <c r="AVT101" s="106"/>
      <c r="AVU101" s="106"/>
      <c r="AVV101" s="106"/>
      <c r="AVW101" s="106"/>
      <c r="AVX101" s="106"/>
      <c r="AVY101" s="106"/>
      <c r="AVZ101" s="106"/>
      <c r="AWA101" s="106"/>
      <c r="AWB101" s="106"/>
      <c r="AWC101" s="106"/>
      <c r="AWD101" s="106"/>
      <c r="AWE101" s="106"/>
      <c r="AWF101" s="106"/>
      <c r="AWG101" s="106"/>
      <c r="AWH101" s="106"/>
      <c r="AWI101" s="106"/>
      <c r="AWJ101" s="106"/>
      <c r="AWK101" s="106"/>
      <c r="AWL101" s="106"/>
      <c r="AWM101" s="106"/>
      <c r="AWN101" s="106"/>
      <c r="AWO101" s="106"/>
      <c r="AWP101" s="106"/>
      <c r="AWQ101" s="106"/>
      <c r="AWR101" s="106"/>
      <c r="AWS101" s="106"/>
      <c r="AWT101" s="106"/>
      <c r="AWU101" s="106"/>
      <c r="AWV101" s="106"/>
      <c r="AWW101" s="106"/>
      <c r="AWX101" s="106"/>
      <c r="AWY101" s="106"/>
      <c r="AWZ101" s="106"/>
      <c r="AXA101" s="106"/>
      <c r="AXB101" s="106"/>
      <c r="AXC101" s="106"/>
      <c r="AXD101" s="106"/>
      <c r="AXE101" s="106"/>
      <c r="AXF101" s="106"/>
      <c r="AXG101" s="106"/>
      <c r="AXH101" s="106"/>
      <c r="AXI101" s="106"/>
      <c r="AXJ101" s="106"/>
      <c r="AXK101" s="106"/>
      <c r="AXL101" s="106"/>
      <c r="AXM101" s="106"/>
      <c r="AXN101" s="106"/>
      <c r="AXO101" s="106"/>
      <c r="AXP101" s="106"/>
      <c r="AXQ101" s="106"/>
      <c r="AXR101" s="106"/>
      <c r="AXS101" s="106"/>
      <c r="AXT101" s="106"/>
      <c r="AXU101" s="106"/>
      <c r="AXV101" s="106"/>
      <c r="AXW101" s="106"/>
      <c r="AXX101" s="106"/>
      <c r="AXY101" s="106"/>
      <c r="AXZ101" s="106"/>
      <c r="AYA101" s="106"/>
      <c r="AYB101" s="106"/>
      <c r="AYC101" s="106"/>
      <c r="AYD101" s="106"/>
      <c r="AYE101" s="106"/>
      <c r="AYF101" s="106"/>
      <c r="AYG101" s="106"/>
      <c r="AYH101" s="106"/>
      <c r="AYI101" s="106"/>
      <c r="AYJ101" s="106"/>
      <c r="AYK101" s="106"/>
      <c r="AYL101" s="106"/>
      <c r="AYM101" s="106"/>
      <c r="AYN101" s="106"/>
      <c r="AYO101" s="106"/>
      <c r="AYP101" s="106"/>
      <c r="AYQ101" s="106"/>
      <c r="AYR101" s="106"/>
      <c r="AYS101" s="106"/>
      <c r="AYT101" s="106"/>
      <c r="AYU101" s="106"/>
      <c r="AYV101" s="106"/>
      <c r="AYW101" s="106"/>
      <c r="AYX101" s="106"/>
      <c r="AYY101" s="106"/>
      <c r="AYZ101" s="106"/>
      <c r="AZA101" s="106"/>
      <c r="AZB101" s="106"/>
      <c r="AZC101" s="106"/>
      <c r="AZD101" s="106"/>
      <c r="AZE101" s="106"/>
      <c r="AZF101" s="106"/>
      <c r="AZG101" s="106"/>
      <c r="AZH101" s="106"/>
      <c r="AZI101" s="106"/>
      <c r="AZJ101" s="106"/>
      <c r="AZK101" s="106"/>
      <c r="AZL101" s="106"/>
      <c r="AZM101" s="106"/>
      <c r="AZN101" s="106"/>
      <c r="AZO101" s="106"/>
      <c r="AZP101" s="106"/>
      <c r="AZQ101" s="106"/>
      <c r="AZR101" s="106"/>
      <c r="AZS101" s="106"/>
      <c r="AZT101" s="106"/>
      <c r="AZU101" s="106"/>
      <c r="AZV101" s="106"/>
      <c r="AZW101" s="106"/>
      <c r="AZX101" s="106"/>
      <c r="AZY101" s="106"/>
      <c r="AZZ101" s="106"/>
      <c r="BAA101" s="106"/>
      <c r="BAB101" s="106"/>
      <c r="BAC101" s="106"/>
      <c r="BAD101" s="106"/>
      <c r="BAE101" s="106"/>
      <c r="BAF101" s="106"/>
      <c r="BAG101" s="106"/>
      <c r="BAH101" s="106"/>
      <c r="BAI101" s="106"/>
      <c r="BAJ101" s="106"/>
      <c r="BAK101" s="106"/>
      <c r="BAL101" s="106"/>
      <c r="BAM101" s="106"/>
      <c r="BAN101" s="106"/>
      <c r="BAO101" s="106"/>
      <c r="BAP101" s="106"/>
      <c r="BAQ101" s="106"/>
      <c r="BAR101" s="106"/>
      <c r="BAS101" s="106"/>
      <c r="BAT101" s="106"/>
      <c r="BAU101" s="106"/>
      <c r="BAV101" s="106"/>
      <c r="BAW101" s="106"/>
      <c r="BAX101" s="106"/>
      <c r="BAY101" s="106"/>
      <c r="BAZ101" s="106"/>
      <c r="BBA101" s="106"/>
      <c r="BBB101" s="106"/>
      <c r="BBC101" s="106"/>
      <c r="BBD101" s="106"/>
      <c r="BBE101" s="106"/>
      <c r="BBF101" s="106"/>
      <c r="BBG101" s="106"/>
      <c r="BBH101" s="106"/>
      <c r="BBI101" s="106"/>
      <c r="BBJ101" s="106"/>
      <c r="BBK101" s="106"/>
      <c r="BBL101" s="106"/>
      <c r="BBM101" s="106"/>
      <c r="BBN101" s="106"/>
      <c r="BBO101" s="106"/>
      <c r="BBP101" s="106"/>
      <c r="BBQ101" s="106"/>
      <c r="BBR101" s="106"/>
      <c r="BBS101" s="106"/>
      <c r="BBT101" s="106"/>
      <c r="BBU101" s="106"/>
      <c r="BBV101" s="106"/>
      <c r="BBW101" s="106"/>
      <c r="BBX101" s="106"/>
      <c r="BBY101" s="106"/>
      <c r="BBZ101" s="106"/>
      <c r="BCA101" s="106"/>
      <c r="BCB101" s="106"/>
      <c r="BCC101" s="106"/>
      <c r="BCD101" s="106"/>
      <c r="BCE101" s="106"/>
      <c r="BCF101" s="106"/>
      <c r="BCG101" s="106"/>
      <c r="BCH101" s="106"/>
      <c r="BCI101" s="106"/>
      <c r="BCJ101" s="106"/>
      <c r="BCK101" s="106"/>
      <c r="BCL101" s="106"/>
      <c r="BCM101" s="106"/>
      <c r="BCN101" s="106"/>
      <c r="BCO101" s="106"/>
      <c r="BCP101" s="106"/>
      <c r="BCQ101" s="106"/>
      <c r="BCR101" s="106"/>
      <c r="BCS101" s="106"/>
      <c r="BCT101" s="106"/>
      <c r="BCU101" s="106"/>
      <c r="BCV101" s="106"/>
      <c r="BCW101" s="106"/>
      <c r="BCX101" s="106"/>
      <c r="BCY101" s="106"/>
      <c r="BCZ101" s="106"/>
      <c r="BDA101" s="106"/>
      <c r="BDB101" s="106"/>
      <c r="BDC101" s="106"/>
      <c r="BDD101" s="106"/>
      <c r="BDE101" s="106"/>
      <c r="BDF101" s="106"/>
      <c r="BDG101" s="106"/>
      <c r="BDH101" s="106"/>
      <c r="BDI101" s="106"/>
      <c r="BDJ101" s="106"/>
      <c r="BDK101" s="106"/>
      <c r="BDL101" s="106"/>
      <c r="BDM101" s="106"/>
      <c r="BDN101" s="106"/>
      <c r="BDO101" s="106"/>
      <c r="BDP101" s="106"/>
      <c r="BDQ101" s="106"/>
      <c r="BDR101" s="106"/>
      <c r="BDS101" s="106"/>
      <c r="BDT101" s="106"/>
      <c r="BDU101" s="106"/>
      <c r="BDV101" s="106"/>
      <c r="BDW101" s="106"/>
      <c r="BDX101" s="106"/>
      <c r="BDY101" s="106"/>
      <c r="BDZ101" s="106"/>
      <c r="BEA101" s="106"/>
      <c r="BEB101" s="106"/>
      <c r="BEC101" s="106"/>
      <c r="BED101" s="106"/>
      <c r="BEE101" s="106"/>
      <c r="BEF101" s="106"/>
      <c r="BEG101" s="106"/>
      <c r="BEH101" s="106"/>
      <c r="BEI101" s="106"/>
      <c r="BEJ101" s="106"/>
      <c r="BEK101" s="106"/>
      <c r="BEL101" s="106"/>
      <c r="BEM101" s="106"/>
      <c r="BEN101" s="106"/>
      <c r="BEO101" s="106"/>
      <c r="BEP101" s="106"/>
      <c r="BEQ101" s="106"/>
      <c r="BER101" s="106"/>
      <c r="BES101" s="106"/>
      <c r="BET101" s="106"/>
      <c r="BEU101" s="106"/>
      <c r="BEV101" s="106"/>
      <c r="BEW101" s="106"/>
      <c r="BEX101" s="106"/>
      <c r="BEY101" s="106"/>
      <c r="BEZ101" s="106"/>
      <c r="BFA101" s="106"/>
      <c r="BFB101" s="106"/>
      <c r="BFC101" s="106"/>
      <c r="BFD101" s="106"/>
      <c r="BFE101" s="106"/>
      <c r="BFF101" s="106"/>
      <c r="BFG101" s="106"/>
      <c r="BFH101" s="106"/>
      <c r="BFI101" s="106"/>
      <c r="BFJ101" s="106"/>
      <c r="BFK101" s="106"/>
      <c r="BFL101" s="106"/>
      <c r="BFM101" s="106"/>
      <c r="BFN101" s="106"/>
      <c r="BFO101" s="106"/>
      <c r="BFP101" s="106"/>
      <c r="BFQ101" s="106"/>
      <c r="BFR101" s="106"/>
      <c r="BFS101" s="106"/>
      <c r="BFT101" s="106"/>
      <c r="BFU101" s="106"/>
      <c r="BFV101" s="106"/>
      <c r="BFW101" s="106"/>
      <c r="BFX101" s="106"/>
      <c r="BFY101" s="106"/>
      <c r="BFZ101" s="106"/>
      <c r="BGA101" s="106"/>
      <c r="BGB101" s="106"/>
      <c r="BGC101" s="106"/>
      <c r="BGD101" s="106"/>
      <c r="BGE101" s="106"/>
      <c r="BGF101" s="106"/>
      <c r="BGG101" s="106"/>
      <c r="BGH101" s="106"/>
      <c r="BGI101" s="106"/>
      <c r="BGJ101" s="106"/>
      <c r="BGK101" s="106"/>
      <c r="BGL101" s="106"/>
      <c r="BGM101" s="106"/>
      <c r="BGN101" s="106"/>
      <c r="BGO101" s="106"/>
      <c r="BGP101" s="106"/>
      <c r="BGQ101" s="106"/>
      <c r="BGR101" s="106"/>
      <c r="BGS101" s="106"/>
      <c r="BGT101" s="106"/>
      <c r="BGU101" s="106"/>
      <c r="BGV101" s="106"/>
      <c r="BGW101" s="106"/>
      <c r="BGX101" s="106"/>
      <c r="BGY101" s="106"/>
      <c r="BGZ101" s="106"/>
      <c r="BHA101" s="106"/>
      <c r="BHB101" s="106"/>
      <c r="BHC101" s="106"/>
      <c r="BHD101" s="106"/>
      <c r="BHE101" s="106"/>
      <c r="BHF101" s="106"/>
      <c r="BHG101" s="106"/>
      <c r="BHH101" s="106"/>
      <c r="BHI101" s="106"/>
      <c r="BHJ101" s="106"/>
      <c r="BHK101" s="106"/>
      <c r="BHL101" s="106"/>
      <c r="BHM101" s="106"/>
      <c r="BHN101" s="106"/>
      <c r="BHO101" s="106"/>
      <c r="BHP101" s="106"/>
      <c r="BHQ101" s="106"/>
      <c r="BHR101" s="106"/>
      <c r="BHS101" s="106"/>
      <c r="BHT101" s="106"/>
      <c r="BHU101" s="106"/>
      <c r="BHV101" s="106"/>
      <c r="BHW101" s="106"/>
      <c r="BHX101" s="106"/>
      <c r="BHY101" s="106"/>
      <c r="BHZ101" s="106"/>
      <c r="BIA101" s="106"/>
      <c r="BIB101" s="106"/>
      <c r="BIC101" s="106"/>
      <c r="BID101" s="106"/>
      <c r="BIE101" s="106"/>
      <c r="BIF101" s="106"/>
      <c r="BIG101" s="106"/>
      <c r="BIH101" s="106"/>
      <c r="BII101" s="106"/>
      <c r="BIJ101" s="106"/>
      <c r="BIK101" s="106"/>
      <c r="BIL101" s="106"/>
      <c r="BIM101" s="106"/>
      <c r="BIN101" s="106"/>
      <c r="BIO101" s="106"/>
      <c r="BIP101" s="106"/>
      <c r="BIQ101" s="106"/>
      <c r="BIR101" s="106"/>
      <c r="BIS101" s="106"/>
      <c r="BIT101" s="106"/>
      <c r="BIU101" s="106"/>
      <c r="BIV101" s="106"/>
      <c r="BIW101" s="106"/>
      <c r="BIX101" s="106"/>
      <c r="BIY101" s="106"/>
      <c r="BIZ101" s="106"/>
      <c r="BJA101" s="106"/>
      <c r="BJB101" s="106"/>
      <c r="BJC101" s="106"/>
      <c r="BJD101" s="106"/>
      <c r="BJE101" s="106"/>
      <c r="BJF101" s="106"/>
      <c r="BJG101" s="106"/>
      <c r="BJH101" s="106"/>
      <c r="BJI101" s="106"/>
      <c r="BJJ101" s="106"/>
      <c r="BJK101" s="106"/>
      <c r="BJL101" s="106"/>
      <c r="BJM101" s="106"/>
      <c r="BJN101" s="106"/>
      <c r="BJO101" s="106"/>
      <c r="BJP101" s="106"/>
      <c r="BJQ101" s="106"/>
      <c r="BJR101" s="106"/>
      <c r="BJS101" s="106"/>
      <c r="BJT101" s="106"/>
      <c r="BJU101" s="106"/>
      <c r="BJV101" s="106"/>
      <c r="BJW101" s="106"/>
      <c r="BJX101" s="106"/>
      <c r="BJY101" s="106"/>
      <c r="BJZ101" s="106"/>
      <c r="BKA101" s="106"/>
      <c r="BKB101" s="106"/>
      <c r="BKC101" s="106"/>
      <c r="BKD101" s="106"/>
      <c r="BKE101" s="106"/>
      <c r="BKF101" s="106"/>
      <c r="BKG101" s="106"/>
      <c r="BKH101" s="106"/>
      <c r="BKI101" s="106"/>
      <c r="BKJ101" s="106"/>
      <c r="BKK101" s="106"/>
      <c r="BKL101" s="106"/>
      <c r="BKM101" s="106"/>
      <c r="BKN101" s="106"/>
      <c r="BKO101" s="106"/>
      <c r="BKP101" s="106"/>
      <c r="BKQ101" s="106"/>
      <c r="BKR101" s="106"/>
      <c r="BKS101" s="106"/>
      <c r="BKT101" s="106"/>
      <c r="BKU101" s="106"/>
      <c r="BKV101" s="106"/>
      <c r="BKW101" s="106"/>
      <c r="BKX101" s="106"/>
      <c r="BKY101" s="106"/>
      <c r="BKZ101" s="106"/>
      <c r="BLA101" s="106"/>
      <c r="BLB101" s="106"/>
      <c r="BLC101" s="106"/>
      <c r="BLD101" s="106"/>
      <c r="BLE101" s="106"/>
      <c r="BLF101" s="106"/>
      <c r="BLG101" s="106"/>
      <c r="BLH101" s="106"/>
      <c r="BLI101" s="106"/>
      <c r="BLJ101" s="106"/>
      <c r="BLK101" s="106"/>
      <c r="BLL101" s="106"/>
      <c r="BLM101" s="106"/>
      <c r="BLN101" s="106"/>
      <c r="BLO101" s="106"/>
      <c r="BLP101" s="106"/>
      <c r="BLQ101" s="106"/>
      <c r="BLR101" s="106"/>
      <c r="BLS101" s="106"/>
      <c r="BLT101" s="106"/>
      <c r="BLU101" s="106"/>
      <c r="BLV101" s="106"/>
      <c r="BLW101" s="106"/>
      <c r="BLX101" s="106"/>
      <c r="BLY101" s="106"/>
      <c r="BLZ101" s="106"/>
      <c r="BMA101" s="106"/>
      <c r="BMB101" s="106"/>
      <c r="BMC101" s="106"/>
      <c r="BMD101" s="106"/>
      <c r="BME101" s="106"/>
      <c r="BMF101" s="106"/>
      <c r="BMG101" s="106"/>
      <c r="BMH101" s="106"/>
      <c r="BMI101" s="106"/>
      <c r="BMJ101" s="106"/>
      <c r="BMK101" s="106"/>
      <c r="BML101" s="106"/>
      <c r="BMM101" s="106"/>
      <c r="BMN101" s="106"/>
      <c r="BMO101" s="106"/>
      <c r="BMP101" s="106"/>
      <c r="BMQ101" s="106"/>
      <c r="BMR101" s="106"/>
      <c r="BMS101" s="106"/>
      <c r="BMT101" s="106"/>
      <c r="BMU101" s="106"/>
      <c r="BMV101" s="106"/>
      <c r="BMW101" s="106"/>
      <c r="BMX101" s="106"/>
      <c r="BMY101" s="106"/>
      <c r="BMZ101" s="106"/>
      <c r="BNA101" s="106"/>
      <c r="BNB101" s="106"/>
      <c r="BNC101" s="106"/>
      <c r="BND101" s="106"/>
      <c r="BNE101" s="106"/>
      <c r="BNF101" s="106"/>
      <c r="BNG101" s="106"/>
      <c r="BNH101" s="106"/>
      <c r="BNI101" s="106"/>
      <c r="BNJ101" s="106"/>
      <c r="BNK101" s="106"/>
      <c r="BNL101" s="106"/>
      <c r="BNM101" s="106"/>
      <c r="BNN101" s="106"/>
      <c r="BNO101" s="106"/>
      <c r="BNP101" s="106"/>
      <c r="BNQ101" s="106"/>
      <c r="BNR101" s="106"/>
      <c r="BNS101" s="106"/>
      <c r="BNT101" s="106"/>
      <c r="BNU101" s="106"/>
      <c r="BNV101" s="106"/>
      <c r="BNW101" s="106"/>
      <c r="BNX101" s="106"/>
      <c r="BNY101" s="106"/>
      <c r="BNZ101" s="106"/>
      <c r="BOA101" s="106"/>
      <c r="BOB101" s="106"/>
      <c r="BOC101" s="106"/>
      <c r="BOD101" s="106"/>
      <c r="BOE101" s="106"/>
      <c r="BOF101" s="106"/>
      <c r="BOG101" s="106"/>
      <c r="BOH101" s="106"/>
      <c r="BOI101" s="106"/>
      <c r="BOJ101" s="106"/>
      <c r="BOK101" s="106"/>
      <c r="BOL101" s="106"/>
      <c r="BOM101" s="106"/>
      <c r="BON101" s="106"/>
      <c r="BOO101" s="106"/>
      <c r="BOP101" s="106"/>
      <c r="BOQ101" s="106"/>
      <c r="BOR101" s="106"/>
      <c r="BOS101" s="106"/>
      <c r="BOT101" s="106"/>
      <c r="BOU101" s="106"/>
      <c r="BOV101" s="106"/>
      <c r="BOW101" s="106"/>
      <c r="BOX101" s="106"/>
      <c r="BOY101" s="106"/>
      <c r="BOZ101" s="106"/>
      <c r="BPA101" s="106"/>
      <c r="BPB101" s="106"/>
      <c r="BPC101" s="106"/>
      <c r="BPD101" s="106"/>
      <c r="BPE101" s="106"/>
      <c r="BPF101" s="106"/>
      <c r="BPG101" s="106"/>
      <c r="BPH101" s="106"/>
      <c r="BPI101" s="106"/>
      <c r="BPJ101" s="106"/>
      <c r="BPK101" s="106"/>
      <c r="BPL101" s="106"/>
      <c r="BPM101" s="106"/>
      <c r="BPN101" s="106"/>
      <c r="BPO101" s="106"/>
      <c r="BPP101" s="106"/>
      <c r="BPQ101" s="106"/>
      <c r="BPR101" s="106"/>
      <c r="BPS101" s="106"/>
      <c r="BPT101" s="106"/>
      <c r="BPU101" s="106"/>
      <c r="BPV101" s="106"/>
      <c r="BPW101" s="106"/>
      <c r="BPX101" s="106"/>
      <c r="BPY101" s="106"/>
      <c r="BPZ101" s="106"/>
      <c r="BQA101" s="106"/>
      <c r="BQB101" s="106"/>
      <c r="BQC101" s="106"/>
      <c r="BQD101" s="106"/>
      <c r="BQE101" s="106"/>
      <c r="BQF101" s="106"/>
      <c r="BQG101" s="106"/>
      <c r="BQH101" s="106"/>
      <c r="BQI101" s="106"/>
      <c r="BQJ101" s="106"/>
      <c r="BQK101" s="106"/>
      <c r="BQL101" s="106"/>
      <c r="BQM101" s="106"/>
      <c r="BQN101" s="106"/>
      <c r="BQO101" s="106"/>
      <c r="BQP101" s="106"/>
      <c r="BQQ101" s="106"/>
      <c r="BQR101" s="106"/>
      <c r="BQS101" s="106"/>
      <c r="BQT101" s="106"/>
      <c r="BQU101" s="106"/>
      <c r="BQV101" s="106"/>
      <c r="BQW101" s="106"/>
      <c r="BQX101" s="106"/>
      <c r="BQY101" s="106"/>
      <c r="BQZ101" s="106"/>
      <c r="BRA101" s="106"/>
      <c r="BRB101" s="106"/>
      <c r="BRC101" s="106"/>
      <c r="BRD101" s="106"/>
      <c r="BRE101" s="106"/>
      <c r="BRF101" s="106"/>
      <c r="BRG101" s="106"/>
      <c r="BRH101" s="106"/>
      <c r="BRI101" s="106"/>
      <c r="BRJ101" s="106"/>
      <c r="BRK101" s="106"/>
      <c r="BRL101" s="106"/>
      <c r="BRM101" s="106"/>
      <c r="BRN101" s="106"/>
      <c r="BRO101" s="106"/>
      <c r="BRP101" s="106"/>
      <c r="BRQ101" s="106"/>
      <c r="BRR101" s="106"/>
      <c r="BRS101" s="106"/>
      <c r="BRT101" s="106"/>
      <c r="BRU101" s="106"/>
      <c r="BRV101" s="106"/>
      <c r="BRW101" s="106"/>
      <c r="BRX101" s="106"/>
      <c r="BRY101" s="106"/>
      <c r="BRZ101" s="106"/>
      <c r="BSA101" s="106"/>
      <c r="BSB101" s="106"/>
      <c r="BSC101" s="106"/>
      <c r="BSD101" s="106"/>
      <c r="BSE101" s="106"/>
      <c r="BSF101" s="106"/>
      <c r="BSG101" s="106"/>
      <c r="BSH101" s="106"/>
      <c r="BSI101" s="106"/>
      <c r="BSJ101" s="106"/>
      <c r="BSK101" s="106"/>
      <c r="BSL101" s="106"/>
      <c r="BSM101" s="106"/>
      <c r="BSN101" s="106"/>
      <c r="BSO101" s="106"/>
      <c r="BSP101" s="106"/>
      <c r="BSQ101" s="106"/>
      <c r="BSR101" s="106"/>
      <c r="BSS101" s="106"/>
      <c r="BST101" s="106"/>
      <c r="BSU101" s="106"/>
      <c r="BSV101" s="106"/>
      <c r="BSW101" s="106"/>
      <c r="BSX101" s="106"/>
      <c r="BSY101" s="106"/>
      <c r="BSZ101" s="106"/>
      <c r="BTA101" s="106"/>
      <c r="BTB101" s="106"/>
      <c r="BTC101" s="106"/>
      <c r="BTD101" s="106"/>
      <c r="BTE101" s="106"/>
      <c r="BTF101" s="106"/>
      <c r="BTG101" s="106"/>
      <c r="BTH101" s="106"/>
      <c r="BTI101" s="106"/>
      <c r="BTJ101" s="106"/>
      <c r="BTK101" s="106"/>
      <c r="BTL101" s="106"/>
      <c r="BTM101" s="106"/>
      <c r="BTN101" s="106"/>
      <c r="BTO101" s="106"/>
      <c r="BTP101" s="106"/>
      <c r="BTQ101" s="106"/>
      <c r="BTR101" s="106"/>
      <c r="BTS101" s="106"/>
      <c r="BTT101" s="106"/>
      <c r="BTU101" s="106"/>
      <c r="BTV101" s="106"/>
      <c r="BTW101" s="106"/>
      <c r="BTX101" s="106"/>
      <c r="BTY101" s="106"/>
      <c r="BTZ101" s="106"/>
      <c r="BUA101" s="106"/>
      <c r="BUB101" s="106"/>
      <c r="BUC101" s="106"/>
      <c r="BUD101" s="106"/>
      <c r="BUE101" s="106"/>
      <c r="BUF101" s="106"/>
      <c r="BUG101" s="106"/>
      <c r="BUH101" s="106"/>
      <c r="BUI101" s="106"/>
      <c r="BUJ101" s="106"/>
      <c r="BUK101" s="106"/>
      <c r="BUL101" s="106"/>
      <c r="BUM101" s="106"/>
      <c r="BUN101" s="106"/>
      <c r="BUO101" s="106"/>
      <c r="BUP101" s="106"/>
      <c r="BUQ101" s="106"/>
      <c r="BUR101" s="106"/>
      <c r="BUS101" s="106"/>
      <c r="BUT101" s="106"/>
      <c r="BUU101" s="106"/>
      <c r="BUV101" s="106"/>
      <c r="BUW101" s="106"/>
      <c r="BUX101" s="106"/>
      <c r="BUY101" s="106"/>
      <c r="BUZ101" s="106"/>
      <c r="BVA101" s="106"/>
      <c r="BVB101" s="106"/>
      <c r="BVC101" s="106"/>
      <c r="BVD101" s="106"/>
      <c r="BVE101" s="106"/>
      <c r="BVF101" s="106"/>
      <c r="BVG101" s="106"/>
      <c r="BVH101" s="106"/>
      <c r="BVI101" s="106"/>
      <c r="BVJ101" s="106"/>
      <c r="BVK101" s="106"/>
      <c r="BVL101" s="106"/>
      <c r="BVM101" s="106"/>
      <c r="BVN101" s="106"/>
      <c r="BVO101" s="106"/>
      <c r="BVP101" s="106"/>
      <c r="BVQ101" s="106"/>
      <c r="BVR101" s="106"/>
      <c r="BVS101" s="106"/>
      <c r="BVT101" s="106"/>
      <c r="BVU101" s="106"/>
      <c r="BVV101" s="106"/>
      <c r="BVW101" s="106"/>
      <c r="BVX101" s="106"/>
      <c r="BVY101" s="106"/>
      <c r="BVZ101" s="106"/>
      <c r="BWA101" s="106"/>
      <c r="BWB101" s="106"/>
      <c r="BWC101" s="106"/>
      <c r="BWD101" s="106"/>
      <c r="BWE101" s="106"/>
      <c r="BWF101" s="106"/>
      <c r="BWG101" s="106"/>
      <c r="BWH101" s="106"/>
      <c r="BWI101" s="106"/>
      <c r="BWJ101" s="106"/>
      <c r="BWK101" s="106"/>
      <c r="BWL101" s="106"/>
      <c r="BWM101" s="106"/>
      <c r="BWN101" s="106"/>
      <c r="BWO101" s="106"/>
      <c r="BWP101" s="106"/>
      <c r="BWQ101" s="106"/>
      <c r="BWR101" s="106"/>
      <c r="BWS101" s="106"/>
      <c r="BWT101" s="106"/>
      <c r="BWU101" s="106"/>
      <c r="BWV101" s="106"/>
      <c r="BWW101" s="106"/>
      <c r="BWX101" s="106"/>
      <c r="BWY101" s="106"/>
      <c r="BWZ101" s="106"/>
      <c r="BXA101" s="106"/>
      <c r="BXB101" s="106"/>
      <c r="BXC101" s="106"/>
      <c r="BXD101" s="106"/>
      <c r="BXE101" s="106"/>
      <c r="BXF101" s="106"/>
      <c r="BXG101" s="106"/>
      <c r="BXH101" s="106"/>
      <c r="BXI101" s="106"/>
      <c r="BXJ101" s="106"/>
      <c r="BXK101" s="106"/>
      <c r="BXL101" s="106"/>
      <c r="BXM101" s="106"/>
      <c r="BXN101" s="106"/>
      <c r="BXO101" s="106"/>
      <c r="BXP101" s="106"/>
      <c r="BXQ101" s="106"/>
      <c r="BXR101" s="106"/>
      <c r="BXS101" s="106"/>
      <c r="BXT101" s="106"/>
      <c r="BXU101" s="106"/>
      <c r="BXV101" s="106"/>
      <c r="BXW101" s="106"/>
      <c r="BXX101" s="106"/>
      <c r="BXY101" s="106"/>
      <c r="BXZ101" s="106"/>
      <c r="BYA101" s="106"/>
      <c r="BYB101" s="106"/>
      <c r="BYC101" s="106"/>
      <c r="BYD101" s="106"/>
      <c r="BYE101" s="106"/>
      <c r="BYF101" s="106"/>
      <c r="BYG101" s="106"/>
      <c r="BYH101" s="106"/>
      <c r="BYI101" s="106"/>
      <c r="BYJ101" s="106"/>
      <c r="BYK101" s="106"/>
      <c r="BYL101" s="106"/>
      <c r="BYM101" s="106"/>
      <c r="BYN101" s="106"/>
      <c r="BYO101" s="106"/>
      <c r="BYP101" s="106"/>
      <c r="BYQ101" s="106"/>
      <c r="BYR101" s="106"/>
      <c r="BYS101" s="106"/>
      <c r="BYT101" s="106"/>
      <c r="BYU101" s="106"/>
      <c r="BYV101" s="106"/>
      <c r="BYW101" s="106"/>
      <c r="BYX101" s="106"/>
      <c r="BYY101" s="106"/>
      <c r="BYZ101" s="106"/>
      <c r="BZA101" s="106"/>
      <c r="BZB101" s="106"/>
      <c r="BZC101" s="106"/>
      <c r="BZD101" s="106"/>
      <c r="BZE101" s="106"/>
      <c r="BZF101" s="106"/>
      <c r="BZG101" s="106"/>
      <c r="BZH101" s="106"/>
      <c r="BZI101" s="106"/>
      <c r="BZJ101" s="106"/>
      <c r="BZK101" s="106"/>
      <c r="BZL101" s="106"/>
      <c r="BZM101" s="106"/>
      <c r="BZN101" s="106"/>
      <c r="BZO101" s="106"/>
      <c r="BZP101" s="106"/>
      <c r="BZQ101" s="106"/>
      <c r="BZR101" s="106"/>
      <c r="BZS101" s="106"/>
      <c r="BZT101" s="106"/>
      <c r="BZU101" s="106"/>
      <c r="BZV101" s="106"/>
      <c r="BZW101" s="106"/>
      <c r="BZX101" s="106"/>
      <c r="BZY101" s="106"/>
      <c r="BZZ101" s="106"/>
      <c r="CAA101" s="106"/>
      <c r="CAB101" s="106"/>
      <c r="CAC101" s="106"/>
      <c r="CAD101" s="106"/>
      <c r="CAE101" s="106"/>
      <c r="CAF101" s="106"/>
      <c r="CAG101" s="106"/>
      <c r="CAH101" s="106"/>
      <c r="CAI101" s="106"/>
      <c r="CAJ101" s="106"/>
      <c r="CAK101" s="106"/>
      <c r="CAL101" s="106"/>
      <c r="CAM101" s="106"/>
      <c r="CAN101" s="106"/>
      <c r="CAO101" s="106"/>
      <c r="CAP101" s="106"/>
      <c r="CAQ101" s="106"/>
      <c r="CAR101" s="106"/>
      <c r="CAS101" s="106"/>
      <c r="CAT101" s="106"/>
      <c r="CAU101" s="106"/>
      <c r="CAV101" s="106"/>
      <c r="CAW101" s="106"/>
      <c r="CAX101" s="106"/>
      <c r="CAY101" s="106"/>
      <c r="CAZ101" s="106"/>
      <c r="CBA101" s="106"/>
      <c r="CBB101" s="106"/>
      <c r="CBC101" s="106"/>
      <c r="CBD101" s="106"/>
      <c r="CBE101" s="106"/>
      <c r="CBF101" s="106"/>
      <c r="CBG101" s="106"/>
      <c r="CBH101" s="106"/>
      <c r="CBI101" s="106"/>
      <c r="CBJ101" s="106"/>
      <c r="CBK101" s="106"/>
      <c r="CBL101" s="106"/>
      <c r="CBM101" s="106"/>
      <c r="CBN101" s="106"/>
      <c r="CBO101" s="106"/>
      <c r="CBP101" s="106"/>
      <c r="CBQ101" s="106"/>
      <c r="CBR101" s="106"/>
      <c r="CBS101" s="106"/>
      <c r="CBT101" s="106"/>
      <c r="CBU101" s="106"/>
      <c r="CBV101" s="106"/>
      <c r="CBW101" s="106"/>
      <c r="CBX101" s="106"/>
      <c r="CBY101" s="106"/>
      <c r="CBZ101" s="106"/>
      <c r="CCA101" s="106"/>
      <c r="CCB101" s="106"/>
      <c r="CCC101" s="106"/>
      <c r="CCD101" s="106"/>
      <c r="CCE101" s="106"/>
      <c r="CCF101" s="106"/>
      <c r="CCG101" s="106"/>
      <c r="CCH101" s="106"/>
      <c r="CCI101" s="106"/>
      <c r="CCJ101" s="106"/>
      <c r="CCK101" s="106"/>
      <c r="CCL101" s="106"/>
      <c r="CCM101" s="106"/>
      <c r="CCN101" s="106"/>
      <c r="CCO101" s="106"/>
      <c r="CCP101" s="106"/>
      <c r="CCQ101" s="106"/>
      <c r="CCR101" s="106"/>
      <c r="CCS101" s="106"/>
      <c r="CCT101" s="106"/>
      <c r="CCU101" s="106"/>
      <c r="CCV101" s="106"/>
      <c r="CCW101" s="106"/>
      <c r="CCX101" s="106"/>
      <c r="CCY101" s="106"/>
      <c r="CCZ101" s="106"/>
      <c r="CDA101" s="106"/>
      <c r="CDB101" s="106"/>
      <c r="CDC101" s="106"/>
      <c r="CDD101" s="106"/>
      <c r="CDE101" s="106"/>
      <c r="CDF101" s="106"/>
      <c r="CDG101" s="106"/>
      <c r="CDH101" s="106"/>
      <c r="CDI101" s="106"/>
      <c r="CDJ101" s="106"/>
      <c r="CDK101" s="106"/>
      <c r="CDL101" s="106"/>
      <c r="CDM101" s="106"/>
      <c r="CDN101" s="106"/>
      <c r="CDO101" s="106"/>
      <c r="CDP101" s="106"/>
      <c r="CDQ101" s="106"/>
      <c r="CDR101" s="106"/>
      <c r="CDS101" s="106"/>
      <c r="CDT101" s="106"/>
      <c r="CDU101" s="106"/>
      <c r="CDV101" s="106"/>
      <c r="CDW101" s="106"/>
      <c r="CDX101" s="106"/>
      <c r="CDY101" s="106"/>
      <c r="CDZ101" s="106"/>
      <c r="CEA101" s="106"/>
      <c r="CEB101" s="106"/>
      <c r="CEC101" s="106"/>
      <c r="CED101" s="106"/>
      <c r="CEE101" s="106"/>
      <c r="CEF101" s="106"/>
      <c r="CEG101" s="106"/>
      <c r="CEH101" s="106"/>
      <c r="CEI101" s="106"/>
      <c r="CEJ101" s="106"/>
      <c r="CEK101" s="106"/>
      <c r="CEL101" s="106"/>
      <c r="CEM101" s="106"/>
      <c r="CEN101" s="106"/>
      <c r="CEO101" s="106"/>
      <c r="CEP101" s="106"/>
      <c r="CEQ101" s="106"/>
      <c r="CER101" s="106"/>
      <c r="CES101" s="106"/>
      <c r="CET101" s="106"/>
      <c r="CEU101" s="106"/>
      <c r="CEV101" s="106"/>
      <c r="CEW101" s="106"/>
      <c r="CEX101" s="106"/>
      <c r="CEY101" s="106"/>
      <c r="CEZ101" s="106"/>
      <c r="CFA101" s="106"/>
      <c r="CFB101" s="106"/>
      <c r="CFC101" s="106"/>
      <c r="CFD101" s="106"/>
      <c r="CFE101" s="106"/>
      <c r="CFF101" s="106"/>
      <c r="CFG101" s="106"/>
      <c r="CFH101" s="106"/>
      <c r="CFI101" s="106"/>
      <c r="CFJ101" s="106"/>
      <c r="CFK101" s="106"/>
      <c r="CFL101" s="106"/>
      <c r="CFM101" s="106"/>
      <c r="CFN101" s="106"/>
      <c r="CFO101" s="106"/>
      <c r="CFP101" s="106"/>
      <c r="CFQ101" s="106"/>
      <c r="CFR101" s="106"/>
      <c r="CFS101" s="106"/>
      <c r="CFT101" s="106"/>
      <c r="CFU101" s="106"/>
      <c r="CFV101" s="106"/>
      <c r="CFW101" s="106"/>
      <c r="CFX101" s="106"/>
      <c r="CFY101" s="106"/>
      <c r="CFZ101" s="106"/>
      <c r="CGA101" s="106"/>
      <c r="CGB101" s="106"/>
      <c r="CGC101" s="106"/>
      <c r="CGD101" s="106"/>
      <c r="CGE101" s="106"/>
      <c r="CGF101" s="106"/>
      <c r="CGG101" s="106"/>
      <c r="CGH101" s="106"/>
      <c r="CGI101" s="106"/>
      <c r="CGJ101" s="106"/>
      <c r="CGK101" s="106"/>
      <c r="CGL101" s="106"/>
      <c r="CGM101" s="106"/>
      <c r="CGN101" s="106"/>
      <c r="CGO101" s="106"/>
      <c r="CGP101" s="106"/>
      <c r="CGQ101" s="106"/>
      <c r="CGR101" s="106"/>
      <c r="CGS101" s="106"/>
      <c r="CGT101" s="106"/>
      <c r="CGU101" s="106"/>
      <c r="CGV101" s="106"/>
      <c r="CGW101" s="106"/>
      <c r="CGX101" s="106"/>
      <c r="CGY101" s="106"/>
      <c r="CGZ101" s="106"/>
      <c r="CHA101" s="106"/>
      <c r="CHB101" s="106"/>
      <c r="CHC101" s="106"/>
      <c r="CHD101" s="106"/>
      <c r="CHE101" s="106"/>
      <c r="CHF101" s="106"/>
      <c r="CHG101" s="106"/>
      <c r="CHH101" s="106"/>
      <c r="CHI101" s="106"/>
      <c r="CHJ101" s="106"/>
      <c r="CHK101" s="106"/>
      <c r="CHL101" s="106"/>
      <c r="CHM101" s="106"/>
      <c r="CHN101" s="106"/>
      <c r="CHO101" s="106"/>
      <c r="CHP101" s="106"/>
      <c r="CHQ101" s="106"/>
      <c r="CHR101" s="106"/>
      <c r="CHS101" s="106"/>
      <c r="CHT101" s="106"/>
      <c r="CHU101" s="106"/>
      <c r="CHV101" s="106"/>
      <c r="CHW101" s="106"/>
      <c r="CHX101" s="106"/>
      <c r="CHY101" s="106"/>
      <c r="CHZ101" s="106"/>
      <c r="CIA101" s="106"/>
      <c r="CIB101" s="106"/>
      <c r="CIC101" s="106"/>
      <c r="CID101" s="106"/>
      <c r="CIE101" s="106"/>
      <c r="CIF101" s="106"/>
      <c r="CIG101" s="106"/>
      <c r="CIH101" s="106"/>
      <c r="CII101" s="106"/>
      <c r="CIJ101" s="106"/>
      <c r="CIK101" s="106"/>
      <c r="CIL101" s="106"/>
      <c r="CIM101" s="106"/>
      <c r="CIN101" s="106"/>
      <c r="CIO101" s="106"/>
      <c r="CIP101" s="106"/>
      <c r="CIQ101" s="106"/>
      <c r="CIR101" s="106"/>
      <c r="CIS101" s="106"/>
      <c r="CIT101" s="106"/>
      <c r="CIU101" s="106"/>
      <c r="CIV101" s="106"/>
      <c r="CIW101" s="106"/>
      <c r="CIX101" s="106"/>
      <c r="CIY101" s="106"/>
      <c r="CIZ101" s="106"/>
      <c r="CJA101" s="106"/>
      <c r="CJB101" s="106"/>
      <c r="CJC101" s="106"/>
      <c r="CJD101" s="106"/>
      <c r="CJE101" s="106"/>
      <c r="CJF101" s="106"/>
      <c r="CJG101" s="106"/>
      <c r="CJH101" s="106"/>
      <c r="CJI101" s="106"/>
      <c r="CJJ101" s="106"/>
      <c r="CJK101" s="106"/>
      <c r="CJL101" s="106"/>
      <c r="CJM101" s="106"/>
      <c r="CJN101" s="106"/>
      <c r="CJO101" s="106"/>
      <c r="CJP101" s="106"/>
      <c r="CJQ101" s="106"/>
      <c r="CJR101" s="106"/>
      <c r="CJS101" s="106"/>
      <c r="CJT101" s="106"/>
      <c r="CJU101" s="106"/>
      <c r="CJV101" s="106"/>
      <c r="CJW101" s="106"/>
      <c r="CJX101" s="106"/>
      <c r="CJY101" s="106"/>
      <c r="CJZ101" s="106"/>
      <c r="CKA101" s="106"/>
      <c r="CKB101" s="106"/>
      <c r="CKC101" s="106"/>
      <c r="CKD101" s="106"/>
      <c r="CKE101" s="106"/>
      <c r="CKF101" s="106"/>
      <c r="CKG101" s="106"/>
      <c r="CKH101" s="106"/>
      <c r="CKI101" s="106"/>
      <c r="CKJ101" s="106"/>
      <c r="CKK101" s="106"/>
      <c r="CKL101" s="106"/>
      <c r="CKM101" s="106"/>
      <c r="CKN101" s="106"/>
      <c r="CKO101" s="106"/>
      <c r="CKP101" s="106"/>
      <c r="CKQ101" s="106"/>
      <c r="CKR101" s="106"/>
      <c r="CKS101" s="106"/>
      <c r="CKT101" s="106"/>
      <c r="CKU101" s="106"/>
      <c r="CKV101" s="106"/>
      <c r="CKW101" s="106"/>
      <c r="CKX101" s="106"/>
      <c r="CKY101" s="106"/>
      <c r="CKZ101" s="106"/>
      <c r="CLA101" s="106"/>
      <c r="CLB101" s="106"/>
      <c r="CLC101" s="106"/>
      <c r="CLD101" s="106"/>
      <c r="CLE101" s="106"/>
      <c r="CLF101" s="106"/>
      <c r="CLG101" s="106"/>
      <c r="CLH101" s="106"/>
      <c r="CLI101" s="106"/>
      <c r="CLJ101" s="106"/>
      <c r="CLK101" s="106"/>
      <c r="CLL101" s="106"/>
      <c r="CLM101" s="106"/>
      <c r="CLN101" s="106"/>
      <c r="CLO101" s="106"/>
      <c r="CLP101" s="106"/>
      <c r="CLQ101" s="106"/>
      <c r="CLR101" s="106"/>
      <c r="CLS101" s="106"/>
      <c r="CLT101" s="106"/>
      <c r="CLU101" s="106"/>
      <c r="CLV101" s="106"/>
      <c r="CLW101" s="106"/>
      <c r="CLX101" s="106"/>
      <c r="CLY101" s="106"/>
      <c r="CLZ101" s="106"/>
      <c r="CMA101" s="106"/>
      <c r="CMB101" s="106"/>
      <c r="CMC101" s="106"/>
      <c r="CMD101" s="106"/>
      <c r="CME101" s="106"/>
      <c r="CMF101" s="106"/>
      <c r="CMG101" s="106"/>
      <c r="CMH101" s="106"/>
      <c r="CMI101" s="106"/>
      <c r="CMJ101" s="106"/>
      <c r="CMK101" s="106"/>
      <c r="CML101" s="106"/>
      <c r="CMM101" s="106"/>
      <c r="CMN101" s="106"/>
      <c r="CMO101" s="106"/>
      <c r="CMP101" s="106"/>
      <c r="CMQ101" s="106"/>
      <c r="CMR101" s="106"/>
      <c r="CMS101" s="106"/>
      <c r="CMT101" s="106"/>
      <c r="CMU101" s="106"/>
      <c r="CMV101" s="106"/>
      <c r="CMW101" s="106"/>
      <c r="CMX101" s="106"/>
      <c r="CMY101" s="106"/>
      <c r="CMZ101" s="106"/>
      <c r="CNA101" s="106"/>
      <c r="CNB101" s="106"/>
      <c r="CNC101" s="106"/>
      <c r="CND101" s="106"/>
      <c r="CNE101" s="106"/>
      <c r="CNF101" s="106"/>
      <c r="CNG101" s="106"/>
      <c r="CNH101" s="106"/>
      <c r="CNI101" s="106"/>
      <c r="CNJ101" s="106"/>
      <c r="CNK101" s="106"/>
      <c r="CNL101" s="106"/>
      <c r="CNM101" s="106"/>
      <c r="CNN101" s="106"/>
      <c r="CNO101" s="106"/>
      <c r="CNP101" s="106"/>
      <c r="CNQ101" s="106"/>
      <c r="CNR101" s="106"/>
      <c r="CNS101" s="106"/>
      <c r="CNT101" s="106"/>
      <c r="CNU101" s="106"/>
      <c r="CNV101" s="106"/>
      <c r="CNW101" s="106"/>
      <c r="CNX101" s="106"/>
      <c r="CNY101" s="106"/>
      <c r="CNZ101" s="106"/>
      <c r="COA101" s="106"/>
      <c r="COB101" s="106"/>
      <c r="COC101" s="106"/>
      <c r="COD101" s="106"/>
      <c r="COE101" s="106"/>
      <c r="COF101" s="106"/>
      <c r="COG101" s="106"/>
      <c r="COH101" s="106"/>
      <c r="COI101" s="106"/>
      <c r="COJ101" s="106"/>
      <c r="COK101" s="106"/>
      <c r="COL101" s="106"/>
      <c r="COM101" s="106"/>
      <c r="CON101" s="106"/>
      <c r="COO101" s="106"/>
      <c r="COP101" s="106"/>
      <c r="COQ101" s="106"/>
      <c r="COR101" s="106"/>
      <c r="COS101" s="106"/>
      <c r="COT101" s="106"/>
      <c r="COU101" s="106"/>
      <c r="COV101" s="106"/>
      <c r="COW101" s="106"/>
      <c r="COX101" s="106"/>
      <c r="COY101" s="106"/>
      <c r="COZ101" s="106"/>
      <c r="CPA101" s="106"/>
      <c r="CPB101" s="106"/>
      <c r="CPC101" s="106"/>
      <c r="CPD101" s="106"/>
      <c r="CPE101" s="106"/>
      <c r="CPF101" s="106"/>
      <c r="CPG101" s="106"/>
      <c r="CPH101" s="106"/>
      <c r="CPI101" s="106"/>
      <c r="CPJ101" s="106"/>
      <c r="CPK101" s="106"/>
      <c r="CPL101" s="106"/>
      <c r="CPM101" s="106"/>
      <c r="CPN101" s="106"/>
      <c r="CPO101" s="106"/>
      <c r="CPP101" s="106"/>
      <c r="CPQ101" s="106"/>
      <c r="CPR101" s="106"/>
      <c r="CPS101" s="106"/>
      <c r="CPT101" s="106"/>
      <c r="CPU101" s="106"/>
      <c r="CPV101" s="106"/>
      <c r="CPW101" s="106"/>
      <c r="CPX101" s="106"/>
      <c r="CPY101" s="106"/>
      <c r="CPZ101" s="106"/>
      <c r="CQA101" s="106"/>
      <c r="CQB101" s="106"/>
      <c r="CQC101" s="106"/>
      <c r="CQD101" s="106"/>
      <c r="CQE101" s="106"/>
      <c r="CQF101" s="106"/>
      <c r="CQG101" s="106"/>
      <c r="CQH101" s="106"/>
      <c r="CQI101" s="106"/>
      <c r="CQJ101" s="106"/>
      <c r="CQK101" s="106"/>
      <c r="CQL101" s="106"/>
      <c r="CQM101" s="106"/>
      <c r="CQN101" s="106"/>
      <c r="CQO101" s="106"/>
      <c r="CQP101" s="106"/>
      <c r="CQQ101" s="106"/>
      <c r="CQR101" s="106"/>
      <c r="CQS101" s="106"/>
      <c r="CQT101" s="106"/>
      <c r="CQU101" s="106"/>
      <c r="CQV101" s="106"/>
      <c r="CQW101" s="106"/>
      <c r="CQX101" s="106"/>
      <c r="CQY101" s="106"/>
      <c r="CQZ101" s="106"/>
      <c r="CRA101" s="106"/>
      <c r="CRB101" s="106"/>
      <c r="CRC101" s="106"/>
      <c r="CRD101" s="106"/>
      <c r="CRE101" s="106"/>
      <c r="CRF101" s="106"/>
      <c r="CRG101" s="106"/>
      <c r="CRH101" s="106"/>
      <c r="CRI101" s="106"/>
      <c r="CRJ101" s="106"/>
      <c r="CRK101" s="106"/>
      <c r="CRL101" s="106"/>
      <c r="CRM101" s="106"/>
      <c r="CRN101" s="106"/>
      <c r="CRO101" s="106"/>
      <c r="CRP101" s="106"/>
      <c r="CRQ101" s="106"/>
      <c r="CRR101" s="106"/>
      <c r="CRS101" s="106"/>
      <c r="CRT101" s="106"/>
      <c r="CRU101" s="106"/>
      <c r="CRV101" s="106"/>
      <c r="CRW101" s="106"/>
      <c r="CRX101" s="106"/>
      <c r="CRY101" s="106"/>
      <c r="CRZ101" s="106"/>
      <c r="CSA101" s="106"/>
      <c r="CSB101" s="106"/>
      <c r="CSC101" s="106"/>
      <c r="CSD101" s="106"/>
      <c r="CSE101" s="106"/>
      <c r="CSF101" s="106"/>
      <c r="CSG101" s="106"/>
      <c r="CSH101" s="106"/>
      <c r="CSI101" s="106"/>
      <c r="CSJ101" s="106"/>
      <c r="CSK101" s="106"/>
      <c r="CSL101" s="106"/>
      <c r="CSM101" s="106"/>
      <c r="CSN101" s="106"/>
      <c r="CSO101" s="106"/>
      <c r="CSP101" s="106"/>
      <c r="CSQ101" s="106"/>
      <c r="CSR101" s="106"/>
      <c r="CSS101" s="106"/>
      <c r="CST101" s="106"/>
      <c r="CSU101" s="106"/>
      <c r="CSV101" s="106"/>
      <c r="CSW101" s="106"/>
      <c r="CSX101" s="106"/>
      <c r="CSY101" s="106"/>
      <c r="CSZ101" s="106"/>
      <c r="CTA101" s="106"/>
      <c r="CTB101" s="106"/>
      <c r="CTC101" s="106"/>
      <c r="CTD101" s="106"/>
      <c r="CTE101" s="106"/>
      <c r="CTF101" s="106"/>
      <c r="CTG101" s="106"/>
      <c r="CTH101" s="106"/>
      <c r="CTI101" s="106"/>
      <c r="CTJ101" s="106"/>
      <c r="CTK101" s="106"/>
      <c r="CTL101" s="106"/>
      <c r="CTM101" s="106"/>
      <c r="CTN101" s="106"/>
      <c r="CTO101" s="106"/>
      <c r="CTP101" s="106"/>
      <c r="CTQ101" s="106"/>
      <c r="CTR101" s="106"/>
      <c r="CTS101" s="106"/>
      <c r="CTT101" s="106"/>
      <c r="CTU101" s="106"/>
      <c r="CTV101" s="106"/>
      <c r="CTW101" s="106"/>
      <c r="CTX101" s="106"/>
      <c r="CTY101" s="106"/>
      <c r="CTZ101" s="106"/>
      <c r="CUA101" s="106"/>
      <c r="CUB101" s="106"/>
      <c r="CUC101" s="106"/>
      <c r="CUD101" s="106"/>
      <c r="CUE101" s="106"/>
      <c r="CUF101" s="106"/>
      <c r="CUG101" s="106"/>
      <c r="CUH101" s="106"/>
      <c r="CUI101" s="106"/>
      <c r="CUJ101" s="106"/>
      <c r="CUK101" s="106"/>
      <c r="CUL101" s="106"/>
      <c r="CUM101" s="106"/>
      <c r="CUN101" s="106"/>
      <c r="CUO101" s="106"/>
      <c r="CUP101" s="106"/>
      <c r="CUQ101" s="106"/>
      <c r="CUR101" s="106"/>
      <c r="CUS101" s="106"/>
      <c r="CUT101" s="106"/>
      <c r="CUU101" s="106"/>
      <c r="CUV101" s="106"/>
      <c r="CUW101" s="106"/>
      <c r="CUX101" s="106"/>
      <c r="CUY101" s="106"/>
      <c r="CUZ101" s="106"/>
      <c r="CVA101" s="106"/>
      <c r="CVB101" s="106"/>
      <c r="CVC101" s="106"/>
      <c r="CVD101" s="106"/>
      <c r="CVE101" s="106"/>
      <c r="CVF101" s="106"/>
      <c r="CVG101" s="106"/>
      <c r="CVH101" s="106"/>
      <c r="CVI101" s="106"/>
      <c r="CVJ101" s="106"/>
      <c r="CVK101" s="106"/>
      <c r="CVL101" s="106"/>
      <c r="CVM101" s="106"/>
      <c r="CVN101" s="106"/>
      <c r="CVO101" s="106"/>
      <c r="CVP101" s="106"/>
      <c r="CVQ101" s="106"/>
      <c r="CVR101" s="106"/>
      <c r="CVS101" s="106"/>
      <c r="CVT101" s="106"/>
      <c r="CVU101" s="106"/>
      <c r="CVV101" s="106"/>
      <c r="CVW101" s="106"/>
      <c r="CVX101" s="106"/>
      <c r="CVY101" s="106"/>
      <c r="CVZ101" s="106"/>
      <c r="CWA101" s="106"/>
      <c r="CWB101" s="106"/>
      <c r="CWC101" s="106"/>
      <c r="CWD101" s="106"/>
      <c r="CWE101" s="106"/>
      <c r="CWF101" s="106"/>
      <c r="CWG101" s="106"/>
      <c r="CWH101" s="106"/>
      <c r="CWI101" s="106"/>
      <c r="CWJ101" s="106"/>
      <c r="CWK101" s="106"/>
      <c r="CWL101" s="106"/>
      <c r="CWM101" s="106"/>
      <c r="CWN101" s="106"/>
      <c r="CWO101" s="106"/>
      <c r="CWP101" s="106"/>
      <c r="CWQ101" s="106"/>
      <c r="CWR101" s="106"/>
      <c r="CWS101" s="106"/>
      <c r="CWT101" s="106"/>
      <c r="CWU101" s="106"/>
      <c r="CWV101" s="106"/>
      <c r="CWW101" s="106"/>
      <c r="CWX101" s="106"/>
      <c r="CWY101" s="106"/>
      <c r="CWZ101" s="106"/>
      <c r="CXA101" s="106"/>
      <c r="CXB101" s="106"/>
      <c r="CXC101" s="106"/>
      <c r="CXD101" s="106"/>
      <c r="CXE101" s="106"/>
      <c r="CXF101" s="106"/>
      <c r="CXG101" s="106"/>
      <c r="CXH101" s="106"/>
      <c r="CXI101" s="106"/>
      <c r="CXJ101" s="106"/>
      <c r="CXK101" s="106"/>
      <c r="CXL101" s="106"/>
      <c r="CXM101" s="106"/>
      <c r="CXN101" s="106"/>
      <c r="CXO101" s="106"/>
      <c r="CXP101" s="106"/>
      <c r="CXQ101" s="106"/>
      <c r="CXR101" s="106"/>
      <c r="CXS101" s="106"/>
      <c r="CXT101" s="106"/>
      <c r="CXU101" s="106"/>
      <c r="CXV101" s="106"/>
      <c r="CXW101" s="106"/>
      <c r="CXX101" s="106"/>
      <c r="CXY101" s="106"/>
      <c r="CXZ101" s="106"/>
      <c r="CYA101" s="106"/>
      <c r="CYB101" s="106"/>
      <c r="CYC101" s="106"/>
      <c r="CYD101" s="106"/>
      <c r="CYE101" s="106"/>
      <c r="CYF101" s="106"/>
      <c r="CYG101" s="106"/>
      <c r="CYH101" s="106"/>
      <c r="CYI101" s="106"/>
      <c r="CYJ101" s="106"/>
      <c r="CYK101" s="106"/>
      <c r="CYL101" s="106"/>
      <c r="CYM101" s="106"/>
      <c r="CYN101" s="106"/>
      <c r="CYO101" s="106"/>
      <c r="CYP101" s="106"/>
      <c r="CYQ101" s="106"/>
      <c r="CYR101" s="106"/>
      <c r="CYS101" s="106"/>
      <c r="CYT101" s="106"/>
      <c r="CYU101" s="106"/>
      <c r="CYV101" s="106"/>
      <c r="CYW101" s="106"/>
      <c r="CYX101" s="106"/>
      <c r="CYY101" s="106"/>
      <c r="CYZ101" s="106"/>
      <c r="CZA101" s="106"/>
      <c r="CZB101" s="106"/>
      <c r="CZC101" s="106"/>
      <c r="CZD101" s="106"/>
      <c r="CZE101" s="106"/>
      <c r="CZF101" s="106"/>
      <c r="CZG101" s="106"/>
      <c r="CZH101" s="106"/>
      <c r="CZI101" s="106"/>
      <c r="CZJ101" s="106"/>
      <c r="CZK101" s="106"/>
      <c r="CZL101" s="106"/>
      <c r="CZM101" s="106"/>
      <c r="CZN101" s="106"/>
      <c r="CZO101" s="106"/>
      <c r="CZP101" s="106"/>
      <c r="CZQ101" s="106"/>
      <c r="CZR101" s="106"/>
      <c r="CZS101" s="106"/>
      <c r="CZT101" s="106"/>
      <c r="CZU101" s="106"/>
      <c r="CZV101" s="106"/>
      <c r="CZW101" s="106"/>
      <c r="CZX101" s="106"/>
      <c r="CZY101" s="106"/>
      <c r="CZZ101" s="106"/>
      <c r="DAA101" s="106"/>
      <c r="DAB101" s="106"/>
      <c r="DAC101" s="106"/>
      <c r="DAD101" s="106"/>
      <c r="DAE101" s="106"/>
      <c r="DAF101" s="106"/>
      <c r="DAG101" s="106"/>
      <c r="DAH101" s="106"/>
      <c r="DAI101" s="106"/>
      <c r="DAJ101" s="106"/>
      <c r="DAK101" s="106"/>
      <c r="DAL101" s="106"/>
      <c r="DAM101" s="106"/>
      <c r="DAN101" s="106"/>
      <c r="DAO101" s="106"/>
      <c r="DAP101" s="106"/>
      <c r="DAQ101" s="106"/>
      <c r="DAR101" s="106"/>
      <c r="DAS101" s="106"/>
      <c r="DAT101" s="106"/>
      <c r="DAU101" s="106"/>
      <c r="DAV101" s="106"/>
      <c r="DAW101" s="106"/>
      <c r="DAX101" s="106"/>
      <c r="DAY101" s="106"/>
      <c r="DAZ101" s="106"/>
      <c r="DBA101" s="106"/>
      <c r="DBB101" s="106"/>
      <c r="DBC101" s="106"/>
      <c r="DBD101" s="106"/>
      <c r="DBE101" s="106"/>
      <c r="DBF101" s="106"/>
      <c r="DBG101" s="106"/>
      <c r="DBH101" s="106"/>
      <c r="DBI101" s="106"/>
      <c r="DBJ101" s="106"/>
      <c r="DBK101" s="106"/>
      <c r="DBL101" s="106"/>
      <c r="DBM101" s="106"/>
      <c r="DBN101" s="106"/>
      <c r="DBO101" s="106"/>
      <c r="DBP101" s="106"/>
      <c r="DBQ101" s="106"/>
      <c r="DBR101" s="106"/>
      <c r="DBS101" s="106"/>
      <c r="DBT101" s="106"/>
      <c r="DBU101" s="106"/>
      <c r="DBV101" s="106"/>
      <c r="DBW101" s="106"/>
      <c r="DBX101" s="106"/>
      <c r="DBY101" s="106"/>
      <c r="DBZ101" s="106"/>
      <c r="DCA101" s="106"/>
      <c r="DCB101" s="106"/>
      <c r="DCC101" s="106"/>
      <c r="DCD101" s="106"/>
      <c r="DCE101" s="106"/>
      <c r="DCF101" s="106"/>
      <c r="DCG101" s="106"/>
      <c r="DCH101" s="106"/>
      <c r="DCI101" s="106"/>
      <c r="DCJ101" s="106"/>
      <c r="DCK101" s="106"/>
      <c r="DCL101" s="106"/>
      <c r="DCM101" s="106"/>
      <c r="DCN101" s="106"/>
      <c r="DCO101" s="106"/>
      <c r="DCP101" s="106"/>
      <c r="DCQ101" s="106"/>
      <c r="DCR101" s="106"/>
      <c r="DCS101" s="106"/>
      <c r="DCT101" s="106"/>
      <c r="DCU101" s="106"/>
      <c r="DCV101" s="106"/>
      <c r="DCW101" s="106"/>
      <c r="DCX101" s="106"/>
      <c r="DCY101" s="106"/>
      <c r="DCZ101" s="106"/>
      <c r="DDA101" s="106"/>
      <c r="DDB101" s="106"/>
      <c r="DDC101" s="106"/>
      <c r="DDD101" s="106"/>
      <c r="DDE101" s="106"/>
      <c r="DDF101" s="106"/>
      <c r="DDG101" s="106"/>
      <c r="DDH101" s="106"/>
      <c r="DDI101" s="106"/>
      <c r="DDJ101" s="106"/>
      <c r="DDK101" s="106"/>
      <c r="DDL101" s="106"/>
      <c r="DDM101" s="106"/>
      <c r="DDN101" s="106"/>
      <c r="DDO101" s="106"/>
      <c r="DDP101" s="106"/>
      <c r="DDQ101" s="106"/>
      <c r="DDR101" s="106"/>
      <c r="DDS101" s="106"/>
      <c r="DDT101" s="106"/>
      <c r="DDU101" s="106"/>
      <c r="DDV101" s="106"/>
      <c r="DDW101" s="106"/>
      <c r="DDX101" s="106"/>
      <c r="DDY101" s="106"/>
      <c r="DDZ101" s="106"/>
      <c r="DEA101" s="106"/>
      <c r="DEB101" s="106"/>
      <c r="DEC101" s="106"/>
      <c r="DED101" s="106"/>
      <c r="DEE101" s="106"/>
      <c r="DEF101" s="106"/>
      <c r="DEG101" s="106"/>
      <c r="DEH101" s="106"/>
      <c r="DEI101" s="106"/>
      <c r="DEJ101" s="106"/>
      <c r="DEK101" s="106"/>
      <c r="DEL101" s="106"/>
      <c r="DEM101" s="106"/>
      <c r="DEN101" s="106"/>
      <c r="DEO101" s="106"/>
      <c r="DEP101" s="106"/>
      <c r="DEQ101" s="106"/>
      <c r="DER101" s="106"/>
      <c r="DES101" s="106"/>
      <c r="DET101" s="106"/>
      <c r="DEU101" s="106"/>
      <c r="DEV101" s="106"/>
      <c r="DEW101" s="106"/>
      <c r="DEX101" s="106"/>
      <c r="DEY101" s="106"/>
      <c r="DEZ101" s="106"/>
      <c r="DFA101" s="106"/>
      <c r="DFB101" s="106"/>
      <c r="DFC101" s="106"/>
      <c r="DFD101" s="106"/>
      <c r="DFE101" s="106"/>
      <c r="DFF101" s="106"/>
      <c r="DFG101" s="106"/>
      <c r="DFH101" s="106"/>
      <c r="DFI101" s="106"/>
      <c r="DFJ101" s="106"/>
      <c r="DFK101" s="106"/>
      <c r="DFL101" s="106"/>
      <c r="DFM101" s="106"/>
      <c r="DFN101" s="106"/>
      <c r="DFO101" s="106"/>
      <c r="DFP101" s="106"/>
      <c r="DFQ101" s="106"/>
      <c r="DFR101" s="106"/>
      <c r="DFS101" s="106"/>
      <c r="DFT101" s="106"/>
      <c r="DFU101" s="106"/>
      <c r="DFV101" s="106"/>
      <c r="DFW101" s="106"/>
      <c r="DFX101" s="106"/>
      <c r="DFY101" s="106"/>
      <c r="DFZ101" s="106"/>
      <c r="DGA101" s="106"/>
      <c r="DGB101" s="106"/>
      <c r="DGC101" s="106"/>
      <c r="DGD101" s="106"/>
      <c r="DGE101" s="106"/>
      <c r="DGF101" s="106"/>
      <c r="DGG101" s="106"/>
      <c r="DGH101" s="106"/>
      <c r="DGI101" s="106"/>
      <c r="DGJ101" s="106"/>
      <c r="DGK101" s="106"/>
      <c r="DGL101" s="106"/>
      <c r="DGM101" s="106"/>
      <c r="DGN101" s="106"/>
      <c r="DGO101" s="106"/>
      <c r="DGP101" s="106"/>
      <c r="DGQ101" s="106"/>
      <c r="DGR101" s="106"/>
      <c r="DGS101" s="106"/>
      <c r="DGT101" s="106"/>
      <c r="DGU101" s="106"/>
      <c r="DGV101" s="106"/>
      <c r="DGW101" s="106"/>
      <c r="DGX101" s="106"/>
      <c r="DGY101" s="106"/>
      <c r="DGZ101" s="106"/>
      <c r="DHA101" s="106"/>
      <c r="DHB101" s="106"/>
      <c r="DHC101" s="106"/>
      <c r="DHD101" s="106"/>
      <c r="DHE101" s="106"/>
      <c r="DHF101" s="106"/>
      <c r="DHG101" s="106"/>
      <c r="DHH101" s="106"/>
      <c r="DHI101" s="106"/>
      <c r="DHJ101" s="106"/>
      <c r="DHK101" s="106"/>
      <c r="DHL101" s="106"/>
      <c r="DHM101" s="106"/>
      <c r="DHN101" s="106"/>
      <c r="DHO101" s="106"/>
      <c r="DHP101" s="106"/>
      <c r="DHQ101" s="106"/>
      <c r="DHR101" s="106"/>
      <c r="DHS101" s="106"/>
      <c r="DHT101" s="106"/>
      <c r="DHU101" s="106"/>
      <c r="DHV101" s="106"/>
      <c r="DHW101" s="106"/>
      <c r="DHX101" s="106"/>
      <c r="DHY101" s="106"/>
      <c r="DHZ101" s="106"/>
      <c r="DIA101" s="106"/>
      <c r="DIB101" s="106"/>
      <c r="DIC101" s="106"/>
      <c r="DID101" s="106"/>
      <c r="DIE101" s="106"/>
      <c r="DIF101" s="106"/>
      <c r="DIG101" s="106"/>
      <c r="DIH101" s="106"/>
      <c r="DII101" s="106"/>
      <c r="DIJ101" s="106"/>
      <c r="DIK101" s="106"/>
      <c r="DIL101" s="106"/>
      <c r="DIM101" s="106"/>
      <c r="DIN101" s="106"/>
      <c r="DIO101" s="106"/>
      <c r="DIP101" s="106"/>
      <c r="DIQ101" s="106"/>
      <c r="DIR101" s="106"/>
      <c r="DIS101" s="106"/>
      <c r="DIT101" s="106"/>
      <c r="DIU101" s="106"/>
      <c r="DIV101" s="106"/>
      <c r="DIW101" s="106"/>
      <c r="DIX101" s="106"/>
      <c r="DIY101" s="106"/>
      <c r="DIZ101" s="106"/>
      <c r="DJA101" s="106"/>
      <c r="DJB101" s="106"/>
      <c r="DJC101" s="106"/>
      <c r="DJD101" s="106"/>
      <c r="DJE101" s="106"/>
      <c r="DJF101" s="106"/>
      <c r="DJG101" s="106"/>
      <c r="DJH101" s="106"/>
      <c r="DJI101" s="106"/>
      <c r="DJJ101" s="106"/>
      <c r="DJK101" s="106"/>
      <c r="DJL101" s="106"/>
      <c r="DJM101" s="106"/>
      <c r="DJN101" s="106"/>
      <c r="DJO101" s="106"/>
      <c r="DJP101" s="106"/>
      <c r="DJQ101" s="106"/>
      <c r="DJR101" s="106"/>
      <c r="DJS101" s="106"/>
      <c r="DJT101" s="106"/>
      <c r="DJU101" s="106"/>
      <c r="DJV101" s="106"/>
      <c r="DJW101" s="106"/>
      <c r="DJX101" s="106"/>
      <c r="DJY101" s="106"/>
      <c r="DJZ101" s="106"/>
      <c r="DKA101" s="106"/>
      <c r="DKB101" s="106"/>
      <c r="DKC101" s="106"/>
      <c r="DKD101" s="106"/>
      <c r="DKE101" s="106"/>
      <c r="DKF101" s="106"/>
      <c r="DKG101" s="106"/>
      <c r="DKH101" s="106"/>
      <c r="DKI101" s="106"/>
      <c r="DKJ101" s="106"/>
      <c r="DKK101" s="106"/>
      <c r="DKL101" s="106"/>
      <c r="DKM101" s="106"/>
      <c r="DKN101" s="106"/>
      <c r="DKO101" s="106"/>
      <c r="DKP101" s="106"/>
      <c r="DKQ101" s="106"/>
      <c r="DKR101" s="106"/>
      <c r="DKS101" s="106"/>
      <c r="DKT101" s="106"/>
      <c r="DKU101" s="106"/>
      <c r="DKV101" s="106"/>
      <c r="DKW101" s="106"/>
      <c r="DKX101" s="106"/>
      <c r="DKY101" s="106"/>
      <c r="DKZ101" s="106"/>
      <c r="DLA101" s="106"/>
      <c r="DLB101" s="106"/>
      <c r="DLC101" s="106"/>
      <c r="DLD101" s="106"/>
      <c r="DLE101" s="106"/>
      <c r="DLF101" s="106"/>
      <c r="DLG101" s="106"/>
      <c r="DLH101" s="106"/>
      <c r="DLI101" s="106"/>
      <c r="DLJ101" s="106"/>
      <c r="DLK101" s="106"/>
      <c r="DLL101" s="106"/>
      <c r="DLM101" s="106"/>
      <c r="DLN101" s="106"/>
      <c r="DLO101" s="106"/>
      <c r="DLP101" s="106"/>
      <c r="DLQ101" s="106"/>
      <c r="DLR101" s="106"/>
      <c r="DLS101" s="106"/>
      <c r="DLT101" s="106"/>
      <c r="DLU101" s="106"/>
      <c r="DLV101" s="106"/>
      <c r="DLW101" s="106"/>
      <c r="DLX101" s="106"/>
      <c r="DLY101" s="106"/>
      <c r="DLZ101" s="106"/>
      <c r="DMA101" s="106"/>
      <c r="DMB101" s="106"/>
      <c r="DMC101" s="106"/>
      <c r="DMD101" s="106"/>
      <c r="DME101" s="106"/>
      <c r="DMF101" s="106"/>
      <c r="DMG101" s="106"/>
      <c r="DMH101" s="106"/>
      <c r="DMI101" s="106"/>
      <c r="DMJ101" s="106"/>
      <c r="DMK101" s="106"/>
      <c r="DML101" s="106"/>
      <c r="DMM101" s="106"/>
      <c r="DMN101" s="106"/>
      <c r="DMO101" s="106"/>
      <c r="DMP101" s="106"/>
      <c r="DMQ101" s="106"/>
      <c r="DMR101" s="106"/>
      <c r="DMS101" s="106"/>
      <c r="DMT101" s="106"/>
      <c r="DMU101" s="106"/>
      <c r="DMV101" s="106"/>
      <c r="DMW101" s="106"/>
      <c r="DMX101" s="106"/>
      <c r="DMY101" s="106"/>
      <c r="DMZ101" s="106"/>
      <c r="DNA101" s="106"/>
      <c r="DNB101" s="106"/>
      <c r="DNC101" s="106"/>
      <c r="DND101" s="106"/>
      <c r="DNE101" s="106"/>
      <c r="DNF101" s="106"/>
      <c r="DNG101" s="106"/>
      <c r="DNH101" s="106"/>
      <c r="DNI101" s="106"/>
      <c r="DNJ101" s="106"/>
      <c r="DNK101" s="106"/>
      <c r="DNL101" s="106"/>
      <c r="DNM101" s="106"/>
      <c r="DNN101" s="106"/>
      <c r="DNO101" s="106"/>
      <c r="DNP101" s="106"/>
      <c r="DNQ101" s="106"/>
      <c r="DNR101" s="106"/>
      <c r="DNS101" s="106"/>
      <c r="DNT101" s="106"/>
      <c r="DNU101" s="106"/>
      <c r="DNV101" s="106"/>
      <c r="DNW101" s="106"/>
      <c r="DNX101" s="106"/>
      <c r="DNY101" s="106"/>
      <c r="DNZ101" s="106"/>
      <c r="DOA101" s="106"/>
      <c r="DOB101" s="106"/>
      <c r="DOC101" s="106"/>
      <c r="DOD101" s="106"/>
      <c r="DOE101" s="106"/>
      <c r="DOF101" s="106"/>
      <c r="DOG101" s="106"/>
      <c r="DOH101" s="106"/>
      <c r="DOI101" s="106"/>
      <c r="DOJ101" s="106"/>
      <c r="DOK101" s="106"/>
      <c r="DOL101" s="106"/>
      <c r="DOM101" s="106"/>
      <c r="DON101" s="106"/>
      <c r="DOO101" s="106"/>
      <c r="DOP101" s="106"/>
      <c r="DOQ101" s="106"/>
      <c r="DOR101" s="106"/>
      <c r="DOS101" s="106"/>
      <c r="DOT101" s="106"/>
      <c r="DOU101" s="106"/>
      <c r="DOV101" s="106"/>
      <c r="DOW101" s="106"/>
      <c r="DOX101" s="106"/>
      <c r="DOY101" s="106"/>
      <c r="DOZ101" s="106"/>
      <c r="DPA101" s="106"/>
      <c r="DPB101" s="106"/>
      <c r="DPC101" s="106"/>
      <c r="DPD101" s="106"/>
      <c r="DPE101" s="106"/>
      <c r="DPF101" s="106"/>
      <c r="DPG101" s="106"/>
      <c r="DPH101" s="106"/>
      <c r="DPI101" s="106"/>
      <c r="DPJ101" s="106"/>
      <c r="DPK101" s="106"/>
      <c r="DPL101" s="106"/>
      <c r="DPM101" s="106"/>
      <c r="DPN101" s="106"/>
      <c r="DPO101" s="106"/>
      <c r="DPP101" s="106"/>
      <c r="DPQ101" s="106"/>
      <c r="DPR101" s="106"/>
      <c r="DPS101" s="106"/>
      <c r="DPT101" s="106"/>
      <c r="DPU101" s="106"/>
      <c r="DPV101" s="106"/>
      <c r="DPW101" s="106"/>
      <c r="DPX101" s="106"/>
      <c r="DPY101" s="106"/>
      <c r="DPZ101" s="106"/>
      <c r="DQA101" s="106"/>
      <c r="DQB101" s="106"/>
      <c r="DQC101" s="106"/>
      <c r="DQD101" s="106"/>
      <c r="DQE101" s="106"/>
      <c r="DQF101" s="106"/>
      <c r="DQG101" s="106"/>
      <c r="DQH101" s="106"/>
      <c r="DQI101" s="106"/>
      <c r="DQJ101" s="106"/>
      <c r="DQK101" s="106"/>
      <c r="DQL101" s="106"/>
      <c r="DQM101" s="106"/>
      <c r="DQN101" s="106"/>
      <c r="DQO101" s="106"/>
      <c r="DQP101" s="106"/>
      <c r="DQQ101" s="106"/>
      <c r="DQR101" s="106"/>
      <c r="DQS101" s="106"/>
      <c r="DQT101" s="106"/>
      <c r="DQU101" s="106"/>
      <c r="DQV101" s="106"/>
      <c r="DQW101" s="106"/>
      <c r="DQX101" s="106"/>
      <c r="DQY101" s="106"/>
      <c r="DQZ101" s="106"/>
      <c r="DRA101" s="106"/>
      <c r="DRB101" s="106"/>
      <c r="DRC101" s="106"/>
      <c r="DRD101" s="106"/>
      <c r="DRE101" s="106"/>
      <c r="DRF101" s="106"/>
      <c r="DRG101" s="106"/>
      <c r="DRH101" s="106"/>
      <c r="DRI101" s="106"/>
      <c r="DRJ101" s="106"/>
      <c r="DRK101" s="106"/>
      <c r="DRL101" s="106"/>
      <c r="DRM101" s="106"/>
      <c r="DRN101" s="106"/>
      <c r="DRO101" s="106"/>
      <c r="DRP101" s="106"/>
      <c r="DRQ101" s="106"/>
      <c r="DRR101" s="106"/>
      <c r="DRS101" s="106"/>
      <c r="DRT101" s="106"/>
      <c r="DRU101" s="106"/>
      <c r="DRV101" s="106"/>
      <c r="DRW101" s="106"/>
      <c r="DRX101" s="106"/>
      <c r="DRY101" s="106"/>
      <c r="DRZ101" s="106"/>
      <c r="DSA101" s="106"/>
      <c r="DSB101" s="106"/>
      <c r="DSC101" s="106"/>
      <c r="DSD101" s="106"/>
      <c r="DSE101" s="106"/>
      <c r="DSF101" s="106"/>
      <c r="DSG101" s="106"/>
      <c r="DSH101" s="106"/>
      <c r="DSI101" s="106"/>
      <c r="DSJ101" s="106"/>
      <c r="DSK101" s="106"/>
      <c r="DSL101" s="106"/>
      <c r="DSM101" s="106"/>
      <c r="DSN101" s="106"/>
      <c r="DSO101" s="106"/>
      <c r="DSP101" s="106"/>
      <c r="DSQ101" s="106"/>
      <c r="DSR101" s="106"/>
      <c r="DSS101" s="106"/>
      <c r="DST101" s="106"/>
      <c r="DSU101" s="106"/>
      <c r="DSV101" s="106"/>
      <c r="DSW101" s="106"/>
      <c r="DSX101" s="106"/>
      <c r="DSY101" s="106"/>
      <c r="DSZ101" s="106"/>
      <c r="DTA101" s="106"/>
      <c r="DTB101" s="106"/>
      <c r="DTC101" s="106"/>
      <c r="DTD101" s="106"/>
      <c r="DTE101" s="106"/>
      <c r="DTF101" s="106"/>
      <c r="DTG101" s="106"/>
      <c r="DTH101" s="106"/>
      <c r="DTI101" s="106"/>
      <c r="DTJ101" s="106"/>
      <c r="DTK101" s="106"/>
      <c r="DTL101" s="106"/>
      <c r="DTM101" s="106"/>
      <c r="DTN101" s="106"/>
      <c r="DTO101" s="106"/>
      <c r="DTP101" s="106"/>
      <c r="DTQ101" s="106"/>
      <c r="DTR101" s="106"/>
      <c r="DTS101" s="106"/>
      <c r="DTT101" s="106"/>
      <c r="DTU101" s="106"/>
      <c r="DTV101" s="106"/>
      <c r="DTW101" s="106"/>
      <c r="DTX101" s="106"/>
      <c r="DTY101" s="106"/>
      <c r="DTZ101" s="106"/>
      <c r="DUA101" s="106"/>
      <c r="DUB101" s="106"/>
      <c r="DUC101" s="106"/>
      <c r="DUD101" s="106"/>
      <c r="DUE101" s="106"/>
      <c r="DUF101" s="106"/>
      <c r="DUG101" s="106"/>
      <c r="DUH101" s="106"/>
      <c r="DUI101" s="106"/>
      <c r="DUJ101" s="106"/>
      <c r="DUK101" s="106"/>
      <c r="DUL101" s="106"/>
      <c r="DUM101" s="106"/>
      <c r="DUN101" s="106"/>
      <c r="DUO101" s="106"/>
      <c r="DUP101" s="106"/>
      <c r="DUQ101" s="106"/>
      <c r="DUR101" s="106"/>
      <c r="DUS101" s="106"/>
      <c r="DUT101" s="106"/>
      <c r="DUU101" s="106"/>
      <c r="DUV101" s="106"/>
      <c r="DUW101" s="106"/>
      <c r="DUX101" s="106"/>
      <c r="DUY101" s="106"/>
      <c r="DUZ101" s="106"/>
      <c r="DVA101" s="106"/>
      <c r="DVB101" s="106"/>
      <c r="DVC101" s="106"/>
      <c r="DVD101" s="106"/>
      <c r="DVE101" s="106"/>
      <c r="DVF101" s="106"/>
      <c r="DVG101" s="106"/>
      <c r="DVH101" s="106"/>
      <c r="DVI101" s="106"/>
      <c r="DVJ101" s="106"/>
      <c r="DVK101" s="106"/>
      <c r="DVL101" s="106"/>
      <c r="DVM101" s="106"/>
      <c r="DVN101" s="106"/>
      <c r="DVO101" s="106"/>
      <c r="DVP101" s="106"/>
      <c r="DVQ101" s="106"/>
      <c r="DVR101" s="106"/>
      <c r="DVS101" s="106"/>
      <c r="DVT101" s="106"/>
      <c r="DVU101" s="106"/>
      <c r="DVV101" s="106"/>
      <c r="DVW101" s="106"/>
      <c r="DVX101" s="106"/>
      <c r="DVY101" s="106"/>
      <c r="DVZ101" s="106"/>
      <c r="DWA101" s="106"/>
      <c r="DWB101" s="106"/>
      <c r="DWC101" s="106"/>
      <c r="DWD101" s="106"/>
      <c r="DWE101" s="106"/>
      <c r="DWF101" s="106"/>
      <c r="DWG101" s="106"/>
      <c r="DWH101" s="106"/>
      <c r="DWI101" s="106"/>
      <c r="DWJ101" s="106"/>
      <c r="DWK101" s="106"/>
      <c r="DWL101" s="106"/>
      <c r="DWM101" s="106"/>
      <c r="DWN101" s="106"/>
      <c r="DWO101" s="106"/>
      <c r="DWP101" s="106"/>
      <c r="DWQ101" s="106"/>
      <c r="DWR101" s="106"/>
      <c r="DWS101" s="106"/>
      <c r="DWT101" s="106"/>
      <c r="DWU101" s="106"/>
      <c r="DWV101" s="106"/>
      <c r="DWW101" s="106"/>
      <c r="DWX101" s="106"/>
      <c r="DWY101" s="106"/>
      <c r="DWZ101" s="106"/>
      <c r="DXA101" s="106"/>
      <c r="DXB101" s="106"/>
      <c r="DXC101" s="106"/>
      <c r="DXD101" s="106"/>
      <c r="DXE101" s="106"/>
      <c r="DXF101" s="106"/>
      <c r="DXG101" s="106"/>
      <c r="DXH101" s="106"/>
      <c r="DXI101" s="106"/>
      <c r="DXJ101" s="106"/>
      <c r="DXK101" s="106"/>
      <c r="DXL101" s="106"/>
      <c r="DXM101" s="106"/>
      <c r="DXN101" s="106"/>
      <c r="DXO101" s="106"/>
      <c r="DXP101" s="106"/>
      <c r="DXQ101" s="106"/>
      <c r="DXR101" s="106"/>
      <c r="DXS101" s="106"/>
      <c r="DXT101" s="106"/>
      <c r="DXU101" s="106"/>
      <c r="DXV101" s="106"/>
      <c r="DXW101" s="106"/>
      <c r="DXX101" s="106"/>
      <c r="DXY101" s="106"/>
      <c r="DXZ101" s="106"/>
      <c r="DYA101" s="106"/>
      <c r="DYB101" s="106"/>
      <c r="DYC101" s="106"/>
      <c r="DYD101" s="106"/>
      <c r="DYE101" s="106"/>
      <c r="DYF101" s="106"/>
      <c r="DYG101" s="106"/>
      <c r="DYH101" s="106"/>
      <c r="DYI101" s="106"/>
      <c r="DYJ101" s="106"/>
      <c r="DYK101" s="106"/>
      <c r="DYL101" s="106"/>
      <c r="DYM101" s="106"/>
      <c r="DYN101" s="106"/>
      <c r="DYO101" s="106"/>
      <c r="DYP101" s="106"/>
      <c r="DYQ101" s="106"/>
      <c r="DYR101" s="106"/>
      <c r="DYS101" s="106"/>
      <c r="DYT101" s="106"/>
      <c r="DYU101" s="106"/>
      <c r="DYV101" s="106"/>
      <c r="DYW101" s="106"/>
      <c r="DYX101" s="106"/>
      <c r="DYY101" s="106"/>
      <c r="DYZ101" s="106"/>
      <c r="DZA101" s="106"/>
      <c r="DZB101" s="106"/>
      <c r="DZC101" s="106"/>
      <c r="DZD101" s="106"/>
      <c r="DZE101" s="106"/>
      <c r="DZF101" s="106"/>
      <c r="DZG101" s="106"/>
      <c r="DZH101" s="106"/>
      <c r="DZI101" s="106"/>
      <c r="DZJ101" s="106"/>
      <c r="DZK101" s="106"/>
      <c r="DZL101" s="106"/>
      <c r="DZM101" s="106"/>
      <c r="DZN101" s="106"/>
      <c r="DZO101" s="106"/>
      <c r="DZP101" s="106"/>
      <c r="DZQ101" s="106"/>
      <c r="DZR101" s="106"/>
      <c r="DZS101" s="106"/>
      <c r="DZT101" s="106"/>
      <c r="DZU101" s="106"/>
      <c r="DZV101" s="106"/>
      <c r="DZW101" s="106"/>
      <c r="DZX101" s="106"/>
      <c r="DZY101" s="106"/>
      <c r="DZZ101" s="106"/>
      <c r="EAA101" s="106"/>
      <c r="EAB101" s="106"/>
      <c r="EAC101" s="106"/>
      <c r="EAD101" s="106"/>
      <c r="EAE101" s="106"/>
      <c r="EAF101" s="106"/>
      <c r="EAG101" s="106"/>
      <c r="EAH101" s="106"/>
      <c r="EAI101" s="106"/>
      <c r="EAJ101" s="106"/>
      <c r="EAK101" s="106"/>
      <c r="EAL101" s="106"/>
      <c r="EAM101" s="106"/>
      <c r="EAN101" s="106"/>
      <c r="EAO101" s="106"/>
      <c r="EAP101" s="106"/>
      <c r="EAQ101" s="106"/>
      <c r="EAR101" s="106"/>
      <c r="EAS101" s="106"/>
      <c r="EAT101" s="106"/>
      <c r="EAU101" s="106"/>
      <c r="EAV101" s="106"/>
      <c r="EAW101" s="106"/>
      <c r="EAX101" s="106"/>
      <c r="EAY101" s="106"/>
      <c r="EAZ101" s="106"/>
      <c r="EBA101" s="106"/>
      <c r="EBB101" s="106"/>
      <c r="EBC101" s="106"/>
      <c r="EBD101" s="106"/>
      <c r="EBE101" s="106"/>
      <c r="EBF101" s="106"/>
      <c r="EBG101" s="106"/>
      <c r="EBH101" s="106"/>
      <c r="EBI101" s="106"/>
      <c r="EBJ101" s="106"/>
      <c r="EBK101" s="106"/>
      <c r="EBL101" s="106"/>
      <c r="EBM101" s="106"/>
      <c r="EBN101" s="106"/>
      <c r="EBO101" s="106"/>
      <c r="EBP101" s="106"/>
      <c r="EBQ101" s="106"/>
      <c r="EBR101" s="106"/>
      <c r="EBS101" s="106"/>
      <c r="EBT101" s="106"/>
      <c r="EBU101" s="106"/>
      <c r="EBV101" s="106"/>
      <c r="EBW101" s="106"/>
      <c r="EBX101" s="106"/>
      <c r="EBY101" s="106"/>
      <c r="EBZ101" s="106"/>
      <c r="ECA101" s="106"/>
      <c r="ECB101" s="106"/>
      <c r="ECC101" s="106"/>
      <c r="ECD101" s="106"/>
      <c r="ECE101" s="106"/>
      <c r="ECF101" s="106"/>
      <c r="ECG101" s="106"/>
      <c r="ECH101" s="106"/>
      <c r="ECI101" s="106"/>
      <c r="ECJ101" s="106"/>
      <c r="ECK101" s="106"/>
      <c r="ECL101" s="106"/>
      <c r="ECM101" s="106"/>
      <c r="ECN101" s="106"/>
      <c r="ECO101" s="106"/>
      <c r="ECP101" s="106"/>
      <c r="ECQ101" s="106"/>
      <c r="ECR101" s="106"/>
      <c r="ECS101" s="106"/>
      <c r="ECT101" s="106"/>
      <c r="ECU101" s="106"/>
      <c r="ECV101" s="106"/>
      <c r="ECW101" s="106"/>
      <c r="ECX101" s="106"/>
      <c r="ECY101" s="106"/>
      <c r="ECZ101" s="106"/>
      <c r="EDA101" s="106"/>
      <c r="EDB101" s="106"/>
      <c r="EDC101" s="106"/>
      <c r="EDD101" s="106"/>
      <c r="EDE101" s="106"/>
      <c r="EDF101" s="106"/>
      <c r="EDG101" s="106"/>
      <c r="EDH101" s="106"/>
      <c r="EDI101" s="106"/>
      <c r="EDJ101" s="106"/>
      <c r="EDK101" s="106"/>
      <c r="EDL101" s="106"/>
      <c r="EDM101" s="106"/>
      <c r="EDN101" s="106"/>
      <c r="EDO101" s="106"/>
      <c r="EDP101" s="106"/>
      <c r="EDQ101" s="106"/>
      <c r="EDR101" s="106"/>
      <c r="EDS101" s="106"/>
      <c r="EDT101" s="106"/>
      <c r="EDU101" s="106"/>
      <c r="EDV101" s="106"/>
      <c r="EDW101" s="106"/>
      <c r="EDX101" s="106"/>
      <c r="EDY101" s="106"/>
      <c r="EDZ101" s="106"/>
      <c r="EEA101" s="106"/>
      <c r="EEB101" s="106"/>
      <c r="EEC101" s="106"/>
      <c r="EED101" s="106"/>
      <c r="EEE101" s="106"/>
      <c r="EEF101" s="106"/>
      <c r="EEG101" s="106"/>
      <c r="EEH101" s="106"/>
      <c r="EEI101" s="106"/>
      <c r="EEJ101" s="106"/>
      <c r="EEK101" s="106"/>
      <c r="EEL101" s="106"/>
      <c r="EEM101" s="106"/>
      <c r="EEN101" s="106"/>
      <c r="EEO101" s="106"/>
      <c r="EEP101" s="106"/>
      <c r="EEQ101" s="106"/>
      <c r="EER101" s="106"/>
      <c r="EES101" s="106"/>
      <c r="EET101" s="106"/>
      <c r="EEU101" s="106"/>
      <c r="EEV101" s="106"/>
      <c r="EEW101" s="106"/>
      <c r="EEX101" s="106"/>
      <c r="EEY101" s="106"/>
      <c r="EEZ101" s="106"/>
      <c r="EFA101" s="106"/>
      <c r="EFB101" s="106"/>
      <c r="EFC101" s="106"/>
      <c r="EFD101" s="106"/>
      <c r="EFE101" s="106"/>
      <c r="EFF101" s="106"/>
      <c r="EFG101" s="106"/>
      <c r="EFH101" s="106"/>
      <c r="EFI101" s="106"/>
      <c r="EFJ101" s="106"/>
      <c r="EFK101" s="106"/>
      <c r="EFL101" s="106"/>
      <c r="EFM101" s="106"/>
      <c r="EFN101" s="106"/>
      <c r="EFO101" s="106"/>
      <c r="EFP101" s="106"/>
      <c r="EFQ101" s="106"/>
      <c r="EFR101" s="106"/>
      <c r="EFS101" s="106"/>
      <c r="EFT101" s="106"/>
      <c r="EFU101" s="106"/>
      <c r="EFV101" s="106"/>
      <c r="EFW101" s="106"/>
      <c r="EFX101" s="106"/>
      <c r="EFY101" s="106"/>
      <c r="EFZ101" s="106"/>
      <c r="EGA101" s="106"/>
      <c r="EGB101" s="106"/>
      <c r="EGC101" s="106"/>
      <c r="EGD101" s="106"/>
      <c r="EGE101" s="106"/>
      <c r="EGF101" s="106"/>
      <c r="EGG101" s="106"/>
      <c r="EGH101" s="106"/>
      <c r="EGI101" s="106"/>
      <c r="EGJ101" s="106"/>
      <c r="EGK101" s="106"/>
      <c r="EGL101" s="106"/>
      <c r="EGM101" s="106"/>
      <c r="EGN101" s="106"/>
      <c r="EGO101" s="106"/>
      <c r="EGP101" s="106"/>
      <c r="EGQ101" s="106"/>
      <c r="EGR101" s="106"/>
      <c r="EGS101" s="106"/>
      <c r="EGT101" s="106"/>
      <c r="EGU101" s="106"/>
      <c r="EGV101" s="106"/>
      <c r="EGW101" s="106"/>
      <c r="EGX101" s="106"/>
      <c r="EGY101" s="106"/>
      <c r="EGZ101" s="106"/>
      <c r="EHA101" s="106"/>
      <c r="EHB101" s="106"/>
      <c r="EHC101" s="106"/>
      <c r="EHD101" s="106"/>
      <c r="EHE101" s="106"/>
      <c r="EHF101" s="106"/>
      <c r="EHG101" s="106"/>
      <c r="EHH101" s="106"/>
      <c r="EHI101" s="106"/>
      <c r="EHJ101" s="106"/>
      <c r="EHK101" s="106"/>
      <c r="EHL101" s="106"/>
      <c r="EHM101" s="106"/>
      <c r="EHN101" s="106"/>
      <c r="EHO101" s="106"/>
      <c r="EHP101" s="106"/>
      <c r="EHQ101" s="106"/>
      <c r="EHR101" s="106"/>
      <c r="EHS101" s="106"/>
      <c r="EHT101" s="106"/>
      <c r="EHU101" s="106"/>
      <c r="EHV101" s="106"/>
      <c r="EHW101" s="106"/>
      <c r="EHX101" s="106"/>
      <c r="EHY101" s="106"/>
      <c r="EHZ101" s="106"/>
      <c r="EIA101" s="106"/>
      <c r="EIB101" s="106"/>
      <c r="EIC101" s="106"/>
      <c r="EID101" s="106"/>
      <c r="EIE101" s="106"/>
      <c r="EIF101" s="106"/>
      <c r="EIG101" s="106"/>
      <c r="EIH101" s="106"/>
      <c r="EII101" s="106"/>
      <c r="EIJ101" s="106"/>
      <c r="EIK101" s="106"/>
      <c r="EIL101" s="106"/>
      <c r="EIM101" s="106"/>
      <c r="EIN101" s="106"/>
      <c r="EIO101" s="106"/>
      <c r="EIP101" s="106"/>
      <c r="EIQ101" s="106"/>
      <c r="EIR101" s="106"/>
      <c r="EIS101" s="106"/>
      <c r="EIT101" s="106"/>
      <c r="EIU101" s="106"/>
      <c r="EIV101" s="106"/>
      <c r="EIW101" s="106"/>
      <c r="EIX101" s="106"/>
      <c r="EIY101" s="106"/>
      <c r="EIZ101" s="106"/>
      <c r="EJA101" s="106"/>
      <c r="EJB101" s="106"/>
      <c r="EJC101" s="106"/>
      <c r="EJD101" s="106"/>
      <c r="EJE101" s="106"/>
      <c r="EJF101" s="106"/>
      <c r="EJG101" s="106"/>
      <c r="EJH101" s="106"/>
      <c r="EJI101" s="106"/>
      <c r="EJJ101" s="106"/>
      <c r="EJK101" s="106"/>
      <c r="EJL101" s="106"/>
      <c r="EJM101" s="106"/>
      <c r="EJN101" s="106"/>
      <c r="EJO101" s="106"/>
      <c r="EJP101" s="106"/>
      <c r="EJQ101" s="106"/>
      <c r="EJR101" s="106"/>
      <c r="EJS101" s="106"/>
      <c r="EJT101" s="106"/>
      <c r="EJU101" s="106"/>
      <c r="EJV101" s="106"/>
      <c r="EJW101" s="106"/>
      <c r="EJX101" s="106"/>
      <c r="EJY101" s="106"/>
      <c r="EJZ101" s="106"/>
      <c r="EKA101" s="106"/>
      <c r="EKB101" s="106"/>
      <c r="EKC101" s="106"/>
      <c r="EKD101" s="106"/>
      <c r="EKE101" s="106"/>
      <c r="EKF101" s="106"/>
      <c r="EKG101" s="106"/>
      <c r="EKH101" s="106"/>
      <c r="EKI101" s="106"/>
      <c r="EKJ101" s="106"/>
      <c r="EKK101" s="106"/>
      <c r="EKL101" s="106"/>
      <c r="EKM101" s="106"/>
      <c r="EKN101" s="106"/>
      <c r="EKO101" s="106"/>
      <c r="EKP101" s="106"/>
      <c r="EKQ101" s="106"/>
      <c r="EKR101" s="106"/>
      <c r="EKS101" s="106"/>
      <c r="EKT101" s="106"/>
      <c r="EKU101" s="106"/>
      <c r="EKV101" s="106"/>
      <c r="EKW101" s="106"/>
      <c r="EKX101" s="106"/>
      <c r="EKY101" s="106"/>
      <c r="EKZ101" s="106"/>
      <c r="ELA101" s="106"/>
      <c r="ELB101" s="106"/>
      <c r="ELC101" s="106"/>
      <c r="ELD101" s="106"/>
      <c r="ELE101" s="106"/>
      <c r="ELF101" s="106"/>
      <c r="ELG101" s="106"/>
      <c r="ELH101" s="106"/>
      <c r="ELI101" s="106"/>
      <c r="ELJ101" s="106"/>
      <c r="ELK101" s="106"/>
      <c r="ELL101" s="106"/>
      <c r="ELM101" s="106"/>
      <c r="ELN101" s="106"/>
      <c r="ELO101" s="106"/>
      <c r="ELP101" s="106"/>
      <c r="ELQ101" s="106"/>
      <c r="ELR101" s="106"/>
      <c r="ELS101" s="106"/>
      <c r="ELT101" s="106"/>
      <c r="ELU101" s="106"/>
      <c r="ELV101" s="106"/>
      <c r="ELW101" s="106"/>
      <c r="ELX101" s="106"/>
      <c r="ELY101" s="106"/>
      <c r="ELZ101" s="106"/>
      <c r="EMA101" s="106"/>
      <c r="EMB101" s="106"/>
      <c r="EMC101" s="106"/>
      <c r="EMD101" s="106"/>
      <c r="EME101" s="106"/>
      <c r="EMF101" s="106"/>
      <c r="EMG101" s="106"/>
      <c r="EMH101" s="106"/>
      <c r="EMI101" s="106"/>
      <c r="EMJ101" s="106"/>
      <c r="EMK101" s="106"/>
      <c r="EML101" s="106"/>
      <c r="EMM101" s="106"/>
      <c r="EMN101" s="106"/>
      <c r="EMO101" s="106"/>
      <c r="EMP101" s="106"/>
      <c r="EMQ101" s="106"/>
      <c r="EMR101" s="106"/>
      <c r="EMS101" s="106"/>
      <c r="EMT101" s="106"/>
      <c r="EMU101" s="106"/>
      <c r="EMV101" s="106"/>
      <c r="EMW101" s="106"/>
      <c r="EMX101" s="106"/>
      <c r="EMY101" s="106"/>
      <c r="EMZ101" s="106"/>
      <c r="ENA101" s="106"/>
      <c r="ENB101" s="106"/>
      <c r="ENC101" s="106"/>
      <c r="END101" s="106"/>
      <c r="ENE101" s="106"/>
      <c r="ENF101" s="106"/>
      <c r="ENG101" s="106"/>
      <c r="ENH101" s="106"/>
      <c r="ENI101" s="106"/>
      <c r="ENJ101" s="106"/>
      <c r="ENK101" s="106"/>
      <c r="ENL101" s="106"/>
      <c r="ENM101" s="106"/>
      <c r="ENN101" s="106"/>
      <c r="ENO101" s="106"/>
      <c r="ENP101" s="106"/>
      <c r="ENQ101" s="106"/>
      <c r="ENR101" s="106"/>
      <c r="ENS101" s="106"/>
      <c r="ENT101" s="106"/>
      <c r="ENU101" s="106"/>
      <c r="ENV101" s="106"/>
      <c r="ENW101" s="106"/>
      <c r="ENX101" s="106"/>
      <c r="ENY101" s="106"/>
      <c r="ENZ101" s="106"/>
      <c r="EOA101" s="106"/>
      <c r="EOB101" s="106"/>
      <c r="EOC101" s="106"/>
      <c r="EOD101" s="106"/>
      <c r="EOE101" s="106"/>
      <c r="EOF101" s="106"/>
      <c r="EOG101" s="106"/>
      <c r="EOH101" s="106"/>
      <c r="EOI101" s="106"/>
      <c r="EOJ101" s="106"/>
      <c r="EOK101" s="106"/>
      <c r="EOL101" s="106"/>
      <c r="EOM101" s="106"/>
      <c r="EON101" s="106"/>
      <c r="EOO101" s="106"/>
      <c r="EOP101" s="106"/>
      <c r="EOQ101" s="106"/>
      <c r="EOR101" s="106"/>
      <c r="EOS101" s="106"/>
      <c r="EOT101" s="106"/>
      <c r="EOU101" s="106"/>
      <c r="EOV101" s="106"/>
      <c r="EOW101" s="106"/>
      <c r="EOX101" s="106"/>
      <c r="EOY101" s="106"/>
      <c r="EOZ101" s="106"/>
      <c r="EPA101" s="106"/>
      <c r="EPB101" s="106"/>
      <c r="EPC101" s="106"/>
      <c r="EPD101" s="106"/>
      <c r="EPE101" s="106"/>
      <c r="EPF101" s="106"/>
      <c r="EPG101" s="106"/>
      <c r="EPH101" s="106"/>
      <c r="EPI101" s="106"/>
      <c r="EPJ101" s="106"/>
      <c r="EPK101" s="106"/>
      <c r="EPL101" s="106"/>
      <c r="EPM101" s="106"/>
      <c r="EPN101" s="106"/>
      <c r="EPO101" s="106"/>
      <c r="EPP101" s="106"/>
      <c r="EPQ101" s="106"/>
      <c r="EPR101" s="106"/>
      <c r="EPS101" s="106"/>
      <c r="EPT101" s="106"/>
      <c r="EPU101" s="106"/>
      <c r="EPV101" s="106"/>
      <c r="EPW101" s="106"/>
      <c r="EPX101" s="106"/>
      <c r="EPY101" s="106"/>
      <c r="EPZ101" s="106"/>
      <c r="EQA101" s="106"/>
      <c r="EQB101" s="106"/>
      <c r="EQC101" s="106"/>
      <c r="EQD101" s="106"/>
      <c r="EQE101" s="106"/>
      <c r="EQF101" s="106"/>
      <c r="EQG101" s="106"/>
      <c r="EQH101" s="106"/>
      <c r="EQI101" s="106"/>
      <c r="EQJ101" s="106"/>
      <c r="EQK101" s="106"/>
      <c r="EQL101" s="106"/>
      <c r="EQM101" s="106"/>
      <c r="EQN101" s="106"/>
      <c r="EQO101" s="106"/>
      <c r="EQP101" s="106"/>
      <c r="EQQ101" s="106"/>
      <c r="EQR101" s="106"/>
      <c r="EQS101" s="106"/>
      <c r="EQT101" s="106"/>
      <c r="EQU101" s="106"/>
      <c r="EQV101" s="106"/>
      <c r="EQW101" s="106"/>
      <c r="EQX101" s="106"/>
      <c r="EQY101" s="106"/>
      <c r="EQZ101" s="106"/>
      <c r="ERA101" s="106"/>
      <c r="ERB101" s="106"/>
      <c r="ERC101" s="106"/>
      <c r="ERD101" s="106"/>
      <c r="ERE101" s="106"/>
      <c r="ERF101" s="106"/>
      <c r="ERG101" s="106"/>
      <c r="ERH101" s="106"/>
      <c r="ERI101" s="106"/>
      <c r="ERJ101" s="106"/>
      <c r="ERK101" s="106"/>
      <c r="ERL101" s="106"/>
      <c r="ERM101" s="106"/>
      <c r="ERN101" s="106"/>
      <c r="ERO101" s="106"/>
      <c r="ERP101" s="106"/>
      <c r="ERQ101" s="106"/>
      <c r="ERR101" s="106"/>
      <c r="ERS101" s="106"/>
      <c r="ERT101" s="106"/>
      <c r="ERU101" s="106"/>
      <c r="ERV101" s="106"/>
      <c r="ERW101" s="106"/>
      <c r="ERX101" s="106"/>
      <c r="ERY101" s="106"/>
      <c r="ERZ101" s="106"/>
      <c r="ESA101" s="106"/>
      <c r="ESB101" s="106"/>
      <c r="ESC101" s="106"/>
      <c r="ESD101" s="106"/>
      <c r="ESE101" s="106"/>
      <c r="ESF101" s="106"/>
      <c r="ESG101" s="106"/>
      <c r="ESH101" s="106"/>
      <c r="ESI101" s="106"/>
      <c r="ESJ101" s="106"/>
      <c r="ESK101" s="106"/>
      <c r="ESL101" s="106"/>
      <c r="ESM101" s="106"/>
      <c r="ESN101" s="106"/>
      <c r="ESO101" s="106"/>
      <c r="ESP101" s="106"/>
      <c r="ESQ101" s="106"/>
      <c r="ESR101" s="106"/>
      <c r="ESS101" s="106"/>
      <c r="EST101" s="106"/>
      <c r="ESU101" s="106"/>
      <c r="ESV101" s="106"/>
      <c r="ESW101" s="106"/>
      <c r="ESX101" s="106"/>
      <c r="ESY101" s="106"/>
      <c r="ESZ101" s="106"/>
      <c r="ETA101" s="106"/>
      <c r="ETB101" s="106"/>
      <c r="ETC101" s="106"/>
      <c r="ETD101" s="106"/>
      <c r="ETE101" s="106"/>
      <c r="ETF101" s="106"/>
      <c r="ETG101" s="106"/>
      <c r="ETH101" s="106"/>
      <c r="ETI101" s="106"/>
      <c r="ETJ101" s="106"/>
      <c r="ETK101" s="106"/>
      <c r="ETL101" s="106"/>
      <c r="ETM101" s="106"/>
      <c r="ETN101" s="106"/>
      <c r="ETO101" s="106"/>
      <c r="ETP101" s="106"/>
      <c r="ETQ101" s="106"/>
      <c r="ETR101" s="106"/>
      <c r="ETS101" s="106"/>
      <c r="ETT101" s="106"/>
      <c r="ETU101" s="106"/>
      <c r="ETV101" s="106"/>
      <c r="ETW101" s="106"/>
      <c r="ETX101" s="106"/>
      <c r="ETY101" s="106"/>
      <c r="ETZ101" s="106"/>
      <c r="EUA101" s="106"/>
      <c r="EUB101" s="106"/>
      <c r="EUC101" s="106"/>
      <c r="EUD101" s="106"/>
      <c r="EUE101" s="106"/>
      <c r="EUF101" s="106"/>
      <c r="EUG101" s="106"/>
      <c r="EUH101" s="106"/>
      <c r="EUI101" s="106"/>
      <c r="EUJ101" s="106"/>
      <c r="EUK101" s="106"/>
      <c r="EUL101" s="106"/>
      <c r="EUM101" s="106"/>
      <c r="EUN101" s="106"/>
      <c r="EUO101" s="106"/>
      <c r="EUP101" s="106"/>
      <c r="EUQ101" s="106"/>
      <c r="EUR101" s="106"/>
      <c r="EUS101" s="106"/>
      <c r="EUT101" s="106"/>
      <c r="EUU101" s="106"/>
      <c r="EUV101" s="106"/>
      <c r="EUW101" s="106"/>
      <c r="EUX101" s="106"/>
      <c r="EUY101" s="106"/>
      <c r="EUZ101" s="106"/>
      <c r="EVA101" s="106"/>
      <c r="EVB101" s="106"/>
      <c r="EVC101" s="106"/>
      <c r="EVD101" s="106"/>
      <c r="EVE101" s="106"/>
      <c r="EVF101" s="106"/>
      <c r="EVG101" s="106"/>
      <c r="EVH101" s="106"/>
      <c r="EVI101" s="106"/>
      <c r="EVJ101" s="106"/>
      <c r="EVK101" s="106"/>
      <c r="EVL101" s="106"/>
      <c r="EVM101" s="106"/>
      <c r="EVN101" s="106"/>
      <c r="EVO101" s="106"/>
      <c r="EVP101" s="106"/>
      <c r="EVQ101" s="106"/>
      <c r="EVR101" s="106"/>
      <c r="EVS101" s="106"/>
      <c r="EVT101" s="106"/>
      <c r="EVU101" s="106"/>
      <c r="EVV101" s="106"/>
      <c r="EVW101" s="106"/>
      <c r="EVX101" s="106"/>
      <c r="EVY101" s="106"/>
      <c r="EVZ101" s="106"/>
      <c r="EWA101" s="106"/>
      <c r="EWB101" s="106"/>
      <c r="EWC101" s="106"/>
      <c r="EWD101" s="106"/>
      <c r="EWE101" s="106"/>
      <c r="EWF101" s="106"/>
      <c r="EWG101" s="106"/>
      <c r="EWH101" s="106"/>
      <c r="EWI101" s="106"/>
      <c r="EWJ101" s="106"/>
      <c r="EWK101" s="106"/>
      <c r="EWL101" s="106"/>
      <c r="EWM101" s="106"/>
      <c r="EWN101" s="106"/>
      <c r="EWO101" s="106"/>
      <c r="EWP101" s="106"/>
      <c r="EWQ101" s="106"/>
      <c r="EWR101" s="106"/>
      <c r="EWS101" s="106"/>
      <c r="EWT101" s="106"/>
      <c r="EWU101" s="106"/>
      <c r="EWV101" s="106"/>
      <c r="EWW101" s="106"/>
      <c r="EWX101" s="106"/>
      <c r="EWY101" s="106"/>
      <c r="EWZ101" s="106"/>
      <c r="EXA101" s="106"/>
      <c r="EXB101" s="106"/>
      <c r="EXC101" s="106"/>
      <c r="EXD101" s="106"/>
      <c r="EXE101" s="106"/>
      <c r="EXF101" s="106"/>
      <c r="EXG101" s="106"/>
      <c r="EXH101" s="106"/>
      <c r="EXI101" s="106"/>
      <c r="EXJ101" s="106"/>
      <c r="EXK101" s="106"/>
      <c r="EXL101" s="106"/>
      <c r="EXM101" s="106"/>
      <c r="EXN101" s="106"/>
      <c r="EXO101" s="106"/>
      <c r="EXP101" s="106"/>
      <c r="EXQ101" s="106"/>
      <c r="EXR101" s="106"/>
      <c r="EXS101" s="106"/>
      <c r="EXT101" s="106"/>
      <c r="EXU101" s="106"/>
      <c r="EXV101" s="106"/>
      <c r="EXW101" s="106"/>
      <c r="EXX101" s="106"/>
      <c r="EXY101" s="106"/>
      <c r="EXZ101" s="106"/>
      <c r="EYA101" s="106"/>
      <c r="EYB101" s="106"/>
      <c r="EYC101" s="106"/>
      <c r="EYD101" s="106"/>
      <c r="EYE101" s="106"/>
      <c r="EYF101" s="106"/>
      <c r="EYG101" s="106"/>
      <c r="EYH101" s="106"/>
      <c r="EYI101" s="106"/>
      <c r="EYJ101" s="106"/>
      <c r="EYK101" s="106"/>
      <c r="EYL101" s="106"/>
      <c r="EYM101" s="106"/>
      <c r="EYN101" s="106"/>
      <c r="EYO101" s="106"/>
      <c r="EYP101" s="106"/>
      <c r="EYQ101" s="106"/>
      <c r="EYR101" s="106"/>
      <c r="EYS101" s="106"/>
      <c r="EYT101" s="106"/>
      <c r="EYU101" s="106"/>
      <c r="EYV101" s="106"/>
      <c r="EYW101" s="106"/>
      <c r="EYX101" s="106"/>
      <c r="EYY101" s="106"/>
      <c r="EYZ101" s="106"/>
      <c r="EZA101" s="106"/>
      <c r="EZB101" s="106"/>
      <c r="EZC101" s="106"/>
      <c r="EZD101" s="106"/>
      <c r="EZE101" s="106"/>
      <c r="EZF101" s="106"/>
      <c r="EZG101" s="106"/>
      <c r="EZH101" s="106"/>
      <c r="EZI101" s="106"/>
      <c r="EZJ101" s="106"/>
      <c r="EZK101" s="106"/>
      <c r="EZL101" s="106"/>
      <c r="EZM101" s="106"/>
      <c r="EZN101" s="106"/>
      <c r="EZO101" s="106"/>
      <c r="EZP101" s="106"/>
      <c r="EZQ101" s="106"/>
      <c r="EZR101" s="106"/>
      <c r="EZS101" s="106"/>
      <c r="EZT101" s="106"/>
      <c r="EZU101" s="106"/>
      <c r="EZV101" s="106"/>
      <c r="EZW101" s="106"/>
      <c r="EZX101" s="106"/>
      <c r="EZY101" s="106"/>
      <c r="EZZ101" s="106"/>
      <c r="FAA101" s="106"/>
      <c r="FAB101" s="106"/>
      <c r="FAC101" s="106"/>
      <c r="FAD101" s="106"/>
      <c r="FAE101" s="106"/>
      <c r="FAF101" s="106"/>
      <c r="FAG101" s="106"/>
      <c r="FAH101" s="106"/>
      <c r="FAI101" s="106"/>
      <c r="FAJ101" s="106"/>
      <c r="FAK101" s="106"/>
      <c r="FAL101" s="106"/>
      <c r="FAM101" s="106"/>
      <c r="FAN101" s="106"/>
      <c r="FAO101" s="106"/>
      <c r="FAP101" s="106"/>
      <c r="FAQ101" s="106"/>
      <c r="FAR101" s="106"/>
      <c r="FAS101" s="106"/>
      <c r="FAT101" s="106"/>
      <c r="FAU101" s="106"/>
      <c r="FAV101" s="106"/>
      <c r="FAW101" s="106"/>
      <c r="FAX101" s="106"/>
      <c r="FAY101" s="106"/>
      <c r="FAZ101" s="106"/>
      <c r="FBA101" s="106"/>
      <c r="FBB101" s="106"/>
      <c r="FBC101" s="106"/>
      <c r="FBD101" s="106"/>
      <c r="FBE101" s="106"/>
      <c r="FBF101" s="106"/>
      <c r="FBG101" s="106"/>
      <c r="FBH101" s="106"/>
      <c r="FBI101" s="106"/>
      <c r="FBJ101" s="106"/>
      <c r="FBK101" s="106"/>
      <c r="FBL101" s="106"/>
      <c r="FBM101" s="106"/>
      <c r="FBN101" s="106"/>
      <c r="FBO101" s="106"/>
      <c r="FBP101" s="106"/>
      <c r="FBQ101" s="106"/>
      <c r="FBR101" s="106"/>
      <c r="FBS101" s="106"/>
      <c r="FBT101" s="106"/>
      <c r="FBU101" s="106"/>
      <c r="FBV101" s="106"/>
      <c r="FBW101" s="106"/>
      <c r="FBX101" s="106"/>
      <c r="FBY101" s="106"/>
      <c r="FBZ101" s="106"/>
      <c r="FCA101" s="106"/>
      <c r="FCB101" s="106"/>
      <c r="FCC101" s="106"/>
      <c r="FCD101" s="106"/>
      <c r="FCE101" s="106"/>
      <c r="FCF101" s="106"/>
      <c r="FCG101" s="106"/>
      <c r="FCH101" s="106"/>
      <c r="FCI101" s="106"/>
      <c r="FCJ101" s="106"/>
      <c r="FCK101" s="106"/>
      <c r="FCL101" s="106"/>
      <c r="FCM101" s="106"/>
      <c r="FCN101" s="106"/>
      <c r="FCO101" s="106"/>
      <c r="FCP101" s="106"/>
      <c r="FCQ101" s="106"/>
      <c r="FCR101" s="106"/>
      <c r="FCS101" s="106"/>
      <c r="FCT101" s="106"/>
      <c r="FCU101" s="106"/>
      <c r="FCV101" s="106"/>
      <c r="FCW101" s="106"/>
      <c r="FCX101" s="106"/>
      <c r="FCY101" s="106"/>
      <c r="FCZ101" s="106"/>
      <c r="FDA101" s="106"/>
      <c r="FDB101" s="106"/>
      <c r="FDC101" s="106"/>
      <c r="FDD101" s="106"/>
      <c r="FDE101" s="106"/>
      <c r="FDF101" s="106"/>
      <c r="FDG101" s="106"/>
      <c r="FDH101" s="106"/>
      <c r="FDI101" s="106"/>
      <c r="FDJ101" s="106"/>
      <c r="FDK101" s="106"/>
      <c r="FDL101" s="106"/>
      <c r="FDM101" s="106"/>
      <c r="FDN101" s="106"/>
      <c r="FDO101" s="106"/>
      <c r="FDP101" s="106"/>
      <c r="FDQ101" s="106"/>
      <c r="FDR101" s="106"/>
      <c r="FDS101" s="106"/>
      <c r="FDT101" s="106"/>
      <c r="FDU101" s="106"/>
      <c r="FDV101" s="106"/>
      <c r="FDW101" s="106"/>
      <c r="FDX101" s="106"/>
      <c r="FDY101" s="106"/>
      <c r="FDZ101" s="106"/>
      <c r="FEA101" s="106"/>
      <c r="FEB101" s="106"/>
      <c r="FEC101" s="106"/>
      <c r="FED101" s="106"/>
      <c r="FEE101" s="106"/>
      <c r="FEF101" s="106"/>
      <c r="FEG101" s="106"/>
      <c r="FEH101" s="106"/>
      <c r="FEI101" s="106"/>
      <c r="FEJ101" s="106"/>
      <c r="FEK101" s="106"/>
      <c r="FEL101" s="106"/>
      <c r="FEM101" s="106"/>
      <c r="FEN101" s="106"/>
      <c r="FEO101" s="106"/>
      <c r="FEP101" s="106"/>
      <c r="FEQ101" s="106"/>
      <c r="FER101" s="106"/>
      <c r="FES101" s="106"/>
      <c r="FET101" s="106"/>
      <c r="FEU101" s="106"/>
      <c r="FEV101" s="106"/>
      <c r="FEW101" s="106"/>
      <c r="FEX101" s="106"/>
      <c r="FEY101" s="106"/>
      <c r="FEZ101" s="106"/>
      <c r="FFA101" s="106"/>
      <c r="FFB101" s="106"/>
      <c r="FFC101" s="106"/>
      <c r="FFD101" s="106"/>
      <c r="FFE101" s="106"/>
      <c r="FFF101" s="106"/>
      <c r="FFG101" s="106"/>
      <c r="FFH101" s="106"/>
      <c r="FFI101" s="106"/>
      <c r="FFJ101" s="106"/>
      <c r="FFK101" s="106"/>
      <c r="FFL101" s="106"/>
      <c r="FFM101" s="106"/>
      <c r="FFN101" s="106"/>
      <c r="FFO101" s="106"/>
      <c r="FFP101" s="106"/>
      <c r="FFQ101" s="106"/>
      <c r="FFR101" s="106"/>
      <c r="FFS101" s="106"/>
      <c r="FFT101" s="106"/>
      <c r="FFU101" s="106"/>
      <c r="FFV101" s="106"/>
      <c r="FFW101" s="106"/>
      <c r="FFX101" s="106"/>
      <c r="FFY101" s="106"/>
      <c r="FFZ101" s="106"/>
      <c r="FGA101" s="106"/>
      <c r="FGB101" s="106"/>
      <c r="FGC101" s="106"/>
      <c r="FGD101" s="106"/>
      <c r="FGE101" s="106"/>
      <c r="FGF101" s="106"/>
      <c r="FGG101" s="106"/>
      <c r="FGH101" s="106"/>
      <c r="FGI101" s="106"/>
      <c r="FGJ101" s="106"/>
      <c r="FGK101" s="106"/>
      <c r="FGL101" s="106"/>
      <c r="FGM101" s="106"/>
      <c r="FGN101" s="106"/>
      <c r="FGO101" s="106"/>
      <c r="FGP101" s="106"/>
      <c r="FGQ101" s="106"/>
      <c r="FGR101" s="106"/>
      <c r="FGS101" s="106"/>
      <c r="FGT101" s="106"/>
      <c r="FGU101" s="106"/>
      <c r="FGV101" s="106"/>
      <c r="FGW101" s="106"/>
      <c r="FGX101" s="106"/>
      <c r="FGY101" s="106"/>
      <c r="FGZ101" s="106"/>
      <c r="FHA101" s="106"/>
      <c r="FHB101" s="106"/>
      <c r="FHC101" s="106"/>
      <c r="FHD101" s="106"/>
      <c r="FHE101" s="106"/>
      <c r="FHF101" s="106"/>
      <c r="FHG101" s="106"/>
      <c r="FHH101" s="106"/>
      <c r="FHI101" s="106"/>
      <c r="FHJ101" s="106"/>
      <c r="FHK101" s="106"/>
      <c r="FHL101" s="106"/>
      <c r="FHM101" s="106"/>
      <c r="FHN101" s="106"/>
      <c r="FHO101" s="106"/>
      <c r="FHP101" s="106"/>
      <c r="FHQ101" s="106"/>
      <c r="FHR101" s="106"/>
      <c r="FHS101" s="106"/>
      <c r="FHT101" s="106"/>
      <c r="FHU101" s="106"/>
      <c r="FHV101" s="106"/>
      <c r="FHW101" s="106"/>
      <c r="FHX101" s="106"/>
      <c r="FHY101" s="106"/>
      <c r="FHZ101" s="106"/>
      <c r="FIA101" s="106"/>
      <c r="FIB101" s="106"/>
      <c r="FIC101" s="106"/>
      <c r="FID101" s="106"/>
      <c r="FIE101" s="106"/>
      <c r="FIF101" s="106"/>
      <c r="FIG101" s="106"/>
      <c r="FIH101" s="106"/>
      <c r="FII101" s="106"/>
      <c r="FIJ101" s="106"/>
      <c r="FIK101" s="106"/>
      <c r="FIL101" s="106"/>
      <c r="FIM101" s="106"/>
      <c r="FIN101" s="106"/>
      <c r="FIO101" s="106"/>
      <c r="FIP101" s="106"/>
      <c r="FIQ101" s="106"/>
      <c r="FIR101" s="106"/>
      <c r="FIS101" s="106"/>
      <c r="FIT101" s="106"/>
      <c r="FIU101" s="106"/>
      <c r="FIV101" s="106"/>
      <c r="FIW101" s="106"/>
      <c r="FIX101" s="106"/>
      <c r="FIY101" s="106"/>
      <c r="FIZ101" s="106"/>
      <c r="FJA101" s="106"/>
      <c r="FJB101" s="106"/>
      <c r="FJC101" s="106"/>
      <c r="FJD101" s="106"/>
      <c r="FJE101" s="106"/>
      <c r="FJF101" s="106"/>
      <c r="FJG101" s="106"/>
      <c r="FJH101" s="106"/>
      <c r="FJI101" s="106"/>
      <c r="FJJ101" s="106"/>
      <c r="FJK101" s="106"/>
      <c r="FJL101" s="106"/>
      <c r="FJM101" s="106"/>
      <c r="FJN101" s="106"/>
      <c r="FJO101" s="106"/>
      <c r="FJP101" s="106"/>
      <c r="FJQ101" s="106"/>
      <c r="FJR101" s="106"/>
      <c r="FJS101" s="106"/>
      <c r="FJT101" s="106"/>
      <c r="FJU101" s="106"/>
      <c r="FJV101" s="106"/>
      <c r="FJW101" s="106"/>
      <c r="FJX101" s="106"/>
      <c r="FJY101" s="106"/>
      <c r="FJZ101" s="106"/>
      <c r="FKA101" s="106"/>
      <c r="FKB101" s="106"/>
      <c r="FKC101" s="106"/>
      <c r="FKD101" s="106"/>
      <c r="FKE101" s="106"/>
      <c r="FKF101" s="106"/>
      <c r="FKG101" s="106"/>
      <c r="FKH101" s="106"/>
      <c r="FKI101" s="106"/>
      <c r="FKJ101" s="106"/>
      <c r="FKK101" s="106"/>
      <c r="FKL101" s="106"/>
      <c r="FKM101" s="106"/>
      <c r="FKN101" s="106"/>
      <c r="FKO101" s="106"/>
      <c r="FKP101" s="106"/>
      <c r="FKQ101" s="106"/>
      <c r="FKR101" s="106"/>
      <c r="FKS101" s="106"/>
      <c r="FKT101" s="106"/>
      <c r="FKU101" s="106"/>
      <c r="FKV101" s="106"/>
      <c r="FKW101" s="106"/>
      <c r="FKX101" s="106"/>
      <c r="FKY101" s="106"/>
      <c r="FKZ101" s="106"/>
      <c r="FLA101" s="106"/>
      <c r="FLB101" s="106"/>
      <c r="FLC101" s="106"/>
      <c r="FLD101" s="106"/>
      <c r="FLE101" s="106"/>
      <c r="FLF101" s="106"/>
      <c r="FLG101" s="106"/>
      <c r="FLH101" s="106"/>
      <c r="FLI101" s="106"/>
      <c r="FLJ101" s="106"/>
      <c r="FLK101" s="106"/>
      <c r="FLL101" s="106"/>
      <c r="FLM101" s="106"/>
      <c r="FLN101" s="106"/>
      <c r="FLO101" s="106"/>
      <c r="FLP101" s="106"/>
      <c r="FLQ101" s="106"/>
      <c r="FLR101" s="106"/>
      <c r="FLS101" s="106"/>
      <c r="FLT101" s="106"/>
      <c r="FLU101" s="106"/>
      <c r="FLV101" s="106"/>
      <c r="FLW101" s="106"/>
      <c r="FLX101" s="106"/>
      <c r="FLY101" s="106"/>
      <c r="FLZ101" s="106"/>
      <c r="FMA101" s="106"/>
      <c r="FMB101" s="106"/>
      <c r="FMC101" s="106"/>
      <c r="FMD101" s="106"/>
      <c r="FME101" s="106"/>
      <c r="FMF101" s="106"/>
      <c r="FMG101" s="106"/>
      <c r="FMH101" s="106"/>
      <c r="FMI101" s="106"/>
      <c r="FMJ101" s="106"/>
      <c r="FMK101" s="106"/>
      <c r="FML101" s="106"/>
      <c r="FMM101" s="106"/>
      <c r="FMN101" s="106"/>
      <c r="FMO101" s="106"/>
      <c r="FMP101" s="106"/>
      <c r="FMQ101" s="106"/>
      <c r="FMR101" s="106"/>
      <c r="FMS101" s="106"/>
      <c r="FMT101" s="106"/>
      <c r="FMU101" s="106"/>
      <c r="FMV101" s="106"/>
      <c r="FMW101" s="106"/>
      <c r="FMX101" s="106"/>
      <c r="FMY101" s="106"/>
      <c r="FMZ101" s="106"/>
      <c r="FNA101" s="106"/>
      <c r="FNB101" s="106"/>
      <c r="FNC101" s="106"/>
      <c r="FND101" s="106"/>
      <c r="FNE101" s="106"/>
      <c r="FNF101" s="106"/>
      <c r="FNG101" s="106"/>
      <c r="FNH101" s="106"/>
      <c r="FNI101" s="106"/>
      <c r="FNJ101" s="106"/>
      <c r="FNK101" s="106"/>
      <c r="FNL101" s="106"/>
      <c r="FNM101" s="106"/>
      <c r="FNN101" s="106"/>
      <c r="FNO101" s="106"/>
      <c r="FNP101" s="106"/>
      <c r="FNQ101" s="106"/>
      <c r="FNR101" s="106"/>
      <c r="FNS101" s="106"/>
      <c r="FNT101" s="106"/>
      <c r="FNU101" s="106"/>
      <c r="FNV101" s="106"/>
      <c r="FNW101" s="106"/>
      <c r="FNX101" s="106"/>
      <c r="FNY101" s="106"/>
      <c r="FNZ101" s="106"/>
      <c r="FOA101" s="106"/>
      <c r="FOB101" s="106"/>
      <c r="FOC101" s="106"/>
      <c r="FOD101" s="106"/>
      <c r="FOE101" s="106"/>
      <c r="FOF101" s="106"/>
      <c r="FOG101" s="106"/>
      <c r="FOH101" s="106"/>
      <c r="FOI101" s="106"/>
      <c r="FOJ101" s="106"/>
      <c r="FOK101" s="106"/>
      <c r="FOL101" s="106"/>
      <c r="FOM101" s="106"/>
      <c r="FON101" s="106"/>
      <c r="FOO101" s="106"/>
      <c r="FOP101" s="106"/>
      <c r="FOQ101" s="106"/>
      <c r="FOR101" s="106"/>
      <c r="FOS101" s="106"/>
      <c r="FOT101" s="106"/>
      <c r="FOU101" s="106"/>
      <c r="FOV101" s="106"/>
      <c r="FOW101" s="106"/>
      <c r="FOX101" s="106"/>
      <c r="FOY101" s="106"/>
      <c r="FOZ101" s="106"/>
      <c r="FPA101" s="106"/>
      <c r="FPB101" s="106"/>
      <c r="FPC101" s="106"/>
      <c r="FPD101" s="106"/>
      <c r="FPE101" s="106"/>
      <c r="FPF101" s="106"/>
      <c r="FPG101" s="106"/>
      <c r="FPH101" s="106"/>
      <c r="FPI101" s="106"/>
      <c r="FPJ101" s="106"/>
      <c r="FPK101" s="106"/>
      <c r="FPL101" s="106"/>
      <c r="FPM101" s="106"/>
      <c r="FPN101" s="106"/>
      <c r="FPO101" s="106"/>
      <c r="FPP101" s="106"/>
      <c r="FPQ101" s="106"/>
      <c r="FPR101" s="106"/>
      <c r="FPS101" s="106"/>
      <c r="FPT101" s="106"/>
      <c r="FPU101" s="106"/>
      <c r="FPV101" s="106"/>
      <c r="FPW101" s="106"/>
      <c r="FPX101" s="106"/>
      <c r="FPY101" s="106"/>
      <c r="FPZ101" s="106"/>
      <c r="FQA101" s="106"/>
      <c r="FQB101" s="106"/>
      <c r="FQC101" s="106"/>
      <c r="FQD101" s="106"/>
      <c r="FQE101" s="106"/>
      <c r="FQF101" s="106"/>
      <c r="FQG101" s="106"/>
      <c r="FQH101" s="106"/>
      <c r="FQI101" s="106"/>
      <c r="FQJ101" s="106"/>
      <c r="FQK101" s="106"/>
      <c r="FQL101" s="106"/>
      <c r="FQM101" s="106"/>
      <c r="FQN101" s="106"/>
      <c r="FQO101" s="106"/>
      <c r="FQP101" s="106"/>
      <c r="FQQ101" s="106"/>
      <c r="FQR101" s="106"/>
      <c r="FQS101" s="106"/>
      <c r="FQT101" s="106"/>
      <c r="FQU101" s="106"/>
      <c r="FQV101" s="106"/>
      <c r="FQW101" s="106"/>
      <c r="FQX101" s="106"/>
      <c r="FQY101" s="106"/>
      <c r="FQZ101" s="106"/>
      <c r="FRA101" s="106"/>
      <c r="FRB101" s="106"/>
      <c r="FRC101" s="106"/>
      <c r="FRD101" s="106"/>
      <c r="FRE101" s="106"/>
      <c r="FRF101" s="106"/>
      <c r="FRG101" s="106"/>
      <c r="FRH101" s="106"/>
      <c r="FRI101" s="106"/>
      <c r="FRJ101" s="106"/>
      <c r="FRK101" s="106"/>
      <c r="FRL101" s="106"/>
      <c r="FRM101" s="106"/>
      <c r="FRN101" s="106"/>
      <c r="FRO101" s="106"/>
      <c r="FRP101" s="106"/>
      <c r="FRQ101" s="106"/>
      <c r="FRR101" s="106"/>
      <c r="FRS101" s="106"/>
      <c r="FRT101" s="106"/>
      <c r="FRU101" s="106"/>
      <c r="FRV101" s="106"/>
      <c r="FRW101" s="106"/>
      <c r="FRX101" s="106"/>
      <c r="FRY101" s="106"/>
      <c r="FRZ101" s="106"/>
      <c r="FSA101" s="106"/>
      <c r="FSB101" s="106"/>
      <c r="FSC101" s="106"/>
      <c r="FSD101" s="106"/>
      <c r="FSE101" s="106"/>
      <c r="FSF101" s="106"/>
      <c r="FSG101" s="106"/>
      <c r="FSH101" s="106"/>
      <c r="FSI101" s="106"/>
      <c r="FSJ101" s="106"/>
      <c r="FSK101" s="106"/>
      <c r="FSL101" s="106"/>
      <c r="FSM101" s="106"/>
      <c r="FSN101" s="106"/>
      <c r="FSO101" s="106"/>
      <c r="FSP101" s="106"/>
      <c r="FSQ101" s="106"/>
      <c r="FSR101" s="106"/>
      <c r="FSS101" s="106"/>
      <c r="FST101" s="106"/>
      <c r="FSU101" s="106"/>
      <c r="FSV101" s="106"/>
      <c r="FSW101" s="106"/>
      <c r="FSX101" s="106"/>
      <c r="FSY101" s="106"/>
      <c r="FSZ101" s="106"/>
      <c r="FTA101" s="106"/>
      <c r="FTB101" s="106"/>
      <c r="FTC101" s="106"/>
      <c r="FTD101" s="106"/>
      <c r="FTE101" s="106"/>
      <c r="FTF101" s="106"/>
      <c r="FTG101" s="106"/>
      <c r="FTH101" s="106"/>
      <c r="FTI101" s="106"/>
      <c r="FTJ101" s="106"/>
      <c r="FTK101" s="106"/>
      <c r="FTL101" s="106"/>
      <c r="FTM101" s="106"/>
      <c r="FTN101" s="106"/>
      <c r="FTO101" s="106"/>
      <c r="FTP101" s="106"/>
      <c r="FTQ101" s="106"/>
      <c r="FTR101" s="106"/>
      <c r="FTS101" s="106"/>
      <c r="FTT101" s="106"/>
      <c r="FTU101" s="106"/>
      <c r="FTV101" s="106"/>
      <c r="FTW101" s="106"/>
      <c r="FTX101" s="106"/>
      <c r="FTY101" s="106"/>
      <c r="FTZ101" s="106"/>
      <c r="FUA101" s="106"/>
      <c r="FUB101" s="106"/>
      <c r="FUC101" s="106"/>
      <c r="FUD101" s="106"/>
      <c r="FUE101" s="106"/>
      <c r="FUF101" s="106"/>
      <c r="FUG101" s="106"/>
      <c r="FUH101" s="106"/>
      <c r="FUI101" s="106"/>
      <c r="FUJ101" s="106"/>
      <c r="FUK101" s="106"/>
      <c r="FUL101" s="106"/>
      <c r="FUM101" s="106"/>
      <c r="FUN101" s="106"/>
      <c r="FUO101" s="106"/>
      <c r="FUP101" s="106"/>
      <c r="FUQ101" s="106"/>
      <c r="FUR101" s="106"/>
      <c r="FUS101" s="106"/>
      <c r="FUT101" s="106"/>
      <c r="FUU101" s="106"/>
      <c r="FUV101" s="106"/>
      <c r="FUW101" s="106"/>
      <c r="FUX101" s="106"/>
      <c r="FUY101" s="106"/>
      <c r="FUZ101" s="106"/>
      <c r="FVA101" s="106"/>
      <c r="FVB101" s="106"/>
      <c r="FVC101" s="106"/>
      <c r="FVD101" s="106"/>
      <c r="FVE101" s="106"/>
      <c r="FVF101" s="106"/>
      <c r="FVG101" s="106"/>
      <c r="FVH101" s="106"/>
      <c r="FVI101" s="106"/>
      <c r="FVJ101" s="106"/>
      <c r="FVK101" s="106"/>
      <c r="FVL101" s="106"/>
      <c r="FVM101" s="106"/>
      <c r="FVN101" s="106"/>
      <c r="FVO101" s="106"/>
      <c r="FVP101" s="106"/>
      <c r="FVQ101" s="106"/>
      <c r="FVR101" s="106"/>
      <c r="FVS101" s="106"/>
      <c r="FVT101" s="106"/>
      <c r="FVU101" s="106"/>
      <c r="FVV101" s="106"/>
      <c r="FVW101" s="106"/>
      <c r="FVX101" s="106"/>
      <c r="FVY101" s="106"/>
      <c r="FVZ101" s="106"/>
      <c r="FWA101" s="106"/>
      <c r="FWB101" s="106"/>
      <c r="FWC101" s="106"/>
      <c r="FWD101" s="106"/>
      <c r="FWE101" s="106"/>
      <c r="FWF101" s="106"/>
      <c r="FWG101" s="106"/>
      <c r="FWH101" s="106"/>
      <c r="FWI101" s="106"/>
      <c r="FWJ101" s="106"/>
      <c r="FWK101" s="106"/>
      <c r="FWL101" s="106"/>
      <c r="FWM101" s="106"/>
      <c r="FWN101" s="106"/>
      <c r="FWO101" s="106"/>
      <c r="FWP101" s="106"/>
      <c r="FWQ101" s="106"/>
      <c r="FWR101" s="106"/>
      <c r="FWS101" s="106"/>
      <c r="FWT101" s="106"/>
      <c r="FWU101" s="106"/>
      <c r="FWV101" s="106"/>
      <c r="FWW101" s="106"/>
      <c r="FWX101" s="106"/>
      <c r="FWY101" s="106"/>
      <c r="FWZ101" s="106"/>
      <c r="FXA101" s="106"/>
      <c r="FXB101" s="106"/>
      <c r="FXC101" s="106"/>
      <c r="FXD101" s="106"/>
      <c r="FXE101" s="106"/>
      <c r="FXF101" s="106"/>
      <c r="FXG101" s="106"/>
      <c r="FXH101" s="106"/>
      <c r="FXI101" s="106"/>
      <c r="FXJ101" s="106"/>
      <c r="FXK101" s="106"/>
      <c r="FXL101" s="106"/>
      <c r="FXM101" s="106"/>
      <c r="FXN101" s="106"/>
      <c r="FXO101" s="106"/>
      <c r="FXP101" s="106"/>
      <c r="FXQ101" s="106"/>
      <c r="FXR101" s="106"/>
      <c r="FXS101" s="106"/>
      <c r="FXT101" s="106"/>
      <c r="FXU101" s="106"/>
      <c r="FXV101" s="106"/>
      <c r="FXW101" s="106"/>
      <c r="FXX101" s="106"/>
      <c r="FXY101" s="106"/>
      <c r="FXZ101" s="106"/>
      <c r="FYA101" s="106"/>
      <c r="FYB101" s="106"/>
      <c r="FYC101" s="106"/>
      <c r="FYD101" s="106"/>
      <c r="FYE101" s="106"/>
      <c r="FYF101" s="106"/>
      <c r="FYG101" s="106"/>
      <c r="FYH101" s="106"/>
      <c r="FYI101" s="106"/>
      <c r="FYJ101" s="106"/>
      <c r="FYK101" s="106"/>
      <c r="FYL101" s="106"/>
      <c r="FYM101" s="106"/>
      <c r="FYN101" s="106"/>
      <c r="FYO101" s="106"/>
      <c r="FYP101" s="106"/>
      <c r="FYQ101" s="106"/>
      <c r="FYR101" s="106"/>
      <c r="FYS101" s="106"/>
      <c r="FYT101" s="106"/>
      <c r="FYU101" s="106"/>
      <c r="FYV101" s="106"/>
      <c r="FYW101" s="106"/>
      <c r="FYX101" s="106"/>
      <c r="FYY101" s="106"/>
      <c r="FYZ101" s="106"/>
      <c r="FZA101" s="106"/>
      <c r="FZB101" s="106"/>
      <c r="FZC101" s="106"/>
      <c r="FZD101" s="106"/>
      <c r="FZE101" s="106"/>
      <c r="FZF101" s="106"/>
      <c r="FZG101" s="106"/>
      <c r="FZH101" s="106"/>
      <c r="FZI101" s="106"/>
      <c r="FZJ101" s="106"/>
      <c r="FZK101" s="106"/>
      <c r="FZL101" s="106"/>
      <c r="FZM101" s="106"/>
      <c r="FZN101" s="106"/>
      <c r="FZO101" s="106"/>
      <c r="FZP101" s="106"/>
      <c r="FZQ101" s="106"/>
      <c r="FZR101" s="106"/>
      <c r="FZS101" s="106"/>
      <c r="FZT101" s="106"/>
      <c r="FZU101" s="106"/>
      <c r="FZV101" s="106"/>
      <c r="FZW101" s="106"/>
      <c r="FZX101" s="106"/>
      <c r="FZY101" s="106"/>
      <c r="FZZ101" s="106"/>
      <c r="GAA101" s="106"/>
      <c r="GAB101" s="106"/>
      <c r="GAC101" s="106"/>
      <c r="GAD101" s="106"/>
      <c r="GAE101" s="106"/>
      <c r="GAF101" s="106"/>
      <c r="GAG101" s="106"/>
      <c r="GAH101" s="106"/>
      <c r="GAI101" s="106"/>
      <c r="GAJ101" s="106"/>
      <c r="GAK101" s="106"/>
      <c r="GAL101" s="106"/>
      <c r="GAM101" s="106"/>
      <c r="GAN101" s="106"/>
      <c r="GAO101" s="106"/>
      <c r="GAP101" s="106"/>
      <c r="GAQ101" s="106"/>
      <c r="GAR101" s="106"/>
      <c r="GAS101" s="106"/>
      <c r="GAT101" s="106"/>
      <c r="GAU101" s="106"/>
      <c r="GAV101" s="106"/>
      <c r="GAW101" s="106"/>
      <c r="GAX101" s="106"/>
      <c r="GAY101" s="106"/>
      <c r="GAZ101" s="106"/>
      <c r="GBA101" s="106"/>
      <c r="GBB101" s="106"/>
      <c r="GBC101" s="106"/>
      <c r="GBD101" s="106"/>
      <c r="GBE101" s="106"/>
      <c r="GBF101" s="106"/>
      <c r="GBG101" s="106"/>
      <c r="GBH101" s="106"/>
      <c r="GBI101" s="106"/>
      <c r="GBJ101" s="106"/>
      <c r="GBK101" s="106"/>
      <c r="GBL101" s="106"/>
      <c r="GBM101" s="106"/>
      <c r="GBN101" s="106"/>
      <c r="GBO101" s="106"/>
      <c r="GBP101" s="106"/>
      <c r="GBQ101" s="106"/>
      <c r="GBR101" s="106"/>
      <c r="GBS101" s="106"/>
      <c r="GBT101" s="106"/>
      <c r="GBU101" s="106"/>
      <c r="GBV101" s="106"/>
      <c r="GBW101" s="106"/>
      <c r="GBX101" s="106"/>
      <c r="GBY101" s="106"/>
      <c r="GBZ101" s="106"/>
      <c r="GCA101" s="106"/>
      <c r="GCB101" s="106"/>
      <c r="GCC101" s="106"/>
      <c r="GCD101" s="106"/>
      <c r="GCE101" s="106"/>
      <c r="GCF101" s="106"/>
      <c r="GCG101" s="106"/>
      <c r="GCH101" s="106"/>
      <c r="GCI101" s="106"/>
      <c r="GCJ101" s="106"/>
      <c r="GCK101" s="106"/>
      <c r="GCL101" s="106"/>
      <c r="GCM101" s="106"/>
      <c r="GCN101" s="106"/>
      <c r="GCO101" s="106"/>
      <c r="GCP101" s="106"/>
      <c r="GCQ101" s="106"/>
      <c r="GCR101" s="106"/>
      <c r="GCS101" s="106"/>
      <c r="GCT101" s="106"/>
      <c r="GCU101" s="106"/>
      <c r="GCV101" s="106"/>
      <c r="GCW101" s="106"/>
      <c r="GCX101" s="106"/>
      <c r="GCY101" s="106"/>
      <c r="GCZ101" s="106"/>
      <c r="GDA101" s="106"/>
      <c r="GDB101" s="106"/>
      <c r="GDC101" s="106"/>
      <c r="GDD101" s="106"/>
      <c r="GDE101" s="106"/>
      <c r="GDF101" s="106"/>
      <c r="GDG101" s="106"/>
      <c r="GDH101" s="106"/>
      <c r="GDI101" s="106"/>
      <c r="GDJ101" s="106"/>
      <c r="GDK101" s="106"/>
      <c r="GDL101" s="106"/>
      <c r="GDM101" s="106"/>
      <c r="GDN101" s="106"/>
      <c r="GDO101" s="106"/>
      <c r="GDP101" s="106"/>
      <c r="GDQ101" s="106"/>
      <c r="GDR101" s="106"/>
      <c r="GDS101" s="106"/>
      <c r="GDT101" s="106"/>
      <c r="GDU101" s="106"/>
      <c r="GDV101" s="106"/>
      <c r="GDW101" s="106"/>
      <c r="GDX101" s="106"/>
      <c r="GDY101" s="106"/>
      <c r="GDZ101" s="106"/>
      <c r="GEA101" s="106"/>
      <c r="GEB101" s="106"/>
      <c r="GEC101" s="106"/>
      <c r="GED101" s="106"/>
      <c r="GEE101" s="106"/>
      <c r="GEF101" s="106"/>
      <c r="GEG101" s="106"/>
      <c r="GEH101" s="106"/>
      <c r="GEI101" s="106"/>
      <c r="GEJ101" s="106"/>
      <c r="GEK101" s="106"/>
      <c r="GEL101" s="106"/>
      <c r="GEM101" s="106"/>
      <c r="GEN101" s="106"/>
      <c r="GEO101" s="106"/>
      <c r="GEP101" s="106"/>
      <c r="GEQ101" s="106"/>
      <c r="GER101" s="106"/>
      <c r="GES101" s="106"/>
      <c r="GET101" s="106"/>
      <c r="GEU101" s="106"/>
      <c r="GEV101" s="106"/>
      <c r="GEW101" s="106"/>
      <c r="GEX101" s="106"/>
      <c r="GEY101" s="106"/>
      <c r="GEZ101" s="106"/>
      <c r="GFA101" s="106"/>
      <c r="GFB101" s="106"/>
      <c r="GFC101" s="106"/>
      <c r="GFD101" s="106"/>
      <c r="GFE101" s="106"/>
      <c r="GFF101" s="106"/>
      <c r="GFG101" s="106"/>
      <c r="GFH101" s="106"/>
      <c r="GFI101" s="106"/>
      <c r="GFJ101" s="106"/>
      <c r="GFK101" s="106"/>
      <c r="GFL101" s="106"/>
      <c r="GFM101" s="106"/>
      <c r="GFN101" s="106"/>
      <c r="GFO101" s="106"/>
      <c r="GFP101" s="106"/>
      <c r="GFQ101" s="106"/>
      <c r="GFR101" s="106"/>
      <c r="GFS101" s="106"/>
      <c r="GFT101" s="106"/>
      <c r="GFU101" s="106"/>
      <c r="GFV101" s="106"/>
      <c r="GFW101" s="106"/>
      <c r="GFX101" s="106"/>
      <c r="GFY101" s="106"/>
      <c r="GFZ101" s="106"/>
      <c r="GGA101" s="106"/>
      <c r="GGB101" s="106"/>
      <c r="GGC101" s="106"/>
      <c r="GGD101" s="106"/>
      <c r="GGE101" s="106"/>
      <c r="GGF101" s="106"/>
      <c r="GGG101" s="106"/>
      <c r="GGH101" s="106"/>
      <c r="GGI101" s="106"/>
      <c r="GGJ101" s="106"/>
      <c r="GGK101" s="106"/>
      <c r="GGL101" s="106"/>
      <c r="GGM101" s="106"/>
      <c r="GGN101" s="106"/>
      <c r="GGO101" s="106"/>
      <c r="GGP101" s="106"/>
      <c r="GGQ101" s="106"/>
      <c r="GGR101" s="106"/>
      <c r="GGS101" s="106"/>
      <c r="GGT101" s="106"/>
      <c r="GGU101" s="106"/>
      <c r="GGV101" s="106"/>
      <c r="GGW101" s="106"/>
      <c r="GGX101" s="106"/>
      <c r="GGY101" s="106"/>
      <c r="GGZ101" s="106"/>
      <c r="GHA101" s="106"/>
      <c r="GHB101" s="106"/>
      <c r="GHC101" s="106"/>
      <c r="GHD101" s="106"/>
      <c r="GHE101" s="106"/>
      <c r="GHF101" s="106"/>
      <c r="GHG101" s="106"/>
      <c r="GHH101" s="106"/>
      <c r="GHI101" s="106"/>
      <c r="GHJ101" s="106"/>
      <c r="GHK101" s="106"/>
      <c r="GHL101" s="106"/>
      <c r="GHM101" s="106"/>
      <c r="GHN101" s="106"/>
      <c r="GHO101" s="106"/>
      <c r="GHP101" s="106"/>
      <c r="GHQ101" s="106"/>
      <c r="GHR101" s="106"/>
      <c r="GHS101" s="106"/>
      <c r="GHT101" s="106"/>
      <c r="GHU101" s="106"/>
      <c r="GHV101" s="106"/>
      <c r="GHW101" s="106"/>
      <c r="GHX101" s="106"/>
      <c r="GHY101" s="106"/>
      <c r="GHZ101" s="106"/>
      <c r="GIA101" s="106"/>
      <c r="GIB101" s="106"/>
      <c r="GIC101" s="106"/>
      <c r="GID101" s="106"/>
      <c r="GIE101" s="106"/>
      <c r="GIF101" s="106"/>
      <c r="GIG101" s="106"/>
      <c r="GIH101" s="106"/>
      <c r="GII101" s="106"/>
      <c r="GIJ101" s="106"/>
      <c r="GIK101" s="106"/>
      <c r="GIL101" s="106"/>
      <c r="GIM101" s="106"/>
      <c r="GIN101" s="106"/>
      <c r="GIO101" s="106"/>
      <c r="GIP101" s="106"/>
      <c r="GIQ101" s="106"/>
      <c r="GIR101" s="106"/>
      <c r="GIS101" s="106"/>
      <c r="GIT101" s="106"/>
      <c r="GIU101" s="106"/>
      <c r="GIV101" s="106"/>
      <c r="GIW101" s="106"/>
      <c r="GIX101" s="106"/>
      <c r="GIY101" s="106"/>
      <c r="GIZ101" s="106"/>
      <c r="GJA101" s="106"/>
      <c r="GJB101" s="106"/>
      <c r="GJC101" s="106"/>
      <c r="GJD101" s="106"/>
      <c r="GJE101" s="106"/>
      <c r="GJF101" s="106"/>
      <c r="GJG101" s="106"/>
      <c r="GJH101" s="106"/>
      <c r="GJI101" s="106"/>
      <c r="GJJ101" s="106"/>
      <c r="GJK101" s="106"/>
      <c r="GJL101" s="106"/>
      <c r="GJM101" s="106"/>
      <c r="GJN101" s="106"/>
      <c r="GJO101" s="106"/>
      <c r="GJP101" s="106"/>
      <c r="GJQ101" s="106"/>
      <c r="GJR101" s="106"/>
      <c r="GJS101" s="106"/>
      <c r="GJT101" s="106"/>
      <c r="GJU101" s="106"/>
      <c r="GJV101" s="106"/>
      <c r="GJW101" s="106"/>
      <c r="GJX101" s="106"/>
      <c r="GJY101" s="106"/>
      <c r="GJZ101" s="106"/>
      <c r="GKA101" s="106"/>
      <c r="GKB101" s="106"/>
      <c r="GKC101" s="106"/>
      <c r="GKD101" s="106"/>
      <c r="GKE101" s="106"/>
      <c r="GKF101" s="106"/>
      <c r="GKG101" s="106"/>
      <c r="GKH101" s="106"/>
      <c r="GKI101" s="106"/>
      <c r="GKJ101" s="106"/>
      <c r="GKK101" s="106"/>
      <c r="GKL101" s="106"/>
      <c r="GKM101" s="106"/>
      <c r="GKN101" s="106"/>
      <c r="GKO101" s="106"/>
      <c r="GKP101" s="106"/>
      <c r="GKQ101" s="106"/>
      <c r="GKR101" s="106"/>
      <c r="GKS101" s="106"/>
      <c r="GKT101" s="106"/>
      <c r="GKU101" s="106"/>
      <c r="GKV101" s="106"/>
      <c r="GKW101" s="106"/>
      <c r="GKX101" s="106"/>
      <c r="GKY101" s="106"/>
      <c r="GKZ101" s="106"/>
      <c r="GLA101" s="106"/>
      <c r="GLB101" s="106"/>
      <c r="GLC101" s="106"/>
      <c r="GLD101" s="106"/>
      <c r="GLE101" s="106"/>
      <c r="GLF101" s="106"/>
      <c r="GLG101" s="106"/>
      <c r="GLH101" s="106"/>
      <c r="GLI101" s="106"/>
      <c r="GLJ101" s="106"/>
      <c r="GLK101" s="106"/>
      <c r="GLL101" s="106"/>
      <c r="GLM101" s="106"/>
      <c r="GLN101" s="106"/>
      <c r="GLO101" s="106"/>
      <c r="GLP101" s="106"/>
      <c r="GLQ101" s="106"/>
      <c r="GLR101" s="106"/>
      <c r="GLS101" s="106"/>
      <c r="GLT101" s="106"/>
      <c r="GLU101" s="106"/>
      <c r="GLV101" s="106"/>
      <c r="GLW101" s="106"/>
      <c r="GLX101" s="106"/>
      <c r="GLY101" s="106"/>
      <c r="GLZ101" s="106"/>
      <c r="GMA101" s="106"/>
      <c r="GMB101" s="106"/>
      <c r="GMC101" s="106"/>
      <c r="GMD101" s="106"/>
      <c r="GME101" s="106"/>
      <c r="GMF101" s="106"/>
      <c r="GMG101" s="106"/>
      <c r="GMH101" s="106"/>
      <c r="GMI101" s="106"/>
      <c r="GMJ101" s="106"/>
      <c r="GMK101" s="106"/>
      <c r="GML101" s="106"/>
      <c r="GMM101" s="106"/>
      <c r="GMN101" s="106"/>
      <c r="GMO101" s="106"/>
      <c r="GMP101" s="106"/>
      <c r="GMQ101" s="106"/>
      <c r="GMR101" s="106"/>
      <c r="GMS101" s="106"/>
      <c r="GMT101" s="106"/>
      <c r="GMU101" s="106"/>
      <c r="GMV101" s="106"/>
      <c r="GMW101" s="106"/>
      <c r="GMX101" s="106"/>
      <c r="GMY101" s="106"/>
      <c r="GMZ101" s="106"/>
      <c r="GNA101" s="106"/>
      <c r="GNB101" s="106"/>
      <c r="GNC101" s="106"/>
      <c r="GND101" s="106"/>
      <c r="GNE101" s="106"/>
      <c r="GNF101" s="106"/>
      <c r="GNG101" s="106"/>
      <c r="GNH101" s="106"/>
      <c r="GNI101" s="106"/>
      <c r="GNJ101" s="106"/>
      <c r="GNK101" s="106"/>
      <c r="GNL101" s="106"/>
      <c r="GNM101" s="106"/>
      <c r="GNN101" s="106"/>
      <c r="GNO101" s="106"/>
      <c r="GNP101" s="106"/>
      <c r="GNQ101" s="106"/>
      <c r="GNR101" s="106"/>
      <c r="GNS101" s="106"/>
      <c r="GNT101" s="106"/>
      <c r="GNU101" s="106"/>
      <c r="GNV101" s="106"/>
      <c r="GNW101" s="106"/>
      <c r="GNX101" s="106"/>
      <c r="GNY101" s="106"/>
      <c r="GNZ101" s="106"/>
      <c r="GOA101" s="106"/>
      <c r="GOB101" s="106"/>
      <c r="GOC101" s="106"/>
      <c r="GOD101" s="106"/>
      <c r="GOE101" s="106"/>
      <c r="GOF101" s="106"/>
      <c r="GOG101" s="106"/>
      <c r="GOH101" s="106"/>
      <c r="GOI101" s="106"/>
      <c r="GOJ101" s="106"/>
      <c r="GOK101" s="106"/>
      <c r="GOL101" s="106"/>
      <c r="GOM101" s="106"/>
      <c r="GON101" s="106"/>
      <c r="GOO101" s="106"/>
      <c r="GOP101" s="106"/>
      <c r="GOQ101" s="106"/>
      <c r="GOR101" s="106"/>
      <c r="GOS101" s="106"/>
      <c r="GOT101" s="106"/>
      <c r="GOU101" s="106"/>
      <c r="GOV101" s="106"/>
      <c r="GOW101" s="106"/>
      <c r="GOX101" s="106"/>
      <c r="GOY101" s="106"/>
      <c r="GOZ101" s="106"/>
      <c r="GPA101" s="106"/>
      <c r="GPB101" s="106"/>
      <c r="GPC101" s="106"/>
      <c r="GPD101" s="106"/>
      <c r="GPE101" s="106"/>
      <c r="GPF101" s="106"/>
      <c r="GPG101" s="106"/>
      <c r="GPH101" s="106"/>
      <c r="GPI101" s="106"/>
      <c r="GPJ101" s="106"/>
      <c r="GPK101" s="106"/>
      <c r="GPL101" s="106"/>
      <c r="GPM101" s="106"/>
      <c r="GPN101" s="106"/>
      <c r="GPO101" s="106"/>
      <c r="GPP101" s="106"/>
      <c r="GPQ101" s="106"/>
      <c r="GPR101" s="106"/>
      <c r="GPS101" s="106"/>
      <c r="GPT101" s="106"/>
      <c r="GPU101" s="106"/>
      <c r="GPV101" s="106"/>
      <c r="GPW101" s="106"/>
      <c r="GPX101" s="106"/>
      <c r="GPY101" s="106"/>
      <c r="GPZ101" s="106"/>
      <c r="GQA101" s="106"/>
      <c r="GQB101" s="106"/>
      <c r="GQC101" s="106"/>
      <c r="GQD101" s="106"/>
      <c r="GQE101" s="106"/>
      <c r="GQF101" s="106"/>
      <c r="GQG101" s="106"/>
      <c r="GQH101" s="106"/>
      <c r="GQI101" s="106"/>
      <c r="GQJ101" s="106"/>
      <c r="GQK101" s="106"/>
      <c r="GQL101" s="106"/>
      <c r="GQM101" s="106"/>
      <c r="GQN101" s="106"/>
      <c r="GQO101" s="106"/>
      <c r="GQP101" s="106"/>
      <c r="GQQ101" s="106"/>
      <c r="GQR101" s="106"/>
      <c r="GQS101" s="106"/>
      <c r="GQT101" s="106"/>
      <c r="GQU101" s="106"/>
      <c r="GQV101" s="106"/>
      <c r="GQW101" s="106"/>
      <c r="GQX101" s="106"/>
      <c r="GQY101" s="106"/>
      <c r="GQZ101" s="106"/>
      <c r="GRA101" s="106"/>
      <c r="GRB101" s="106"/>
      <c r="GRC101" s="106"/>
      <c r="GRD101" s="106"/>
      <c r="GRE101" s="106"/>
      <c r="GRF101" s="106"/>
      <c r="GRG101" s="106"/>
      <c r="GRH101" s="106"/>
      <c r="GRI101" s="106"/>
      <c r="GRJ101" s="106"/>
      <c r="GRK101" s="106"/>
      <c r="GRL101" s="106"/>
      <c r="GRM101" s="106"/>
      <c r="GRN101" s="106"/>
      <c r="GRO101" s="106"/>
      <c r="GRP101" s="106"/>
      <c r="GRQ101" s="106"/>
      <c r="GRR101" s="106"/>
      <c r="GRS101" s="106"/>
      <c r="GRT101" s="106"/>
      <c r="GRU101" s="106"/>
      <c r="GRV101" s="106"/>
      <c r="GRW101" s="106"/>
      <c r="GRX101" s="106"/>
      <c r="GRY101" s="106"/>
      <c r="GRZ101" s="106"/>
      <c r="GSA101" s="106"/>
      <c r="GSB101" s="106"/>
      <c r="GSC101" s="106"/>
      <c r="GSD101" s="106"/>
      <c r="GSE101" s="106"/>
      <c r="GSF101" s="106"/>
      <c r="GSG101" s="106"/>
      <c r="GSH101" s="106"/>
      <c r="GSI101" s="106"/>
      <c r="GSJ101" s="106"/>
      <c r="GSK101" s="106"/>
      <c r="GSL101" s="106"/>
      <c r="GSM101" s="106"/>
      <c r="GSN101" s="106"/>
      <c r="GSO101" s="106"/>
      <c r="GSP101" s="106"/>
      <c r="GSQ101" s="106"/>
      <c r="GSR101" s="106"/>
      <c r="GSS101" s="106"/>
      <c r="GST101" s="106"/>
      <c r="GSU101" s="106"/>
      <c r="GSV101" s="106"/>
      <c r="GSW101" s="106"/>
      <c r="GSX101" s="106"/>
      <c r="GSY101" s="106"/>
      <c r="GSZ101" s="106"/>
      <c r="GTA101" s="106"/>
      <c r="GTB101" s="106"/>
      <c r="GTC101" s="106"/>
      <c r="GTD101" s="106"/>
      <c r="GTE101" s="106"/>
      <c r="GTF101" s="106"/>
      <c r="GTG101" s="106"/>
      <c r="GTH101" s="106"/>
      <c r="GTI101" s="106"/>
      <c r="GTJ101" s="106"/>
      <c r="GTK101" s="106"/>
      <c r="GTL101" s="106"/>
      <c r="GTM101" s="106"/>
      <c r="GTN101" s="106"/>
      <c r="GTO101" s="106"/>
      <c r="GTP101" s="106"/>
      <c r="GTQ101" s="106"/>
      <c r="GTR101" s="106"/>
      <c r="GTS101" s="106"/>
      <c r="GTT101" s="106"/>
      <c r="GTU101" s="106"/>
      <c r="GTV101" s="106"/>
      <c r="GTW101" s="106"/>
      <c r="GTX101" s="106"/>
      <c r="GTY101" s="106"/>
      <c r="GTZ101" s="106"/>
      <c r="GUA101" s="106"/>
      <c r="GUB101" s="106"/>
      <c r="GUC101" s="106"/>
      <c r="GUD101" s="106"/>
      <c r="GUE101" s="106"/>
      <c r="GUF101" s="106"/>
      <c r="GUG101" s="106"/>
      <c r="GUH101" s="106"/>
      <c r="GUI101" s="106"/>
      <c r="GUJ101" s="106"/>
      <c r="GUK101" s="106"/>
      <c r="GUL101" s="106"/>
      <c r="GUM101" s="106"/>
      <c r="GUN101" s="106"/>
      <c r="GUO101" s="106"/>
      <c r="GUP101" s="106"/>
      <c r="GUQ101" s="106"/>
      <c r="GUR101" s="106"/>
      <c r="GUS101" s="106"/>
      <c r="GUT101" s="106"/>
      <c r="GUU101" s="106"/>
      <c r="GUV101" s="106"/>
      <c r="GUW101" s="106"/>
      <c r="GUX101" s="106"/>
      <c r="GUY101" s="106"/>
      <c r="GUZ101" s="106"/>
      <c r="GVA101" s="106"/>
      <c r="GVB101" s="106"/>
      <c r="GVC101" s="106"/>
      <c r="GVD101" s="106"/>
      <c r="GVE101" s="106"/>
      <c r="GVF101" s="106"/>
      <c r="GVG101" s="106"/>
      <c r="GVH101" s="106"/>
      <c r="GVI101" s="106"/>
      <c r="GVJ101" s="106"/>
      <c r="GVK101" s="106"/>
      <c r="GVL101" s="106"/>
      <c r="GVM101" s="106"/>
      <c r="GVN101" s="106"/>
      <c r="GVO101" s="106"/>
      <c r="GVP101" s="106"/>
      <c r="GVQ101" s="106"/>
      <c r="GVR101" s="106"/>
      <c r="GVS101" s="106"/>
      <c r="GVT101" s="106"/>
      <c r="GVU101" s="106"/>
      <c r="GVV101" s="106"/>
      <c r="GVW101" s="106"/>
      <c r="GVX101" s="106"/>
      <c r="GVY101" s="106"/>
      <c r="GVZ101" s="106"/>
      <c r="GWA101" s="106"/>
      <c r="GWB101" s="106"/>
      <c r="GWC101" s="106"/>
      <c r="GWD101" s="106"/>
      <c r="GWE101" s="106"/>
      <c r="GWF101" s="106"/>
      <c r="GWG101" s="106"/>
      <c r="GWH101" s="106"/>
      <c r="GWI101" s="106"/>
      <c r="GWJ101" s="106"/>
      <c r="GWK101" s="106"/>
      <c r="GWL101" s="106"/>
      <c r="GWM101" s="106"/>
      <c r="GWN101" s="106"/>
      <c r="GWO101" s="106"/>
      <c r="GWP101" s="106"/>
      <c r="GWQ101" s="106"/>
      <c r="GWR101" s="106"/>
      <c r="GWS101" s="106"/>
      <c r="GWT101" s="106"/>
      <c r="GWU101" s="106"/>
      <c r="GWV101" s="106"/>
      <c r="GWW101" s="106"/>
      <c r="GWX101" s="106"/>
      <c r="GWY101" s="106"/>
      <c r="GWZ101" s="106"/>
      <c r="GXA101" s="106"/>
      <c r="GXB101" s="106"/>
      <c r="GXC101" s="106"/>
      <c r="GXD101" s="106"/>
      <c r="GXE101" s="106"/>
      <c r="GXF101" s="106"/>
      <c r="GXG101" s="106"/>
      <c r="GXH101" s="106"/>
      <c r="GXI101" s="106"/>
      <c r="GXJ101" s="106"/>
      <c r="GXK101" s="106"/>
      <c r="GXL101" s="106"/>
      <c r="GXM101" s="106"/>
      <c r="GXN101" s="106"/>
      <c r="GXO101" s="106"/>
      <c r="GXP101" s="106"/>
      <c r="GXQ101" s="106"/>
      <c r="GXR101" s="106"/>
      <c r="GXS101" s="106"/>
      <c r="GXT101" s="106"/>
      <c r="GXU101" s="106"/>
      <c r="GXV101" s="106"/>
      <c r="GXW101" s="106"/>
      <c r="GXX101" s="106"/>
      <c r="GXY101" s="106"/>
      <c r="GXZ101" s="106"/>
      <c r="GYA101" s="106"/>
      <c r="GYB101" s="106"/>
      <c r="GYC101" s="106"/>
      <c r="GYD101" s="106"/>
      <c r="GYE101" s="106"/>
      <c r="GYF101" s="106"/>
      <c r="GYG101" s="106"/>
      <c r="GYH101" s="106"/>
      <c r="GYI101" s="106"/>
      <c r="GYJ101" s="106"/>
      <c r="GYK101" s="106"/>
      <c r="GYL101" s="106"/>
      <c r="GYM101" s="106"/>
      <c r="GYN101" s="106"/>
      <c r="GYO101" s="106"/>
      <c r="GYP101" s="106"/>
      <c r="GYQ101" s="106"/>
      <c r="GYR101" s="106"/>
      <c r="GYS101" s="106"/>
      <c r="GYT101" s="106"/>
      <c r="GYU101" s="106"/>
      <c r="GYV101" s="106"/>
      <c r="GYW101" s="106"/>
      <c r="GYX101" s="106"/>
      <c r="GYY101" s="106"/>
      <c r="GYZ101" s="106"/>
      <c r="GZA101" s="106"/>
      <c r="GZB101" s="106"/>
      <c r="GZC101" s="106"/>
      <c r="GZD101" s="106"/>
      <c r="GZE101" s="106"/>
      <c r="GZF101" s="106"/>
      <c r="GZG101" s="106"/>
      <c r="GZH101" s="106"/>
      <c r="GZI101" s="106"/>
      <c r="GZJ101" s="106"/>
      <c r="GZK101" s="106"/>
      <c r="GZL101" s="106"/>
      <c r="GZM101" s="106"/>
      <c r="GZN101" s="106"/>
      <c r="GZO101" s="106"/>
      <c r="GZP101" s="106"/>
      <c r="GZQ101" s="106"/>
      <c r="GZR101" s="106"/>
      <c r="GZS101" s="106"/>
      <c r="GZT101" s="106"/>
      <c r="GZU101" s="106"/>
      <c r="GZV101" s="106"/>
      <c r="GZW101" s="106"/>
      <c r="GZX101" s="106"/>
      <c r="GZY101" s="106"/>
      <c r="GZZ101" s="106"/>
      <c r="HAA101" s="106"/>
      <c r="HAB101" s="106"/>
      <c r="HAC101" s="106"/>
      <c r="HAD101" s="106"/>
      <c r="HAE101" s="106"/>
      <c r="HAF101" s="106"/>
      <c r="HAG101" s="106"/>
      <c r="HAH101" s="106"/>
      <c r="HAI101" s="106"/>
      <c r="HAJ101" s="106"/>
      <c r="HAK101" s="106"/>
      <c r="HAL101" s="106"/>
      <c r="HAM101" s="106"/>
      <c r="HAN101" s="106"/>
      <c r="HAO101" s="106"/>
      <c r="HAP101" s="106"/>
      <c r="HAQ101" s="106"/>
      <c r="HAR101" s="106"/>
      <c r="HAS101" s="106"/>
      <c r="HAT101" s="106"/>
      <c r="HAU101" s="106"/>
      <c r="HAV101" s="106"/>
      <c r="HAW101" s="106"/>
      <c r="HAX101" s="106"/>
      <c r="HAY101" s="106"/>
      <c r="HAZ101" s="106"/>
      <c r="HBA101" s="106"/>
      <c r="HBB101" s="106"/>
      <c r="HBC101" s="106"/>
      <c r="HBD101" s="106"/>
      <c r="HBE101" s="106"/>
      <c r="HBF101" s="106"/>
      <c r="HBG101" s="106"/>
      <c r="HBH101" s="106"/>
      <c r="HBI101" s="106"/>
      <c r="HBJ101" s="106"/>
      <c r="HBK101" s="106"/>
      <c r="HBL101" s="106"/>
      <c r="HBM101" s="106"/>
      <c r="HBN101" s="106"/>
      <c r="HBO101" s="106"/>
      <c r="HBP101" s="106"/>
      <c r="HBQ101" s="106"/>
      <c r="HBR101" s="106"/>
      <c r="HBS101" s="106"/>
      <c r="HBT101" s="106"/>
      <c r="HBU101" s="106"/>
      <c r="HBV101" s="106"/>
      <c r="HBW101" s="106"/>
      <c r="HBX101" s="106"/>
      <c r="HBY101" s="106"/>
      <c r="HBZ101" s="106"/>
      <c r="HCA101" s="106"/>
      <c r="HCB101" s="106"/>
      <c r="HCC101" s="106"/>
      <c r="HCD101" s="106"/>
      <c r="HCE101" s="106"/>
      <c r="HCF101" s="106"/>
      <c r="HCG101" s="106"/>
      <c r="HCH101" s="106"/>
      <c r="HCI101" s="106"/>
      <c r="HCJ101" s="106"/>
      <c r="HCK101" s="106"/>
      <c r="HCL101" s="106"/>
      <c r="HCM101" s="106"/>
      <c r="HCN101" s="106"/>
      <c r="HCO101" s="106"/>
      <c r="HCP101" s="106"/>
      <c r="HCQ101" s="106"/>
      <c r="HCR101" s="106"/>
      <c r="HCS101" s="106"/>
      <c r="HCT101" s="106"/>
      <c r="HCU101" s="106"/>
      <c r="HCV101" s="106"/>
      <c r="HCW101" s="106"/>
      <c r="HCX101" s="106"/>
      <c r="HCY101" s="106"/>
      <c r="HCZ101" s="106"/>
      <c r="HDA101" s="106"/>
      <c r="HDB101" s="106"/>
      <c r="HDC101" s="106"/>
      <c r="HDD101" s="106"/>
      <c r="HDE101" s="106"/>
      <c r="HDF101" s="106"/>
      <c r="HDG101" s="106"/>
      <c r="HDH101" s="106"/>
      <c r="HDI101" s="106"/>
      <c r="HDJ101" s="106"/>
      <c r="HDK101" s="106"/>
      <c r="HDL101" s="106"/>
      <c r="HDM101" s="106"/>
      <c r="HDN101" s="106"/>
      <c r="HDO101" s="106"/>
      <c r="HDP101" s="106"/>
      <c r="HDQ101" s="106"/>
      <c r="HDR101" s="106"/>
      <c r="HDS101" s="106"/>
      <c r="HDT101" s="106"/>
      <c r="HDU101" s="106"/>
      <c r="HDV101" s="106"/>
      <c r="HDW101" s="106"/>
      <c r="HDX101" s="106"/>
      <c r="HDY101" s="106"/>
      <c r="HDZ101" s="106"/>
      <c r="HEA101" s="106"/>
      <c r="HEB101" s="106"/>
      <c r="HEC101" s="106"/>
      <c r="HED101" s="106"/>
      <c r="HEE101" s="106"/>
      <c r="HEF101" s="106"/>
      <c r="HEG101" s="106"/>
      <c r="HEH101" s="106"/>
      <c r="HEI101" s="106"/>
      <c r="HEJ101" s="106"/>
      <c r="HEK101" s="106"/>
      <c r="HEL101" s="106"/>
      <c r="HEM101" s="106"/>
      <c r="HEN101" s="106"/>
      <c r="HEO101" s="106"/>
      <c r="HEP101" s="106"/>
      <c r="HEQ101" s="106"/>
      <c r="HER101" s="106"/>
      <c r="HES101" s="106"/>
      <c r="HET101" s="106"/>
      <c r="HEU101" s="106"/>
      <c r="HEV101" s="106"/>
      <c r="HEW101" s="106"/>
      <c r="HEX101" s="106"/>
      <c r="HEY101" s="106"/>
      <c r="HEZ101" s="106"/>
      <c r="HFA101" s="106"/>
      <c r="HFB101" s="106"/>
      <c r="HFC101" s="106"/>
      <c r="HFD101" s="106"/>
      <c r="HFE101" s="106"/>
      <c r="HFF101" s="106"/>
      <c r="HFG101" s="106"/>
      <c r="HFH101" s="106"/>
      <c r="HFI101" s="106"/>
      <c r="HFJ101" s="106"/>
      <c r="HFK101" s="106"/>
      <c r="HFL101" s="106"/>
      <c r="HFM101" s="106"/>
      <c r="HFN101" s="106"/>
      <c r="HFO101" s="106"/>
      <c r="HFP101" s="106"/>
      <c r="HFQ101" s="106"/>
      <c r="HFR101" s="106"/>
      <c r="HFS101" s="106"/>
      <c r="HFT101" s="106"/>
      <c r="HFU101" s="106"/>
      <c r="HFV101" s="106"/>
      <c r="HFW101" s="106"/>
      <c r="HFX101" s="106"/>
      <c r="HFY101" s="106"/>
      <c r="HFZ101" s="106"/>
      <c r="HGA101" s="106"/>
      <c r="HGB101" s="106"/>
      <c r="HGC101" s="106"/>
      <c r="HGD101" s="106"/>
      <c r="HGE101" s="106"/>
      <c r="HGF101" s="106"/>
      <c r="HGG101" s="106"/>
      <c r="HGH101" s="106"/>
      <c r="HGI101" s="106"/>
      <c r="HGJ101" s="106"/>
      <c r="HGK101" s="106"/>
      <c r="HGL101" s="106"/>
      <c r="HGM101" s="106"/>
      <c r="HGN101" s="106"/>
      <c r="HGO101" s="106"/>
      <c r="HGP101" s="106"/>
      <c r="HGQ101" s="106"/>
      <c r="HGR101" s="106"/>
      <c r="HGS101" s="106"/>
      <c r="HGT101" s="106"/>
      <c r="HGU101" s="106"/>
      <c r="HGV101" s="106"/>
      <c r="HGW101" s="106"/>
      <c r="HGX101" s="106"/>
      <c r="HGY101" s="106"/>
      <c r="HGZ101" s="106"/>
      <c r="HHA101" s="106"/>
      <c r="HHB101" s="106"/>
      <c r="HHC101" s="106"/>
      <c r="HHD101" s="106"/>
      <c r="HHE101" s="106"/>
      <c r="HHF101" s="106"/>
      <c r="HHG101" s="106"/>
      <c r="HHH101" s="106"/>
      <c r="HHI101" s="106"/>
      <c r="HHJ101" s="106"/>
      <c r="HHK101" s="106"/>
      <c r="HHL101" s="106"/>
      <c r="HHM101" s="106"/>
      <c r="HHN101" s="106"/>
      <c r="HHO101" s="106"/>
      <c r="HHP101" s="106"/>
      <c r="HHQ101" s="106"/>
      <c r="HHR101" s="106"/>
      <c r="HHS101" s="106"/>
      <c r="HHT101" s="106"/>
      <c r="HHU101" s="106"/>
      <c r="HHV101" s="106"/>
      <c r="HHW101" s="106"/>
      <c r="HHX101" s="106"/>
      <c r="HHY101" s="106"/>
      <c r="HHZ101" s="106"/>
      <c r="HIA101" s="106"/>
      <c r="HIB101" s="106"/>
      <c r="HIC101" s="106"/>
      <c r="HID101" s="106"/>
      <c r="HIE101" s="106"/>
      <c r="HIF101" s="106"/>
      <c r="HIG101" s="106"/>
      <c r="HIH101" s="106"/>
      <c r="HII101" s="106"/>
      <c r="HIJ101" s="106"/>
      <c r="HIK101" s="106"/>
      <c r="HIL101" s="106"/>
      <c r="HIM101" s="106"/>
      <c r="HIN101" s="106"/>
      <c r="HIO101" s="106"/>
      <c r="HIP101" s="106"/>
      <c r="HIQ101" s="106"/>
      <c r="HIR101" s="106"/>
      <c r="HIS101" s="106"/>
      <c r="HIT101" s="106"/>
      <c r="HIU101" s="106"/>
      <c r="HIV101" s="106"/>
      <c r="HIW101" s="106"/>
      <c r="HIX101" s="106"/>
      <c r="HIY101" s="106"/>
      <c r="HIZ101" s="106"/>
      <c r="HJA101" s="106"/>
      <c r="HJB101" s="106"/>
      <c r="HJC101" s="106"/>
      <c r="HJD101" s="106"/>
      <c r="HJE101" s="106"/>
      <c r="HJF101" s="106"/>
      <c r="HJG101" s="106"/>
      <c r="HJH101" s="106"/>
      <c r="HJI101" s="106"/>
      <c r="HJJ101" s="106"/>
      <c r="HJK101" s="106"/>
      <c r="HJL101" s="106"/>
      <c r="HJM101" s="106"/>
      <c r="HJN101" s="106"/>
      <c r="HJO101" s="106"/>
      <c r="HJP101" s="106"/>
      <c r="HJQ101" s="106"/>
      <c r="HJR101" s="106"/>
      <c r="HJS101" s="106"/>
      <c r="HJT101" s="106"/>
      <c r="HJU101" s="106"/>
      <c r="HJV101" s="106"/>
      <c r="HJW101" s="106"/>
      <c r="HJX101" s="106"/>
      <c r="HJY101" s="106"/>
      <c r="HJZ101" s="106"/>
      <c r="HKA101" s="106"/>
      <c r="HKB101" s="106"/>
      <c r="HKC101" s="106"/>
      <c r="HKD101" s="106"/>
      <c r="HKE101" s="106"/>
      <c r="HKF101" s="106"/>
      <c r="HKG101" s="106"/>
      <c r="HKH101" s="106"/>
      <c r="HKI101" s="106"/>
      <c r="HKJ101" s="106"/>
      <c r="HKK101" s="106"/>
      <c r="HKL101" s="106"/>
      <c r="HKM101" s="106"/>
      <c r="HKN101" s="106"/>
      <c r="HKO101" s="106"/>
      <c r="HKP101" s="106"/>
      <c r="HKQ101" s="106"/>
      <c r="HKR101" s="106"/>
      <c r="HKS101" s="106"/>
      <c r="HKT101" s="106"/>
      <c r="HKU101" s="106"/>
      <c r="HKV101" s="106"/>
      <c r="HKW101" s="106"/>
      <c r="HKX101" s="106"/>
      <c r="HKY101" s="106"/>
      <c r="HKZ101" s="106"/>
      <c r="HLA101" s="106"/>
      <c r="HLB101" s="106"/>
      <c r="HLC101" s="106"/>
      <c r="HLD101" s="106"/>
      <c r="HLE101" s="106"/>
      <c r="HLF101" s="106"/>
      <c r="HLG101" s="106"/>
      <c r="HLH101" s="106"/>
      <c r="HLI101" s="106"/>
      <c r="HLJ101" s="106"/>
      <c r="HLK101" s="106"/>
      <c r="HLL101" s="106"/>
      <c r="HLM101" s="106"/>
      <c r="HLN101" s="106"/>
      <c r="HLO101" s="106"/>
      <c r="HLP101" s="106"/>
      <c r="HLQ101" s="106"/>
      <c r="HLR101" s="106"/>
      <c r="HLS101" s="106"/>
      <c r="HLT101" s="106"/>
      <c r="HLU101" s="106"/>
      <c r="HLV101" s="106"/>
      <c r="HLW101" s="106"/>
      <c r="HLX101" s="106"/>
      <c r="HLY101" s="106"/>
      <c r="HLZ101" s="106"/>
      <c r="HMA101" s="106"/>
      <c r="HMB101" s="106"/>
      <c r="HMC101" s="106"/>
      <c r="HMD101" s="106"/>
      <c r="HME101" s="106"/>
      <c r="HMF101" s="106"/>
      <c r="HMG101" s="106"/>
      <c r="HMH101" s="106"/>
      <c r="HMI101" s="106"/>
      <c r="HMJ101" s="106"/>
      <c r="HMK101" s="106"/>
      <c r="HML101" s="106"/>
      <c r="HMM101" s="106"/>
      <c r="HMN101" s="106"/>
      <c r="HMO101" s="106"/>
      <c r="HMP101" s="106"/>
      <c r="HMQ101" s="106"/>
      <c r="HMR101" s="106"/>
      <c r="HMS101" s="106"/>
      <c r="HMT101" s="106"/>
      <c r="HMU101" s="106"/>
      <c r="HMV101" s="106"/>
      <c r="HMW101" s="106"/>
      <c r="HMX101" s="106"/>
      <c r="HMY101" s="106"/>
      <c r="HMZ101" s="106"/>
      <c r="HNA101" s="106"/>
      <c r="HNB101" s="106"/>
      <c r="HNC101" s="106"/>
      <c r="HND101" s="106"/>
      <c r="HNE101" s="106"/>
      <c r="HNF101" s="106"/>
      <c r="HNG101" s="106"/>
      <c r="HNH101" s="106"/>
      <c r="HNI101" s="106"/>
      <c r="HNJ101" s="106"/>
      <c r="HNK101" s="106"/>
      <c r="HNL101" s="106"/>
      <c r="HNM101" s="106"/>
      <c r="HNN101" s="106"/>
      <c r="HNO101" s="106"/>
      <c r="HNP101" s="106"/>
      <c r="HNQ101" s="106"/>
      <c r="HNR101" s="106"/>
      <c r="HNS101" s="106"/>
      <c r="HNT101" s="106"/>
      <c r="HNU101" s="106"/>
      <c r="HNV101" s="106"/>
      <c r="HNW101" s="106"/>
      <c r="HNX101" s="106"/>
      <c r="HNY101" s="106"/>
      <c r="HNZ101" s="106"/>
      <c r="HOA101" s="106"/>
      <c r="HOB101" s="106"/>
      <c r="HOC101" s="106"/>
      <c r="HOD101" s="106"/>
      <c r="HOE101" s="106"/>
      <c r="HOF101" s="106"/>
      <c r="HOG101" s="106"/>
      <c r="HOH101" s="106"/>
      <c r="HOI101" s="106"/>
      <c r="HOJ101" s="106"/>
      <c r="HOK101" s="106"/>
      <c r="HOL101" s="106"/>
      <c r="HOM101" s="106"/>
      <c r="HON101" s="106"/>
      <c r="HOO101" s="106"/>
      <c r="HOP101" s="106"/>
      <c r="HOQ101" s="106"/>
      <c r="HOR101" s="106"/>
      <c r="HOS101" s="106"/>
      <c r="HOT101" s="106"/>
      <c r="HOU101" s="106"/>
      <c r="HOV101" s="106"/>
      <c r="HOW101" s="106"/>
      <c r="HOX101" s="106"/>
      <c r="HOY101" s="106"/>
      <c r="HOZ101" s="106"/>
      <c r="HPA101" s="106"/>
      <c r="HPB101" s="106"/>
      <c r="HPC101" s="106"/>
      <c r="HPD101" s="106"/>
      <c r="HPE101" s="106"/>
      <c r="HPF101" s="106"/>
      <c r="HPG101" s="106"/>
      <c r="HPH101" s="106"/>
      <c r="HPI101" s="106"/>
      <c r="HPJ101" s="106"/>
      <c r="HPK101" s="106"/>
      <c r="HPL101" s="106"/>
      <c r="HPM101" s="106"/>
      <c r="HPN101" s="106"/>
      <c r="HPO101" s="106"/>
      <c r="HPP101" s="106"/>
      <c r="HPQ101" s="106"/>
      <c r="HPR101" s="106"/>
      <c r="HPS101" s="106"/>
      <c r="HPT101" s="106"/>
      <c r="HPU101" s="106"/>
      <c r="HPV101" s="106"/>
      <c r="HPW101" s="106"/>
      <c r="HPX101" s="106"/>
      <c r="HPY101" s="106"/>
      <c r="HPZ101" s="106"/>
      <c r="HQA101" s="106"/>
      <c r="HQB101" s="106"/>
      <c r="HQC101" s="106"/>
      <c r="HQD101" s="106"/>
      <c r="HQE101" s="106"/>
      <c r="HQF101" s="106"/>
      <c r="HQG101" s="106"/>
      <c r="HQH101" s="106"/>
      <c r="HQI101" s="106"/>
      <c r="HQJ101" s="106"/>
      <c r="HQK101" s="106"/>
      <c r="HQL101" s="106"/>
      <c r="HQM101" s="106"/>
      <c r="HQN101" s="106"/>
      <c r="HQO101" s="106"/>
      <c r="HQP101" s="106"/>
      <c r="HQQ101" s="106"/>
      <c r="HQR101" s="106"/>
      <c r="HQS101" s="106"/>
      <c r="HQT101" s="106"/>
      <c r="HQU101" s="106"/>
      <c r="HQV101" s="106"/>
      <c r="HQW101" s="106"/>
      <c r="HQX101" s="106"/>
      <c r="HQY101" s="106"/>
      <c r="HQZ101" s="106"/>
      <c r="HRA101" s="106"/>
      <c r="HRB101" s="106"/>
      <c r="HRC101" s="106"/>
      <c r="HRD101" s="106"/>
      <c r="HRE101" s="106"/>
      <c r="HRF101" s="106"/>
      <c r="HRG101" s="106"/>
      <c r="HRH101" s="106"/>
      <c r="HRI101" s="106"/>
      <c r="HRJ101" s="106"/>
      <c r="HRK101" s="106"/>
      <c r="HRL101" s="106"/>
      <c r="HRM101" s="106"/>
      <c r="HRN101" s="106"/>
      <c r="HRO101" s="106"/>
      <c r="HRP101" s="106"/>
      <c r="HRQ101" s="106"/>
      <c r="HRR101" s="106"/>
      <c r="HRS101" s="106"/>
      <c r="HRT101" s="106"/>
      <c r="HRU101" s="106"/>
      <c r="HRV101" s="106"/>
      <c r="HRW101" s="106"/>
      <c r="HRX101" s="106"/>
      <c r="HRY101" s="106"/>
      <c r="HRZ101" s="106"/>
      <c r="HSA101" s="106"/>
      <c r="HSB101" s="106"/>
      <c r="HSC101" s="106"/>
      <c r="HSD101" s="106"/>
      <c r="HSE101" s="106"/>
      <c r="HSF101" s="106"/>
      <c r="HSG101" s="106"/>
      <c r="HSH101" s="106"/>
      <c r="HSI101" s="106"/>
      <c r="HSJ101" s="106"/>
      <c r="HSK101" s="106"/>
      <c r="HSL101" s="106"/>
      <c r="HSM101" s="106"/>
      <c r="HSN101" s="106"/>
      <c r="HSO101" s="106"/>
      <c r="HSP101" s="106"/>
      <c r="HSQ101" s="106"/>
      <c r="HSR101" s="106"/>
      <c r="HSS101" s="106"/>
      <c r="HST101" s="106"/>
      <c r="HSU101" s="106"/>
      <c r="HSV101" s="106"/>
      <c r="HSW101" s="106"/>
      <c r="HSX101" s="106"/>
      <c r="HSY101" s="106"/>
      <c r="HSZ101" s="106"/>
      <c r="HTA101" s="106"/>
      <c r="HTB101" s="106"/>
      <c r="HTC101" s="106"/>
      <c r="HTD101" s="106"/>
      <c r="HTE101" s="106"/>
      <c r="HTF101" s="106"/>
      <c r="HTG101" s="106"/>
      <c r="HTH101" s="106"/>
      <c r="HTI101" s="106"/>
      <c r="HTJ101" s="106"/>
      <c r="HTK101" s="106"/>
      <c r="HTL101" s="106"/>
      <c r="HTM101" s="106"/>
      <c r="HTN101" s="106"/>
      <c r="HTO101" s="106"/>
      <c r="HTP101" s="106"/>
      <c r="HTQ101" s="106"/>
      <c r="HTR101" s="106"/>
      <c r="HTS101" s="106"/>
      <c r="HTT101" s="106"/>
      <c r="HTU101" s="106"/>
      <c r="HTV101" s="106"/>
      <c r="HTW101" s="106"/>
      <c r="HTX101" s="106"/>
      <c r="HTY101" s="106"/>
      <c r="HTZ101" s="106"/>
      <c r="HUA101" s="106"/>
      <c r="HUB101" s="106"/>
      <c r="HUC101" s="106"/>
      <c r="HUD101" s="106"/>
      <c r="HUE101" s="106"/>
      <c r="HUF101" s="106"/>
      <c r="HUG101" s="106"/>
      <c r="HUH101" s="106"/>
      <c r="HUI101" s="106"/>
      <c r="HUJ101" s="106"/>
      <c r="HUK101" s="106"/>
      <c r="HUL101" s="106"/>
      <c r="HUM101" s="106"/>
      <c r="HUN101" s="106"/>
      <c r="HUO101" s="106"/>
      <c r="HUP101" s="106"/>
      <c r="HUQ101" s="106"/>
      <c r="HUR101" s="106"/>
      <c r="HUS101" s="106"/>
      <c r="HUT101" s="106"/>
      <c r="HUU101" s="106"/>
      <c r="HUV101" s="106"/>
      <c r="HUW101" s="106"/>
      <c r="HUX101" s="106"/>
      <c r="HUY101" s="106"/>
      <c r="HUZ101" s="106"/>
      <c r="HVA101" s="106"/>
      <c r="HVB101" s="106"/>
      <c r="HVC101" s="106"/>
      <c r="HVD101" s="106"/>
      <c r="HVE101" s="106"/>
      <c r="HVF101" s="106"/>
      <c r="HVG101" s="106"/>
      <c r="HVH101" s="106"/>
      <c r="HVI101" s="106"/>
      <c r="HVJ101" s="106"/>
      <c r="HVK101" s="106"/>
      <c r="HVL101" s="106"/>
      <c r="HVM101" s="106"/>
      <c r="HVN101" s="106"/>
      <c r="HVO101" s="106"/>
      <c r="HVP101" s="106"/>
      <c r="HVQ101" s="106"/>
      <c r="HVR101" s="106"/>
      <c r="HVS101" s="106"/>
      <c r="HVT101" s="106"/>
      <c r="HVU101" s="106"/>
      <c r="HVV101" s="106"/>
      <c r="HVW101" s="106"/>
      <c r="HVX101" s="106"/>
      <c r="HVY101" s="106"/>
      <c r="HVZ101" s="106"/>
      <c r="HWA101" s="106"/>
      <c r="HWB101" s="106"/>
      <c r="HWC101" s="106"/>
      <c r="HWD101" s="106"/>
      <c r="HWE101" s="106"/>
      <c r="HWF101" s="106"/>
      <c r="HWG101" s="106"/>
      <c r="HWH101" s="106"/>
      <c r="HWI101" s="106"/>
      <c r="HWJ101" s="106"/>
      <c r="HWK101" s="106"/>
      <c r="HWL101" s="106"/>
      <c r="HWM101" s="106"/>
      <c r="HWN101" s="106"/>
      <c r="HWO101" s="106"/>
      <c r="HWP101" s="106"/>
      <c r="HWQ101" s="106"/>
      <c r="HWR101" s="106"/>
      <c r="HWS101" s="106"/>
      <c r="HWT101" s="106"/>
      <c r="HWU101" s="106"/>
      <c r="HWV101" s="106"/>
      <c r="HWW101" s="106"/>
      <c r="HWX101" s="106"/>
      <c r="HWY101" s="106"/>
      <c r="HWZ101" s="106"/>
      <c r="HXA101" s="106"/>
      <c r="HXB101" s="106"/>
      <c r="HXC101" s="106"/>
      <c r="HXD101" s="106"/>
      <c r="HXE101" s="106"/>
      <c r="HXF101" s="106"/>
      <c r="HXG101" s="106"/>
      <c r="HXH101" s="106"/>
      <c r="HXI101" s="106"/>
      <c r="HXJ101" s="106"/>
      <c r="HXK101" s="106"/>
      <c r="HXL101" s="106"/>
      <c r="HXM101" s="106"/>
      <c r="HXN101" s="106"/>
      <c r="HXO101" s="106"/>
      <c r="HXP101" s="106"/>
      <c r="HXQ101" s="106"/>
      <c r="HXR101" s="106"/>
      <c r="HXS101" s="106"/>
      <c r="HXT101" s="106"/>
      <c r="HXU101" s="106"/>
      <c r="HXV101" s="106"/>
      <c r="HXW101" s="106"/>
      <c r="HXX101" s="106"/>
      <c r="HXY101" s="106"/>
      <c r="HXZ101" s="106"/>
      <c r="HYA101" s="106"/>
      <c r="HYB101" s="106"/>
      <c r="HYC101" s="106"/>
      <c r="HYD101" s="106"/>
      <c r="HYE101" s="106"/>
      <c r="HYF101" s="106"/>
      <c r="HYG101" s="106"/>
      <c r="HYH101" s="106"/>
      <c r="HYI101" s="106"/>
      <c r="HYJ101" s="106"/>
      <c r="HYK101" s="106"/>
      <c r="HYL101" s="106"/>
      <c r="HYM101" s="106"/>
      <c r="HYN101" s="106"/>
      <c r="HYO101" s="106"/>
      <c r="HYP101" s="106"/>
      <c r="HYQ101" s="106"/>
      <c r="HYR101" s="106"/>
      <c r="HYS101" s="106"/>
      <c r="HYT101" s="106"/>
      <c r="HYU101" s="106"/>
      <c r="HYV101" s="106"/>
      <c r="HYW101" s="106"/>
      <c r="HYX101" s="106"/>
      <c r="HYY101" s="106"/>
      <c r="HYZ101" s="106"/>
      <c r="HZA101" s="106"/>
      <c r="HZB101" s="106"/>
      <c r="HZC101" s="106"/>
      <c r="HZD101" s="106"/>
      <c r="HZE101" s="106"/>
      <c r="HZF101" s="106"/>
      <c r="HZG101" s="106"/>
      <c r="HZH101" s="106"/>
      <c r="HZI101" s="106"/>
      <c r="HZJ101" s="106"/>
      <c r="HZK101" s="106"/>
      <c r="HZL101" s="106"/>
      <c r="HZM101" s="106"/>
      <c r="HZN101" s="106"/>
      <c r="HZO101" s="106"/>
      <c r="HZP101" s="106"/>
      <c r="HZQ101" s="106"/>
      <c r="HZR101" s="106"/>
      <c r="HZS101" s="106"/>
      <c r="HZT101" s="106"/>
      <c r="HZU101" s="106"/>
      <c r="HZV101" s="106"/>
      <c r="HZW101" s="106"/>
      <c r="HZX101" s="106"/>
      <c r="HZY101" s="106"/>
      <c r="HZZ101" s="106"/>
      <c r="IAA101" s="106"/>
      <c r="IAB101" s="106"/>
      <c r="IAC101" s="106"/>
      <c r="IAD101" s="106"/>
      <c r="IAE101" s="106"/>
      <c r="IAF101" s="106"/>
      <c r="IAG101" s="106"/>
      <c r="IAH101" s="106"/>
      <c r="IAI101" s="106"/>
      <c r="IAJ101" s="106"/>
      <c r="IAK101" s="106"/>
      <c r="IAL101" s="106"/>
      <c r="IAM101" s="106"/>
      <c r="IAN101" s="106"/>
      <c r="IAO101" s="106"/>
      <c r="IAP101" s="106"/>
      <c r="IAQ101" s="106"/>
      <c r="IAR101" s="106"/>
      <c r="IAS101" s="106"/>
      <c r="IAT101" s="106"/>
      <c r="IAU101" s="106"/>
      <c r="IAV101" s="106"/>
      <c r="IAW101" s="106"/>
      <c r="IAX101" s="106"/>
      <c r="IAY101" s="106"/>
      <c r="IAZ101" s="106"/>
      <c r="IBA101" s="106"/>
      <c r="IBB101" s="106"/>
      <c r="IBC101" s="106"/>
      <c r="IBD101" s="106"/>
      <c r="IBE101" s="106"/>
      <c r="IBF101" s="106"/>
      <c r="IBG101" s="106"/>
      <c r="IBH101" s="106"/>
      <c r="IBI101" s="106"/>
      <c r="IBJ101" s="106"/>
      <c r="IBK101" s="106"/>
      <c r="IBL101" s="106"/>
      <c r="IBM101" s="106"/>
      <c r="IBN101" s="106"/>
      <c r="IBO101" s="106"/>
      <c r="IBP101" s="106"/>
      <c r="IBQ101" s="106"/>
      <c r="IBR101" s="106"/>
      <c r="IBS101" s="106"/>
      <c r="IBT101" s="106"/>
      <c r="IBU101" s="106"/>
      <c r="IBV101" s="106"/>
      <c r="IBW101" s="106"/>
      <c r="IBX101" s="106"/>
      <c r="IBY101" s="106"/>
      <c r="IBZ101" s="106"/>
      <c r="ICA101" s="106"/>
      <c r="ICB101" s="106"/>
      <c r="ICC101" s="106"/>
      <c r="ICD101" s="106"/>
      <c r="ICE101" s="106"/>
      <c r="ICF101" s="106"/>
      <c r="ICG101" s="106"/>
      <c r="ICH101" s="106"/>
      <c r="ICI101" s="106"/>
      <c r="ICJ101" s="106"/>
      <c r="ICK101" s="106"/>
      <c r="ICL101" s="106"/>
      <c r="ICM101" s="106"/>
      <c r="ICN101" s="106"/>
      <c r="ICO101" s="106"/>
      <c r="ICP101" s="106"/>
      <c r="ICQ101" s="106"/>
      <c r="ICR101" s="106"/>
      <c r="ICS101" s="106"/>
      <c r="ICT101" s="106"/>
      <c r="ICU101" s="106"/>
      <c r="ICV101" s="106"/>
      <c r="ICW101" s="106"/>
      <c r="ICX101" s="106"/>
      <c r="ICY101" s="106"/>
      <c r="ICZ101" s="106"/>
      <c r="IDA101" s="106"/>
      <c r="IDB101" s="106"/>
      <c r="IDC101" s="106"/>
      <c r="IDD101" s="106"/>
      <c r="IDE101" s="106"/>
      <c r="IDF101" s="106"/>
      <c r="IDG101" s="106"/>
      <c r="IDH101" s="106"/>
      <c r="IDI101" s="106"/>
      <c r="IDJ101" s="106"/>
      <c r="IDK101" s="106"/>
      <c r="IDL101" s="106"/>
      <c r="IDM101" s="106"/>
      <c r="IDN101" s="106"/>
      <c r="IDO101" s="106"/>
      <c r="IDP101" s="106"/>
      <c r="IDQ101" s="106"/>
      <c r="IDR101" s="106"/>
      <c r="IDS101" s="106"/>
      <c r="IDT101" s="106"/>
      <c r="IDU101" s="106"/>
      <c r="IDV101" s="106"/>
      <c r="IDW101" s="106"/>
      <c r="IDX101" s="106"/>
      <c r="IDY101" s="106"/>
      <c r="IDZ101" s="106"/>
      <c r="IEA101" s="106"/>
      <c r="IEB101" s="106"/>
      <c r="IEC101" s="106"/>
      <c r="IED101" s="106"/>
      <c r="IEE101" s="106"/>
      <c r="IEF101" s="106"/>
      <c r="IEG101" s="106"/>
      <c r="IEH101" s="106"/>
      <c r="IEI101" s="106"/>
      <c r="IEJ101" s="106"/>
      <c r="IEK101" s="106"/>
      <c r="IEL101" s="106"/>
      <c r="IEM101" s="106"/>
      <c r="IEN101" s="106"/>
      <c r="IEO101" s="106"/>
      <c r="IEP101" s="106"/>
      <c r="IEQ101" s="106"/>
      <c r="IER101" s="106"/>
      <c r="IES101" s="106"/>
      <c r="IET101" s="106"/>
      <c r="IEU101" s="106"/>
      <c r="IEV101" s="106"/>
      <c r="IEW101" s="106"/>
      <c r="IEX101" s="106"/>
      <c r="IEY101" s="106"/>
      <c r="IEZ101" s="106"/>
      <c r="IFA101" s="106"/>
      <c r="IFB101" s="106"/>
      <c r="IFC101" s="106"/>
      <c r="IFD101" s="106"/>
      <c r="IFE101" s="106"/>
      <c r="IFF101" s="106"/>
      <c r="IFG101" s="106"/>
      <c r="IFH101" s="106"/>
      <c r="IFI101" s="106"/>
      <c r="IFJ101" s="106"/>
      <c r="IFK101" s="106"/>
      <c r="IFL101" s="106"/>
      <c r="IFM101" s="106"/>
      <c r="IFN101" s="106"/>
      <c r="IFO101" s="106"/>
      <c r="IFP101" s="106"/>
      <c r="IFQ101" s="106"/>
      <c r="IFR101" s="106"/>
      <c r="IFS101" s="106"/>
      <c r="IFT101" s="106"/>
      <c r="IFU101" s="106"/>
      <c r="IFV101" s="106"/>
      <c r="IFW101" s="106"/>
      <c r="IFX101" s="106"/>
      <c r="IFY101" s="106"/>
      <c r="IFZ101" s="106"/>
      <c r="IGA101" s="106"/>
      <c r="IGB101" s="106"/>
      <c r="IGC101" s="106"/>
      <c r="IGD101" s="106"/>
      <c r="IGE101" s="106"/>
      <c r="IGF101" s="106"/>
      <c r="IGG101" s="106"/>
      <c r="IGH101" s="106"/>
      <c r="IGI101" s="106"/>
      <c r="IGJ101" s="106"/>
      <c r="IGK101" s="106"/>
      <c r="IGL101" s="106"/>
      <c r="IGM101" s="106"/>
      <c r="IGN101" s="106"/>
      <c r="IGO101" s="106"/>
      <c r="IGP101" s="106"/>
      <c r="IGQ101" s="106"/>
      <c r="IGR101" s="106"/>
      <c r="IGS101" s="106"/>
      <c r="IGT101" s="106"/>
      <c r="IGU101" s="106"/>
      <c r="IGV101" s="106"/>
      <c r="IGW101" s="106"/>
      <c r="IGX101" s="106"/>
      <c r="IGY101" s="106"/>
      <c r="IGZ101" s="106"/>
      <c r="IHA101" s="106"/>
      <c r="IHB101" s="106"/>
      <c r="IHC101" s="106"/>
      <c r="IHD101" s="106"/>
      <c r="IHE101" s="106"/>
      <c r="IHF101" s="106"/>
      <c r="IHG101" s="106"/>
      <c r="IHH101" s="106"/>
      <c r="IHI101" s="106"/>
      <c r="IHJ101" s="106"/>
      <c r="IHK101" s="106"/>
      <c r="IHL101" s="106"/>
      <c r="IHM101" s="106"/>
      <c r="IHN101" s="106"/>
      <c r="IHO101" s="106"/>
      <c r="IHP101" s="106"/>
      <c r="IHQ101" s="106"/>
      <c r="IHR101" s="106"/>
      <c r="IHS101" s="106"/>
      <c r="IHT101" s="106"/>
      <c r="IHU101" s="106"/>
      <c r="IHV101" s="106"/>
      <c r="IHW101" s="106"/>
      <c r="IHX101" s="106"/>
      <c r="IHY101" s="106"/>
      <c r="IHZ101" s="106"/>
      <c r="IIA101" s="106"/>
      <c r="IIB101" s="106"/>
      <c r="IIC101" s="106"/>
      <c r="IID101" s="106"/>
      <c r="IIE101" s="106"/>
      <c r="IIF101" s="106"/>
      <c r="IIG101" s="106"/>
      <c r="IIH101" s="106"/>
      <c r="III101" s="106"/>
      <c r="IIJ101" s="106"/>
      <c r="IIK101" s="106"/>
      <c r="IIL101" s="106"/>
      <c r="IIM101" s="106"/>
      <c r="IIN101" s="106"/>
      <c r="IIO101" s="106"/>
      <c r="IIP101" s="106"/>
      <c r="IIQ101" s="106"/>
      <c r="IIR101" s="106"/>
      <c r="IIS101" s="106"/>
      <c r="IIT101" s="106"/>
      <c r="IIU101" s="106"/>
      <c r="IIV101" s="106"/>
      <c r="IIW101" s="106"/>
      <c r="IIX101" s="106"/>
      <c r="IIY101" s="106"/>
      <c r="IIZ101" s="106"/>
      <c r="IJA101" s="106"/>
      <c r="IJB101" s="106"/>
      <c r="IJC101" s="106"/>
      <c r="IJD101" s="106"/>
      <c r="IJE101" s="106"/>
      <c r="IJF101" s="106"/>
      <c r="IJG101" s="106"/>
      <c r="IJH101" s="106"/>
      <c r="IJI101" s="106"/>
      <c r="IJJ101" s="106"/>
      <c r="IJK101" s="106"/>
      <c r="IJL101" s="106"/>
      <c r="IJM101" s="106"/>
      <c r="IJN101" s="106"/>
      <c r="IJO101" s="106"/>
      <c r="IJP101" s="106"/>
      <c r="IJQ101" s="106"/>
      <c r="IJR101" s="106"/>
      <c r="IJS101" s="106"/>
      <c r="IJT101" s="106"/>
      <c r="IJU101" s="106"/>
      <c r="IJV101" s="106"/>
      <c r="IJW101" s="106"/>
      <c r="IJX101" s="106"/>
      <c r="IJY101" s="106"/>
      <c r="IJZ101" s="106"/>
      <c r="IKA101" s="106"/>
      <c r="IKB101" s="106"/>
      <c r="IKC101" s="106"/>
      <c r="IKD101" s="106"/>
      <c r="IKE101" s="106"/>
      <c r="IKF101" s="106"/>
      <c r="IKG101" s="106"/>
      <c r="IKH101" s="106"/>
      <c r="IKI101" s="106"/>
      <c r="IKJ101" s="106"/>
      <c r="IKK101" s="106"/>
      <c r="IKL101" s="106"/>
      <c r="IKM101" s="106"/>
      <c r="IKN101" s="106"/>
      <c r="IKO101" s="106"/>
      <c r="IKP101" s="106"/>
      <c r="IKQ101" s="106"/>
      <c r="IKR101" s="106"/>
      <c r="IKS101" s="106"/>
      <c r="IKT101" s="106"/>
      <c r="IKU101" s="106"/>
      <c r="IKV101" s="106"/>
      <c r="IKW101" s="106"/>
      <c r="IKX101" s="106"/>
      <c r="IKY101" s="106"/>
      <c r="IKZ101" s="106"/>
      <c r="ILA101" s="106"/>
      <c r="ILB101" s="106"/>
      <c r="ILC101" s="106"/>
      <c r="ILD101" s="106"/>
      <c r="ILE101" s="106"/>
      <c r="ILF101" s="106"/>
      <c r="ILG101" s="106"/>
      <c r="ILH101" s="106"/>
      <c r="ILI101" s="106"/>
      <c r="ILJ101" s="106"/>
      <c r="ILK101" s="106"/>
      <c r="ILL101" s="106"/>
      <c r="ILM101" s="106"/>
      <c r="ILN101" s="106"/>
      <c r="ILO101" s="106"/>
      <c r="ILP101" s="106"/>
      <c r="ILQ101" s="106"/>
      <c r="ILR101" s="106"/>
      <c r="ILS101" s="106"/>
      <c r="ILT101" s="106"/>
      <c r="ILU101" s="106"/>
      <c r="ILV101" s="106"/>
      <c r="ILW101" s="106"/>
      <c r="ILX101" s="106"/>
      <c r="ILY101" s="106"/>
      <c r="ILZ101" s="106"/>
      <c r="IMA101" s="106"/>
      <c r="IMB101" s="106"/>
      <c r="IMC101" s="106"/>
      <c r="IMD101" s="106"/>
      <c r="IME101" s="106"/>
      <c r="IMF101" s="106"/>
      <c r="IMG101" s="106"/>
      <c r="IMH101" s="106"/>
      <c r="IMI101" s="106"/>
      <c r="IMJ101" s="106"/>
      <c r="IMK101" s="106"/>
      <c r="IML101" s="106"/>
      <c r="IMM101" s="106"/>
      <c r="IMN101" s="106"/>
      <c r="IMO101" s="106"/>
      <c r="IMP101" s="106"/>
      <c r="IMQ101" s="106"/>
      <c r="IMR101" s="106"/>
      <c r="IMS101" s="106"/>
      <c r="IMT101" s="106"/>
      <c r="IMU101" s="106"/>
      <c r="IMV101" s="106"/>
      <c r="IMW101" s="106"/>
      <c r="IMX101" s="106"/>
      <c r="IMY101" s="106"/>
      <c r="IMZ101" s="106"/>
      <c r="INA101" s="106"/>
      <c r="INB101" s="106"/>
      <c r="INC101" s="106"/>
      <c r="IND101" s="106"/>
      <c r="INE101" s="106"/>
      <c r="INF101" s="106"/>
      <c r="ING101" s="106"/>
      <c r="INH101" s="106"/>
      <c r="INI101" s="106"/>
      <c r="INJ101" s="106"/>
      <c r="INK101" s="106"/>
      <c r="INL101" s="106"/>
      <c r="INM101" s="106"/>
      <c r="INN101" s="106"/>
      <c r="INO101" s="106"/>
      <c r="INP101" s="106"/>
      <c r="INQ101" s="106"/>
      <c r="INR101" s="106"/>
      <c r="INS101" s="106"/>
      <c r="INT101" s="106"/>
      <c r="INU101" s="106"/>
      <c r="INV101" s="106"/>
      <c r="INW101" s="106"/>
      <c r="INX101" s="106"/>
      <c r="INY101" s="106"/>
      <c r="INZ101" s="106"/>
      <c r="IOA101" s="106"/>
      <c r="IOB101" s="106"/>
      <c r="IOC101" s="106"/>
      <c r="IOD101" s="106"/>
      <c r="IOE101" s="106"/>
      <c r="IOF101" s="106"/>
      <c r="IOG101" s="106"/>
      <c r="IOH101" s="106"/>
      <c r="IOI101" s="106"/>
      <c r="IOJ101" s="106"/>
      <c r="IOK101" s="106"/>
      <c r="IOL101" s="106"/>
      <c r="IOM101" s="106"/>
      <c r="ION101" s="106"/>
      <c r="IOO101" s="106"/>
      <c r="IOP101" s="106"/>
      <c r="IOQ101" s="106"/>
      <c r="IOR101" s="106"/>
      <c r="IOS101" s="106"/>
      <c r="IOT101" s="106"/>
      <c r="IOU101" s="106"/>
      <c r="IOV101" s="106"/>
      <c r="IOW101" s="106"/>
      <c r="IOX101" s="106"/>
      <c r="IOY101" s="106"/>
      <c r="IOZ101" s="106"/>
      <c r="IPA101" s="106"/>
      <c r="IPB101" s="106"/>
      <c r="IPC101" s="106"/>
      <c r="IPD101" s="106"/>
      <c r="IPE101" s="106"/>
      <c r="IPF101" s="106"/>
      <c r="IPG101" s="106"/>
      <c r="IPH101" s="106"/>
      <c r="IPI101" s="106"/>
      <c r="IPJ101" s="106"/>
      <c r="IPK101" s="106"/>
      <c r="IPL101" s="106"/>
      <c r="IPM101" s="106"/>
      <c r="IPN101" s="106"/>
      <c r="IPO101" s="106"/>
      <c r="IPP101" s="106"/>
      <c r="IPQ101" s="106"/>
      <c r="IPR101" s="106"/>
      <c r="IPS101" s="106"/>
      <c r="IPT101" s="106"/>
      <c r="IPU101" s="106"/>
      <c r="IPV101" s="106"/>
      <c r="IPW101" s="106"/>
      <c r="IPX101" s="106"/>
      <c r="IPY101" s="106"/>
      <c r="IPZ101" s="106"/>
      <c r="IQA101" s="106"/>
      <c r="IQB101" s="106"/>
      <c r="IQC101" s="106"/>
      <c r="IQD101" s="106"/>
      <c r="IQE101" s="106"/>
      <c r="IQF101" s="106"/>
      <c r="IQG101" s="106"/>
      <c r="IQH101" s="106"/>
      <c r="IQI101" s="106"/>
      <c r="IQJ101" s="106"/>
      <c r="IQK101" s="106"/>
      <c r="IQL101" s="106"/>
      <c r="IQM101" s="106"/>
      <c r="IQN101" s="106"/>
      <c r="IQO101" s="106"/>
      <c r="IQP101" s="106"/>
      <c r="IQQ101" s="106"/>
      <c r="IQR101" s="106"/>
      <c r="IQS101" s="106"/>
      <c r="IQT101" s="106"/>
      <c r="IQU101" s="106"/>
      <c r="IQV101" s="106"/>
      <c r="IQW101" s="106"/>
      <c r="IQX101" s="106"/>
      <c r="IQY101" s="106"/>
      <c r="IQZ101" s="106"/>
      <c r="IRA101" s="106"/>
      <c r="IRB101" s="106"/>
      <c r="IRC101" s="106"/>
      <c r="IRD101" s="106"/>
      <c r="IRE101" s="106"/>
      <c r="IRF101" s="106"/>
      <c r="IRG101" s="106"/>
      <c r="IRH101" s="106"/>
      <c r="IRI101" s="106"/>
      <c r="IRJ101" s="106"/>
      <c r="IRK101" s="106"/>
      <c r="IRL101" s="106"/>
      <c r="IRM101" s="106"/>
      <c r="IRN101" s="106"/>
      <c r="IRO101" s="106"/>
      <c r="IRP101" s="106"/>
      <c r="IRQ101" s="106"/>
      <c r="IRR101" s="106"/>
      <c r="IRS101" s="106"/>
      <c r="IRT101" s="106"/>
      <c r="IRU101" s="106"/>
      <c r="IRV101" s="106"/>
      <c r="IRW101" s="106"/>
      <c r="IRX101" s="106"/>
      <c r="IRY101" s="106"/>
      <c r="IRZ101" s="106"/>
      <c r="ISA101" s="106"/>
      <c r="ISB101" s="106"/>
      <c r="ISC101" s="106"/>
      <c r="ISD101" s="106"/>
      <c r="ISE101" s="106"/>
      <c r="ISF101" s="106"/>
      <c r="ISG101" s="106"/>
      <c r="ISH101" s="106"/>
      <c r="ISI101" s="106"/>
      <c r="ISJ101" s="106"/>
      <c r="ISK101" s="106"/>
      <c r="ISL101" s="106"/>
      <c r="ISM101" s="106"/>
      <c r="ISN101" s="106"/>
      <c r="ISO101" s="106"/>
      <c r="ISP101" s="106"/>
      <c r="ISQ101" s="106"/>
      <c r="ISR101" s="106"/>
      <c r="ISS101" s="106"/>
      <c r="IST101" s="106"/>
      <c r="ISU101" s="106"/>
      <c r="ISV101" s="106"/>
      <c r="ISW101" s="106"/>
      <c r="ISX101" s="106"/>
      <c r="ISY101" s="106"/>
      <c r="ISZ101" s="106"/>
      <c r="ITA101" s="106"/>
      <c r="ITB101" s="106"/>
      <c r="ITC101" s="106"/>
      <c r="ITD101" s="106"/>
      <c r="ITE101" s="106"/>
      <c r="ITF101" s="106"/>
      <c r="ITG101" s="106"/>
      <c r="ITH101" s="106"/>
      <c r="ITI101" s="106"/>
      <c r="ITJ101" s="106"/>
      <c r="ITK101" s="106"/>
      <c r="ITL101" s="106"/>
      <c r="ITM101" s="106"/>
      <c r="ITN101" s="106"/>
      <c r="ITO101" s="106"/>
      <c r="ITP101" s="106"/>
      <c r="ITQ101" s="106"/>
      <c r="ITR101" s="106"/>
      <c r="ITS101" s="106"/>
      <c r="ITT101" s="106"/>
      <c r="ITU101" s="106"/>
      <c r="ITV101" s="106"/>
      <c r="ITW101" s="106"/>
      <c r="ITX101" s="106"/>
      <c r="ITY101" s="106"/>
      <c r="ITZ101" s="106"/>
      <c r="IUA101" s="106"/>
      <c r="IUB101" s="106"/>
      <c r="IUC101" s="106"/>
      <c r="IUD101" s="106"/>
      <c r="IUE101" s="106"/>
      <c r="IUF101" s="106"/>
      <c r="IUG101" s="106"/>
      <c r="IUH101" s="106"/>
      <c r="IUI101" s="106"/>
      <c r="IUJ101" s="106"/>
      <c r="IUK101" s="106"/>
      <c r="IUL101" s="106"/>
      <c r="IUM101" s="106"/>
      <c r="IUN101" s="106"/>
      <c r="IUO101" s="106"/>
      <c r="IUP101" s="106"/>
      <c r="IUQ101" s="106"/>
      <c r="IUR101" s="106"/>
      <c r="IUS101" s="106"/>
      <c r="IUT101" s="106"/>
      <c r="IUU101" s="106"/>
      <c r="IUV101" s="106"/>
      <c r="IUW101" s="106"/>
      <c r="IUX101" s="106"/>
      <c r="IUY101" s="106"/>
      <c r="IUZ101" s="106"/>
      <c r="IVA101" s="106"/>
      <c r="IVB101" s="106"/>
      <c r="IVC101" s="106"/>
      <c r="IVD101" s="106"/>
      <c r="IVE101" s="106"/>
      <c r="IVF101" s="106"/>
      <c r="IVG101" s="106"/>
      <c r="IVH101" s="106"/>
      <c r="IVI101" s="106"/>
      <c r="IVJ101" s="106"/>
      <c r="IVK101" s="106"/>
      <c r="IVL101" s="106"/>
      <c r="IVM101" s="106"/>
      <c r="IVN101" s="106"/>
      <c r="IVO101" s="106"/>
      <c r="IVP101" s="106"/>
      <c r="IVQ101" s="106"/>
      <c r="IVR101" s="106"/>
      <c r="IVS101" s="106"/>
      <c r="IVT101" s="106"/>
      <c r="IVU101" s="106"/>
      <c r="IVV101" s="106"/>
      <c r="IVW101" s="106"/>
      <c r="IVX101" s="106"/>
      <c r="IVY101" s="106"/>
      <c r="IVZ101" s="106"/>
      <c r="IWA101" s="106"/>
      <c r="IWB101" s="106"/>
      <c r="IWC101" s="106"/>
      <c r="IWD101" s="106"/>
      <c r="IWE101" s="106"/>
      <c r="IWF101" s="106"/>
      <c r="IWG101" s="106"/>
      <c r="IWH101" s="106"/>
      <c r="IWI101" s="106"/>
      <c r="IWJ101" s="106"/>
      <c r="IWK101" s="106"/>
      <c r="IWL101" s="106"/>
      <c r="IWM101" s="106"/>
      <c r="IWN101" s="106"/>
      <c r="IWO101" s="106"/>
      <c r="IWP101" s="106"/>
      <c r="IWQ101" s="106"/>
      <c r="IWR101" s="106"/>
      <c r="IWS101" s="106"/>
      <c r="IWT101" s="106"/>
      <c r="IWU101" s="106"/>
      <c r="IWV101" s="106"/>
      <c r="IWW101" s="106"/>
      <c r="IWX101" s="106"/>
      <c r="IWY101" s="106"/>
      <c r="IWZ101" s="106"/>
      <c r="IXA101" s="106"/>
      <c r="IXB101" s="106"/>
      <c r="IXC101" s="106"/>
      <c r="IXD101" s="106"/>
      <c r="IXE101" s="106"/>
      <c r="IXF101" s="106"/>
      <c r="IXG101" s="106"/>
      <c r="IXH101" s="106"/>
      <c r="IXI101" s="106"/>
      <c r="IXJ101" s="106"/>
      <c r="IXK101" s="106"/>
      <c r="IXL101" s="106"/>
      <c r="IXM101" s="106"/>
      <c r="IXN101" s="106"/>
      <c r="IXO101" s="106"/>
      <c r="IXP101" s="106"/>
      <c r="IXQ101" s="106"/>
      <c r="IXR101" s="106"/>
      <c r="IXS101" s="106"/>
      <c r="IXT101" s="106"/>
      <c r="IXU101" s="106"/>
      <c r="IXV101" s="106"/>
      <c r="IXW101" s="106"/>
      <c r="IXX101" s="106"/>
      <c r="IXY101" s="106"/>
      <c r="IXZ101" s="106"/>
      <c r="IYA101" s="106"/>
      <c r="IYB101" s="106"/>
      <c r="IYC101" s="106"/>
      <c r="IYD101" s="106"/>
      <c r="IYE101" s="106"/>
      <c r="IYF101" s="106"/>
      <c r="IYG101" s="106"/>
      <c r="IYH101" s="106"/>
      <c r="IYI101" s="106"/>
      <c r="IYJ101" s="106"/>
      <c r="IYK101" s="106"/>
      <c r="IYL101" s="106"/>
      <c r="IYM101" s="106"/>
      <c r="IYN101" s="106"/>
      <c r="IYO101" s="106"/>
      <c r="IYP101" s="106"/>
      <c r="IYQ101" s="106"/>
      <c r="IYR101" s="106"/>
      <c r="IYS101" s="106"/>
      <c r="IYT101" s="106"/>
      <c r="IYU101" s="106"/>
      <c r="IYV101" s="106"/>
      <c r="IYW101" s="106"/>
      <c r="IYX101" s="106"/>
      <c r="IYY101" s="106"/>
      <c r="IYZ101" s="106"/>
      <c r="IZA101" s="106"/>
      <c r="IZB101" s="106"/>
      <c r="IZC101" s="106"/>
      <c r="IZD101" s="106"/>
      <c r="IZE101" s="106"/>
      <c r="IZF101" s="106"/>
      <c r="IZG101" s="106"/>
      <c r="IZH101" s="106"/>
      <c r="IZI101" s="106"/>
      <c r="IZJ101" s="106"/>
      <c r="IZK101" s="106"/>
      <c r="IZL101" s="106"/>
      <c r="IZM101" s="106"/>
      <c r="IZN101" s="106"/>
      <c r="IZO101" s="106"/>
      <c r="IZP101" s="106"/>
      <c r="IZQ101" s="106"/>
      <c r="IZR101" s="106"/>
      <c r="IZS101" s="106"/>
      <c r="IZT101" s="106"/>
      <c r="IZU101" s="106"/>
      <c r="IZV101" s="106"/>
      <c r="IZW101" s="106"/>
      <c r="IZX101" s="106"/>
      <c r="IZY101" s="106"/>
      <c r="IZZ101" s="106"/>
      <c r="JAA101" s="106"/>
      <c r="JAB101" s="106"/>
      <c r="JAC101" s="106"/>
      <c r="JAD101" s="106"/>
      <c r="JAE101" s="106"/>
      <c r="JAF101" s="106"/>
      <c r="JAG101" s="106"/>
      <c r="JAH101" s="106"/>
      <c r="JAI101" s="106"/>
      <c r="JAJ101" s="106"/>
      <c r="JAK101" s="106"/>
      <c r="JAL101" s="106"/>
      <c r="JAM101" s="106"/>
      <c r="JAN101" s="106"/>
      <c r="JAO101" s="106"/>
      <c r="JAP101" s="106"/>
      <c r="JAQ101" s="106"/>
      <c r="JAR101" s="106"/>
      <c r="JAS101" s="106"/>
      <c r="JAT101" s="106"/>
      <c r="JAU101" s="106"/>
      <c r="JAV101" s="106"/>
      <c r="JAW101" s="106"/>
      <c r="JAX101" s="106"/>
      <c r="JAY101" s="106"/>
      <c r="JAZ101" s="106"/>
      <c r="JBA101" s="106"/>
      <c r="JBB101" s="106"/>
      <c r="JBC101" s="106"/>
      <c r="JBD101" s="106"/>
      <c r="JBE101" s="106"/>
      <c r="JBF101" s="106"/>
      <c r="JBG101" s="106"/>
      <c r="JBH101" s="106"/>
      <c r="JBI101" s="106"/>
      <c r="JBJ101" s="106"/>
      <c r="JBK101" s="106"/>
      <c r="JBL101" s="106"/>
      <c r="JBM101" s="106"/>
      <c r="JBN101" s="106"/>
      <c r="JBO101" s="106"/>
      <c r="JBP101" s="106"/>
      <c r="JBQ101" s="106"/>
      <c r="JBR101" s="106"/>
      <c r="JBS101" s="106"/>
      <c r="JBT101" s="106"/>
      <c r="JBU101" s="106"/>
      <c r="JBV101" s="106"/>
      <c r="JBW101" s="106"/>
      <c r="JBX101" s="106"/>
      <c r="JBY101" s="106"/>
      <c r="JBZ101" s="106"/>
      <c r="JCA101" s="106"/>
      <c r="JCB101" s="106"/>
      <c r="JCC101" s="106"/>
      <c r="JCD101" s="106"/>
      <c r="JCE101" s="106"/>
      <c r="JCF101" s="106"/>
      <c r="JCG101" s="106"/>
      <c r="JCH101" s="106"/>
      <c r="JCI101" s="106"/>
      <c r="JCJ101" s="106"/>
      <c r="JCK101" s="106"/>
      <c r="JCL101" s="106"/>
      <c r="JCM101" s="106"/>
      <c r="JCN101" s="106"/>
      <c r="JCO101" s="106"/>
      <c r="JCP101" s="106"/>
      <c r="JCQ101" s="106"/>
      <c r="JCR101" s="106"/>
      <c r="JCS101" s="106"/>
      <c r="JCT101" s="106"/>
      <c r="JCU101" s="106"/>
      <c r="JCV101" s="106"/>
      <c r="JCW101" s="106"/>
      <c r="JCX101" s="106"/>
      <c r="JCY101" s="106"/>
      <c r="JCZ101" s="106"/>
      <c r="JDA101" s="106"/>
      <c r="JDB101" s="106"/>
      <c r="JDC101" s="106"/>
      <c r="JDD101" s="106"/>
      <c r="JDE101" s="106"/>
      <c r="JDF101" s="106"/>
      <c r="JDG101" s="106"/>
      <c r="JDH101" s="106"/>
      <c r="JDI101" s="106"/>
      <c r="JDJ101" s="106"/>
      <c r="JDK101" s="106"/>
      <c r="JDL101" s="106"/>
      <c r="JDM101" s="106"/>
      <c r="JDN101" s="106"/>
      <c r="JDO101" s="106"/>
      <c r="JDP101" s="106"/>
      <c r="JDQ101" s="106"/>
      <c r="JDR101" s="106"/>
      <c r="JDS101" s="106"/>
      <c r="JDT101" s="106"/>
      <c r="JDU101" s="106"/>
      <c r="JDV101" s="106"/>
      <c r="JDW101" s="106"/>
      <c r="JDX101" s="106"/>
      <c r="JDY101" s="106"/>
      <c r="JDZ101" s="106"/>
      <c r="JEA101" s="106"/>
      <c r="JEB101" s="106"/>
      <c r="JEC101" s="106"/>
      <c r="JED101" s="106"/>
      <c r="JEE101" s="106"/>
      <c r="JEF101" s="106"/>
      <c r="JEG101" s="106"/>
      <c r="JEH101" s="106"/>
      <c r="JEI101" s="106"/>
      <c r="JEJ101" s="106"/>
      <c r="JEK101" s="106"/>
      <c r="JEL101" s="106"/>
      <c r="JEM101" s="106"/>
      <c r="JEN101" s="106"/>
      <c r="JEO101" s="106"/>
      <c r="JEP101" s="106"/>
      <c r="JEQ101" s="106"/>
      <c r="JER101" s="106"/>
      <c r="JES101" s="106"/>
      <c r="JET101" s="106"/>
      <c r="JEU101" s="106"/>
      <c r="JEV101" s="106"/>
      <c r="JEW101" s="106"/>
      <c r="JEX101" s="106"/>
      <c r="JEY101" s="106"/>
      <c r="JEZ101" s="106"/>
      <c r="JFA101" s="106"/>
      <c r="JFB101" s="106"/>
      <c r="JFC101" s="106"/>
      <c r="JFD101" s="106"/>
      <c r="JFE101" s="106"/>
      <c r="JFF101" s="106"/>
      <c r="JFG101" s="106"/>
      <c r="JFH101" s="106"/>
      <c r="JFI101" s="106"/>
      <c r="JFJ101" s="106"/>
      <c r="JFK101" s="106"/>
      <c r="JFL101" s="106"/>
      <c r="JFM101" s="106"/>
      <c r="JFN101" s="106"/>
      <c r="JFO101" s="106"/>
      <c r="JFP101" s="106"/>
      <c r="JFQ101" s="106"/>
      <c r="JFR101" s="106"/>
      <c r="JFS101" s="106"/>
      <c r="JFT101" s="106"/>
      <c r="JFU101" s="106"/>
      <c r="JFV101" s="106"/>
      <c r="JFW101" s="106"/>
      <c r="JFX101" s="106"/>
      <c r="JFY101" s="106"/>
      <c r="JFZ101" s="106"/>
      <c r="JGA101" s="106"/>
      <c r="JGB101" s="106"/>
      <c r="JGC101" s="106"/>
      <c r="JGD101" s="106"/>
      <c r="JGE101" s="106"/>
      <c r="JGF101" s="106"/>
      <c r="JGG101" s="106"/>
      <c r="JGH101" s="106"/>
      <c r="JGI101" s="106"/>
      <c r="JGJ101" s="106"/>
      <c r="JGK101" s="106"/>
      <c r="JGL101" s="106"/>
      <c r="JGM101" s="106"/>
      <c r="JGN101" s="106"/>
      <c r="JGO101" s="106"/>
      <c r="JGP101" s="106"/>
      <c r="JGQ101" s="106"/>
      <c r="JGR101" s="106"/>
      <c r="JGS101" s="106"/>
      <c r="JGT101" s="106"/>
      <c r="JGU101" s="106"/>
      <c r="JGV101" s="106"/>
      <c r="JGW101" s="106"/>
      <c r="JGX101" s="106"/>
      <c r="JGY101" s="106"/>
      <c r="JGZ101" s="106"/>
      <c r="JHA101" s="106"/>
      <c r="JHB101" s="106"/>
      <c r="JHC101" s="106"/>
      <c r="JHD101" s="106"/>
      <c r="JHE101" s="106"/>
      <c r="JHF101" s="106"/>
      <c r="JHG101" s="106"/>
      <c r="JHH101" s="106"/>
      <c r="JHI101" s="106"/>
      <c r="JHJ101" s="106"/>
      <c r="JHK101" s="106"/>
      <c r="JHL101" s="106"/>
      <c r="JHM101" s="106"/>
      <c r="JHN101" s="106"/>
      <c r="JHO101" s="106"/>
      <c r="JHP101" s="106"/>
      <c r="JHQ101" s="106"/>
      <c r="JHR101" s="106"/>
      <c r="JHS101" s="106"/>
      <c r="JHT101" s="106"/>
      <c r="JHU101" s="106"/>
      <c r="JHV101" s="106"/>
      <c r="JHW101" s="106"/>
      <c r="JHX101" s="106"/>
      <c r="JHY101" s="106"/>
      <c r="JHZ101" s="106"/>
      <c r="JIA101" s="106"/>
      <c r="JIB101" s="106"/>
      <c r="JIC101" s="106"/>
      <c r="JID101" s="106"/>
      <c r="JIE101" s="106"/>
      <c r="JIF101" s="106"/>
      <c r="JIG101" s="106"/>
      <c r="JIH101" s="106"/>
      <c r="JII101" s="106"/>
      <c r="JIJ101" s="106"/>
      <c r="JIK101" s="106"/>
      <c r="JIL101" s="106"/>
      <c r="JIM101" s="106"/>
      <c r="JIN101" s="106"/>
      <c r="JIO101" s="106"/>
      <c r="JIP101" s="106"/>
      <c r="JIQ101" s="106"/>
      <c r="JIR101" s="106"/>
      <c r="JIS101" s="106"/>
      <c r="JIT101" s="106"/>
      <c r="JIU101" s="106"/>
      <c r="JIV101" s="106"/>
      <c r="JIW101" s="106"/>
      <c r="JIX101" s="106"/>
      <c r="JIY101" s="106"/>
      <c r="JIZ101" s="106"/>
      <c r="JJA101" s="106"/>
      <c r="JJB101" s="106"/>
      <c r="JJC101" s="106"/>
      <c r="JJD101" s="106"/>
      <c r="JJE101" s="106"/>
      <c r="JJF101" s="106"/>
      <c r="JJG101" s="106"/>
      <c r="JJH101" s="106"/>
      <c r="JJI101" s="106"/>
      <c r="JJJ101" s="106"/>
      <c r="JJK101" s="106"/>
      <c r="JJL101" s="106"/>
      <c r="JJM101" s="106"/>
      <c r="JJN101" s="106"/>
      <c r="JJO101" s="106"/>
      <c r="JJP101" s="106"/>
      <c r="JJQ101" s="106"/>
      <c r="JJR101" s="106"/>
      <c r="JJS101" s="106"/>
      <c r="JJT101" s="106"/>
      <c r="JJU101" s="106"/>
      <c r="JJV101" s="106"/>
      <c r="JJW101" s="106"/>
      <c r="JJX101" s="106"/>
      <c r="JJY101" s="106"/>
      <c r="JJZ101" s="106"/>
      <c r="JKA101" s="106"/>
      <c r="JKB101" s="106"/>
      <c r="JKC101" s="106"/>
      <c r="JKD101" s="106"/>
      <c r="JKE101" s="106"/>
      <c r="JKF101" s="106"/>
      <c r="JKG101" s="106"/>
      <c r="JKH101" s="106"/>
      <c r="JKI101" s="106"/>
      <c r="JKJ101" s="106"/>
      <c r="JKK101" s="106"/>
      <c r="JKL101" s="106"/>
      <c r="JKM101" s="106"/>
      <c r="JKN101" s="106"/>
      <c r="JKO101" s="106"/>
      <c r="JKP101" s="106"/>
      <c r="JKQ101" s="106"/>
      <c r="JKR101" s="106"/>
      <c r="JKS101" s="106"/>
      <c r="JKT101" s="106"/>
      <c r="JKU101" s="106"/>
      <c r="JKV101" s="106"/>
      <c r="JKW101" s="106"/>
      <c r="JKX101" s="106"/>
      <c r="JKY101" s="106"/>
      <c r="JKZ101" s="106"/>
      <c r="JLA101" s="106"/>
      <c r="JLB101" s="106"/>
      <c r="JLC101" s="106"/>
      <c r="JLD101" s="106"/>
      <c r="JLE101" s="106"/>
      <c r="JLF101" s="106"/>
      <c r="JLG101" s="106"/>
      <c r="JLH101" s="106"/>
      <c r="JLI101" s="106"/>
      <c r="JLJ101" s="106"/>
      <c r="JLK101" s="106"/>
      <c r="JLL101" s="106"/>
      <c r="JLM101" s="106"/>
      <c r="JLN101" s="106"/>
      <c r="JLO101" s="106"/>
      <c r="JLP101" s="106"/>
      <c r="JLQ101" s="106"/>
      <c r="JLR101" s="106"/>
      <c r="JLS101" s="106"/>
      <c r="JLT101" s="106"/>
      <c r="JLU101" s="106"/>
      <c r="JLV101" s="106"/>
      <c r="JLW101" s="106"/>
      <c r="JLX101" s="106"/>
      <c r="JLY101" s="106"/>
      <c r="JLZ101" s="106"/>
      <c r="JMA101" s="106"/>
      <c r="JMB101" s="106"/>
      <c r="JMC101" s="106"/>
      <c r="JMD101" s="106"/>
      <c r="JME101" s="106"/>
      <c r="JMF101" s="106"/>
      <c r="JMG101" s="106"/>
      <c r="JMH101" s="106"/>
      <c r="JMI101" s="106"/>
      <c r="JMJ101" s="106"/>
      <c r="JMK101" s="106"/>
      <c r="JML101" s="106"/>
      <c r="JMM101" s="106"/>
      <c r="JMN101" s="106"/>
      <c r="JMO101" s="106"/>
      <c r="JMP101" s="106"/>
      <c r="JMQ101" s="106"/>
      <c r="JMR101" s="106"/>
      <c r="JMS101" s="106"/>
      <c r="JMT101" s="106"/>
      <c r="JMU101" s="106"/>
      <c r="JMV101" s="106"/>
      <c r="JMW101" s="106"/>
      <c r="JMX101" s="106"/>
      <c r="JMY101" s="106"/>
      <c r="JMZ101" s="106"/>
      <c r="JNA101" s="106"/>
      <c r="JNB101" s="106"/>
      <c r="JNC101" s="106"/>
      <c r="JND101" s="106"/>
      <c r="JNE101" s="106"/>
      <c r="JNF101" s="106"/>
      <c r="JNG101" s="106"/>
      <c r="JNH101" s="106"/>
      <c r="JNI101" s="106"/>
      <c r="JNJ101" s="106"/>
      <c r="JNK101" s="106"/>
      <c r="JNL101" s="106"/>
      <c r="JNM101" s="106"/>
      <c r="JNN101" s="106"/>
      <c r="JNO101" s="106"/>
      <c r="JNP101" s="106"/>
      <c r="JNQ101" s="106"/>
      <c r="JNR101" s="106"/>
      <c r="JNS101" s="106"/>
      <c r="JNT101" s="106"/>
      <c r="JNU101" s="106"/>
      <c r="JNV101" s="106"/>
      <c r="JNW101" s="106"/>
      <c r="JNX101" s="106"/>
      <c r="JNY101" s="106"/>
      <c r="JNZ101" s="106"/>
      <c r="JOA101" s="106"/>
      <c r="JOB101" s="106"/>
      <c r="JOC101" s="106"/>
      <c r="JOD101" s="106"/>
      <c r="JOE101" s="106"/>
      <c r="JOF101" s="106"/>
      <c r="JOG101" s="106"/>
      <c r="JOH101" s="106"/>
      <c r="JOI101" s="106"/>
      <c r="JOJ101" s="106"/>
      <c r="JOK101" s="106"/>
      <c r="JOL101" s="106"/>
      <c r="JOM101" s="106"/>
      <c r="JON101" s="106"/>
      <c r="JOO101" s="106"/>
      <c r="JOP101" s="106"/>
      <c r="JOQ101" s="106"/>
      <c r="JOR101" s="106"/>
      <c r="JOS101" s="106"/>
      <c r="JOT101" s="106"/>
      <c r="JOU101" s="106"/>
      <c r="JOV101" s="106"/>
      <c r="JOW101" s="106"/>
      <c r="JOX101" s="106"/>
      <c r="JOY101" s="106"/>
      <c r="JOZ101" s="106"/>
      <c r="JPA101" s="106"/>
      <c r="JPB101" s="106"/>
      <c r="JPC101" s="106"/>
      <c r="JPD101" s="106"/>
      <c r="JPE101" s="106"/>
      <c r="JPF101" s="106"/>
      <c r="JPG101" s="106"/>
      <c r="JPH101" s="106"/>
      <c r="JPI101" s="106"/>
      <c r="JPJ101" s="106"/>
      <c r="JPK101" s="106"/>
      <c r="JPL101" s="106"/>
      <c r="JPM101" s="106"/>
      <c r="JPN101" s="106"/>
      <c r="JPO101" s="106"/>
      <c r="JPP101" s="106"/>
      <c r="JPQ101" s="106"/>
      <c r="JPR101" s="106"/>
      <c r="JPS101" s="106"/>
      <c r="JPT101" s="106"/>
      <c r="JPU101" s="106"/>
      <c r="JPV101" s="106"/>
      <c r="JPW101" s="106"/>
      <c r="JPX101" s="106"/>
      <c r="JPY101" s="106"/>
      <c r="JPZ101" s="106"/>
      <c r="JQA101" s="106"/>
      <c r="JQB101" s="106"/>
      <c r="JQC101" s="106"/>
      <c r="JQD101" s="106"/>
      <c r="JQE101" s="106"/>
      <c r="JQF101" s="106"/>
      <c r="JQG101" s="106"/>
      <c r="JQH101" s="106"/>
      <c r="JQI101" s="106"/>
      <c r="JQJ101" s="106"/>
      <c r="JQK101" s="106"/>
      <c r="JQL101" s="106"/>
      <c r="JQM101" s="106"/>
      <c r="JQN101" s="106"/>
      <c r="JQO101" s="106"/>
      <c r="JQP101" s="106"/>
      <c r="JQQ101" s="106"/>
      <c r="JQR101" s="106"/>
      <c r="JQS101" s="106"/>
      <c r="JQT101" s="106"/>
      <c r="JQU101" s="106"/>
      <c r="JQV101" s="106"/>
      <c r="JQW101" s="106"/>
      <c r="JQX101" s="106"/>
      <c r="JQY101" s="106"/>
      <c r="JQZ101" s="106"/>
      <c r="JRA101" s="106"/>
      <c r="JRB101" s="106"/>
      <c r="JRC101" s="106"/>
      <c r="JRD101" s="106"/>
      <c r="JRE101" s="106"/>
      <c r="JRF101" s="106"/>
      <c r="JRG101" s="106"/>
      <c r="JRH101" s="106"/>
      <c r="JRI101" s="106"/>
      <c r="JRJ101" s="106"/>
      <c r="JRK101" s="106"/>
      <c r="JRL101" s="106"/>
      <c r="JRM101" s="106"/>
      <c r="JRN101" s="106"/>
      <c r="JRO101" s="106"/>
      <c r="JRP101" s="106"/>
      <c r="JRQ101" s="106"/>
      <c r="JRR101" s="106"/>
      <c r="JRS101" s="106"/>
      <c r="JRT101" s="106"/>
      <c r="JRU101" s="106"/>
      <c r="JRV101" s="106"/>
      <c r="JRW101" s="106"/>
      <c r="JRX101" s="106"/>
      <c r="JRY101" s="106"/>
      <c r="JRZ101" s="106"/>
      <c r="JSA101" s="106"/>
      <c r="JSB101" s="106"/>
      <c r="JSC101" s="106"/>
      <c r="JSD101" s="106"/>
      <c r="JSE101" s="106"/>
      <c r="JSF101" s="106"/>
      <c r="JSG101" s="106"/>
      <c r="JSH101" s="106"/>
      <c r="JSI101" s="106"/>
      <c r="JSJ101" s="106"/>
      <c r="JSK101" s="106"/>
      <c r="JSL101" s="106"/>
      <c r="JSM101" s="106"/>
      <c r="JSN101" s="106"/>
      <c r="JSO101" s="106"/>
      <c r="JSP101" s="106"/>
      <c r="JSQ101" s="106"/>
      <c r="JSR101" s="106"/>
      <c r="JSS101" s="106"/>
      <c r="JST101" s="106"/>
      <c r="JSU101" s="106"/>
      <c r="JSV101" s="106"/>
      <c r="JSW101" s="106"/>
      <c r="JSX101" s="106"/>
      <c r="JSY101" s="106"/>
      <c r="JSZ101" s="106"/>
      <c r="JTA101" s="106"/>
      <c r="JTB101" s="106"/>
      <c r="JTC101" s="106"/>
      <c r="JTD101" s="106"/>
      <c r="JTE101" s="106"/>
      <c r="JTF101" s="106"/>
      <c r="JTG101" s="106"/>
      <c r="JTH101" s="106"/>
      <c r="JTI101" s="106"/>
      <c r="JTJ101" s="106"/>
      <c r="JTK101" s="106"/>
      <c r="JTL101" s="106"/>
      <c r="JTM101" s="106"/>
      <c r="JTN101" s="106"/>
      <c r="JTO101" s="106"/>
      <c r="JTP101" s="106"/>
      <c r="JTQ101" s="106"/>
      <c r="JTR101" s="106"/>
      <c r="JTS101" s="106"/>
      <c r="JTT101" s="106"/>
      <c r="JTU101" s="106"/>
      <c r="JTV101" s="106"/>
      <c r="JTW101" s="106"/>
      <c r="JTX101" s="106"/>
      <c r="JTY101" s="106"/>
      <c r="JTZ101" s="106"/>
      <c r="JUA101" s="106"/>
      <c r="JUB101" s="106"/>
      <c r="JUC101" s="106"/>
      <c r="JUD101" s="106"/>
      <c r="JUE101" s="106"/>
      <c r="JUF101" s="106"/>
      <c r="JUG101" s="106"/>
      <c r="JUH101" s="106"/>
      <c r="JUI101" s="106"/>
      <c r="JUJ101" s="106"/>
      <c r="JUK101" s="106"/>
      <c r="JUL101" s="106"/>
      <c r="JUM101" s="106"/>
      <c r="JUN101" s="106"/>
      <c r="JUO101" s="106"/>
      <c r="JUP101" s="106"/>
      <c r="JUQ101" s="106"/>
      <c r="JUR101" s="106"/>
      <c r="JUS101" s="106"/>
      <c r="JUT101" s="106"/>
      <c r="JUU101" s="106"/>
      <c r="JUV101" s="106"/>
      <c r="JUW101" s="106"/>
      <c r="JUX101" s="106"/>
      <c r="JUY101" s="106"/>
      <c r="JUZ101" s="106"/>
      <c r="JVA101" s="106"/>
      <c r="JVB101" s="106"/>
      <c r="JVC101" s="106"/>
      <c r="JVD101" s="106"/>
      <c r="JVE101" s="106"/>
      <c r="JVF101" s="106"/>
      <c r="JVG101" s="106"/>
      <c r="JVH101" s="106"/>
      <c r="JVI101" s="106"/>
      <c r="JVJ101" s="106"/>
      <c r="JVK101" s="106"/>
      <c r="JVL101" s="106"/>
      <c r="JVM101" s="106"/>
      <c r="JVN101" s="106"/>
      <c r="JVO101" s="106"/>
      <c r="JVP101" s="106"/>
      <c r="JVQ101" s="106"/>
      <c r="JVR101" s="106"/>
      <c r="JVS101" s="106"/>
      <c r="JVT101" s="106"/>
      <c r="JVU101" s="106"/>
      <c r="JVV101" s="106"/>
      <c r="JVW101" s="106"/>
      <c r="JVX101" s="106"/>
      <c r="JVY101" s="106"/>
      <c r="JVZ101" s="106"/>
      <c r="JWA101" s="106"/>
      <c r="JWB101" s="106"/>
      <c r="JWC101" s="106"/>
      <c r="JWD101" s="106"/>
      <c r="JWE101" s="106"/>
      <c r="JWF101" s="106"/>
      <c r="JWG101" s="106"/>
      <c r="JWH101" s="106"/>
      <c r="JWI101" s="106"/>
      <c r="JWJ101" s="106"/>
      <c r="JWK101" s="106"/>
      <c r="JWL101" s="106"/>
      <c r="JWM101" s="106"/>
      <c r="JWN101" s="106"/>
      <c r="JWO101" s="106"/>
      <c r="JWP101" s="106"/>
      <c r="JWQ101" s="106"/>
      <c r="JWR101" s="106"/>
      <c r="JWS101" s="106"/>
      <c r="JWT101" s="106"/>
      <c r="JWU101" s="106"/>
      <c r="JWV101" s="106"/>
      <c r="JWW101" s="106"/>
      <c r="JWX101" s="106"/>
      <c r="JWY101" s="106"/>
      <c r="JWZ101" s="106"/>
      <c r="JXA101" s="106"/>
      <c r="JXB101" s="106"/>
      <c r="JXC101" s="106"/>
      <c r="JXD101" s="106"/>
      <c r="JXE101" s="106"/>
      <c r="JXF101" s="106"/>
      <c r="JXG101" s="106"/>
      <c r="JXH101" s="106"/>
      <c r="JXI101" s="106"/>
      <c r="JXJ101" s="106"/>
      <c r="JXK101" s="106"/>
      <c r="JXL101" s="106"/>
      <c r="JXM101" s="106"/>
      <c r="JXN101" s="106"/>
      <c r="JXO101" s="106"/>
      <c r="JXP101" s="106"/>
      <c r="JXQ101" s="106"/>
      <c r="JXR101" s="106"/>
      <c r="JXS101" s="106"/>
      <c r="JXT101" s="106"/>
      <c r="JXU101" s="106"/>
      <c r="JXV101" s="106"/>
      <c r="JXW101" s="106"/>
      <c r="JXX101" s="106"/>
      <c r="JXY101" s="106"/>
      <c r="JXZ101" s="106"/>
      <c r="JYA101" s="106"/>
      <c r="JYB101" s="106"/>
      <c r="JYC101" s="106"/>
      <c r="JYD101" s="106"/>
      <c r="JYE101" s="106"/>
      <c r="JYF101" s="106"/>
      <c r="JYG101" s="106"/>
      <c r="JYH101" s="106"/>
      <c r="JYI101" s="106"/>
      <c r="JYJ101" s="106"/>
      <c r="JYK101" s="106"/>
      <c r="JYL101" s="106"/>
      <c r="JYM101" s="106"/>
      <c r="JYN101" s="106"/>
      <c r="JYO101" s="106"/>
      <c r="JYP101" s="106"/>
      <c r="JYQ101" s="106"/>
      <c r="JYR101" s="106"/>
      <c r="JYS101" s="106"/>
      <c r="JYT101" s="106"/>
      <c r="JYU101" s="106"/>
      <c r="JYV101" s="106"/>
      <c r="JYW101" s="106"/>
      <c r="JYX101" s="106"/>
      <c r="JYY101" s="106"/>
      <c r="JYZ101" s="106"/>
      <c r="JZA101" s="106"/>
      <c r="JZB101" s="106"/>
      <c r="JZC101" s="106"/>
      <c r="JZD101" s="106"/>
      <c r="JZE101" s="106"/>
      <c r="JZF101" s="106"/>
      <c r="JZG101" s="106"/>
      <c r="JZH101" s="106"/>
      <c r="JZI101" s="106"/>
      <c r="JZJ101" s="106"/>
      <c r="JZK101" s="106"/>
      <c r="JZL101" s="106"/>
      <c r="JZM101" s="106"/>
      <c r="JZN101" s="106"/>
      <c r="JZO101" s="106"/>
      <c r="JZP101" s="106"/>
      <c r="JZQ101" s="106"/>
      <c r="JZR101" s="106"/>
      <c r="JZS101" s="106"/>
      <c r="JZT101" s="106"/>
      <c r="JZU101" s="106"/>
      <c r="JZV101" s="106"/>
      <c r="JZW101" s="106"/>
      <c r="JZX101" s="106"/>
      <c r="JZY101" s="106"/>
      <c r="JZZ101" s="106"/>
      <c r="KAA101" s="106"/>
      <c r="KAB101" s="106"/>
      <c r="KAC101" s="106"/>
      <c r="KAD101" s="106"/>
      <c r="KAE101" s="106"/>
      <c r="KAF101" s="106"/>
      <c r="KAG101" s="106"/>
      <c r="KAH101" s="106"/>
      <c r="KAI101" s="106"/>
      <c r="KAJ101" s="106"/>
      <c r="KAK101" s="106"/>
      <c r="KAL101" s="106"/>
      <c r="KAM101" s="106"/>
      <c r="KAN101" s="106"/>
      <c r="KAO101" s="106"/>
      <c r="KAP101" s="106"/>
      <c r="KAQ101" s="106"/>
      <c r="KAR101" s="106"/>
      <c r="KAS101" s="106"/>
      <c r="KAT101" s="106"/>
      <c r="KAU101" s="106"/>
      <c r="KAV101" s="106"/>
      <c r="KAW101" s="106"/>
      <c r="KAX101" s="106"/>
      <c r="KAY101" s="106"/>
      <c r="KAZ101" s="106"/>
      <c r="KBA101" s="106"/>
      <c r="KBB101" s="106"/>
      <c r="KBC101" s="106"/>
      <c r="KBD101" s="106"/>
      <c r="KBE101" s="106"/>
      <c r="KBF101" s="106"/>
      <c r="KBG101" s="106"/>
      <c r="KBH101" s="106"/>
      <c r="KBI101" s="106"/>
      <c r="KBJ101" s="106"/>
      <c r="KBK101" s="106"/>
      <c r="KBL101" s="106"/>
      <c r="KBM101" s="106"/>
      <c r="KBN101" s="106"/>
      <c r="KBO101" s="106"/>
      <c r="KBP101" s="106"/>
      <c r="KBQ101" s="106"/>
      <c r="KBR101" s="106"/>
      <c r="KBS101" s="106"/>
      <c r="KBT101" s="106"/>
      <c r="KBU101" s="106"/>
      <c r="KBV101" s="106"/>
      <c r="KBW101" s="106"/>
      <c r="KBX101" s="106"/>
      <c r="KBY101" s="106"/>
      <c r="KBZ101" s="106"/>
      <c r="KCA101" s="106"/>
      <c r="KCB101" s="106"/>
      <c r="KCC101" s="106"/>
      <c r="KCD101" s="106"/>
      <c r="KCE101" s="106"/>
      <c r="KCF101" s="106"/>
      <c r="KCG101" s="106"/>
      <c r="KCH101" s="106"/>
      <c r="KCI101" s="106"/>
      <c r="KCJ101" s="106"/>
      <c r="KCK101" s="106"/>
      <c r="KCL101" s="106"/>
      <c r="KCM101" s="106"/>
      <c r="KCN101" s="106"/>
      <c r="KCO101" s="106"/>
      <c r="KCP101" s="106"/>
      <c r="KCQ101" s="106"/>
      <c r="KCR101" s="106"/>
      <c r="KCS101" s="106"/>
      <c r="KCT101" s="106"/>
      <c r="KCU101" s="106"/>
      <c r="KCV101" s="106"/>
      <c r="KCW101" s="106"/>
      <c r="KCX101" s="106"/>
      <c r="KCY101" s="106"/>
      <c r="KCZ101" s="106"/>
      <c r="KDA101" s="106"/>
      <c r="KDB101" s="106"/>
      <c r="KDC101" s="106"/>
      <c r="KDD101" s="106"/>
      <c r="KDE101" s="106"/>
      <c r="KDF101" s="106"/>
      <c r="KDG101" s="106"/>
      <c r="KDH101" s="106"/>
      <c r="KDI101" s="106"/>
      <c r="KDJ101" s="106"/>
      <c r="KDK101" s="106"/>
      <c r="KDL101" s="106"/>
      <c r="KDM101" s="106"/>
      <c r="KDN101" s="106"/>
      <c r="KDO101" s="106"/>
      <c r="KDP101" s="106"/>
      <c r="KDQ101" s="106"/>
      <c r="KDR101" s="106"/>
      <c r="KDS101" s="106"/>
      <c r="KDT101" s="106"/>
      <c r="KDU101" s="106"/>
      <c r="KDV101" s="106"/>
      <c r="KDW101" s="106"/>
      <c r="KDX101" s="106"/>
      <c r="KDY101" s="106"/>
      <c r="KDZ101" s="106"/>
      <c r="KEA101" s="106"/>
      <c r="KEB101" s="106"/>
      <c r="KEC101" s="106"/>
      <c r="KED101" s="106"/>
      <c r="KEE101" s="106"/>
      <c r="KEF101" s="106"/>
      <c r="KEG101" s="106"/>
      <c r="KEH101" s="106"/>
      <c r="KEI101" s="106"/>
      <c r="KEJ101" s="106"/>
      <c r="KEK101" s="106"/>
      <c r="KEL101" s="106"/>
      <c r="KEM101" s="106"/>
      <c r="KEN101" s="106"/>
      <c r="KEO101" s="106"/>
      <c r="KEP101" s="106"/>
      <c r="KEQ101" s="106"/>
      <c r="KER101" s="106"/>
      <c r="KES101" s="106"/>
      <c r="KET101" s="106"/>
      <c r="KEU101" s="106"/>
      <c r="KEV101" s="106"/>
      <c r="KEW101" s="106"/>
      <c r="KEX101" s="106"/>
      <c r="KEY101" s="106"/>
      <c r="KEZ101" s="106"/>
      <c r="KFA101" s="106"/>
      <c r="KFB101" s="106"/>
      <c r="KFC101" s="106"/>
      <c r="KFD101" s="106"/>
      <c r="KFE101" s="106"/>
      <c r="KFF101" s="106"/>
      <c r="KFG101" s="106"/>
      <c r="KFH101" s="106"/>
      <c r="KFI101" s="106"/>
      <c r="KFJ101" s="106"/>
      <c r="KFK101" s="106"/>
      <c r="KFL101" s="106"/>
      <c r="KFM101" s="106"/>
      <c r="KFN101" s="106"/>
      <c r="KFO101" s="106"/>
      <c r="KFP101" s="106"/>
      <c r="KFQ101" s="106"/>
      <c r="KFR101" s="106"/>
      <c r="KFS101" s="106"/>
      <c r="KFT101" s="106"/>
      <c r="KFU101" s="106"/>
      <c r="KFV101" s="106"/>
      <c r="KFW101" s="106"/>
      <c r="KFX101" s="106"/>
      <c r="KFY101" s="106"/>
      <c r="KFZ101" s="106"/>
      <c r="KGA101" s="106"/>
      <c r="KGB101" s="106"/>
      <c r="KGC101" s="106"/>
      <c r="KGD101" s="106"/>
      <c r="KGE101" s="106"/>
      <c r="KGF101" s="106"/>
      <c r="KGG101" s="106"/>
      <c r="KGH101" s="106"/>
      <c r="KGI101" s="106"/>
      <c r="KGJ101" s="106"/>
      <c r="KGK101" s="106"/>
      <c r="KGL101" s="106"/>
      <c r="KGM101" s="106"/>
      <c r="KGN101" s="106"/>
      <c r="KGO101" s="106"/>
      <c r="KGP101" s="106"/>
      <c r="KGQ101" s="106"/>
      <c r="KGR101" s="106"/>
      <c r="KGS101" s="106"/>
      <c r="KGT101" s="106"/>
      <c r="KGU101" s="106"/>
      <c r="KGV101" s="106"/>
      <c r="KGW101" s="106"/>
      <c r="KGX101" s="106"/>
      <c r="KGY101" s="106"/>
      <c r="KGZ101" s="106"/>
      <c r="KHA101" s="106"/>
      <c r="KHB101" s="106"/>
      <c r="KHC101" s="106"/>
      <c r="KHD101" s="106"/>
      <c r="KHE101" s="106"/>
      <c r="KHF101" s="106"/>
      <c r="KHG101" s="106"/>
      <c r="KHH101" s="106"/>
      <c r="KHI101" s="106"/>
      <c r="KHJ101" s="106"/>
      <c r="KHK101" s="106"/>
      <c r="KHL101" s="106"/>
      <c r="KHM101" s="106"/>
      <c r="KHN101" s="106"/>
      <c r="KHO101" s="106"/>
      <c r="KHP101" s="106"/>
      <c r="KHQ101" s="106"/>
      <c r="KHR101" s="106"/>
      <c r="KHS101" s="106"/>
      <c r="KHT101" s="106"/>
      <c r="KHU101" s="106"/>
      <c r="KHV101" s="106"/>
      <c r="KHW101" s="106"/>
      <c r="KHX101" s="106"/>
      <c r="KHY101" s="106"/>
      <c r="KHZ101" s="106"/>
      <c r="KIA101" s="106"/>
      <c r="KIB101" s="106"/>
      <c r="KIC101" s="106"/>
      <c r="KID101" s="106"/>
      <c r="KIE101" s="106"/>
      <c r="KIF101" s="106"/>
      <c r="KIG101" s="106"/>
      <c r="KIH101" s="106"/>
      <c r="KII101" s="106"/>
      <c r="KIJ101" s="106"/>
      <c r="KIK101" s="106"/>
      <c r="KIL101" s="106"/>
      <c r="KIM101" s="106"/>
      <c r="KIN101" s="106"/>
      <c r="KIO101" s="106"/>
      <c r="KIP101" s="106"/>
      <c r="KIQ101" s="106"/>
      <c r="KIR101" s="106"/>
      <c r="KIS101" s="106"/>
      <c r="KIT101" s="106"/>
      <c r="KIU101" s="106"/>
      <c r="KIV101" s="106"/>
      <c r="KIW101" s="106"/>
      <c r="KIX101" s="106"/>
      <c r="KIY101" s="106"/>
      <c r="KIZ101" s="106"/>
      <c r="KJA101" s="106"/>
      <c r="KJB101" s="106"/>
      <c r="KJC101" s="106"/>
      <c r="KJD101" s="106"/>
      <c r="KJE101" s="106"/>
      <c r="KJF101" s="106"/>
      <c r="KJG101" s="106"/>
      <c r="KJH101" s="106"/>
      <c r="KJI101" s="106"/>
      <c r="KJJ101" s="106"/>
      <c r="KJK101" s="106"/>
      <c r="KJL101" s="106"/>
      <c r="KJM101" s="106"/>
      <c r="KJN101" s="106"/>
      <c r="KJO101" s="106"/>
      <c r="KJP101" s="106"/>
      <c r="KJQ101" s="106"/>
      <c r="KJR101" s="106"/>
      <c r="KJS101" s="106"/>
      <c r="KJT101" s="106"/>
      <c r="KJU101" s="106"/>
      <c r="KJV101" s="106"/>
      <c r="KJW101" s="106"/>
      <c r="KJX101" s="106"/>
      <c r="KJY101" s="106"/>
      <c r="KJZ101" s="106"/>
      <c r="KKA101" s="106"/>
      <c r="KKB101" s="106"/>
      <c r="KKC101" s="106"/>
      <c r="KKD101" s="106"/>
      <c r="KKE101" s="106"/>
      <c r="KKF101" s="106"/>
      <c r="KKG101" s="106"/>
      <c r="KKH101" s="106"/>
      <c r="KKI101" s="106"/>
      <c r="KKJ101" s="106"/>
      <c r="KKK101" s="106"/>
      <c r="KKL101" s="106"/>
      <c r="KKM101" s="106"/>
      <c r="KKN101" s="106"/>
      <c r="KKO101" s="106"/>
      <c r="KKP101" s="106"/>
      <c r="KKQ101" s="106"/>
      <c r="KKR101" s="106"/>
      <c r="KKS101" s="106"/>
      <c r="KKT101" s="106"/>
      <c r="KKU101" s="106"/>
      <c r="KKV101" s="106"/>
      <c r="KKW101" s="106"/>
      <c r="KKX101" s="106"/>
      <c r="KKY101" s="106"/>
      <c r="KKZ101" s="106"/>
      <c r="KLA101" s="106"/>
      <c r="KLB101" s="106"/>
      <c r="KLC101" s="106"/>
      <c r="KLD101" s="106"/>
      <c r="KLE101" s="106"/>
      <c r="KLF101" s="106"/>
      <c r="KLG101" s="106"/>
      <c r="KLH101" s="106"/>
      <c r="KLI101" s="106"/>
      <c r="KLJ101" s="106"/>
      <c r="KLK101" s="106"/>
      <c r="KLL101" s="106"/>
      <c r="KLM101" s="106"/>
      <c r="KLN101" s="106"/>
      <c r="KLO101" s="106"/>
      <c r="KLP101" s="106"/>
      <c r="KLQ101" s="106"/>
      <c r="KLR101" s="106"/>
      <c r="KLS101" s="106"/>
      <c r="KLT101" s="106"/>
      <c r="KLU101" s="106"/>
      <c r="KLV101" s="106"/>
      <c r="KLW101" s="106"/>
      <c r="KLX101" s="106"/>
      <c r="KLY101" s="106"/>
      <c r="KLZ101" s="106"/>
      <c r="KMA101" s="106"/>
      <c r="KMB101" s="106"/>
      <c r="KMC101" s="106"/>
      <c r="KMD101" s="106"/>
      <c r="KME101" s="106"/>
      <c r="KMF101" s="106"/>
      <c r="KMG101" s="106"/>
      <c r="KMH101" s="106"/>
      <c r="KMI101" s="106"/>
      <c r="KMJ101" s="106"/>
      <c r="KMK101" s="106"/>
      <c r="KML101" s="106"/>
      <c r="KMM101" s="106"/>
      <c r="KMN101" s="106"/>
      <c r="KMO101" s="106"/>
      <c r="KMP101" s="106"/>
      <c r="KMQ101" s="106"/>
      <c r="KMR101" s="106"/>
      <c r="KMS101" s="106"/>
      <c r="KMT101" s="106"/>
      <c r="KMU101" s="106"/>
      <c r="KMV101" s="106"/>
      <c r="KMW101" s="106"/>
      <c r="KMX101" s="106"/>
      <c r="KMY101" s="106"/>
      <c r="KMZ101" s="106"/>
      <c r="KNA101" s="106"/>
      <c r="KNB101" s="106"/>
      <c r="KNC101" s="106"/>
      <c r="KND101" s="106"/>
      <c r="KNE101" s="106"/>
      <c r="KNF101" s="106"/>
      <c r="KNG101" s="106"/>
      <c r="KNH101" s="106"/>
      <c r="KNI101" s="106"/>
      <c r="KNJ101" s="106"/>
      <c r="KNK101" s="106"/>
      <c r="KNL101" s="106"/>
      <c r="KNM101" s="106"/>
      <c r="KNN101" s="106"/>
      <c r="KNO101" s="106"/>
      <c r="KNP101" s="106"/>
      <c r="KNQ101" s="106"/>
      <c r="KNR101" s="106"/>
      <c r="KNS101" s="106"/>
      <c r="KNT101" s="106"/>
      <c r="KNU101" s="106"/>
      <c r="KNV101" s="106"/>
      <c r="KNW101" s="106"/>
      <c r="KNX101" s="106"/>
      <c r="KNY101" s="106"/>
      <c r="KNZ101" s="106"/>
      <c r="KOA101" s="106"/>
      <c r="KOB101" s="106"/>
      <c r="KOC101" s="106"/>
      <c r="KOD101" s="106"/>
      <c r="KOE101" s="106"/>
      <c r="KOF101" s="106"/>
      <c r="KOG101" s="106"/>
      <c r="KOH101" s="106"/>
      <c r="KOI101" s="106"/>
      <c r="KOJ101" s="106"/>
      <c r="KOK101" s="106"/>
      <c r="KOL101" s="106"/>
      <c r="KOM101" s="106"/>
      <c r="KON101" s="106"/>
      <c r="KOO101" s="106"/>
      <c r="KOP101" s="106"/>
      <c r="KOQ101" s="106"/>
      <c r="KOR101" s="106"/>
      <c r="KOS101" s="106"/>
      <c r="KOT101" s="106"/>
      <c r="KOU101" s="106"/>
      <c r="KOV101" s="106"/>
      <c r="KOW101" s="106"/>
      <c r="KOX101" s="106"/>
      <c r="KOY101" s="106"/>
      <c r="KOZ101" s="106"/>
      <c r="KPA101" s="106"/>
      <c r="KPB101" s="106"/>
      <c r="KPC101" s="106"/>
      <c r="KPD101" s="106"/>
      <c r="KPE101" s="106"/>
      <c r="KPF101" s="106"/>
      <c r="KPG101" s="106"/>
      <c r="KPH101" s="106"/>
      <c r="KPI101" s="106"/>
      <c r="KPJ101" s="106"/>
      <c r="KPK101" s="106"/>
      <c r="KPL101" s="106"/>
      <c r="KPM101" s="106"/>
      <c r="KPN101" s="106"/>
      <c r="KPO101" s="106"/>
      <c r="KPP101" s="106"/>
      <c r="KPQ101" s="106"/>
      <c r="KPR101" s="106"/>
      <c r="KPS101" s="106"/>
      <c r="KPT101" s="106"/>
      <c r="KPU101" s="106"/>
      <c r="KPV101" s="106"/>
      <c r="KPW101" s="106"/>
      <c r="KPX101" s="106"/>
      <c r="KPY101" s="106"/>
      <c r="KPZ101" s="106"/>
      <c r="KQA101" s="106"/>
      <c r="KQB101" s="106"/>
      <c r="KQC101" s="106"/>
      <c r="KQD101" s="106"/>
      <c r="KQE101" s="106"/>
      <c r="KQF101" s="106"/>
      <c r="KQG101" s="106"/>
      <c r="KQH101" s="106"/>
      <c r="KQI101" s="106"/>
      <c r="KQJ101" s="106"/>
      <c r="KQK101" s="106"/>
      <c r="KQL101" s="106"/>
      <c r="KQM101" s="106"/>
      <c r="KQN101" s="106"/>
      <c r="KQO101" s="106"/>
      <c r="KQP101" s="106"/>
      <c r="KQQ101" s="106"/>
      <c r="KQR101" s="106"/>
      <c r="KQS101" s="106"/>
      <c r="KQT101" s="106"/>
      <c r="KQU101" s="106"/>
      <c r="KQV101" s="106"/>
      <c r="KQW101" s="106"/>
      <c r="KQX101" s="106"/>
      <c r="KQY101" s="106"/>
      <c r="KQZ101" s="106"/>
      <c r="KRA101" s="106"/>
      <c r="KRB101" s="106"/>
      <c r="KRC101" s="106"/>
      <c r="KRD101" s="106"/>
      <c r="KRE101" s="106"/>
      <c r="KRF101" s="106"/>
      <c r="KRG101" s="106"/>
      <c r="KRH101" s="106"/>
      <c r="KRI101" s="106"/>
      <c r="KRJ101" s="106"/>
      <c r="KRK101" s="106"/>
      <c r="KRL101" s="106"/>
      <c r="KRM101" s="106"/>
      <c r="KRN101" s="106"/>
      <c r="KRO101" s="106"/>
      <c r="KRP101" s="106"/>
      <c r="KRQ101" s="106"/>
      <c r="KRR101" s="106"/>
      <c r="KRS101" s="106"/>
      <c r="KRT101" s="106"/>
      <c r="KRU101" s="106"/>
      <c r="KRV101" s="106"/>
      <c r="KRW101" s="106"/>
      <c r="KRX101" s="106"/>
      <c r="KRY101" s="106"/>
      <c r="KRZ101" s="106"/>
      <c r="KSA101" s="106"/>
      <c r="KSB101" s="106"/>
      <c r="KSC101" s="106"/>
      <c r="KSD101" s="106"/>
      <c r="KSE101" s="106"/>
      <c r="KSF101" s="106"/>
      <c r="KSG101" s="106"/>
      <c r="KSH101" s="106"/>
      <c r="KSI101" s="106"/>
      <c r="KSJ101" s="106"/>
      <c r="KSK101" s="106"/>
      <c r="KSL101" s="106"/>
      <c r="KSM101" s="106"/>
      <c r="KSN101" s="106"/>
      <c r="KSO101" s="106"/>
      <c r="KSP101" s="106"/>
      <c r="KSQ101" s="106"/>
      <c r="KSR101" s="106"/>
      <c r="KSS101" s="106"/>
      <c r="KST101" s="106"/>
      <c r="KSU101" s="106"/>
      <c r="KSV101" s="106"/>
      <c r="KSW101" s="106"/>
      <c r="KSX101" s="106"/>
      <c r="KSY101" s="106"/>
      <c r="KSZ101" s="106"/>
      <c r="KTA101" s="106"/>
      <c r="KTB101" s="106"/>
      <c r="KTC101" s="106"/>
      <c r="KTD101" s="106"/>
      <c r="KTE101" s="106"/>
      <c r="KTF101" s="106"/>
      <c r="KTG101" s="106"/>
      <c r="KTH101" s="106"/>
      <c r="KTI101" s="106"/>
      <c r="KTJ101" s="106"/>
      <c r="KTK101" s="106"/>
      <c r="KTL101" s="106"/>
      <c r="KTM101" s="106"/>
      <c r="KTN101" s="106"/>
      <c r="KTO101" s="106"/>
      <c r="KTP101" s="106"/>
      <c r="KTQ101" s="106"/>
      <c r="KTR101" s="106"/>
      <c r="KTS101" s="106"/>
      <c r="KTT101" s="106"/>
      <c r="KTU101" s="106"/>
      <c r="KTV101" s="106"/>
      <c r="KTW101" s="106"/>
      <c r="KTX101" s="106"/>
      <c r="KTY101" s="106"/>
      <c r="KTZ101" s="106"/>
      <c r="KUA101" s="106"/>
      <c r="KUB101" s="106"/>
      <c r="KUC101" s="106"/>
      <c r="KUD101" s="106"/>
      <c r="KUE101" s="106"/>
      <c r="KUF101" s="106"/>
      <c r="KUG101" s="106"/>
      <c r="KUH101" s="106"/>
      <c r="KUI101" s="106"/>
      <c r="KUJ101" s="106"/>
      <c r="KUK101" s="106"/>
      <c r="KUL101" s="106"/>
      <c r="KUM101" s="106"/>
      <c r="KUN101" s="106"/>
      <c r="KUO101" s="106"/>
      <c r="KUP101" s="106"/>
      <c r="KUQ101" s="106"/>
      <c r="KUR101" s="106"/>
      <c r="KUS101" s="106"/>
      <c r="KUT101" s="106"/>
      <c r="KUU101" s="106"/>
      <c r="KUV101" s="106"/>
      <c r="KUW101" s="106"/>
      <c r="KUX101" s="106"/>
      <c r="KUY101" s="106"/>
      <c r="KUZ101" s="106"/>
      <c r="KVA101" s="106"/>
      <c r="KVB101" s="106"/>
      <c r="KVC101" s="106"/>
      <c r="KVD101" s="106"/>
      <c r="KVE101" s="106"/>
      <c r="KVF101" s="106"/>
      <c r="KVG101" s="106"/>
      <c r="KVH101" s="106"/>
      <c r="KVI101" s="106"/>
      <c r="KVJ101" s="106"/>
      <c r="KVK101" s="106"/>
      <c r="KVL101" s="106"/>
      <c r="KVM101" s="106"/>
      <c r="KVN101" s="106"/>
      <c r="KVO101" s="106"/>
      <c r="KVP101" s="106"/>
      <c r="KVQ101" s="106"/>
      <c r="KVR101" s="106"/>
      <c r="KVS101" s="106"/>
      <c r="KVT101" s="106"/>
      <c r="KVU101" s="106"/>
      <c r="KVV101" s="106"/>
      <c r="KVW101" s="106"/>
      <c r="KVX101" s="106"/>
      <c r="KVY101" s="106"/>
      <c r="KVZ101" s="106"/>
      <c r="KWA101" s="106"/>
      <c r="KWB101" s="106"/>
      <c r="KWC101" s="106"/>
      <c r="KWD101" s="106"/>
      <c r="KWE101" s="106"/>
      <c r="KWF101" s="106"/>
      <c r="KWG101" s="106"/>
      <c r="KWH101" s="106"/>
      <c r="KWI101" s="106"/>
      <c r="KWJ101" s="106"/>
      <c r="KWK101" s="106"/>
      <c r="KWL101" s="106"/>
      <c r="KWM101" s="106"/>
      <c r="KWN101" s="106"/>
      <c r="KWO101" s="106"/>
      <c r="KWP101" s="106"/>
      <c r="KWQ101" s="106"/>
      <c r="KWR101" s="106"/>
      <c r="KWS101" s="106"/>
      <c r="KWT101" s="106"/>
      <c r="KWU101" s="106"/>
      <c r="KWV101" s="106"/>
      <c r="KWW101" s="106"/>
      <c r="KWX101" s="106"/>
      <c r="KWY101" s="106"/>
      <c r="KWZ101" s="106"/>
      <c r="KXA101" s="106"/>
      <c r="KXB101" s="106"/>
      <c r="KXC101" s="106"/>
      <c r="KXD101" s="106"/>
      <c r="KXE101" s="106"/>
      <c r="KXF101" s="106"/>
      <c r="KXG101" s="106"/>
      <c r="KXH101" s="106"/>
      <c r="KXI101" s="106"/>
      <c r="KXJ101" s="106"/>
      <c r="KXK101" s="106"/>
      <c r="KXL101" s="106"/>
      <c r="KXM101" s="106"/>
      <c r="KXN101" s="106"/>
      <c r="KXO101" s="106"/>
      <c r="KXP101" s="106"/>
      <c r="KXQ101" s="106"/>
      <c r="KXR101" s="106"/>
      <c r="KXS101" s="106"/>
      <c r="KXT101" s="106"/>
      <c r="KXU101" s="106"/>
      <c r="KXV101" s="106"/>
      <c r="KXW101" s="106"/>
      <c r="KXX101" s="106"/>
      <c r="KXY101" s="106"/>
      <c r="KXZ101" s="106"/>
      <c r="KYA101" s="106"/>
      <c r="KYB101" s="106"/>
      <c r="KYC101" s="106"/>
      <c r="KYD101" s="106"/>
      <c r="KYE101" s="106"/>
      <c r="KYF101" s="106"/>
      <c r="KYG101" s="106"/>
      <c r="KYH101" s="106"/>
      <c r="KYI101" s="106"/>
      <c r="KYJ101" s="106"/>
      <c r="KYK101" s="106"/>
      <c r="KYL101" s="106"/>
      <c r="KYM101" s="106"/>
      <c r="KYN101" s="106"/>
      <c r="KYO101" s="106"/>
      <c r="KYP101" s="106"/>
      <c r="KYQ101" s="106"/>
      <c r="KYR101" s="106"/>
      <c r="KYS101" s="106"/>
      <c r="KYT101" s="106"/>
      <c r="KYU101" s="106"/>
      <c r="KYV101" s="106"/>
      <c r="KYW101" s="106"/>
      <c r="KYX101" s="106"/>
      <c r="KYY101" s="106"/>
      <c r="KYZ101" s="106"/>
      <c r="KZA101" s="106"/>
      <c r="KZB101" s="106"/>
      <c r="KZC101" s="106"/>
      <c r="KZD101" s="106"/>
      <c r="KZE101" s="106"/>
      <c r="KZF101" s="106"/>
      <c r="KZG101" s="106"/>
      <c r="KZH101" s="106"/>
      <c r="KZI101" s="106"/>
      <c r="KZJ101" s="106"/>
      <c r="KZK101" s="106"/>
      <c r="KZL101" s="106"/>
      <c r="KZM101" s="106"/>
      <c r="KZN101" s="106"/>
      <c r="KZO101" s="106"/>
      <c r="KZP101" s="106"/>
      <c r="KZQ101" s="106"/>
      <c r="KZR101" s="106"/>
      <c r="KZS101" s="106"/>
      <c r="KZT101" s="106"/>
      <c r="KZU101" s="106"/>
      <c r="KZV101" s="106"/>
      <c r="KZW101" s="106"/>
      <c r="KZX101" s="106"/>
      <c r="KZY101" s="106"/>
      <c r="KZZ101" s="106"/>
      <c r="LAA101" s="106"/>
      <c r="LAB101" s="106"/>
      <c r="LAC101" s="106"/>
      <c r="LAD101" s="106"/>
      <c r="LAE101" s="106"/>
      <c r="LAF101" s="106"/>
      <c r="LAG101" s="106"/>
      <c r="LAH101" s="106"/>
      <c r="LAI101" s="106"/>
      <c r="LAJ101" s="106"/>
      <c r="LAK101" s="106"/>
      <c r="LAL101" s="106"/>
      <c r="LAM101" s="106"/>
      <c r="LAN101" s="106"/>
      <c r="LAO101" s="106"/>
      <c r="LAP101" s="106"/>
      <c r="LAQ101" s="106"/>
      <c r="LAR101" s="106"/>
      <c r="LAS101" s="106"/>
      <c r="LAT101" s="106"/>
      <c r="LAU101" s="106"/>
      <c r="LAV101" s="106"/>
      <c r="LAW101" s="106"/>
      <c r="LAX101" s="106"/>
      <c r="LAY101" s="106"/>
      <c r="LAZ101" s="106"/>
      <c r="LBA101" s="106"/>
      <c r="LBB101" s="106"/>
      <c r="LBC101" s="106"/>
      <c r="LBD101" s="106"/>
      <c r="LBE101" s="106"/>
      <c r="LBF101" s="106"/>
      <c r="LBG101" s="106"/>
      <c r="LBH101" s="106"/>
      <c r="LBI101" s="106"/>
      <c r="LBJ101" s="106"/>
      <c r="LBK101" s="106"/>
      <c r="LBL101" s="106"/>
      <c r="LBM101" s="106"/>
      <c r="LBN101" s="106"/>
      <c r="LBO101" s="106"/>
      <c r="LBP101" s="106"/>
      <c r="LBQ101" s="106"/>
      <c r="LBR101" s="106"/>
      <c r="LBS101" s="106"/>
      <c r="LBT101" s="106"/>
      <c r="LBU101" s="106"/>
      <c r="LBV101" s="106"/>
      <c r="LBW101" s="106"/>
      <c r="LBX101" s="106"/>
      <c r="LBY101" s="106"/>
      <c r="LBZ101" s="106"/>
      <c r="LCA101" s="106"/>
      <c r="LCB101" s="106"/>
      <c r="LCC101" s="106"/>
      <c r="LCD101" s="106"/>
      <c r="LCE101" s="106"/>
      <c r="LCF101" s="106"/>
      <c r="LCG101" s="106"/>
      <c r="LCH101" s="106"/>
      <c r="LCI101" s="106"/>
      <c r="LCJ101" s="106"/>
      <c r="LCK101" s="106"/>
      <c r="LCL101" s="106"/>
      <c r="LCM101" s="106"/>
      <c r="LCN101" s="106"/>
      <c r="LCO101" s="106"/>
      <c r="LCP101" s="106"/>
      <c r="LCQ101" s="106"/>
      <c r="LCR101" s="106"/>
      <c r="LCS101" s="106"/>
      <c r="LCT101" s="106"/>
      <c r="LCU101" s="106"/>
      <c r="LCV101" s="106"/>
      <c r="LCW101" s="106"/>
      <c r="LCX101" s="106"/>
      <c r="LCY101" s="106"/>
      <c r="LCZ101" s="106"/>
      <c r="LDA101" s="106"/>
      <c r="LDB101" s="106"/>
      <c r="LDC101" s="106"/>
      <c r="LDD101" s="106"/>
      <c r="LDE101" s="106"/>
      <c r="LDF101" s="106"/>
      <c r="LDG101" s="106"/>
      <c r="LDH101" s="106"/>
      <c r="LDI101" s="106"/>
      <c r="LDJ101" s="106"/>
      <c r="LDK101" s="106"/>
      <c r="LDL101" s="106"/>
      <c r="LDM101" s="106"/>
      <c r="LDN101" s="106"/>
      <c r="LDO101" s="106"/>
      <c r="LDP101" s="106"/>
      <c r="LDQ101" s="106"/>
      <c r="LDR101" s="106"/>
      <c r="LDS101" s="106"/>
      <c r="LDT101" s="106"/>
      <c r="LDU101" s="106"/>
      <c r="LDV101" s="106"/>
      <c r="LDW101" s="106"/>
      <c r="LDX101" s="106"/>
      <c r="LDY101" s="106"/>
      <c r="LDZ101" s="106"/>
      <c r="LEA101" s="106"/>
      <c r="LEB101" s="106"/>
      <c r="LEC101" s="106"/>
      <c r="LED101" s="106"/>
      <c r="LEE101" s="106"/>
      <c r="LEF101" s="106"/>
      <c r="LEG101" s="106"/>
      <c r="LEH101" s="106"/>
      <c r="LEI101" s="106"/>
      <c r="LEJ101" s="106"/>
      <c r="LEK101" s="106"/>
      <c r="LEL101" s="106"/>
      <c r="LEM101" s="106"/>
      <c r="LEN101" s="106"/>
      <c r="LEO101" s="106"/>
      <c r="LEP101" s="106"/>
      <c r="LEQ101" s="106"/>
      <c r="LER101" s="106"/>
      <c r="LES101" s="106"/>
      <c r="LET101" s="106"/>
      <c r="LEU101" s="106"/>
      <c r="LEV101" s="106"/>
      <c r="LEW101" s="106"/>
      <c r="LEX101" s="106"/>
      <c r="LEY101" s="106"/>
      <c r="LEZ101" s="106"/>
      <c r="LFA101" s="106"/>
      <c r="LFB101" s="106"/>
      <c r="LFC101" s="106"/>
      <c r="LFD101" s="106"/>
      <c r="LFE101" s="106"/>
      <c r="LFF101" s="106"/>
      <c r="LFG101" s="106"/>
      <c r="LFH101" s="106"/>
      <c r="LFI101" s="106"/>
      <c r="LFJ101" s="106"/>
      <c r="LFK101" s="106"/>
      <c r="LFL101" s="106"/>
      <c r="LFM101" s="106"/>
      <c r="LFN101" s="106"/>
      <c r="LFO101" s="106"/>
      <c r="LFP101" s="106"/>
      <c r="LFQ101" s="106"/>
      <c r="LFR101" s="106"/>
      <c r="LFS101" s="106"/>
      <c r="LFT101" s="106"/>
      <c r="LFU101" s="106"/>
      <c r="LFV101" s="106"/>
      <c r="LFW101" s="106"/>
      <c r="LFX101" s="106"/>
      <c r="LFY101" s="106"/>
      <c r="LFZ101" s="106"/>
      <c r="LGA101" s="106"/>
      <c r="LGB101" s="106"/>
      <c r="LGC101" s="106"/>
      <c r="LGD101" s="106"/>
      <c r="LGE101" s="106"/>
      <c r="LGF101" s="106"/>
      <c r="LGG101" s="106"/>
      <c r="LGH101" s="106"/>
      <c r="LGI101" s="106"/>
      <c r="LGJ101" s="106"/>
      <c r="LGK101" s="106"/>
      <c r="LGL101" s="106"/>
      <c r="LGM101" s="106"/>
      <c r="LGN101" s="106"/>
      <c r="LGO101" s="106"/>
      <c r="LGP101" s="106"/>
      <c r="LGQ101" s="106"/>
      <c r="LGR101" s="106"/>
      <c r="LGS101" s="106"/>
      <c r="LGT101" s="106"/>
      <c r="LGU101" s="106"/>
      <c r="LGV101" s="106"/>
      <c r="LGW101" s="106"/>
      <c r="LGX101" s="106"/>
      <c r="LGY101" s="106"/>
      <c r="LGZ101" s="106"/>
      <c r="LHA101" s="106"/>
      <c r="LHB101" s="106"/>
      <c r="LHC101" s="106"/>
      <c r="LHD101" s="106"/>
      <c r="LHE101" s="106"/>
      <c r="LHF101" s="106"/>
      <c r="LHG101" s="106"/>
      <c r="LHH101" s="106"/>
      <c r="LHI101" s="106"/>
      <c r="LHJ101" s="106"/>
      <c r="LHK101" s="106"/>
      <c r="LHL101" s="106"/>
      <c r="LHM101" s="106"/>
      <c r="LHN101" s="106"/>
      <c r="LHO101" s="106"/>
      <c r="LHP101" s="106"/>
      <c r="LHQ101" s="106"/>
      <c r="LHR101" s="106"/>
      <c r="LHS101" s="106"/>
      <c r="LHT101" s="106"/>
      <c r="LHU101" s="106"/>
      <c r="LHV101" s="106"/>
      <c r="LHW101" s="106"/>
      <c r="LHX101" s="106"/>
      <c r="LHY101" s="106"/>
      <c r="LHZ101" s="106"/>
      <c r="LIA101" s="106"/>
      <c r="LIB101" s="106"/>
      <c r="LIC101" s="106"/>
      <c r="LID101" s="106"/>
      <c r="LIE101" s="106"/>
      <c r="LIF101" s="106"/>
      <c r="LIG101" s="106"/>
      <c r="LIH101" s="106"/>
      <c r="LII101" s="106"/>
      <c r="LIJ101" s="106"/>
      <c r="LIK101" s="106"/>
      <c r="LIL101" s="106"/>
      <c r="LIM101" s="106"/>
      <c r="LIN101" s="106"/>
      <c r="LIO101" s="106"/>
      <c r="LIP101" s="106"/>
      <c r="LIQ101" s="106"/>
      <c r="LIR101" s="106"/>
      <c r="LIS101" s="106"/>
      <c r="LIT101" s="106"/>
      <c r="LIU101" s="106"/>
      <c r="LIV101" s="106"/>
      <c r="LIW101" s="106"/>
      <c r="LIX101" s="106"/>
      <c r="LIY101" s="106"/>
      <c r="LIZ101" s="106"/>
      <c r="LJA101" s="106"/>
      <c r="LJB101" s="106"/>
      <c r="LJC101" s="106"/>
      <c r="LJD101" s="106"/>
      <c r="LJE101" s="106"/>
      <c r="LJF101" s="106"/>
      <c r="LJG101" s="106"/>
      <c r="LJH101" s="106"/>
      <c r="LJI101" s="106"/>
      <c r="LJJ101" s="106"/>
      <c r="LJK101" s="106"/>
      <c r="LJL101" s="106"/>
      <c r="LJM101" s="106"/>
      <c r="LJN101" s="106"/>
      <c r="LJO101" s="106"/>
      <c r="LJP101" s="106"/>
      <c r="LJQ101" s="106"/>
      <c r="LJR101" s="106"/>
      <c r="LJS101" s="106"/>
      <c r="LJT101" s="106"/>
      <c r="LJU101" s="106"/>
      <c r="LJV101" s="106"/>
      <c r="LJW101" s="106"/>
      <c r="LJX101" s="106"/>
      <c r="LJY101" s="106"/>
      <c r="LJZ101" s="106"/>
      <c r="LKA101" s="106"/>
      <c r="LKB101" s="106"/>
      <c r="LKC101" s="106"/>
      <c r="LKD101" s="106"/>
      <c r="LKE101" s="106"/>
      <c r="LKF101" s="106"/>
      <c r="LKG101" s="106"/>
      <c r="LKH101" s="106"/>
      <c r="LKI101" s="106"/>
      <c r="LKJ101" s="106"/>
      <c r="LKK101" s="106"/>
      <c r="LKL101" s="106"/>
      <c r="LKM101" s="106"/>
      <c r="LKN101" s="106"/>
      <c r="LKO101" s="106"/>
      <c r="LKP101" s="106"/>
      <c r="LKQ101" s="106"/>
      <c r="LKR101" s="106"/>
      <c r="LKS101" s="106"/>
      <c r="LKT101" s="106"/>
      <c r="LKU101" s="106"/>
      <c r="LKV101" s="106"/>
      <c r="LKW101" s="106"/>
      <c r="LKX101" s="106"/>
      <c r="LKY101" s="106"/>
      <c r="LKZ101" s="106"/>
      <c r="LLA101" s="106"/>
      <c r="LLB101" s="106"/>
      <c r="LLC101" s="106"/>
      <c r="LLD101" s="106"/>
      <c r="LLE101" s="106"/>
      <c r="LLF101" s="106"/>
      <c r="LLG101" s="106"/>
      <c r="LLH101" s="106"/>
      <c r="LLI101" s="106"/>
      <c r="LLJ101" s="106"/>
      <c r="LLK101" s="106"/>
      <c r="LLL101" s="106"/>
      <c r="LLM101" s="106"/>
      <c r="LLN101" s="106"/>
      <c r="LLO101" s="106"/>
      <c r="LLP101" s="106"/>
      <c r="LLQ101" s="106"/>
      <c r="LLR101" s="106"/>
      <c r="LLS101" s="106"/>
      <c r="LLT101" s="106"/>
      <c r="LLU101" s="106"/>
      <c r="LLV101" s="106"/>
      <c r="LLW101" s="106"/>
      <c r="LLX101" s="106"/>
      <c r="LLY101" s="106"/>
      <c r="LLZ101" s="106"/>
      <c r="LMA101" s="106"/>
      <c r="LMB101" s="106"/>
      <c r="LMC101" s="106"/>
      <c r="LMD101" s="106"/>
      <c r="LME101" s="106"/>
      <c r="LMF101" s="106"/>
      <c r="LMG101" s="106"/>
      <c r="LMH101" s="106"/>
      <c r="LMI101" s="106"/>
      <c r="LMJ101" s="106"/>
      <c r="LMK101" s="106"/>
      <c r="LML101" s="106"/>
      <c r="LMM101" s="106"/>
      <c r="LMN101" s="106"/>
      <c r="LMO101" s="106"/>
      <c r="LMP101" s="106"/>
      <c r="LMQ101" s="106"/>
      <c r="LMR101" s="106"/>
      <c r="LMS101" s="106"/>
      <c r="LMT101" s="106"/>
      <c r="LMU101" s="106"/>
      <c r="LMV101" s="106"/>
      <c r="LMW101" s="106"/>
      <c r="LMX101" s="106"/>
      <c r="LMY101" s="106"/>
      <c r="LMZ101" s="106"/>
      <c r="LNA101" s="106"/>
      <c r="LNB101" s="106"/>
      <c r="LNC101" s="106"/>
      <c r="LND101" s="106"/>
      <c r="LNE101" s="106"/>
      <c r="LNF101" s="106"/>
      <c r="LNG101" s="106"/>
      <c r="LNH101" s="106"/>
      <c r="LNI101" s="106"/>
      <c r="LNJ101" s="106"/>
      <c r="LNK101" s="106"/>
      <c r="LNL101" s="106"/>
      <c r="LNM101" s="106"/>
      <c r="LNN101" s="106"/>
      <c r="LNO101" s="106"/>
      <c r="LNP101" s="106"/>
      <c r="LNQ101" s="106"/>
      <c r="LNR101" s="106"/>
      <c r="LNS101" s="106"/>
      <c r="LNT101" s="106"/>
      <c r="LNU101" s="106"/>
      <c r="LNV101" s="106"/>
      <c r="LNW101" s="106"/>
      <c r="LNX101" s="106"/>
      <c r="LNY101" s="106"/>
      <c r="LNZ101" s="106"/>
      <c r="LOA101" s="106"/>
      <c r="LOB101" s="106"/>
      <c r="LOC101" s="106"/>
      <c r="LOD101" s="106"/>
      <c r="LOE101" s="106"/>
      <c r="LOF101" s="106"/>
      <c r="LOG101" s="106"/>
      <c r="LOH101" s="106"/>
      <c r="LOI101" s="106"/>
      <c r="LOJ101" s="106"/>
      <c r="LOK101" s="106"/>
      <c r="LOL101" s="106"/>
      <c r="LOM101" s="106"/>
      <c r="LON101" s="106"/>
      <c r="LOO101" s="106"/>
      <c r="LOP101" s="106"/>
      <c r="LOQ101" s="106"/>
      <c r="LOR101" s="106"/>
      <c r="LOS101" s="106"/>
      <c r="LOT101" s="106"/>
      <c r="LOU101" s="106"/>
      <c r="LOV101" s="106"/>
      <c r="LOW101" s="106"/>
      <c r="LOX101" s="106"/>
      <c r="LOY101" s="106"/>
      <c r="LOZ101" s="106"/>
      <c r="LPA101" s="106"/>
      <c r="LPB101" s="106"/>
      <c r="LPC101" s="106"/>
      <c r="LPD101" s="106"/>
      <c r="LPE101" s="106"/>
      <c r="LPF101" s="106"/>
      <c r="LPG101" s="106"/>
      <c r="LPH101" s="106"/>
      <c r="LPI101" s="106"/>
      <c r="LPJ101" s="106"/>
      <c r="LPK101" s="106"/>
      <c r="LPL101" s="106"/>
      <c r="LPM101" s="106"/>
      <c r="LPN101" s="106"/>
      <c r="LPO101" s="106"/>
      <c r="LPP101" s="106"/>
      <c r="LPQ101" s="106"/>
      <c r="LPR101" s="106"/>
      <c r="LPS101" s="106"/>
      <c r="LPT101" s="106"/>
      <c r="LPU101" s="106"/>
      <c r="LPV101" s="106"/>
      <c r="LPW101" s="106"/>
      <c r="LPX101" s="106"/>
      <c r="LPY101" s="106"/>
      <c r="LPZ101" s="106"/>
      <c r="LQA101" s="106"/>
      <c r="LQB101" s="106"/>
      <c r="LQC101" s="106"/>
      <c r="LQD101" s="106"/>
      <c r="LQE101" s="106"/>
      <c r="LQF101" s="106"/>
      <c r="LQG101" s="106"/>
      <c r="LQH101" s="106"/>
      <c r="LQI101" s="106"/>
      <c r="LQJ101" s="106"/>
      <c r="LQK101" s="106"/>
      <c r="LQL101" s="106"/>
      <c r="LQM101" s="106"/>
      <c r="LQN101" s="106"/>
      <c r="LQO101" s="106"/>
      <c r="LQP101" s="106"/>
      <c r="LQQ101" s="106"/>
      <c r="LQR101" s="106"/>
      <c r="LQS101" s="106"/>
      <c r="LQT101" s="106"/>
      <c r="LQU101" s="106"/>
      <c r="LQV101" s="106"/>
      <c r="LQW101" s="106"/>
      <c r="LQX101" s="106"/>
      <c r="LQY101" s="106"/>
      <c r="LQZ101" s="106"/>
      <c r="LRA101" s="106"/>
      <c r="LRB101" s="106"/>
      <c r="LRC101" s="106"/>
      <c r="LRD101" s="106"/>
      <c r="LRE101" s="106"/>
      <c r="LRF101" s="106"/>
      <c r="LRG101" s="106"/>
      <c r="LRH101" s="106"/>
      <c r="LRI101" s="106"/>
      <c r="LRJ101" s="106"/>
      <c r="LRK101" s="106"/>
      <c r="LRL101" s="106"/>
      <c r="LRM101" s="106"/>
      <c r="LRN101" s="106"/>
      <c r="LRO101" s="106"/>
      <c r="LRP101" s="106"/>
      <c r="LRQ101" s="106"/>
      <c r="LRR101" s="106"/>
      <c r="LRS101" s="106"/>
      <c r="LRT101" s="106"/>
      <c r="LRU101" s="106"/>
      <c r="LRV101" s="106"/>
      <c r="LRW101" s="106"/>
      <c r="LRX101" s="106"/>
      <c r="LRY101" s="106"/>
      <c r="LRZ101" s="106"/>
      <c r="LSA101" s="106"/>
      <c r="LSB101" s="106"/>
      <c r="LSC101" s="106"/>
      <c r="LSD101" s="106"/>
      <c r="LSE101" s="106"/>
      <c r="LSF101" s="106"/>
      <c r="LSG101" s="106"/>
      <c r="LSH101" s="106"/>
      <c r="LSI101" s="106"/>
      <c r="LSJ101" s="106"/>
      <c r="LSK101" s="106"/>
      <c r="LSL101" s="106"/>
      <c r="LSM101" s="106"/>
      <c r="LSN101" s="106"/>
      <c r="LSO101" s="106"/>
      <c r="LSP101" s="106"/>
      <c r="LSQ101" s="106"/>
      <c r="LSR101" s="106"/>
      <c r="LSS101" s="106"/>
      <c r="LST101" s="106"/>
      <c r="LSU101" s="106"/>
      <c r="LSV101" s="106"/>
      <c r="LSW101" s="106"/>
      <c r="LSX101" s="106"/>
      <c r="LSY101" s="106"/>
      <c r="LSZ101" s="106"/>
      <c r="LTA101" s="106"/>
      <c r="LTB101" s="106"/>
      <c r="LTC101" s="106"/>
      <c r="LTD101" s="106"/>
      <c r="LTE101" s="106"/>
      <c r="LTF101" s="106"/>
      <c r="LTG101" s="106"/>
      <c r="LTH101" s="106"/>
      <c r="LTI101" s="106"/>
      <c r="LTJ101" s="106"/>
      <c r="LTK101" s="106"/>
      <c r="LTL101" s="106"/>
      <c r="LTM101" s="106"/>
      <c r="LTN101" s="106"/>
      <c r="LTO101" s="106"/>
      <c r="LTP101" s="106"/>
      <c r="LTQ101" s="106"/>
      <c r="LTR101" s="106"/>
      <c r="LTS101" s="106"/>
      <c r="LTT101" s="106"/>
      <c r="LTU101" s="106"/>
      <c r="LTV101" s="106"/>
      <c r="LTW101" s="106"/>
      <c r="LTX101" s="106"/>
      <c r="LTY101" s="106"/>
      <c r="LTZ101" s="106"/>
      <c r="LUA101" s="106"/>
      <c r="LUB101" s="106"/>
      <c r="LUC101" s="106"/>
      <c r="LUD101" s="106"/>
      <c r="LUE101" s="106"/>
      <c r="LUF101" s="106"/>
      <c r="LUG101" s="106"/>
      <c r="LUH101" s="106"/>
      <c r="LUI101" s="106"/>
      <c r="LUJ101" s="106"/>
      <c r="LUK101" s="106"/>
      <c r="LUL101" s="106"/>
      <c r="LUM101" s="106"/>
      <c r="LUN101" s="106"/>
      <c r="LUO101" s="106"/>
      <c r="LUP101" s="106"/>
      <c r="LUQ101" s="106"/>
      <c r="LUR101" s="106"/>
      <c r="LUS101" s="106"/>
      <c r="LUT101" s="106"/>
      <c r="LUU101" s="106"/>
      <c r="LUV101" s="106"/>
      <c r="LUW101" s="106"/>
      <c r="LUX101" s="106"/>
      <c r="LUY101" s="106"/>
      <c r="LUZ101" s="106"/>
      <c r="LVA101" s="106"/>
      <c r="LVB101" s="106"/>
      <c r="LVC101" s="106"/>
      <c r="LVD101" s="106"/>
      <c r="LVE101" s="106"/>
      <c r="LVF101" s="106"/>
      <c r="LVG101" s="106"/>
      <c r="LVH101" s="106"/>
      <c r="LVI101" s="106"/>
      <c r="LVJ101" s="106"/>
      <c r="LVK101" s="106"/>
      <c r="LVL101" s="106"/>
      <c r="LVM101" s="106"/>
      <c r="LVN101" s="106"/>
      <c r="LVO101" s="106"/>
      <c r="LVP101" s="106"/>
      <c r="LVQ101" s="106"/>
      <c r="LVR101" s="106"/>
      <c r="LVS101" s="106"/>
      <c r="LVT101" s="106"/>
      <c r="LVU101" s="106"/>
      <c r="LVV101" s="106"/>
      <c r="LVW101" s="106"/>
      <c r="LVX101" s="106"/>
      <c r="LVY101" s="106"/>
      <c r="LVZ101" s="106"/>
      <c r="LWA101" s="106"/>
      <c r="LWB101" s="106"/>
      <c r="LWC101" s="106"/>
      <c r="LWD101" s="106"/>
      <c r="LWE101" s="106"/>
      <c r="LWF101" s="106"/>
      <c r="LWG101" s="106"/>
      <c r="LWH101" s="106"/>
      <c r="LWI101" s="106"/>
      <c r="LWJ101" s="106"/>
      <c r="LWK101" s="106"/>
      <c r="LWL101" s="106"/>
      <c r="LWM101" s="106"/>
      <c r="LWN101" s="106"/>
      <c r="LWO101" s="106"/>
      <c r="LWP101" s="106"/>
      <c r="LWQ101" s="106"/>
      <c r="LWR101" s="106"/>
      <c r="LWS101" s="106"/>
      <c r="LWT101" s="106"/>
      <c r="LWU101" s="106"/>
      <c r="LWV101" s="106"/>
      <c r="LWW101" s="106"/>
      <c r="LWX101" s="106"/>
      <c r="LWY101" s="106"/>
      <c r="LWZ101" s="106"/>
      <c r="LXA101" s="106"/>
      <c r="LXB101" s="106"/>
      <c r="LXC101" s="106"/>
      <c r="LXD101" s="106"/>
      <c r="LXE101" s="106"/>
      <c r="LXF101" s="106"/>
      <c r="LXG101" s="106"/>
      <c r="LXH101" s="106"/>
      <c r="LXI101" s="106"/>
      <c r="LXJ101" s="106"/>
      <c r="LXK101" s="106"/>
      <c r="LXL101" s="106"/>
      <c r="LXM101" s="106"/>
      <c r="LXN101" s="106"/>
      <c r="LXO101" s="106"/>
      <c r="LXP101" s="106"/>
      <c r="LXQ101" s="106"/>
      <c r="LXR101" s="106"/>
      <c r="LXS101" s="106"/>
      <c r="LXT101" s="106"/>
      <c r="LXU101" s="106"/>
      <c r="LXV101" s="106"/>
      <c r="LXW101" s="106"/>
      <c r="LXX101" s="106"/>
      <c r="LXY101" s="106"/>
      <c r="LXZ101" s="106"/>
      <c r="LYA101" s="106"/>
      <c r="LYB101" s="106"/>
      <c r="LYC101" s="106"/>
      <c r="LYD101" s="106"/>
      <c r="LYE101" s="106"/>
      <c r="LYF101" s="106"/>
      <c r="LYG101" s="106"/>
      <c r="LYH101" s="106"/>
      <c r="LYI101" s="106"/>
      <c r="LYJ101" s="106"/>
      <c r="LYK101" s="106"/>
      <c r="LYL101" s="106"/>
      <c r="LYM101" s="106"/>
      <c r="LYN101" s="106"/>
      <c r="LYO101" s="106"/>
      <c r="LYP101" s="106"/>
      <c r="LYQ101" s="106"/>
      <c r="LYR101" s="106"/>
      <c r="LYS101" s="106"/>
      <c r="LYT101" s="106"/>
      <c r="LYU101" s="106"/>
      <c r="LYV101" s="106"/>
      <c r="LYW101" s="106"/>
      <c r="LYX101" s="106"/>
      <c r="LYY101" s="106"/>
      <c r="LYZ101" s="106"/>
      <c r="LZA101" s="106"/>
      <c r="LZB101" s="106"/>
      <c r="LZC101" s="106"/>
      <c r="LZD101" s="106"/>
      <c r="LZE101" s="106"/>
      <c r="LZF101" s="106"/>
      <c r="LZG101" s="106"/>
      <c r="LZH101" s="106"/>
      <c r="LZI101" s="106"/>
      <c r="LZJ101" s="106"/>
      <c r="LZK101" s="106"/>
      <c r="LZL101" s="106"/>
      <c r="LZM101" s="106"/>
      <c r="LZN101" s="106"/>
      <c r="LZO101" s="106"/>
      <c r="LZP101" s="106"/>
      <c r="LZQ101" s="106"/>
      <c r="LZR101" s="106"/>
      <c r="LZS101" s="106"/>
      <c r="LZT101" s="106"/>
      <c r="LZU101" s="106"/>
      <c r="LZV101" s="106"/>
      <c r="LZW101" s="106"/>
      <c r="LZX101" s="106"/>
      <c r="LZY101" s="106"/>
      <c r="LZZ101" s="106"/>
      <c r="MAA101" s="106"/>
      <c r="MAB101" s="106"/>
      <c r="MAC101" s="106"/>
      <c r="MAD101" s="106"/>
      <c r="MAE101" s="106"/>
      <c r="MAF101" s="106"/>
      <c r="MAG101" s="106"/>
      <c r="MAH101" s="106"/>
      <c r="MAI101" s="106"/>
      <c r="MAJ101" s="106"/>
      <c r="MAK101" s="106"/>
      <c r="MAL101" s="106"/>
      <c r="MAM101" s="106"/>
      <c r="MAN101" s="106"/>
      <c r="MAO101" s="106"/>
      <c r="MAP101" s="106"/>
      <c r="MAQ101" s="106"/>
      <c r="MAR101" s="106"/>
      <c r="MAS101" s="106"/>
      <c r="MAT101" s="106"/>
      <c r="MAU101" s="106"/>
      <c r="MAV101" s="106"/>
      <c r="MAW101" s="106"/>
      <c r="MAX101" s="106"/>
      <c r="MAY101" s="106"/>
      <c r="MAZ101" s="106"/>
      <c r="MBA101" s="106"/>
      <c r="MBB101" s="106"/>
      <c r="MBC101" s="106"/>
      <c r="MBD101" s="106"/>
      <c r="MBE101" s="106"/>
      <c r="MBF101" s="106"/>
      <c r="MBG101" s="106"/>
      <c r="MBH101" s="106"/>
      <c r="MBI101" s="106"/>
      <c r="MBJ101" s="106"/>
      <c r="MBK101" s="106"/>
      <c r="MBL101" s="106"/>
      <c r="MBM101" s="106"/>
      <c r="MBN101" s="106"/>
      <c r="MBO101" s="106"/>
      <c r="MBP101" s="106"/>
      <c r="MBQ101" s="106"/>
      <c r="MBR101" s="106"/>
      <c r="MBS101" s="106"/>
      <c r="MBT101" s="106"/>
      <c r="MBU101" s="106"/>
      <c r="MBV101" s="106"/>
      <c r="MBW101" s="106"/>
      <c r="MBX101" s="106"/>
      <c r="MBY101" s="106"/>
      <c r="MBZ101" s="106"/>
      <c r="MCA101" s="106"/>
      <c r="MCB101" s="106"/>
      <c r="MCC101" s="106"/>
      <c r="MCD101" s="106"/>
      <c r="MCE101" s="106"/>
      <c r="MCF101" s="106"/>
      <c r="MCG101" s="106"/>
      <c r="MCH101" s="106"/>
      <c r="MCI101" s="106"/>
      <c r="MCJ101" s="106"/>
      <c r="MCK101" s="106"/>
      <c r="MCL101" s="106"/>
      <c r="MCM101" s="106"/>
      <c r="MCN101" s="106"/>
      <c r="MCO101" s="106"/>
      <c r="MCP101" s="106"/>
      <c r="MCQ101" s="106"/>
      <c r="MCR101" s="106"/>
      <c r="MCS101" s="106"/>
      <c r="MCT101" s="106"/>
      <c r="MCU101" s="106"/>
      <c r="MCV101" s="106"/>
      <c r="MCW101" s="106"/>
      <c r="MCX101" s="106"/>
      <c r="MCY101" s="106"/>
      <c r="MCZ101" s="106"/>
      <c r="MDA101" s="106"/>
      <c r="MDB101" s="106"/>
      <c r="MDC101" s="106"/>
      <c r="MDD101" s="106"/>
      <c r="MDE101" s="106"/>
      <c r="MDF101" s="106"/>
      <c r="MDG101" s="106"/>
      <c r="MDH101" s="106"/>
      <c r="MDI101" s="106"/>
      <c r="MDJ101" s="106"/>
      <c r="MDK101" s="106"/>
      <c r="MDL101" s="106"/>
      <c r="MDM101" s="106"/>
      <c r="MDN101" s="106"/>
      <c r="MDO101" s="106"/>
      <c r="MDP101" s="106"/>
      <c r="MDQ101" s="106"/>
      <c r="MDR101" s="106"/>
      <c r="MDS101" s="106"/>
      <c r="MDT101" s="106"/>
      <c r="MDU101" s="106"/>
      <c r="MDV101" s="106"/>
      <c r="MDW101" s="106"/>
      <c r="MDX101" s="106"/>
      <c r="MDY101" s="106"/>
      <c r="MDZ101" s="106"/>
      <c r="MEA101" s="106"/>
      <c r="MEB101" s="106"/>
      <c r="MEC101" s="106"/>
      <c r="MED101" s="106"/>
      <c r="MEE101" s="106"/>
      <c r="MEF101" s="106"/>
      <c r="MEG101" s="106"/>
      <c r="MEH101" s="106"/>
      <c r="MEI101" s="106"/>
      <c r="MEJ101" s="106"/>
      <c r="MEK101" s="106"/>
      <c r="MEL101" s="106"/>
      <c r="MEM101" s="106"/>
      <c r="MEN101" s="106"/>
      <c r="MEO101" s="106"/>
      <c r="MEP101" s="106"/>
      <c r="MEQ101" s="106"/>
      <c r="MER101" s="106"/>
      <c r="MES101" s="106"/>
      <c r="MET101" s="106"/>
      <c r="MEU101" s="106"/>
      <c r="MEV101" s="106"/>
      <c r="MEW101" s="106"/>
      <c r="MEX101" s="106"/>
      <c r="MEY101" s="106"/>
      <c r="MEZ101" s="106"/>
      <c r="MFA101" s="106"/>
      <c r="MFB101" s="106"/>
      <c r="MFC101" s="106"/>
      <c r="MFD101" s="106"/>
      <c r="MFE101" s="106"/>
      <c r="MFF101" s="106"/>
      <c r="MFG101" s="106"/>
      <c r="MFH101" s="106"/>
      <c r="MFI101" s="106"/>
      <c r="MFJ101" s="106"/>
      <c r="MFK101" s="106"/>
      <c r="MFL101" s="106"/>
      <c r="MFM101" s="106"/>
      <c r="MFN101" s="106"/>
      <c r="MFO101" s="106"/>
      <c r="MFP101" s="106"/>
      <c r="MFQ101" s="106"/>
      <c r="MFR101" s="106"/>
      <c r="MFS101" s="106"/>
      <c r="MFT101" s="106"/>
      <c r="MFU101" s="106"/>
      <c r="MFV101" s="106"/>
      <c r="MFW101" s="106"/>
      <c r="MFX101" s="106"/>
      <c r="MFY101" s="106"/>
      <c r="MFZ101" s="106"/>
      <c r="MGA101" s="106"/>
      <c r="MGB101" s="106"/>
      <c r="MGC101" s="106"/>
      <c r="MGD101" s="106"/>
      <c r="MGE101" s="106"/>
      <c r="MGF101" s="106"/>
      <c r="MGG101" s="106"/>
      <c r="MGH101" s="106"/>
      <c r="MGI101" s="106"/>
      <c r="MGJ101" s="106"/>
      <c r="MGK101" s="106"/>
      <c r="MGL101" s="106"/>
      <c r="MGM101" s="106"/>
      <c r="MGN101" s="106"/>
      <c r="MGO101" s="106"/>
      <c r="MGP101" s="106"/>
      <c r="MGQ101" s="106"/>
      <c r="MGR101" s="106"/>
      <c r="MGS101" s="106"/>
      <c r="MGT101" s="106"/>
      <c r="MGU101" s="106"/>
      <c r="MGV101" s="106"/>
      <c r="MGW101" s="106"/>
      <c r="MGX101" s="106"/>
      <c r="MGY101" s="106"/>
      <c r="MGZ101" s="106"/>
      <c r="MHA101" s="106"/>
      <c r="MHB101" s="106"/>
      <c r="MHC101" s="106"/>
      <c r="MHD101" s="106"/>
      <c r="MHE101" s="106"/>
      <c r="MHF101" s="106"/>
      <c r="MHG101" s="106"/>
      <c r="MHH101" s="106"/>
      <c r="MHI101" s="106"/>
      <c r="MHJ101" s="106"/>
      <c r="MHK101" s="106"/>
      <c r="MHL101" s="106"/>
      <c r="MHM101" s="106"/>
      <c r="MHN101" s="106"/>
      <c r="MHO101" s="106"/>
      <c r="MHP101" s="106"/>
      <c r="MHQ101" s="106"/>
      <c r="MHR101" s="106"/>
      <c r="MHS101" s="106"/>
      <c r="MHT101" s="106"/>
      <c r="MHU101" s="106"/>
      <c r="MHV101" s="106"/>
      <c r="MHW101" s="106"/>
      <c r="MHX101" s="106"/>
      <c r="MHY101" s="106"/>
      <c r="MHZ101" s="106"/>
      <c r="MIA101" s="106"/>
      <c r="MIB101" s="106"/>
      <c r="MIC101" s="106"/>
      <c r="MID101" s="106"/>
      <c r="MIE101" s="106"/>
      <c r="MIF101" s="106"/>
      <c r="MIG101" s="106"/>
      <c r="MIH101" s="106"/>
      <c r="MII101" s="106"/>
      <c r="MIJ101" s="106"/>
      <c r="MIK101" s="106"/>
      <c r="MIL101" s="106"/>
      <c r="MIM101" s="106"/>
      <c r="MIN101" s="106"/>
      <c r="MIO101" s="106"/>
      <c r="MIP101" s="106"/>
      <c r="MIQ101" s="106"/>
      <c r="MIR101" s="106"/>
      <c r="MIS101" s="106"/>
      <c r="MIT101" s="106"/>
      <c r="MIU101" s="106"/>
      <c r="MIV101" s="106"/>
      <c r="MIW101" s="106"/>
      <c r="MIX101" s="106"/>
      <c r="MIY101" s="106"/>
      <c r="MIZ101" s="106"/>
      <c r="MJA101" s="106"/>
      <c r="MJB101" s="106"/>
      <c r="MJC101" s="106"/>
      <c r="MJD101" s="106"/>
      <c r="MJE101" s="106"/>
      <c r="MJF101" s="106"/>
      <c r="MJG101" s="106"/>
      <c r="MJH101" s="106"/>
      <c r="MJI101" s="106"/>
      <c r="MJJ101" s="106"/>
      <c r="MJK101" s="106"/>
      <c r="MJL101" s="106"/>
      <c r="MJM101" s="106"/>
      <c r="MJN101" s="106"/>
      <c r="MJO101" s="106"/>
      <c r="MJP101" s="106"/>
      <c r="MJQ101" s="106"/>
      <c r="MJR101" s="106"/>
      <c r="MJS101" s="106"/>
      <c r="MJT101" s="106"/>
      <c r="MJU101" s="106"/>
      <c r="MJV101" s="106"/>
      <c r="MJW101" s="106"/>
      <c r="MJX101" s="106"/>
      <c r="MJY101" s="106"/>
      <c r="MJZ101" s="106"/>
      <c r="MKA101" s="106"/>
      <c r="MKB101" s="106"/>
      <c r="MKC101" s="106"/>
      <c r="MKD101" s="106"/>
      <c r="MKE101" s="106"/>
      <c r="MKF101" s="106"/>
      <c r="MKG101" s="106"/>
      <c r="MKH101" s="106"/>
      <c r="MKI101" s="106"/>
      <c r="MKJ101" s="106"/>
      <c r="MKK101" s="106"/>
      <c r="MKL101" s="106"/>
      <c r="MKM101" s="106"/>
      <c r="MKN101" s="106"/>
      <c r="MKO101" s="106"/>
      <c r="MKP101" s="106"/>
      <c r="MKQ101" s="106"/>
      <c r="MKR101" s="106"/>
      <c r="MKS101" s="106"/>
      <c r="MKT101" s="106"/>
      <c r="MKU101" s="106"/>
      <c r="MKV101" s="106"/>
      <c r="MKW101" s="106"/>
      <c r="MKX101" s="106"/>
      <c r="MKY101" s="106"/>
      <c r="MKZ101" s="106"/>
      <c r="MLA101" s="106"/>
      <c r="MLB101" s="106"/>
      <c r="MLC101" s="106"/>
      <c r="MLD101" s="106"/>
      <c r="MLE101" s="106"/>
      <c r="MLF101" s="106"/>
      <c r="MLG101" s="106"/>
      <c r="MLH101" s="106"/>
      <c r="MLI101" s="106"/>
      <c r="MLJ101" s="106"/>
      <c r="MLK101" s="106"/>
      <c r="MLL101" s="106"/>
      <c r="MLM101" s="106"/>
      <c r="MLN101" s="106"/>
      <c r="MLO101" s="106"/>
      <c r="MLP101" s="106"/>
      <c r="MLQ101" s="106"/>
      <c r="MLR101" s="106"/>
      <c r="MLS101" s="106"/>
      <c r="MLT101" s="106"/>
      <c r="MLU101" s="106"/>
      <c r="MLV101" s="106"/>
      <c r="MLW101" s="106"/>
      <c r="MLX101" s="106"/>
      <c r="MLY101" s="106"/>
      <c r="MLZ101" s="106"/>
      <c r="MMA101" s="106"/>
      <c r="MMB101" s="106"/>
      <c r="MMC101" s="106"/>
      <c r="MMD101" s="106"/>
      <c r="MME101" s="106"/>
      <c r="MMF101" s="106"/>
      <c r="MMG101" s="106"/>
      <c r="MMH101" s="106"/>
      <c r="MMI101" s="106"/>
      <c r="MMJ101" s="106"/>
      <c r="MMK101" s="106"/>
      <c r="MML101" s="106"/>
      <c r="MMM101" s="106"/>
      <c r="MMN101" s="106"/>
      <c r="MMO101" s="106"/>
      <c r="MMP101" s="106"/>
      <c r="MMQ101" s="106"/>
      <c r="MMR101" s="106"/>
      <c r="MMS101" s="106"/>
      <c r="MMT101" s="106"/>
      <c r="MMU101" s="106"/>
      <c r="MMV101" s="106"/>
      <c r="MMW101" s="106"/>
      <c r="MMX101" s="106"/>
      <c r="MMY101" s="106"/>
      <c r="MMZ101" s="106"/>
      <c r="MNA101" s="106"/>
      <c r="MNB101" s="106"/>
      <c r="MNC101" s="106"/>
      <c r="MND101" s="106"/>
      <c r="MNE101" s="106"/>
      <c r="MNF101" s="106"/>
      <c r="MNG101" s="106"/>
      <c r="MNH101" s="106"/>
      <c r="MNI101" s="106"/>
      <c r="MNJ101" s="106"/>
      <c r="MNK101" s="106"/>
      <c r="MNL101" s="106"/>
      <c r="MNM101" s="106"/>
      <c r="MNN101" s="106"/>
      <c r="MNO101" s="106"/>
      <c r="MNP101" s="106"/>
      <c r="MNQ101" s="106"/>
      <c r="MNR101" s="106"/>
      <c r="MNS101" s="106"/>
      <c r="MNT101" s="106"/>
      <c r="MNU101" s="106"/>
      <c r="MNV101" s="106"/>
      <c r="MNW101" s="106"/>
      <c r="MNX101" s="106"/>
      <c r="MNY101" s="106"/>
      <c r="MNZ101" s="106"/>
      <c r="MOA101" s="106"/>
      <c r="MOB101" s="106"/>
      <c r="MOC101" s="106"/>
      <c r="MOD101" s="106"/>
      <c r="MOE101" s="106"/>
      <c r="MOF101" s="106"/>
      <c r="MOG101" s="106"/>
      <c r="MOH101" s="106"/>
      <c r="MOI101" s="106"/>
      <c r="MOJ101" s="106"/>
      <c r="MOK101" s="106"/>
      <c r="MOL101" s="106"/>
      <c r="MOM101" s="106"/>
      <c r="MON101" s="106"/>
      <c r="MOO101" s="106"/>
      <c r="MOP101" s="106"/>
      <c r="MOQ101" s="106"/>
      <c r="MOR101" s="106"/>
      <c r="MOS101" s="106"/>
      <c r="MOT101" s="106"/>
      <c r="MOU101" s="106"/>
      <c r="MOV101" s="106"/>
      <c r="MOW101" s="106"/>
      <c r="MOX101" s="106"/>
      <c r="MOY101" s="106"/>
      <c r="MOZ101" s="106"/>
      <c r="MPA101" s="106"/>
      <c r="MPB101" s="106"/>
      <c r="MPC101" s="106"/>
      <c r="MPD101" s="106"/>
      <c r="MPE101" s="106"/>
      <c r="MPF101" s="106"/>
      <c r="MPG101" s="106"/>
      <c r="MPH101" s="106"/>
      <c r="MPI101" s="106"/>
      <c r="MPJ101" s="106"/>
      <c r="MPK101" s="106"/>
      <c r="MPL101" s="106"/>
      <c r="MPM101" s="106"/>
      <c r="MPN101" s="106"/>
      <c r="MPO101" s="106"/>
      <c r="MPP101" s="106"/>
      <c r="MPQ101" s="106"/>
      <c r="MPR101" s="106"/>
      <c r="MPS101" s="106"/>
      <c r="MPT101" s="106"/>
      <c r="MPU101" s="106"/>
      <c r="MPV101" s="106"/>
      <c r="MPW101" s="106"/>
      <c r="MPX101" s="106"/>
      <c r="MPY101" s="106"/>
      <c r="MPZ101" s="106"/>
      <c r="MQA101" s="106"/>
      <c r="MQB101" s="106"/>
      <c r="MQC101" s="106"/>
      <c r="MQD101" s="106"/>
      <c r="MQE101" s="106"/>
      <c r="MQF101" s="106"/>
      <c r="MQG101" s="106"/>
      <c r="MQH101" s="106"/>
      <c r="MQI101" s="106"/>
      <c r="MQJ101" s="106"/>
      <c r="MQK101" s="106"/>
      <c r="MQL101" s="106"/>
      <c r="MQM101" s="106"/>
      <c r="MQN101" s="106"/>
      <c r="MQO101" s="106"/>
      <c r="MQP101" s="106"/>
      <c r="MQQ101" s="106"/>
      <c r="MQR101" s="106"/>
      <c r="MQS101" s="106"/>
      <c r="MQT101" s="106"/>
      <c r="MQU101" s="106"/>
      <c r="MQV101" s="106"/>
      <c r="MQW101" s="106"/>
      <c r="MQX101" s="106"/>
      <c r="MQY101" s="106"/>
      <c r="MQZ101" s="106"/>
      <c r="MRA101" s="106"/>
      <c r="MRB101" s="106"/>
      <c r="MRC101" s="106"/>
      <c r="MRD101" s="106"/>
      <c r="MRE101" s="106"/>
      <c r="MRF101" s="106"/>
      <c r="MRG101" s="106"/>
      <c r="MRH101" s="106"/>
      <c r="MRI101" s="106"/>
      <c r="MRJ101" s="106"/>
      <c r="MRK101" s="106"/>
      <c r="MRL101" s="106"/>
      <c r="MRM101" s="106"/>
      <c r="MRN101" s="106"/>
      <c r="MRO101" s="106"/>
      <c r="MRP101" s="106"/>
      <c r="MRQ101" s="106"/>
      <c r="MRR101" s="106"/>
      <c r="MRS101" s="106"/>
      <c r="MRT101" s="106"/>
      <c r="MRU101" s="106"/>
      <c r="MRV101" s="106"/>
      <c r="MRW101" s="106"/>
      <c r="MRX101" s="106"/>
      <c r="MRY101" s="106"/>
      <c r="MRZ101" s="106"/>
      <c r="MSA101" s="106"/>
      <c r="MSB101" s="106"/>
      <c r="MSC101" s="106"/>
      <c r="MSD101" s="106"/>
      <c r="MSE101" s="106"/>
      <c r="MSF101" s="106"/>
      <c r="MSG101" s="106"/>
      <c r="MSH101" s="106"/>
      <c r="MSI101" s="106"/>
      <c r="MSJ101" s="106"/>
      <c r="MSK101" s="106"/>
      <c r="MSL101" s="106"/>
      <c r="MSM101" s="106"/>
      <c r="MSN101" s="106"/>
      <c r="MSO101" s="106"/>
      <c r="MSP101" s="106"/>
      <c r="MSQ101" s="106"/>
      <c r="MSR101" s="106"/>
      <c r="MSS101" s="106"/>
      <c r="MST101" s="106"/>
      <c r="MSU101" s="106"/>
      <c r="MSV101" s="106"/>
      <c r="MSW101" s="106"/>
      <c r="MSX101" s="106"/>
      <c r="MSY101" s="106"/>
      <c r="MSZ101" s="106"/>
      <c r="MTA101" s="106"/>
      <c r="MTB101" s="106"/>
      <c r="MTC101" s="106"/>
      <c r="MTD101" s="106"/>
      <c r="MTE101" s="106"/>
      <c r="MTF101" s="106"/>
      <c r="MTG101" s="106"/>
      <c r="MTH101" s="106"/>
      <c r="MTI101" s="106"/>
      <c r="MTJ101" s="106"/>
      <c r="MTK101" s="106"/>
      <c r="MTL101" s="106"/>
      <c r="MTM101" s="106"/>
      <c r="MTN101" s="106"/>
      <c r="MTO101" s="106"/>
      <c r="MTP101" s="106"/>
      <c r="MTQ101" s="106"/>
      <c r="MTR101" s="106"/>
      <c r="MTS101" s="106"/>
      <c r="MTT101" s="106"/>
      <c r="MTU101" s="106"/>
      <c r="MTV101" s="106"/>
      <c r="MTW101" s="106"/>
      <c r="MTX101" s="106"/>
      <c r="MTY101" s="106"/>
      <c r="MTZ101" s="106"/>
      <c r="MUA101" s="106"/>
      <c r="MUB101" s="106"/>
      <c r="MUC101" s="106"/>
      <c r="MUD101" s="106"/>
      <c r="MUE101" s="106"/>
      <c r="MUF101" s="106"/>
      <c r="MUG101" s="106"/>
      <c r="MUH101" s="106"/>
      <c r="MUI101" s="106"/>
      <c r="MUJ101" s="106"/>
      <c r="MUK101" s="106"/>
      <c r="MUL101" s="106"/>
      <c r="MUM101" s="106"/>
      <c r="MUN101" s="106"/>
      <c r="MUO101" s="106"/>
      <c r="MUP101" s="106"/>
      <c r="MUQ101" s="106"/>
      <c r="MUR101" s="106"/>
      <c r="MUS101" s="106"/>
      <c r="MUT101" s="106"/>
      <c r="MUU101" s="106"/>
      <c r="MUV101" s="106"/>
      <c r="MUW101" s="106"/>
      <c r="MUX101" s="106"/>
      <c r="MUY101" s="106"/>
      <c r="MUZ101" s="106"/>
      <c r="MVA101" s="106"/>
      <c r="MVB101" s="106"/>
      <c r="MVC101" s="106"/>
      <c r="MVD101" s="106"/>
      <c r="MVE101" s="106"/>
      <c r="MVF101" s="106"/>
      <c r="MVG101" s="106"/>
      <c r="MVH101" s="106"/>
      <c r="MVI101" s="106"/>
      <c r="MVJ101" s="106"/>
      <c r="MVK101" s="106"/>
      <c r="MVL101" s="106"/>
      <c r="MVM101" s="106"/>
      <c r="MVN101" s="106"/>
      <c r="MVO101" s="106"/>
      <c r="MVP101" s="106"/>
      <c r="MVQ101" s="106"/>
      <c r="MVR101" s="106"/>
      <c r="MVS101" s="106"/>
      <c r="MVT101" s="106"/>
      <c r="MVU101" s="106"/>
      <c r="MVV101" s="106"/>
      <c r="MVW101" s="106"/>
      <c r="MVX101" s="106"/>
      <c r="MVY101" s="106"/>
      <c r="MVZ101" s="106"/>
      <c r="MWA101" s="106"/>
      <c r="MWB101" s="106"/>
      <c r="MWC101" s="106"/>
      <c r="MWD101" s="106"/>
      <c r="MWE101" s="106"/>
      <c r="MWF101" s="106"/>
      <c r="MWG101" s="106"/>
      <c r="MWH101" s="106"/>
      <c r="MWI101" s="106"/>
      <c r="MWJ101" s="106"/>
      <c r="MWK101" s="106"/>
      <c r="MWL101" s="106"/>
      <c r="MWM101" s="106"/>
      <c r="MWN101" s="106"/>
      <c r="MWO101" s="106"/>
      <c r="MWP101" s="106"/>
      <c r="MWQ101" s="106"/>
      <c r="MWR101" s="106"/>
      <c r="MWS101" s="106"/>
      <c r="MWT101" s="106"/>
      <c r="MWU101" s="106"/>
      <c r="MWV101" s="106"/>
      <c r="MWW101" s="106"/>
      <c r="MWX101" s="106"/>
      <c r="MWY101" s="106"/>
      <c r="MWZ101" s="106"/>
      <c r="MXA101" s="106"/>
      <c r="MXB101" s="106"/>
      <c r="MXC101" s="106"/>
      <c r="MXD101" s="106"/>
      <c r="MXE101" s="106"/>
      <c r="MXF101" s="106"/>
      <c r="MXG101" s="106"/>
      <c r="MXH101" s="106"/>
      <c r="MXI101" s="106"/>
      <c r="MXJ101" s="106"/>
      <c r="MXK101" s="106"/>
      <c r="MXL101" s="106"/>
      <c r="MXM101" s="106"/>
      <c r="MXN101" s="106"/>
      <c r="MXO101" s="106"/>
      <c r="MXP101" s="106"/>
      <c r="MXQ101" s="106"/>
      <c r="MXR101" s="106"/>
      <c r="MXS101" s="106"/>
      <c r="MXT101" s="106"/>
      <c r="MXU101" s="106"/>
      <c r="MXV101" s="106"/>
      <c r="MXW101" s="106"/>
      <c r="MXX101" s="106"/>
      <c r="MXY101" s="106"/>
      <c r="MXZ101" s="106"/>
      <c r="MYA101" s="106"/>
      <c r="MYB101" s="106"/>
      <c r="MYC101" s="106"/>
      <c r="MYD101" s="106"/>
      <c r="MYE101" s="106"/>
      <c r="MYF101" s="106"/>
      <c r="MYG101" s="106"/>
      <c r="MYH101" s="106"/>
      <c r="MYI101" s="106"/>
      <c r="MYJ101" s="106"/>
      <c r="MYK101" s="106"/>
      <c r="MYL101" s="106"/>
      <c r="MYM101" s="106"/>
      <c r="MYN101" s="106"/>
      <c r="MYO101" s="106"/>
      <c r="MYP101" s="106"/>
      <c r="MYQ101" s="106"/>
      <c r="MYR101" s="106"/>
      <c r="MYS101" s="106"/>
      <c r="MYT101" s="106"/>
      <c r="MYU101" s="106"/>
      <c r="MYV101" s="106"/>
      <c r="MYW101" s="106"/>
      <c r="MYX101" s="106"/>
      <c r="MYY101" s="106"/>
      <c r="MYZ101" s="106"/>
      <c r="MZA101" s="106"/>
      <c r="MZB101" s="106"/>
      <c r="MZC101" s="106"/>
      <c r="MZD101" s="106"/>
      <c r="MZE101" s="106"/>
      <c r="MZF101" s="106"/>
      <c r="MZG101" s="106"/>
      <c r="MZH101" s="106"/>
      <c r="MZI101" s="106"/>
      <c r="MZJ101" s="106"/>
      <c r="MZK101" s="106"/>
      <c r="MZL101" s="106"/>
      <c r="MZM101" s="106"/>
      <c r="MZN101" s="106"/>
      <c r="MZO101" s="106"/>
      <c r="MZP101" s="106"/>
      <c r="MZQ101" s="106"/>
      <c r="MZR101" s="106"/>
      <c r="MZS101" s="106"/>
      <c r="MZT101" s="106"/>
      <c r="MZU101" s="106"/>
      <c r="MZV101" s="106"/>
      <c r="MZW101" s="106"/>
      <c r="MZX101" s="106"/>
      <c r="MZY101" s="106"/>
      <c r="MZZ101" s="106"/>
      <c r="NAA101" s="106"/>
      <c r="NAB101" s="106"/>
      <c r="NAC101" s="106"/>
      <c r="NAD101" s="106"/>
      <c r="NAE101" s="106"/>
      <c r="NAF101" s="106"/>
      <c r="NAG101" s="106"/>
      <c r="NAH101" s="106"/>
      <c r="NAI101" s="106"/>
      <c r="NAJ101" s="106"/>
      <c r="NAK101" s="106"/>
      <c r="NAL101" s="106"/>
      <c r="NAM101" s="106"/>
      <c r="NAN101" s="106"/>
      <c r="NAO101" s="106"/>
      <c r="NAP101" s="106"/>
      <c r="NAQ101" s="106"/>
      <c r="NAR101" s="106"/>
      <c r="NAS101" s="106"/>
      <c r="NAT101" s="106"/>
      <c r="NAU101" s="106"/>
      <c r="NAV101" s="106"/>
      <c r="NAW101" s="106"/>
      <c r="NAX101" s="106"/>
      <c r="NAY101" s="106"/>
      <c r="NAZ101" s="106"/>
      <c r="NBA101" s="106"/>
      <c r="NBB101" s="106"/>
      <c r="NBC101" s="106"/>
      <c r="NBD101" s="106"/>
      <c r="NBE101" s="106"/>
      <c r="NBF101" s="106"/>
      <c r="NBG101" s="106"/>
      <c r="NBH101" s="106"/>
      <c r="NBI101" s="106"/>
      <c r="NBJ101" s="106"/>
      <c r="NBK101" s="106"/>
      <c r="NBL101" s="106"/>
      <c r="NBM101" s="106"/>
      <c r="NBN101" s="106"/>
      <c r="NBO101" s="106"/>
      <c r="NBP101" s="106"/>
      <c r="NBQ101" s="106"/>
      <c r="NBR101" s="106"/>
      <c r="NBS101" s="106"/>
      <c r="NBT101" s="106"/>
      <c r="NBU101" s="106"/>
      <c r="NBV101" s="106"/>
      <c r="NBW101" s="106"/>
      <c r="NBX101" s="106"/>
      <c r="NBY101" s="106"/>
      <c r="NBZ101" s="106"/>
      <c r="NCA101" s="106"/>
      <c r="NCB101" s="106"/>
      <c r="NCC101" s="106"/>
      <c r="NCD101" s="106"/>
      <c r="NCE101" s="106"/>
      <c r="NCF101" s="106"/>
      <c r="NCG101" s="106"/>
      <c r="NCH101" s="106"/>
      <c r="NCI101" s="106"/>
      <c r="NCJ101" s="106"/>
      <c r="NCK101" s="106"/>
      <c r="NCL101" s="106"/>
      <c r="NCM101" s="106"/>
      <c r="NCN101" s="106"/>
      <c r="NCO101" s="106"/>
      <c r="NCP101" s="106"/>
      <c r="NCQ101" s="106"/>
      <c r="NCR101" s="106"/>
      <c r="NCS101" s="106"/>
      <c r="NCT101" s="106"/>
      <c r="NCU101" s="106"/>
      <c r="NCV101" s="106"/>
      <c r="NCW101" s="106"/>
      <c r="NCX101" s="106"/>
      <c r="NCY101" s="106"/>
      <c r="NCZ101" s="106"/>
      <c r="NDA101" s="106"/>
      <c r="NDB101" s="106"/>
      <c r="NDC101" s="106"/>
      <c r="NDD101" s="106"/>
      <c r="NDE101" s="106"/>
      <c r="NDF101" s="106"/>
      <c r="NDG101" s="106"/>
      <c r="NDH101" s="106"/>
      <c r="NDI101" s="106"/>
      <c r="NDJ101" s="106"/>
      <c r="NDK101" s="106"/>
      <c r="NDL101" s="106"/>
      <c r="NDM101" s="106"/>
      <c r="NDN101" s="106"/>
      <c r="NDO101" s="106"/>
      <c r="NDP101" s="106"/>
      <c r="NDQ101" s="106"/>
      <c r="NDR101" s="106"/>
      <c r="NDS101" s="106"/>
      <c r="NDT101" s="106"/>
      <c r="NDU101" s="106"/>
      <c r="NDV101" s="106"/>
      <c r="NDW101" s="106"/>
      <c r="NDX101" s="106"/>
      <c r="NDY101" s="106"/>
      <c r="NDZ101" s="106"/>
      <c r="NEA101" s="106"/>
      <c r="NEB101" s="106"/>
      <c r="NEC101" s="106"/>
      <c r="NED101" s="106"/>
      <c r="NEE101" s="106"/>
      <c r="NEF101" s="106"/>
      <c r="NEG101" s="106"/>
      <c r="NEH101" s="106"/>
      <c r="NEI101" s="106"/>
      <c r="NEJ101" s="106"/>
      <c r="NEK101" s="106"/>
      <c r="NEL101" s="106"/>
      <c r="NEM101" s="106"/>
      <c r="NEN101" s="106"/>
      <c r="NEO101" s="106"/>
      <c r="NEP101" s="106"/>
      <c r="NEQ101" s="106"/>
      <c r="NER101" s="106"/>
      <c r="NES101" s="106"/>
      <c r="NET101" s="106"/>
      <c r="NEU101" s="106"/>
      <c r="NEV101" s="106"/>
      <c r="NEW101" s="106"/>
      <c r="NEX101" s="106"/>
      <c r="NEY101" s="106"/>
      <c r="NEZ101" s="106"/>
      <c r="NFA101" s="106"/>
      <c r="NFB101" s="106"/>
      <c r="NFC101" s="106"/>
      <c r="NFD101" s="106"/>
      <c r="NFE101" s="106"/>
      <c r="NFF101" s="106"/>
      <c r="NFG101" s="106"/>
      <c r="NFH101" s="106"/>
      <c r="NFI101" s="106"/>
      <c r="NFJ101" s="106"/>
      <c r="NFK101" s="106"/>
      <c r="NFL101" s="106"/>
      <c r="NFM101" s="106"/>
      <c r="NFN101" s="106"/>
      <c r="NFO101" s="106"/>
      <c r="NFP101" s="106"/>
      <c r="NFQ101" s="106"/>
      <c r="NFR101" s="106"/>
      <c r="NFS101" s="106"/>
      <c r="NFT101" s="106"/>
      <c r="NFU101" s="106"/>
      <c r="NFV101" s="106"/>
      <c r="NFW101" s="106"/>
      <c r="NFX101" s="106"/>
      <c r="NFY101" s="106"/>
      <c r="NFZ101" s="106"/>
      <c r="NGA101" s="106"/>
      <c r="NGB101" s="106"/>
      <c r="NGC101" s="106"/>
      <c r="NGD101" s="106"/>
      <c r="NGE101" s="106"/>
      <c r="NGF101" s="106"/>
      <c r="NGG101" s="106"/>
      <c r="NGH101" s="106"/>
      <c r="NGI101" s="106"/>
      <c r="NGJ101" s="106"/>
      <c r="NGK101" s="106"/>
      <c r="NGL101" s="106"/>
      <c r="NGM101" s="106"/>
      <c r="NGN101" s="106"/>
      <c r="NGO101" s="106"/>
      <c r="NGP101" s="106"/>
      <c r="NGQ101" s="106"/>
      <c r="NGR101" s="106"/>
      <c r="NGS101" s="106"/>
      <c r="NGT101" s="106"/>
      <c r="NGU101" s="106"/>
      <c r="NGV101" s="106"/>
      <c r="NGW101" s="106"/>
      <c r="NGX101" s="106"/>
      <c r="NGY101" s="106"/>
      <c r="NGZ101" s="106"/>
      <c r="NHA101" s="106"/>
      <c r="NHB101" s="106"/>
      <c r="NHC101" s="106"/>
      <c r="NHD101" s="106"/>
      <c r="NHE101" s="106"/>
      <c r="NHF101" s="106"/>
      <c r="NHG101" s="106"/>
      <c r="NHH101" s="106"/>
      <c r="NHI101" s="106"/>
      <c r="NHJ101" s="106"/>
      <c r="NHK101" s="106"/>
      <c r="NHL101" s="106"/>
      <c r="NHM101" s="106"/>
      <c r="NHN101" s="106"/>
      <c r="NHO101" s="106"/>
      <c r="NHP101" s="106"/>
      <c r="NHQ101" s="106"/>
      <c r="NHR101" s="106"/>
      <c r="NHS101" s="106"/>
      <c r="NHT101" s="106"/>
      <c r="NHU101" s="106"/>
      <c r="NHV101" s="106"/>
      <c r="NHW101" s="106"/>
      <c r="NHX101" s="106"/>
      <c r="NHY101" s="106"/>
      <c r="NHZ101" s="106"/>
      <c r="NIA101" s="106"/>
      <c r="NIB101" s="106"/>
      <c r="NIC101" s="106"/>
      <c r="NID101" s="106"/>
      <c r="NIE101" s="106"/>
      <c r="NIF101" s="106"/>
      <c r="NIG101" s="106"/>
      <c r="NIH101" s="106"/>
      <c r="NII101" s="106"/>
      <c r="NIJ101" s="106"/>
      <c r="NIK101" s="106"/>
      <c r="NIL101" s="106"/>
      <c r="NIM101" s="106"/>
      <c r="NIN101" s="106"/>
      <c r="NIO101" s="106"/>
      <c r="NIP101" s="106"/>
      <c r="NIQ101" s="106"/>
      <c r="NIR101" s="106"/>
      <c r="NIS101" s="106"/>
      <c r="NIT101" s="106"/>
      <c r="NIU101" s="106"/>
      <c r="NIV101" s="106"/>
      <c r="NIW101" s="106"/>
      <c r="NIX101" s="106"/>
      <c r="NIY101" s="106"/>
      <c r="NIZ101" s="106"/>
      <c r="NJA101" s="106"/>
      <c r="NJB101" s="106"/>
      <c r="NJC101" s="106"/>
      <c r="NJD101" s="106"/>
      <c r="NJE101" s="106"/>
      <c r="NJF101" s="106"/>
      <c r="NJG101" s="106"/>
      <c r="NJH101" s="106"/>
      <c r="NJI101" s="106"/>
      <c r="NJJ101" s="106"/>
      <c r="NJK101" s="106"/>
      <c r="NJL101" s="106"/>
      <c r="NJM101" s="106"/>
      <c r="NJN101" s="106"/>
      <c r="NJO101" s="106"/>
      <c r="NJP101" s="106"/>
      <c r="NJQ101" s="106"/>
      <c r="NJR101" s="106"/>
      <c r="NJS101" s="106"/>
      <c r="NJT101" s="106"/>
      <c r="NJU101" s="106"/>
      <c r="NJV101" s="106"/>
      <c r="NJW101" s="106"/>
      <c r="NJX101" s="106"/>
      <c r="NJY101" s="106"/>
      <c r="NJZ101" s="106"/>
      <c r="NKA101" s="106"/>
      <c r="NKB101" s="106"/>
      <c r="NKC101" s="106"/>
      <c r="NKD101" s="106"/>
      <c r="NKE101" s="106"/>
      <c r="NKF101" s="106"/>
      <c r="NKG101" s="106"/>
      <c r="NKH101" s="106"/>
      <c r="NKI101" s="106"/>
      <c r="NKJ101" s="106"/>
      <c r="NKK101" s="106"/>
      <c r="NKL101" s="106"/>
      <c r="NKM101" s="106"/>
      <c r="NKN101" s="106"/>
      <c r="NKO101" s="106"/>
      <c r="NKP101" s="106"/>
      <c r="NKQ101" s="106"/>
      <c r="NKR101" s="106"/>
      <c r="NKS101" s="106"/>
      <c r="NKT101" s="106"/>
      <c r="NKU101" s="106"/>
      <c r="NKV101" s="106"/>
      <c r="NKW101" s="106"/>
      <c r="NKX101" s="106"/>
      <c r="NKY101" s="106"/>
      <c r="NKZ101" s="106"/>
      <c r="NLA101" s="106"/>
      <c r="NLB101" s="106"/>
      <c r="NLC101" s="106"/>
      <c r="NLD101" s="106"/>
      <c r="NLE101" s="106"/>
      <c r="NLF101" s="106"/>
      <c r="NLG101" s="106"/>
      <c r="NLH101" s="106"/>
      <c r="NLI101" s="106"/>
      <c r="NLJ101" s="106"/>
      <c r="NLK101" s="106"/>
      <c r="NLL101" s="106"/>
      <c r="NLM101" s="106"/>
      <c r="NLN101" s="106"/>
      <c r="NLO101" s="106"/>
      <c r="NLP101" s="106"/>
      <c r="NLQ101" s="106"/>
      <c r="NLR101" s="106"/>
      <c r="NLS101" s="106"/>
      <c r="NLT101" s="106"/>
      <c r="NLU101" s="106"/>
      <c r="NLV101" s="106"/>
      <c r="NLW101" s="106"/>
      <c r="NLX101" s="106"/>
      <c r="NLY101" s="106"/>
      <c r="NLZ101" s="106"/>
      <c r="NMA101" s="106"/>
      <c r="NMB101" s="106"/>
      <c r="NMC101" s="106"/>
      <c r="NMD101" s="106"/>
      <c r="NME101" s="106"/>
      <c r="NMF101" s="106"/>
      <c r="NMG101" s="106"/>
      <c r="NMH101" s="106"/>
      <c r="NMI101" s="106"/>
      <c r="NMJ101" s="106"/>
      <c r="NMK101" s="106"/>
      <c r="NML101" s="106"/>
      <c r="NMM101" s="106"/>
      <c r="NMN101" s="106"/>
      <c r="NMO101" s="106"/>
      <c r="NMP101" s="106"/>
      <c r="NMQ101" s="106"/>
      <c r="NMR101" s="106"/>
      <c r="NMS101" s="106"/>
      <c r="NMT101" s="106"/>
      <c r="NMU101" s="106"/>
      <c r="NMV101" s="106"/>
      <c r="NMW101" s="106"/>
      <c r="NMX101" s="106"/>
      <c r="NMY101" s="106"/>
      <c r="NMZ101" s="106"/>
      <c r="NNA101" s="106"/>
      <c r="NNB101" s="106"/>
      <c r="NNC101" s="106"/>
      <c r="NND101" s="106"/>
      <c r="NNE101" s="106"/>
      <c r="NNF101" s="106"/>
      <c r="NNG101" s="106"/>
      <c r="NNH101" s="106"/>
      <c r="NNI101" s="106"/>
      <c r="NNJ101" s="106"/>
      <c r="NNK101" s="106"/>
      <c r="NNL101" s="106"/>
      <c r="NNM101" s="106"/>
      <c r="NNN101" s="106"/>
      <c r="NNO101" s="106"/>
      <c r="NNP101" s="106"/>
      <c r="NNQ101" s="106"/>
      <c r="NNR101" s="106"/>
      <c r="NNS101" s="106"/>
      <c r="NNT101" s="106"/>
      <c r="NNU101" s="106"/>
      <c r="NNV101" s="106"/>
      <c r="NNW101" s="106"/>
      <c r="NNX101" s="106"/>
      <c r="NNY101" s="106"/>
      <c r="NNZ101" s="106"/>
      <c r="NOA101" s="106"/>
      <c r="NOB101" s="106"/>
      <c r="NOC101" s="106"/>
      <c r="NOD101" s="106"/>
      <c r="NOE101" s="106"/>
      <c r="NOF101" s="106"/>
      <c r="NOG101" s="106"/>
      <c r="NOH101" s="106"/>
      <c r="NOI101" s="106"/>
      <c r="NOJ101" s="106"/>
      <c r="NOK101" s="106"/>
      <c r="NOL101" s="106"/>
      <c r="NOM101" s="106"/>
      <c r="NON101" s="106"/>
      <c r="NOO101" s="106"/>
      <c r="NOP101" s="106"/>
      <c r="NOQ101" s="106"/>
      <c r="NOR101" s="106"/>
      <c r="NOS101" s="106"/>
      <c r="NOT101" s="106"/>
      <c r="NOU101" s="106"/>
      <c r="NOV101" s="106"/>
      <c r="NOW101" s="106"/>
      <c r="NOX101" s="106"/>
      <c r="NOY101" s="106"/>
      <c r="NOZ101" s="106"/>
      <c r="NPA101" s="106"/>
      <c r="NPB101" s="106"/>
      <c r="NPC101" s="106"/>
      <c r="NPD101" s="106"/>
      <c r="NPE101" s="106"/>
      <c r="NPF101" s="106"/>
      <c r="NPG101" s="106"/>
      <c r="NPH101" s="106"/>
      <c r="NPI101" s="106"/>
      <c r="NPJ101" s="106"/>
      <c r="NPK101" s="106"/>
      <c r="NPL101" s="106"/>
      <c r="NPM101" s="106"/>
      <c r="NPN101" s="106"/>
      <c r="NPO101" s="106"/>
      <c r="NPP101" s="106"/>
      <c r="NPQ101" s="106"/>
      <c r="NPR101" s="106"/>
      <c r="NPS101" s="106"/>
      <c r="NPT101" s="106"/>
      <c r="NPU101" s="106"/>
      <c r="NPV101" s="106"/>
      <c r="NPW101" s="106"/>
      <c r="NPX101" s="106"/>
      <c r="NPY101" s="106"/>
      <c r="NPZ101" s="106"/>
      <c r="NQA101" s="106"/>
      <c r="NQB101" s="106"/>
      <c r="NQC101" s="106"/>
      <c r="NQD101" s="106"/>
      <c r="NQE101" s="106"/>
      <c r="NQF101" s="106"/>
      <c r="NQG101" s="106"/>
      <c r="NQH101" s="106"/>
      <c r="NQI101" s="106"/>
      <c r="NQJ101" s="106"/>
      <c r="NQK101" s="106"/>
      <c r="NQL101" s="106"/>
      <c r="NQM101" s="106"/>
      <c r="NQN101" s="106"/>
      <c r="NQO101" s="106"/>
      <c r="NQP101" s="106"/>
      <c r="NQQ101" s="106"/>
      <c r="NQR101" s="106"/>
      <c r="NQS101" s="106"/>
      <c r="NQT101" s="106"/>
      <c r="NQU101" s="106"/>
      <c r="NQV101" s="106"/>
      <c r="NQW101" s="106"/>
      <c r="NQX101" s="106"/>
      <c r="NQY101" s="106"/>
      <c r="NQZ101" s="106"/>
      <c r="NRA101" s="106"/>
      <c r="NRB101" s="106"/>
      <c r="NRC101" s="106"/>
      <c r="NRD101" s="106"/>
      <c r="NRE101" s="106"/>
      <c r="NRF101" s="106"/>
      <c r="NRG101" s="106"/>
      <c r="NRH101" s="106"/>
      <c r="NRI101" s="106"/>
      <c r="NRJ101" s="106"/>
      <c r="NRK101" s="106"/>
      <c r="NRL101" s="106"/>
      <c r="NRM101" s="106"/>
      <c r="NRN101" s="106"/>
      <c r="NRO101" s="106"/>
      <c r="NRP101" s="106"/>
      <c r="NRQ101" s="106"/>
      <c r="NRR101" s="106"/>
      <c r="NRS101" s="106"/>
      <c r="NRT101" s="106"/>
      <c r="NRU101" s="106"/>
      <c r="NRV101" s="106"/>
      <c r="NRW101" s="106"/>
      <c r="NRX101" s="106"/>
      <c r="NRY101" s="106"/>
      <c r="NRZ101" s="106"/>
      <c r="NSA101" s="106"/>
      <c r="NSB101" s="106"/>
      <c r="NSC101" s="106"/>
      <c r="NSD101" s="106"/>
      <c r="NSE101" s="106"/>
      <c r="NSF101" s="106"/>
      <c r="NSG101" s="106"/>
      <c r="NSH101" s="106"/>
      <c r="NSI101" s="106"/>
      <c r="NSJ101" s="106"/>
      <c r="NSK101" s="106"/>
      <c r="NSL101" s="106"/>
      <c r="NSM101" s="106"/>
      <c r="NSN101" s="106"/>
      <c r="NSO101" s="106"/>
      <c r="NSP101" s="106"/>
      <c r="NSQ101" s="106"/>
      <c r="NSR101" s="106"/>
      <c r="NSS101" s="106"/>
      <c r="NST101" s="106"/>
      <c r="NSU101" s="106"/>
      <c r="NSV101" s="106"/>
      <c r="NSW101" s="106"/>
      <c r="NSX101" s="106"/>
      <c r="NSY101" s="106"/>
      <c r="NSZ101" s="106"/>
      <c r="NTA101" s="106"/>
      <c r="NTB101" s="106"/>
      <c r="NTC101" s="106"/>
      <c r="NTD101" s="106"/>
      <c r="NTE101" s="106"/>
      <c r="NTF101" s="106"/>
      <c r="NTG101" s="106"/>
      <c r="NTH101" s="106"/>
      <c r="NTI101" s="106"/>
      <c r="NTJ101" s="106"/>
      <c r="NTK101" s="106"/>
      <c r="NTL101" s="106"/>
      <c r="NTM101" s="106"/>
      <c r="NTN101" s="106"/>
      <c r="NTO101" s="106"/>
      <c r="NTP101" s="106"/>
      <c r="NTQ101" s="106"/>
      <c r="NTR101" s="106"/>
      <c r="NTS101" s="106"/>
      <c r="NTT101" s="106"/>
      <c r="NTU101" s="106"/>
      <c r="NTV101" s="106"/>
      <c r="NTW101" s="106"/>
      <c r="NTX101" s="106"/>
      <c r="NTY101" s="106"/>
      <c r="NTZ101" s="106"/>
      <c r="NUA101" s="106"/>
      <c r="NUB101" s="106"/>
      <c r="NUC101" s="106"/>
      <c r="NUD101" s="106"/>
      <c r="NUE101" s="106"/>
      <c r="NUF101" s="106"/>
      <c r="NUG101" s="106"/>
      <c r="NUH101" s="106"/>
      <c r="NUI101" s="106"/>
      <c r="NUJ101" s="106"/>
      <c r="NUK101" s="106"/>
      <c r="NUL101" s="106"/>
      <c r="NUM101" s="106"/>
      <c r="NUN101" s="106"/>
      <c r="NUO101" s="106"/>
      <c r="NUP101" s="106"/>
      <c r="NUQ101" s="106"/>
      <c r="NUR101" s="106"/>
      <c r="NUS101" s="106"/>
      <c r="NUT101" s="106"/>
      <c r="NUU101" s="106"/>
      <c r="NUV101" s="106"/>
      <c r="NUW101" s="106"/>
      <c r="NUX101" s="106"/>
      <c r="NUY101" s="106"/>
      <c r="NUZ101" s="106"/>
      <c r="NVA101" s="106"/>
      <c r="NVB101" s="106"/>
      <c r="NVC101" s="106"/>
      <c r="NVD101" s="106"/>
      <c r="NVE101" s="106"/>
      <c r="NVF101" s="106"/>
      <c r="NVG101" s="106"/>
      <c r="NVH101" s="106"/>
      <c r="NVI101" s="106"/>
      <c r="NVJ101" s="106"/>
      <c r="NVK101" s="106"/>
      <c r="NVL101" s="106"/>
      <c r="NVM101" s="106"/>
      <c r="NVN101" s="106"/>
      <c r="NVO101" s="106"/>
      <c r="NVP101" s="106"/>
      <c r="NVQ101" s="106"/>
      <c r="NVR101" s="106"/>
      <c r="NVS101" s="106"/>
      <c r="NVT101" s="106"/>
      <c r="NVU101" s="106"/>
      <c r="NVV101" s="106"/>
      <c r="NVW101" s="106"/>
      <c r="NVX101" s="106"/>
      <c r="NVY101" s="106"/>
      <c r="NVZ101" s="106"/>
      <c r="NWA101" s="106"/>
      <c r="NWB101" s="106"/>
      <c r="NWC101" s="106"/>
      <c r="NWD101" s="106"/>
      <c r="NWE101" s="106"/>
      <c r="NWF101" s="106"/>
      <c r="NWG101" s="106"/>
      <c r="NWH101" s="106"/>
      <c r="NWI101" s="106"/>
      <c r="NWJ101" s="106"/>
      <c r="NWK101" s="106"/>
      <c r="NWL101" s="106"/>
      <c r="NWM101" s="106"/>
      <c r="NWN101" s="106"/>
      <c r="NWO101" s="106"/>
      <c r="NWP101" s="106"/>
      <c r="NWQ101" s="106"/>
      <c r="NWR101" s="106"/>
      <c r="NWS101" s="106"/>
      <c r="NWT101" s="106"/>
      <c r="NWU101" s="106"/>
      <c r="NWV101" s="106"/>
      <c r="NWW101" s="106"/>
      <c r="NWX101" s="106"/>
      <c r="NWY101" s="106"/>
      <c r="NWZ101" s="106"/>
      <c r="NXA101" s="106"/>
      <c r="NXB101" s="106"/>
      <c r="NXC101" s="106"/>
      <c r="NXD101" s="106"/>
      <c r="NXE101" s="106"/>
      <c r="NXF101" s="106"/>
      <c r="NXG101" s="106"/>
      <c r="NXH101" s="106"/>
      <c r="NXI101" s="106"/>
      <c r="NXJ101" s="106"/>
      <c r="NXK101" s="106"/>
      <c r="NXL101" s="106"/>
      <c r="NXM101" s="106"/>
      <c r="NXN101" s="106"/>
      <c r="NXO101" s="106"/>
      <c r="NXP101" s="106"/>
      <c r="NXQ101" s="106"/>
      <c r="NXR101" s="106"/>
      <c r="NXS101" s="106"/>
      <c r="NXT101" s="106"/>
      <c r="NXU101" s="106"/>
      <c r="NXV101" s="106"/>
      <c r="NXW101" s="106"/>
      <c r="NXX101" s="106"/>
      <c r="NXY101" s="106"/>
      <c r="NXZ101" s="106"/>
      <c r="NYA101" s="106"/>
      <c r="NYB101" s="106"/>
      <c r="NYC101" s="106"/>
      <c r="NYD101" s="106"/>
      <c r="NYE101" s="106"/>
      <c r="NYF101" s="106"/>
      <c r="NYG101" s="106"/>
      <c r="NYH101" s="106"/>
      <c r="NYI101" s="106"/>
      <c r="NYJ101" s="106"/>
      <c r="NYK101" s="106"/>
      <c r="NYL101" s="106"/>
      <c r="NYM101" s="106"/>
      <c r="NYN101" s="106"/>
      <c r="NYO101" s="106"/>
      <c r="NYP101" s="106"/>
      <c r="NYQ101" s="106"/>
      <c r="NYR101" s="106"/>
      <c r="NYS101" s="106"/>
      <c r="NYT101" s="106"/>
      <c r="NYU101" s="106"/>
      <c r="NYV101" s="106"/>
      <c r="NYW101" s="106"/>
      <c r="NYX101" s="106"/>
      <c r="NYY101" s="106"/>
      <c r="NYZ101" s="106"/>
      <c r="NZA101" s="106"/>
      <c r="NZB101" s="106"/>
      <c r="NZC101" s="106"/>
      <c r="NZD101" s="106"/>
      <c r="NZE101" s="106"/>
      <c r="NZF101" s="106"/>
      <c r="NZG101" s="106"/>
      <c r="NZH101" s="106"/>
      <c r="NZI101" s="106"/>
      <c r="NZJ101" s="106"/>
      <c r="NZK101" s="106"/>
      <c r="NZL101" s="106"/>
      <c r="NZM101" s="106"/>
      <c r="NZN101" s="106"/>
      <c r="NZO101" s="106"/>
      <c r="NZP101" s="106"/>
      <c r="NZQ101" s="106"/>
      <c r="NZR101" s="106"/>
      <c r="NZS101" s="106"/>
      <c r="NZT101" s="106"/>
      <c r="NZU101" s="106"/>
      <c r="NZV101" s="106"/>
      <c r="NZW101" s="106"/>
      <c r="NZX101" s="106"/>
      <c r="NZY101" s="106"/>
      <c r="NZZ101" s="106"/>
      <c r="OAA101" s="106"/>
      <c r="OAB101" s="106"/>
      <c r="OAC101" s="106"/>
      <c r="OAD101" s="106"/>
      <c r="OAE101" s="106"/>
      <c r="OAF101" s="106"/>
      <c r="OAG101" s="106"/>
      <c r="OAH101" s="106"/>
      <c r="OAI101" s="106"/>
      <c r="OAJ101" s="106"/>
      <c r="OAK101" s="106"/>
      <c r="OAL101" s="106"/>
      <c r="OAM101" s="106"/>
      <c r="OAN101" s="106"/>
      <c r="OAO101" s="106"/>
      <c r="OAP101" s="106"/>
      <c r="OAQ101" s="106"/>
      <c r="OAR101" s="106"/>
      <c r="OAS101" s="106"/>
      <c r="OAT101" s="106"/>
      <c r="OAU101" s="106"/>
      <c r="OAV101" s="106"/>
      <c r="OAW101" s="106"/>
      <c r="OAX101" s="106"/>
      <c r="OAY101" s="106"/>
      <c r="OAZ101" s="106"/>
      <c r="OBA101" s="106"/>
      <c r="OBB101" s="106"/>
      <c r="OBC101" s="106"/>
      <c r="OBD101" s="106"/>
      <c r="OBE101" s="106"/>
      <c r="OBF101" s="106"/>
      <c r="OBG101" s="106"/>
      <c r="OBH101" s="106"/>
      <c r="OBI101" s="106"/>
      <c r="OBJ101" s="106"/>
      <c r="OBK101" s="106"/>
      <c r="OBL101" s="106"/>
      <c r="OBM101" s="106"/>
      <c r="OBN101" s="106"/>
      <c r="OBO101" s="106"/>
      <c r="OBP101" s="106"/>
      <c r="OBQ101" s="106"/>
      <c r="OBR101" s="106"/>
      <c r="OBS101" s="106"/>
      <c r="OBT101" s="106"/>
      <c r="OBU101" s="106"/>
      <c r="OBV101" s="106"/>
      <c r="OBW101" s="106"/>
      <c r="OBX101" s="106"/>
      <c r="OBY101" s="106"/>
      <c r="OBZ101" s="106"/>
      <c r="OCA101" s="106"/>
      <c r="OCB101" s="106"/>
      <c r="OCC101" s="106"/>
      <c r="OCD101" s="106"/>
      <c r="OCE101" s="106"/>
      <c r="OCF101" s="106"/>
      <c r="OCG101" s="106"/>
      <c r="OCH101" s="106"/>
      <c r="OCI101" s="106"/>
      <c r="OCJ101" s="106"/>
      <c r="OCK101" s="106"/>
      <c r="OCL101" s="106"/>
      <c r="OCM101" s="106"/>
      <c r="OCN101" s="106"/>
      <c r="OCO101" s="106"/>
      <c r="OCP101" s="106"/>
      <c r="OCQ101" s="106"/>
      <c r="OCR101" s="106"/>
      <c r="OCS101" s="106"/>
      <c r="OCT101" s="106"/>
      <c r="OCU101" s="106"/>
      <c r="OCV101" s="106"/>
      <c r="OCW101" s="106"/>
      <c r="OCX101" s="106"/>
      <c r="OCY101" s="106"/>
      <c r="OCZ101" s="106"/>
      <c r="ODA101" s="106"/>
      <c r="ODB101" s="106"/>
      <c r="ODC101" s="106"/>
      <c r="ODD101" s="106"/>
      <c r="ODE101" s="106"/>
      <c r="ODF101" s="106"/>
      <c r="ODG101" s="106"/>
      <c r="ODH101" s="106"/>
      <c r="ODI101" s="106"/>
      <c r="ODJ101" s="106"/>
      <c r="ODK101" s="106"/>
      <c r="ODL101" s="106"/>
      <c r="ODM101" s="106"/>
      <c r="ODN101" s="106"/>
      <c r="ODO101" s="106"/>
      <c r="ODP101" s="106"/>
      <c r="ODQ101" s="106"/>
      <c r="ODR101" s="106"/>
      <c r="ODS101" s="106"/>
      <c r="ODT101" s="106"/>
      <c r="ODU101" s="106"/>
      <c r="ODV101" s="106"/>
      <c r="ODW101" s="106"/>
      <c r="ODX101" s="106"/>
      <c r="ODY101" s="106"/>
      <c r="ODZ101" s="106"/>
      <c r="OEA101" s="106"/>
      <c r="OEB101" s="106"/>
      <c r="OEC101" s="106"/>
      <c r="OED101" s="106"/>
      <c r="OEE101" s="106"/>
      <c r="OEF101" s="106"/>
      <c r="OEG101" s="106"/>
      <c r="OEH101" s="106"/>
      <c r="OEI101" s="106"/>
      <c r="OEJ101" s="106"/>
      <c r="OEK101" s="106"/>
      <c r="OEL101" s="106"/>
      <c r="OEM101" s="106"/>
      <c r="OEN101" s="106"/>
      <c r="OEO101" s="106"/>
      <c r="OEP101" s="106"/>
      <c r="OEQ101" s="106"/>
      <c r="OER101" s="106"/>
      <c r="OES101" s="106"/>
      <c r="OET101" s="106"/>
      <c r="OEU101" s="106"/>
      <c r="OEV101" s="106"/>
      <c r="OEW101" s="106"/>
      <c r="OEX101" s="106"/>
      <c r="OEY101" s="106"/>
      <c r="OEZ101" s="106"/>
      <c r="OFA101" s="106"/>
      <c r="OFB101" s="106"/>
      <c r="OFC101" s="106"/>
      <c r="OFD101" s="106"/>
      <c r="OFE101" s="106"/>
      <c r="OFF101" s="106"/>
      <c r="OFG101" s="106"/>
      <c r="OFH101" s="106"/>
      <c r="OFI101" s="106"/>
      <c r="OFJ101" s="106"/>
      <c r="OFK101" s="106"/>
      <c r="OFL101" s="106"/>
      <c r="OFM101" s="106"/>
      <c r="OFN101" s="106"/>
      <c r="OFO101" s="106"/>
      <c r="OFP101" s="106"/>
      <c r="OFQ101" s="106"/>
      <c r="OFR101" s="106"/>
      <c r="OFS101" s="106"/>
      <c r="OFT101" s="106"/>
      <c r="OFU101" s="106"/>
      <c r="OFV101" s="106"/>
      <c r="OFW101" s="106"/>
      <c r="OFX101" s="106"/>
      <c r="OFY101" s="106"/>
      <c r="OFZ101" s="106"/>
      <c r="OGA101" s="106"/>
      <c r="OGB101" s="106"/>
      <c r="OGC101" s="106"/>
      <c r="OGD101" s="106"/>
      <c r="OGE101" s="106"/>
      <c r="OGF101" s="106"/>
      <c r="OGG101" s="106"/>
      <c r="OGH101" s="106"/>
      <c r="OGI101" s="106"/>
      <c r="OGJ101" s="106"/>
      <c r="OGK101" s="106"/>
      <c r="OGL101" s="106"/>
      <c r="OGM101" s="106"/>
      <c r="OGN101" s="106"/>
      <c r="OGO101" s="106"/>
      <c r="OGP101" s="106"/>
      <c r="OGQ101" s="106"/>
      <c r="OGR101" s="106"/>
      <c r="OGS101" s="106"/>
      <c r="OGT101" s="106"/>
      <c r="OGU101" s="106"/>
      <c r="OGV101" s="106"/>
      <c r="OGW101" s="106"/>
      <c r="OGX101" s="106"/>
      <c r="OGY101" s="106"/>
      <c r="OGZ101" s="106"/>
      <c r="OHA101" s="106"/>
      <c r="OHB101" s="106"/>
      <c r="OHC101" s="106"/>
      <c r="OHD101" s="106"/>
      <c r="OHE101" s="106"/>
      <c r="OHF101" s="106"/>
      <c r="OHG101" s="106"/>
      <c r="OHH101" s="106"/>
      <c r="OHI101" s="106"/>
      <c r="OHJ101" s="106"/>
      <c r="OHK101" s="106"/>
      <c r="OHL101" s="106"/>
      <c r="OHM101" s="106"/>
      <c r="OHN101" s="106"/>
      <c r="OHO101" s="106"/>
      <c r="OHP101" s="106"/>
      <c r="OHQ101" s="106"/>
      <c r="OHR101" s="106"/>
      <c r="OHS101" s="106"/>
      <c r="OHT101" s="106"/>
      <c r="OHU101" s="106"/>
      <c r="OHV101" s="106"/>
      <c r="OHW101" s="106"/>
      <c r="OHX101" s="106"/>
      <c r="OHY101" s="106"/>
      <c r="OHZ101" s="106"/>
      <c r="OIA101" s="106"/>
      <c r="OIB101" s="106"/>
      <c r="OIC101" s="106"/>
      <c r="OID101" s="106"/>
      <c r="OIE101" s="106"/>
      <c r="OIF101" s="106"/>
      <c r="OIG101" s="106"/>
      <c r="OIH101" s="106"/>
      <c r="OII101" s="106"/>
      <c r="OIJ101" s="106"/>
      <c r="OIK101" s="106"/>
      <c r="OIL101" s="106"/>
      <c r="OIM101" s="106"/>
      <c r="OIN101" s="106"/>
      <c r="OIO101" s="106"/>
      <c r="OIP101" s="106"/>
      <c r="OIQ101" s="106"/>
      <c r="OIR101" s="106"/>
      <c r="OIS101" s="106"/>
      <c r="OIT101" s="106"/>
      <c r="OIU101" s="106"/>
      <c r="OIV101" s="106"/>
      <c r="OIW101" s="106"/>
      <c r="OIX101" s="106"/>
      <c r="OIY101" s="106"/>
      <c r="OIZ101" s="106"/>
      <c r="OJA101" s="106"/>
      <c r="OJB101" s="106"/>
      <c r="OJC101" s="106"/>
      <c r="OJD101" s="106"/>
      <c r="OJE101" s="106"/>
      <c r="OJF101" s="106"/>
      <c r="OJG101" s="106"/>
      <c r="OJH101" s="106"/>
      <c r="OJI101" s="106"/>
      <c r="OJJ101" s="106"/>
      <c r="OJK101" s="106"/>
      <c r="OJL101" s="106"/>
      <c r="OJM101" s="106"/>
      <c r="OJN101" s="106"/>
      <c r="OJO101" s="106"/>
      <c r="OJP101" s="106"/>
      <c r="OJQ101" s="106"/>
      <c r="OJR101" s="106"/>
      <c r="OJS101" s="106"/>
      <c r="OJT101" s="106"/>
      <c r="OJU101" s="106"/>
      <c r="OJV101" s="106"/>
      <c r="OJW101" s="106"/>
      <c r="OJX101" s="106"/>
      <c r="OJY101" s="106"/>
      <c r="OJZ101" s="106"/>
      <c r="OKA101" s="106"/>
      <c r="OKB101" s="106"/>
      <c r="OKC101" s="106"/>
      <c r="OKD101" s="106"/>
      <c r="OKE101" s="106"/>
      <c r="OKF101" s="106"/>
      <c r="OKG101" s="106"/>
      <c r="OKH101" s="106"/>
      <c r="OKI101" s="106"/>
      <c r="OKJ101" s="106"/>
      <c r="OKK101" s="106"/>
      <c r="OKL101" s="106"/>
      <c r="OKM101" s="106"/>
      <c r="OKN101" s="106"/>
      <c r="OKO101" s="106"/>
      <c r="OKP101" s="106"/>
      <c r="OKQ101" s="106"/>
      <c r="OKR101" s="106"/>
      <c r="OKS101" s="106"/>
      <c r="OKT101" s="106"/>
      <c r="OKU101" s="106"/>
      <c r="OKV101" s="106"/>
      <c r="OKW101" s="106"/>
      <c r="OKX101" s="106"/>
      <c r="OKY101" s="106"/>
      <c r="OKZ101" s="106"/>
      <c r="OLA101" s="106"/>
      <c r="OLB101" s="106"/>
      <c r="OLC101" s="106"/>
      <c r="OLD101" s="106"/>
      <c r="OLE101" s="106"/>
      <c r="OLF101" s="106"/>
      <c r="OLG101" s="106"/>
      <c r="OLH101" s="106"/>
      <c r="OLI101" s="106"/>
      <c r="OLJ101" s="106"/>
      <c r="OLK101" s="106"/>
      <c r="OLL101" s="106"/>
      <c r="OLM101" s="106"/>
      <c r="OLN101" s="106"/>
      <c r="OLO101" s="106"/>
      <c r="OLP101" s="106"/>
      <c r="OLQ101" s="106"/>
      <c r="OLR101" s="106"/>
      <c r="OLS101" s="106"/>
      <c r="OLT101" s="106"/>
      <c r="OLU101" s="106"/>
      <c r="OLV101" s="106"/>
      <c r="OLW101" s="106"/>
      <c r="OLX101" s="106"/>
      <c r="OLY101" s="106"/>
      <c r="OLZ101" s="106"/>
      <c r="OMA101" s="106"/>
      <c r="OMB101" s="106"/>
      <c r="OMC101" s="106"/>
      <c r="OMD101" s="106"/>
      <c r="OME101" s="106"/>
      <c r="OMF101" s="106"/>
      <c r="OMG101" s="106"/>
      <c r="OMH101" s="106"/>
      <c r="OMI101" s="106"/>
      <c r="OMJ101" s="106"/>
      <c r="OMK101" s="106"/>
      <c r="OML101" s="106"/>
      <c r="OMM101" s="106"/>
      <c r="OMN101" s="106"/>
      <c r="OMO101" s="106"/>
      <c r="OMP101" s="106"/>
      <c r="OMQ101" s="106"/>
      <c r="OMR101" s="106"/>
      <c r="OMS101" s="106"/>
      <c r="OMT101" s="106"/>
      <c r="OMU101" s="106"/>
      <c r="OMV101" s="106"/>
      <c r="OMW101" s="106"/>
      <c r="OMX101" s="106"/>
      <c r="OMY101" s="106"/>
      <c r="OMZ101" s="106"/>
      <c r="ONA101" s="106"/>
      <c r="ONB101" s="106"/>
      <c r="ONC101" s="106"/>
      <c r="OND101" s="106"/>
      <c r="ONE101" s="106"/>
      <c r="ONF101" s="106"/>
      <c r="ONG101" s="106"/>
      <c r="ONH101" s="106"/>
      <c r="ONI101" s="106"/>
      <c r="ONJ101" s="106"/>
      <c r="ONK101" s="106"/>
      <c r="ONL101" s="106"/>
      <c r="ONM101" s="106"/>
      <c r="ONN101" s="106"/>
      <c r="ONO101" s="106"/>
      <c r="ONP101" s="106"/>
      <c r="ONQ101" s="106"/>
      <c r="ONR101" s="106"/>
      <c r="ONS101" s="106"/>
      <c r="ONT101" s="106"/>
      <c r="ONU101" s="106"/>
      <c r="ONV101" s="106"/>
      <c r="ONW101" s="106"/>
      <c r="ONX101" s="106"/>
      <c r="ONY101" s="106"/>
      <c r="ONZ101" s="106"/>
      <c r="OOA101" s="106"/>
      <c r="OOB101" s="106"/>
      <c r="OOC101" s="106"/>
      <c r="OOD101" s="106"/>
      <c r="OOE101" s="106"/>
      <c r="OOF101" s="106"/>
      <c r="OOG101" s="106"/>
      <c r="OOH101" s="106"/>
      <c r="OOI101" s="106"/>
      <c r="OOJ101" s="106"/>
      <c r="OOK101" s="106"/>
      <c r="OOL101" s="106"/>
      <c r="OOM101" s="106"/>
      <c r="OON101" s="106"/>
      <c r="OOO101" s="106"/>
      <c r="OOP101" s="106"/>
      <c r="OOQ101" s="106"/>
      <c r="OOR101" s="106"/>
      <c r="OOS101" s="106"/>
      <c r="OOT101" s="106"/>
      <c r="OOU101" s="106"/>
      <c r="OOV101" s="106"/>
      <c r="OOW101" s="106"/>
      <c r="OOX101" s="106"/>
      <c r="OOY101" s="106"/>
      <c r="OOZ101" s="106"/>
      <c r="OPA101" s="106"/>
      <c r="OPB101" s="106"/>
      <c r="OPC101" s="106"/>
      <c r="OPD101" s="106"/>
      <c r="OPE101" s="106"/>
      <c r="OPF101" s="106"/>
      <c r="OPG101" s="106"/>
      <c r="OPH101" s="106"/>
      <c r="OPI101" s="106"/>
      <c r="OPJ101" s="106"/>
      <c r="OPK101" s="106"/>
      <c r="OPL101" s="106"/>
      <c r="OPM101" s="106"/>
      <c r="OPN101" s="106"/>
      <c r="OPO101" s="106"/>
      <c r="OPP101" s="106"/>
      <c r="OPQ101" s="106"/>
      <c r="OPR101" s="106"/>
      <c r="OPS101" s="106"/>
      <c r="OPT101" s="106"/>
      <c r="OPU101" s="106"/>
      <c r="OPV101" s="106"/>
      <c r="OPW101" s="106"/>
      <c r="OPX101" s="106"/>
      <c r="OPY101" s="106"/>
      <c r="OPZ101" s="106"/>
      <c r="OQA101" s="106"/>
      <c r="OQB101" s="106"/>
      <c r="OQC101" s="106"/>
      <c r="OQD101" s="106"/>
      <c r="OQE101" s="106"/>
      <c r="OQF101" s="106"/>
      <c r="OQG101" s="106"/>
      <c r="OQH101" s="106"/>
      <c r="OQI101" s="106"/>
      <c r="OQJ101" s="106"/>
      <c r="OQK101" s="106"/>
      <c r="OQL101" s="106"/>
      <c r="OQM101" s="106"/>
      <c r="OQN101" s="106"/>
      <c r="OQO101" s="106"/>
      <c r="OQP101" s="106"/>
      <c r="OQQ101" s="106"/>
      <c r="OQR101" s="106"/>
      <c r="OQS101" s="106"/>
      <c r="OQT101" s="106"/>
      <c r="OQU101" s="106"/>
      <c r="OQV101" s="106"/>
      <c r="OQW101" s="106"/>
      <c r="OQX101" s="106"/>
      <c r="OQY101" s="106"/>
      <c r="OQZ101" s="106"/>
      <c r="ORA101" s="106"/>
      <c r="ORB101" s="106"/>
      <c r="ORC101" s="106"/>
      <c r="ORD101" s="106"/>
      <c r="ORE101" s="106"/>
      <c r="ORF101" s="106"/>
      <c r="ORG101" s="106"/>
      <c r="ORH101" s="106"/>
      <c r="ORI101" s="106"/>
      <c r="ORJ101" s="106"/>
      <c r="ORK101" s="106"/>
      <c r="ORL101" s="106"/>
      <c r="ORM101" s="106"/>
      <c r="ORN101" s="106"/>
      <c r="ORO101" s="106"/>
      <c r="ORP101" s="106"/>
      <c r="ORQ101" s="106"/>
      <c r="ORR101" s="106"/>
      <c r="ORS101" s="106"/>
      <c r="ORT101" s="106"/>
      <c r="ORU101" s="106"/>
      <c r="ORV101" s="106"/>
      <c r="ORW101" s="106"/>
      <c r="ORX101" s="106"/>
      <c r="ORY101" s="106"/>
      <c r="ORZ101" s="106"/>
      <c r="OSA101" s="106"/>
      <c r="OSB101" s="106"/>
      <c r="OSC101" s="106"/>
      <c r="OSD101" s="106"/>
      <c r="OSE101" s="106"/>
      <c r="OSF101" s="106"/>
      <c r="OSG101" s="106"/>
      <c r="OSH101" s="106"/>
      <c r="OSI101" s="106"/>
      <c r="OSJ101" s="106"/>
      <c r="OSK101" s="106"/>
      <c r="OSL101" s="106"/>
      <c r="OSM101" s="106"/>
      <c r="OSN101" s="106"/>
      <c r="OSO101" s="106"/>
      <c r="OSP101" s="106"/>
      <c r="OSQ101" s="106"/>
      <c r="OSR101" s="106"/>
      <c r="OSS101" s="106"/>
      <c r="OST101" s="106"/>
      <c r="OSU101" s="106"/>
      <c r="OSV101" s="106"/>
      <c r="OSW101" s="106"/>
      <c r="OSX101" s="106"/>
      <c r="OSY101" s="106"/>
      <c r="OSZ101" s="106"/>
      <c r="OTA101" s="106"/>
      <c r="OTB101" s="106"/>
      <c r="OTC101" s="106"/>
      <c r="OTD101" s="106"/>
      <c r="OTE101" s="106"/>
      <c r="OTF101" s="106"/>
      <c r="OTG101" s="106"/>
      <c r="OTH101" s="106"/>
      <c r="OTI101" s="106"/>
      <c r="OTJ101" s="106"/>
      <c r="OTK101" s="106"/>
      <c r="OTL101" s="106"/>
      <c r="OTM101" s="106"/>
      <c r="OTN101" s="106"/>
      <c r="OTO101" s="106"/>
      <c r="OTP101" s="106"/>
      <c r="OTQ101" s="106"/>
      <c r="OTR101" s="106"/>
      <c r="OTS101" s="106"/>
      <c r="OTT101" s="106"/>
      <c r="OTU101" s="106"/>
      <c r="OTV101" s="106"/>
      <c r="OTW101" s="106"/>
      <c r="OTX101" s="106"/>
      <c r="OTY101" s="106"/>
      <c r="OTZ101" s="106"/>
      <c r="OUA101" s="106"/>
      <c r="OUB101" s="106"/>
      <c r="OUC101" s="106"/>
      <c r="OUD101" s="106"/>
      <c r="OUE101" s="106"/>
      <c r="OUF101" s="106"/>
      <c r="OUG101" s="106"/>
      <c r="OUH101" s="106"/>
      <c r="OUI101" s="106"/>
      <c r="OUJ101" s="106"/>
      <c r="OUK101" s="106"/>
      <c r="OUL101" s="106"/>
      <c r="OUM101" s="106"/>
      <c r="OUN101" s="106"/>
      <c r="OUO101" s="106"/>
      <c r="OUP101" s="106"/>
      <c r="OUQ101" s="106"/>
      <c r="OUR101" s="106"/>
      <c r="OUS101" s="106"/>
      <c r="OUT101" s="106"/>
      <c r="OUU101" s="106"/>
      <c r="OUV101" s="106"/>
      <c r="OUW101" s="106"/>
      <c r="OUX101" s="106"/>
      <c r="OUY101" s="106"/>
      <c r="OUZ101" s="106"/>
      <c r="OVA101" s="106"/>
      <c r="OVB101" s="106"/>
      <c r="OVC101" s="106"/>
      <c r="OVD101" s="106"/>
      <c r="OVE101" s="106"/>
      <c r="OVF101" s="106"/>
      <c r="OVG101" s="106"/>
      <c r="OVH101" s="106"/>
      <c r="OVI101" s="106"/>
      <c r="OVJ101" s="106"/>
      <c r="OVK101" s="106"/>
      <c r="OVL101" s="106"/>
      <c r="OVM101" s="106"/>
      <c r="OVN101" s="106"/>
      <c r="OVO101" s="106"/>
      <c r="OVP101" s="106"/>
      <c r="OVQ101" s="106"/>
      <c r="OVR101" s="106"/>
      <c r="OVS101" s="106"/>
      <c r="OVT101" s="106"/>
      <c r="OVU101" s="106"/>
      <c r="OVV101" s="106"/>
      <c r="OVW101" s="106"/>
      <c r="OVX101" s="106"/>
      <c r="OVY101" s="106"/>
      <c r="OVZ101" s="106"/>
      <c r="OWA101" s="106"/>
      <c r="OWB101" s="106"/>
      <c r="OWC101" s="106"/>
      <c r="OWD101" s="106"/>
      <c r="OWE101" s="106"/>
      <c r="OWF101" s="106"/>
      <c r="OWG101" s="106"/>
      <c r="OWH101" s="106"/>
      <c r="OWI101" s="106"/>
      <c r="OWJ101" s="106"/>
      <c r="OWK101" s="106"/>
      <c r="OWL101" s="106"/>
      <c r="OWM101" s="106"/>
      <c r="OWN101" s="106"/>
      <c r="OWO101" s="106"/>
      <c r="OWP101" s="106"/>
      <c r="OWQ101" s="106"/>
      <c r="OWR101" s="106"/>
      <c r="OWS101" s="106"/>
      <c r="OWT101" s="106"/>
      <c r="OWU101" s="106"/>
      <c r="OWV101" s="106"/>
      <c r="OWW101" s="106"/>
      <c r="OWX101" s="106"/>
      <c r="OWY101" s="106"/>
      <c r="OWZ101" s="106"/>
      <c r="OXA101" s="106"/>
      <c r="OXB101" s="106"/>
      <c r="OXC101" s="106"/>
      <c r="OXD101" s="106"/>
      <c r="OXE101" s="106"/>
      <c r="OXF101" s="106"/>
      <c r="OXG101" s="106"/>
      <c r="OXH101" s="106"/>
      <c r="OXI101" s="106"/>
      <c r="OXJ101" s="106"/>
      <c r="OXK101" s="106"/>
      <c r="OXL101" s="106"/>
      <c r="OXM101" s="106"/>
      <c r="OXN101" s="106"/>
      <c r="OXO101" s="106"/>
      <c r="OXP101" s="106"/>
      <c r="OXQ101" s="106"/>
      <c r="OXR101" s="106"/>
      <c r="OXS101" s="106"/>
      <c r="OXT101" s="106"/>
      <c r="OXU101" s="106"/>
      <c r="OXV101" s="106"/>
      <c r="OXW101" s="106"/>
      <c r="OXX101" s="106"/>
      <c r="OXY101" s="106"/>
      <c r="OXZ101" s="106"/>
      <c r="OYA101" s="106"/>
      <c r="OYB101" s="106"/>
      <c r="OYC101" s="106"/>
      <c r="OYD101" s="106"/>
      <c r="OYE101" s="106"/>
      <c r="OYF101" s="106"/>
      <c r="OYG101" s="106"/>
      <c r="OYH101" s="106"/>
      <c r="OYI101" s="106"/>
      <c r="OYJ101" s="106"/>
      <c r="OYK101" s="106"/>
      <c r="OYL101" s="106"/>
      <c r="OYM101" s="106"/>
      <c r="OYN101" s="106"/>
      <c r="OYO101" s="106"/>
      <c r="OYP101" s="106"/>
      <c r="OYQ101" s="106"/>
      <c r="OYR101" s="106"/>
      <c r="OYS101" s="106"/>
      <c r="OYT101" s="106"/>
      <c r="OYU101" s="106"/>
      <c r="OYV101" s="106"/>
      <c r="OYW101" s="106"/>
      <c r="OYX101" s="106"/>
      <c r="OYY101" s="106"/>
      <c r="OYZ101" s="106"/>
      <c r="OZA101" s="106"/>
      <c r="OZB101" s="106"/>
      <c r="OZC101" s="106"/>
      <c r="OZD101" s="106"/>
      <c r="OZE101" s="106"/>
      <c r="OZF101" s="106"/>
      <c r="OZG101" s="106"/>
      <c r="OZH101" s="106"/>
      <c r="OZI101" s="106"/>
      <c r="OZJ101" s="106"/>
      <c r="OZK101" s="106"/>
      <c r="OZL101" s="106"/>
      <c r="OZM101" s="106"/>
      <c r="OZN101" s="106"/>
      <c r="OZO101" s="106"/>
      <c r="OZP101" s="106"/>
      <c r="OZQ101" s="106"/>
      <c r="OZR101" s="106"/>
      <c r="OZS101" s="106"/>
      <c r="OZT101" s="106"/>
      <c r="OZU101" s="106"/>
      <c r="OZV101" s="106"/>
      <c r="OZW101" s="106"/>
      <c r="OZX101" s="106"/>
      <c r="OZY101" s="106"/>
      <c r="OZZ101" s="106"/>
      <c r="PAA101" s="106"/>
      <c r="PAB101" s="106"/>
      <c r="PAC101" s="106"/>
      <c r="PAD101" s="106"/>
      <c r="PAE101" s="106"/>
      <c r="PAF101" s="106"/>
      <c r="PAG101" s="106"/>
      <c r="PAH101" s="106"/>
      <c r="PAI101" s="106"/>
      <c r="PAJ101" s="106"/>
      <c r="PAK101" s="106"/>
      <c r="PAL101" s="106"/>
      <c r="PAM101" s="106"/>
      <c r="PAN101" s="106"/>
      <c r="PAO101" s="106"/>
      <c r="PAP101" s="106"/>
      <c r="PAQ101" s="106"/>
      <c r="PAR101" s="106"/>
      <c r="PAS101" s="106"/>
      <c r="PAT101" s="106"/>
      <c r="PAU101" s="106"/>
      <c r="PAV101" s="106"/>
      <c r="PAW101" s="106"/>
      <c r="PAX101" s="106"/>
      <c r="PAY101" s="106"/>
      <c r="PAZ101" s="106"/>
      <c r="PBA101" s="106"/>
      <c r="PBB101" s="106"/>
      <c r="PBC101" s="106"/>
      <c r="PBD101" s="106"/>
      <c r="PBE101" s="106"/>
      <c r="PBF101" s="106"/>
      <c r="PBG101" s="106"/>
      <c r="PBH101" s="106"/>
      <c r="PBI101" s="106"/>
      <c r="PBJ101" s="106"/>
      <c r="PBK101" s="106"/>
      <c r="PBL101" s="106"/>
      <c r="PBM101" s="106"/>
      <c r="PBN101" s="106"/>
      <c r="PBO101" s="106"/>
      <c r="PBP101" s="106"/>
      <c r="PBQ101" s="106"/>
      <c r="PBR101" s="106"/>
      <c r="PBS101" s="106"/>
      <c r="PBT101" s="106"/>
      <c r="PBU101" s="106"/>
      <c r="PBV101" s="106"/>
      <c r="PBW101" s="106"/>
      <c r="PBX101" s="106"/>
      <c r="PBY101" s="106"/>
      <c r="PBZ101" s="106"/>
      <c r="PCA101" s="106"/>
      <c r="PCB101" s="106"/>
      <c r="PCC101" s="106"/>
      <c r="PCD101" s="106"/>
      <c r="PCE101" s="106"/>
      <c r="PCF101" s="106"/>
      <c r="PCG101" s="106"/>
      <c r="PCH101" s="106"/>
      <c r="PCI101" s="106"/>
      <c r="PCJ101" s="106"/>
      <c r="PCK101" s="106"/>
      <c r="PCL101" s="106"/>
      <c r="PCM101" s="106"/>
      <c r="PCN101" s="106"/>
      <c r="PCO101" s="106"/>
      <c r="PCP101" s="106"/>
      <c r="PCQ101" s="106"/>
      <c r="PCR101" s="106"/>
      <c r="PCS101" s="106"/>
      <c r="PCT101" s="106"/>
      <c r="PCU101" s="106"/>
      <c r="PCV101" s="106"/>
      <c r="PCW101" s="106"/>
      <c r="PCX101" s="106"/>
      <c r="PCY101" s="106"/>
      <c r="PCZ101" s="106"/>
      <c r="PDA101" s="106"/>
      <c r="PDB101" s="106"/>
      <c r="PDC101" s="106"/>
      <c r="PDD101" s="106"/>
      <c r="PDE101" s="106"/>
      <c r="PDF101" s="106"/>
      <c r="PDG101" s="106"/>
      <c r="PDH101" s="106"/>
      <c r="PDI101" s="106"/>
      <c r="PDJ101" s="106"/>
      <c r="PDK101" s="106"/>
      <c r="PDL101" s="106"/>
      <c r="PDM101" s="106"/>
      <c r="PDN101" s="106"/>
      <c r="PDO101" s="106"/>
      <c r="PDP101" s="106"/>
      <c r="PDQ101" s="106"/>
      <c r="PDR101" s="106"/>
      <c r="PDS101" s="106"/>
      <c r="PDT101" s="106"/>
      <c r="PDU101" s="106"/>
      <c r="PDV101" s="106"/>
      <c r="PDW101" s="106"/>
      <c r="PDX101" s="106"/>
      <c r="PDY101" s="106"/>
      <c r="PDZ101" s="106"/>
      <c r="PEA101" s="106"/>
      <c r="PEB101" s="106"/>
      <c r="PEC101" s="106"/>
      <c r="PED101" s="106"/>
      <c r="PEE101" s="106"/>
      <c r="PEF101" s="106"/>
      <c r="PEG101" s="106"/>
      <c r="PEH101" s="106"/>
      <c r="PEI101" s="106"/>
      <c r="PEJ101" s="106"/>
      <c r="PEK101" s="106"/>
      <c r="PEL101" s="106"/>
      <c r="PEM101" s="106"/>
      <c r="PEN101" s="106"/>
      <c r="PEO101" s="106"/>
      <c r="PEP101" s="106"/>
      <c r="PEQ101" s="106"/>
      <c r="PER101" s="106"/>
      <c r="PES101" s="106"/>
      <c r="PET101" s="106"/>
      <c r="PEU101" s="106"/>
      <c r="PEV101" s="106"/>
      <c r="PEW101" s="106"/>
      <c r="PEX101" s="106"/>
      <c r="PEY101" s="106"/>
      <c r="PEZ101" s="106"/>
      <c r="PFA101" s="106"/>
      <c r="PFB101" s="106"/>
      <c r="PFC101" s="106"/>
      <c r="PFD101" s="106"/>
      <c r="PFE101" s="106"/>
      <c r="PFF101" s="106"/>
      <c r="PFG101" s="106"/>
      <c r="PFH101" s="106"/>
      <c r="PFI101" s="106"/>
      <c r="PFJ101" s="106"/>
      <c r="PFK101" s="106"/>
      <c r="PFL101" s="106"/>
      <c r="PFM101" s="106"/>
      <c r="PFN101" s="106"/>
      <c r="PFO101" s="106"/>
      <c r="PFP101" s="106"/>
      <c r="PFQ101" s="106"/>
      <c r="PFR101" s="106"/>
      <c r="PFS101" s="106"/>
      <c r="PFT101" s="106"/>
      <c r="PFU101" s="106"/>
      <c r="PFV101" s="106"/>
      <c r="PFW101" s="106"/>
      <c r="PFX101" s="106"/>
      <c r="PFY101" s="106"/>
      <c r="PFZ101" s="106"/>
      <c r="PGA101" s="106"/>
      <c r="PGB101" s="106"/>
      <c r="PGC101" s="106"/>
      <c r="PGD101" s="106"/>
      <c r="PGE101" s="106"/>
      <c r="PGF101" s="106"/>
      <c r="PGG101" s="106"/>
      <c r="PGH101" s="106"/>
      <c r="PGI101" s="106"/>
      <c r="PGJ101" s="106"/>
      <c r="PGK101" s="106"/>
      <c r="PGL101" s="106"/>
      <c r="PGM101" s="106"/>
      <c r="PGN101" s="106"/>
      <c r="PGO101" s="106"/>
      <c r="PGP101" s="106"/>
      <c r="PGQ101" s="106"/>
      <c r="PGR101" s="106"/>
      <c r="PGS101" s="106"/>
      <c r="PGT101" s="106"/>
      <c r="PGU101" s="106"/>
      <c r="PGV101" s="106"/>
      <c r="PGW101" s="106"/>
      <c r="PGX101" s="106"/>
      <c r="PGY101" s="106"/>
      <c r="PGZ101" s="106"/>
      <c r="PHA101" s="106"/>
      <c r="PHB101" s="106"/>
      <c r="PHC101" s="106"/>
      <c r="PHD101" s="106"/>
      <c r="PHE101" s="106"/>
      <c r="PHF101" s="106"/>
      <c r="PHG101" s="106"/>
      <c r="PHH101" s="106"/>
      <c r="PHI101" s="106"/>
      <c r="PHJ101" s="106"/>
      <c r="PHK101" s="106"/>
      <c r="PHL101" s="106"/>
      <c r="PHM101" s="106"/>
      <c r="PHN101" s="106"/>
      <c r="PHO101" s="106"/>
      <c r="PHP101" s="106"/>
      <c r="PHQ101" s="106"/>
      <c r="PHR101" s="106"/>
      <c r="PHS101" s="106"/>
      <c r="PHT101" s="106"/>
      <c r="PHU101" s="106"/>
      <c r="PHV101" s="106"/>
      <c r="PHW101" s="106"/>
      <c r="PHX101" s="106"/>
      <c r="PHY101" s="106"/>
      <c r="PHZ101" s="106"/>
      <c r="PIA101" s="106"/>
      <c r="PIB101" s="106"/>
      <c r="PIC101" s="106"/>
      <c r="PID101" s="106"/>
      <c r="PIE101" s="106"/>
      <c r="PIF101" s="106"/>
      <c r="PIG101" s="106"/>
      <c r="PIH101" s="106"/>
      <c r="PII101" s="106"/>
      <c r="PIJ101" s="106"/>
      <c r="PIK101" s="106"/>
      <c r="PIL101" s="106"/>
      <c r="PIM101" s="106"/>
      <c r="PIN101" s="106"/>
      <c r="PIO101" s="106"/>
      <c r="PIP101" s="106"/>
      <c r="PIQ101" s="106"/>
      <c r="PIR101" s="106"/>
      <c r="PIS101" s="106"/>
      <c r="PIT101" s="106"/>
      <c r="PIU101" s="106"/>
      <c r="PIV101" s="106"/>
      <c r="PIW101" s="106"/>
      <c r="PIX101" s="106"/>
      <c r="PIY101" s="106"/>
      <c r="PIZ101" s="106"/>
      <c r="PJA101" s="106"/>
      <c r="PJB101" s="106"/>
      <c r="PJC101" s="106"/>
      <c r="PJD101" s="106"/>
      <c r="PJE101" s="106"/>
      <c r="PJF101" s="106"/>
      <c r="PJG101" s="106"/>
      <c r="PJH101" s="106"/>
      <c r="PJI101" s="106"/>
      <c r="PJJ101" s="106"/>
      <c r="PJK101" s="106"/>
      <c r="PJL101" s="106"/>
      <c r="PJM101" s="106"/>
      <c r="PJN101" s="106"/>
      <c r="PJO101" s="106"/>
      <c r="PJP101" s="106"/>
      <c r="PJQ101" s="106"/>
      <c r="PJR101" s="106"/>
      <c r="PJS101" s="106"/>
      <c r="PJT101" s="106"/>
      <c r="PJU101" s="106"/>
      <c r="PJV101" s="106"/>
      <c r="PJW101" s="106"/>
      <c r="PJX101" s="106"/>
      <c r="PJY101" s="106"/>
      <c r="PJZ101" s="106"/>
      <c r="PKA101" s="106"/>
      <c r="PKB101" s="106"/>
      <c r="PKC101" s="106"/>
      <c r="PKD101" s="106"/>
      <c r="PKE101" s="106"/>
      <c r="PKF101" s="106"/>
      <c r="PKG101" s="106"/>
      <c r="PKH101" s="106"/>
      <c r="PKI101" s="106"/>
      <c r="PKJ101" s="106"/>
      <c r="PKK101" s="106"/>
      <c r="PKL101" s="106"/>
      <c r="PKM101" s="106"/>
      <c r="PKN101" s="106"/>
      <c r="PKO101" s="106"/>
      <c r="PKP101" s="106"/>
      <c r="PKQ101" s="106"/>
      <c r="PKR101" s="106"/>
      <c r="PKS101" s="106"/>
      <c r="PKT101" s="106"/>
      <c r="PKU101" s="106"/>
      <c r="PKV101" s="106"/>
      <c r="PKW101" s="106"/>
      <c r="PKX101" s="106"/>
      <c r="PKY101" s="106"/>
      <c r="PKZ101" s="106"/>
      <c r="PLA101" s="106"/>
      <c r="PLB101" s="106"/>
      <c r="PLC101" s="106"/>
      <c r="PLD101" s="106"/>
      <c r="PLE101" s="106"/>
      <c r="PLF101" s="106"/>
      <c r="PLG101" s="106"/>
      <c r="PLH101" s="106"/>
      <c r="PLI101" s="106"/>
      <c r="PLJ101" s="106"/>
      <c r="PLK101" s="106"/>
      <c r="PLL101" s="106"/>
      <c r="PLM101" s="106"/>
      <c r="PLN101" s="106"/>
      <c r="PLO101" s="106"/>
      <c r="PLP101" s="106"/>
      <c r="PLQ101" s="106"/>
      <c r="PLR101" s="106"/>
      <c r="PLS101" s="106"/>
      <c r="PLT101" s="106"/>
      <c r="PLU101" s="106"/>
      <c r="PLV101" s="106"/>
      <c r="PLW101" s="106"/>
      <c r="PLX101" s="106"/>
      <c r="PLY101" s="106"/>
      <c r="PLZ101" s="106"/>
      <c r="PMA101" s="106"/>
      <c r="PMB101" s="106"/>
      <c r="PMC101" s="106"/>
      <c r="PMD101" s="106"/>
      <c r="PME101" s="106"/>
      <c r="PMF101" s="106"/>
      <c r="PMG101" s="106"/>
      <c r="PMH101" s="106"/>
      <c r="PMI101" s="106"/>
      <c r="PMJ101" s="106"/>
      <c r="PMK101" s="106"/>
      <c r="PML101" s="106"/>
      <c r="PMM101" s="106"/>
      <c r="PMN101" s="106"/>
      <c r="PMO101" s="106"/>
      <c r="PMP101" s="106"/>
      <c r="PMQ101" s="106"/>
      <c r="PMR101" s="106"/>
      <c r="PMS101" s="106"/>
      <c r="PMT101" s="106"/>
      <c r="PMU101" s="106"/>
      <c r="PMV101" s="106"/>
      <c r="PMW101" s="106"/>
      <c r="PMX101" s="106"/>
      <c r="PMY101" s="106"/>
      <c r="PMZ101" s="106"/>
      <c r="PNA101" s="106"/>
      <c r="PNB101" s="106"/>
      <c r="PNC101" s="106"/>
      <c r="PND101" s="106"/>
      <c r="PNE101" s="106"/>
      <c r="PNF101" s="106"/>
      <c r="PNG101" s="106"/>
      <c r="PNH101" s="106"/>
      <c r="PNI101" s="106"/>
      <c r="PNJ101" s="106"/>
      <c r="PNK101" s="106"/>
      <c r="PNL101" s="106"/>
      <c r="PNM101" s="106"/>
      <c r="PNN101" s="106"/>
      <c r="PNO101" s="106"/>
      <c r="PNP101" s="106"/>
      <c r="PNQ101" s="106"/>
      <c r="PNR101" s="106"/>
      <c r="PNS101" s="106"/>
      <c r="PNT101" s="106"/>
      <c r="PNU101" s="106"/>
      <c r="PNV101" s="106"/>
      <c r="PNW101" s="106"/>
      <c r="PNX101" s="106"/>
      <c r="PNY101" s="106"/>
      <c r="PNZ101" s="106"/>
      <c r="POA101" s="106"/>
      <c r="POB101" s="106"/>
      <c r="POC101" s="106"/>
      <c r="POD101" s="106"/>
      <c r="POE101" s="106"/>
      <c r="POF101" s="106"/>
      <c r="POG101" s="106"/>
      <c r="POH101" s="106"/>
      <c r="POI101" s="106"/>
      <c r="POJ101" s="106"/>
      <c r="POK101" s="106"/>
      <c r="POL101" s="106"/>
      <c r="POM101" s="106"/>
      <c r="PON101" s="106"/>
      <c r="POO101" s="106"/>
      <c r="POP101" s="106"/>
      <c r="POQ101" s="106"/>
      <c r="POR101" s="106"/>
      <c r="POS101" s="106"/>
      <c r="POT101" s="106"/>
      <c r="POU101" s="106"/>
      <c r="POV101" s="106"/>
      <c r="POW101" s="106"/>
      <c r="POX101" s="106"/>
      <c r="POY101" s="106"/>
      <c r="POZ101" s="106"/>
      <c r="PPA101" s="106"/>
      <c r="PPB101" s="106"/>
      <c r="PPC101" s="106"/>
      <c r="PPD101" s="106"/>
      <c r="PPE101" s="106"/>
      <c r="PPF101" s="106"/>
      <c r="PPG101" s="106"/>
      <c r="PPH101" s="106"/>
      <c r="PPI101" s="106"/>
      <c r="PPJ101" s="106"/>
      <c r="PPK101" s="106"/>
      <c r="PPL101" s="106"/>
      <c r="PPM101" s="106"/>
      <c r="PPN101" s="106"/>
      <c r="PPO101" s="106"/>
      <c r="PPP101" s="106"/>
      <c r="PPQ101" s="106"/>
      <c r="PPR101" s="106"/>
      <c r="PPS101" s="106"/>
      <c r="PPT101" s="106"/>
      <c r="PPU101" s="106"/>
      <c r="PPV101" s="106"/>
      <c r="PPW101" s="106"/>
      <c r="PPX101" s="106"/>
      <c r="PPY101" s="106"/>
      <c r="PPZ101" s="106"/>
      <c r="PQA101" s="106"/>
      <c r="PQB101" s="106"/>
      <c r="PQC101" s="106"/>
      <c r="PQD101" s="106"/>
      <c r="PQE101" s="106"/>
      <c r="PQF101" s="106"/>
      <c r="PQG101" s="106"/>
      <c r="PQH101" s="106"/>
      <c r="PQI101" s="106"/>
      <c r="PQJ101" s="106"/>
      <c r="PQK101" s="106"/>
      <c r="PQL101" s="106"/>
      <c r="PQM101" s="106"/>
      <c r="PQN101" s="106"/>
      <c r="PQO101" s="106"/>
      <c r="PQP101" s="106"/>
      <c r="PQQ101" s="106"/>
      <c r="PQR101" s="106"/>
      <c r="PQS101" s="106"/>
      <c r="PQT101" s="106"/>
      <c r="PQU101" s="106"/>
      <c r="PQV101" s="106"/>
      <c r="PQW101" s="106"/>
      <c r="PQX101" s="106"/>
      <c r="PQY101" s="106"/>
      <c r="PQZ101" s="106"/>
      <c r="PRA101" s="106"/>
      <c r="PRB101" s="106"/>
      <c r="PRC101" s="106"/>
      <c r="PRD101" s="106"/>
      <c r="PRE101" s="106"/>
      <c r="PRF101" s="106"/>
      <c r="PRG101" s="106"/>
      <c r="PRH101" s="106"/>
      <c r="PRI101" s="106"/>
      <c r="PRJ101" s="106"/>
      <c r="PRK101" s="106"/>
      <c r="PRL101" s="106"/>
      <c r="PRM101" s="106"/>
      <c r="PRN101" s="106"/>
      <c r="PRO101" s="106"/>
      <c r="PRP101" s="106"/>
      <c r="PRQ101" s="106"/>
      <c r="PRR101" s="106"/>
      <c r="PRS101" s="106"/>
      <c r="PRT101" s="106"/>
      <c r="PRU101" s="106"/>
      <c r="PRV101" s="106"/>
      <c r="PRW101" s="106"/>
      <c r="PRX101" s="106"/>
      <c r="PRY101" s="106"/>
      <c r="PRZ101" s="106"/>
      <c r="PSA101" s="106"/>
      <c r="PSB101" s="106"/>
      <c r="PSC101" s="106"/>
      <c r="PSD101" s="106"/>
      <c r="PSE101" s="106"/>
      <c r="PSF101" s="106"/>
      <c r="PSG101" s="106"/>
      <c r="PSH101" s="106"/>
      <c r="PSI101" s="106"/>
      <c r="PSJ101" s="106"/>
      <c r="PSK101" s="106"/>
      <c r="PSL101" s="106"/>
      <c r="PSM101" s="106"/>
      <c r="PSN101" s="106"/>
      <c r="PSO101" s="106"/>
      <c r="PSP101" s="106"/>
      <c r="PSQ101" s="106"/>
      <c r="PSR101" s="106"/>
      <c r="PSS101" s="106"/>
      <c r="PST101" s="106"/>
      <c r="PSU101" s="106"/>
      <c r="PSV101" s="106"/>
      <c r="PSW101" s="106"/>
      <c r="PSX101" s="106"/>
      <c r="PSY101" s="106"/>
      <c r="PSZ101" s="106"/>
      <c r="PTA101" s="106"/>
      <c r="PTB101" s="106"/>
      <c r="PTC101" s="106"/>
      <c r="PTD101" s="106"/>
      <c r="PTE101" s="106"/>
      <c r="PTF101" s="106"/>
      <c r="PTG101" s="106"/>
      <c r="PTH101" s="106"/>
      <c r="PTI101" s="106"/>
      <c r="PTJ101" s="106"/>
      <c r="PTK101" s="106"/>
      <c r="PTL101" s="106"/>
      <c r="PTM101" s="106"/>
      <c r="PTN101" s="106"/>
      <c r="PTO101" s="106"/>
      <c r="PTP101" s="106"/>
      <c r="PTQ101" s="106"/>
      <c r="PTR101" s="106"/>
      <c r="PTS101" s="106"/>
      <c r="PTT101" s="106"/>
      <c r="PTU101" s="106"/>
      <c r="PTV101" s="106"/>
      <c r="PTW101" s="106"/>
      <c r="PTX101" s="106"/>
      <c r="PTY101" s="106"/>
      <c r="PTZ101" s="106"/>
      <c r="PUA101" s="106"/>
      <c r="PUB101" s="106"/>
      <c r="PUC101" s="106"/>
      <c r="PUD101" s="106"/>
      <c r="PUE101" s="106"/>
      <c r="PUF101" s="106"/>
      <c r="PUG101" s="106"/>
      <c r="PUH101" s="106"/>
      <c r="PUI101" s="106"/>
      <c r="PUJ101" s="106"/>
      <c r="PUK101" s="106"/>
      <c r="PUL101" s="106"/>
      <c r="PUM101" s="106"/>
      <c r="PUN101" s="106"/>
      <c r="PUO101" s="106"/>
      <c r="PUP101" s="106"/>
      <c r="PUQ101" s="106"/>
      <c r="PUR101" s="106"/>
      <c r="PUS101" s="106"/>
      <c r="PUT101" s="106"/>
      <c r="PUU101" s="106"/>
      <c r="PUV101" s="106"/>
      <c r="PUW101" s="106"/>
      <c r="PUX101" s="106"/>
      <c r="PUY101" s="106"/>
      <c r="PUZ101" s="106"/>
      <c r="PVA101" s="106"/>
      <c r="PVB101" s="106"/>
      <c r="PVC101" s="106"/>
      <c r="PVD101" s="106"/>
      <c r="PVE101" s="106"/>
      <c r="PVF101" s="106"/>
      <c r="PVG101" s="106"/>
      <c r="PVH101" s="106"/>
      <c r="PVI101" s="106"/>
      <c r="PVJ101" s="106"/>
      <c r="PVK101" s="106"/>
      <c r="PVL101" s="106"/>
      <c r="PVM101" s="106"/>
      <c r="PVN101" s="106"/>
      <c r="PVO101" s="106"/>
      <c r="PVP101" s="106"/>
      <c r="PVQ101" s="106"/>
      <c r="PVR101" s="106"/>
      <c r="PVS101" s="106"/>
      <c r="PVT101" s="106"/>
      <c r="PVU101" s="106"/>
      <c r="PVV101" s="106"/>
      <c r="PVW101" s="106"/>
      <c r="PVX101" s="106"/>
      <c r="PVY101" s="106"/>
      <c r="PVZ101" s="106"/>
      <c r="PWA101" s="106"/>
      <c r="PWB101" s="106"/>
      <c r="PWC101" s="106"/>
      <c r="PWD101" s="106"/>
      <c r="PWE101" s="106"/>
      <c r="PWF101" s="106"/>
      <c r="PWG101" s="106"/>
      <c r="PWH101" s="106"/>
      <c r="PWI101" s="106"/>
      <c r="PWJ101" s="106"/>
      <c r="PWK101" s="106"/>
      <c r="PWL101" s="106"/>
      <c r="PWM101" s="106"/>
      <c r="PWN101" s="106"/>
      <c r="PWO101" s="106"/>
      <c r="PWP101" s="106"/>
      <c r="PWQ101" s="106"/>
      <c r="PWR101" s="106"/>
      <c r="PWS101" s="106"/>
      <c r="PWT101" s="106"/>
      <c r="PWU101" s="106"/>
      <c r="PWV101" s="106"/>
      <c r="PWW101" s="106"/>
      <c r="PWX101" s="106"/>
      <c r="PWY101" s="106"/>
      <c r="PWZ101" s="106"/>
      <c r="PXA101" s="106"/>
      <c r="PXB101" s="106"/>
      <c r="PXC101" s="106"/>
      <c r="PXD101" s="106"/>
      <c r="PXE101" s="106"/>
      <c r="PXF101" s="106"/>
      <c r="PXG101" s="106"/>
      <c r="PXH101" s="106"/>
      <c r="PXI101" s="106"/>
      <c r="PXJ101" s="106"/>
      <c r="PXK101" s="106"/>
      <c r="PXL101" s="106"/>
      <c r="PXM101" s="106"/>
      <c r="PXN101" s="106"/>
      <c r="PXO101" s="106"/>
      <c r="PXP101" s="106"/>
      <c r="PXQ101" s="106"/>
      <c r="PXR101" s="106"/>
      <c r="PXS101" s="106"/>
      <c r="PXT101" s="106"/>
      <c r="PXU101" s="106"/>
      <c r="PXV101" s="106"/>
      <c r="PXW101" s="106"/>
      <c r="PXX101" s="106"/>
      <c r="PXY101" s="106"/>
      <c r="PXZ101" s="106"/>
      <c r="PYA101" s="106"/>
      <c r="PYB101" s="106"/>
      <c r="PYC101" s="106"/>
      <c r="PYD101" s="106"/>
      <c r="PYE101" s="106"/>
      <c r="PYF101" s="106"/>
      <c r="PYG101" s="106"/>
      <c r="PYH101" s="106"/>
      <c r="PYI101" s="106"/>
      <c r="PYJ101" s="106"/>
      <c r="PYK101" s="106"/>
      <c r="PYL101" s="106"/>
      <c r="PYM101" s="106"/>
      <c r="PYN101" s="106"/>
      <c r="PYO101" s="106"/>
      <c r="PYP101" s="106"/>
      <c r="PYQ101" s="106"/>
      <c r="PYR101" s="106"/>
      <c r="PYS101" s="106"/>
      <c r="PYT101" s="106"/>
      <c r="PYU101" s="106"/>
      <c r="PYV101" s="106"/>
      <c r="PYW101" s="106"/>
      <c r="PYX101" s="106"/>
      <c r="PYY101" s="106"/>
      <c r="PYZ101" s="106"/>
      <c r="PZA101" s="106"/>
      <c r="PZB101" s="106"/>
      <c r="PZC101" s="106"/>
      <c r="PZD101" s="106"/>
      <c r="PZE101" s="106"/>
      <c r="PZF101" s="106"/>
      <c r="PZG101" s="106"/>
      <c r="PZH101" s="106"/>
      <c r="PZI101" s="106"/>
      <c r="PZJ101" s="106"/>
      <c r="PZK101" s="106"/>
      <c r="PZL101" s="106"/>
      <c r="PZM101" s="106"/>
      <c r="PZN101" s="106"/>
      <c r="PZO101" s="106"/>
      <c r="PZP101" s="106"/>
      <c r="PZQ101" s="106"/>
      <c r="PZR101" s="106"/>
      <c r="PZS101" s="106"/>
      <c r="PZT101" s="106"/>
      <c r="PZU101" s="106"/>
      <c r="PZV101" s="106"/>
      <c r="PZW101" s="106"/>
      <c r="PZX101" s="106"/>
      <c r="PZY101" s="106"/>
      <c r="PZZ101" s="106"/>
      <c r="QAA101" s="106"/>
      <c r="QAB101" s="106"/>
      <c r="QAC101" s="106"/>
      <c r="QAD101" s="106"/>
      <c r="QAE101" s="106"/>
      <c r="QAF101" s="106"/>
      <c r="QAG101" s="106"/>
      <c r="QAH101" s="106"/>
      <c r="QAI101" s="106"/>
      <c r="QAJ101" s="106"/>
      <c r="QAK101" s="106"/>
      <c r="QAL101" s="106"/>
      <c r="QAM101" s="106"/>
      <c r="QAN101" s="106"/>
      <c r="QAO101" s="106"/>
      <c r="QAP101" s="106"/>
      <c r="QAQ101" s="106"/>
      <c r="QAR101" s="106"/>
      <c r="QAS101" s="106"/>
      <c r="QAT101" s="106"/>
      <c r="QAU101" s="106"/>
      <c r="QAV101" s="106"/>
      <c r="QAW101" s="106"/>
      <c r="QAX101" s="106"/>
      <c r="QAY101" s="106"/>
      <c r="QAZ101" s="106"/>
      <c r="QBA101" s="106"/>
      <c r="QBB101" s="106"/>
      <c r="QBC101" s="106"/>
      <c r="QBD101" s="106"/>
      <c r="QBE101" s="106"/>
      <c r="QBF101" s="106"/>
      <c r="QBG101" s="106"/>
      <c r="QBH101" s="106"/>
      <c r="QBI101" s="106"/>
      <c r="QBJ101" s="106"/>
      <c r="QBK101" s="106"/>
      <c r="QBL101" s="106"/>
      <c r="QBM101" s="106"/>
      <c r="QBN101" s="106"/>
      <c r="QBO101" s="106"/>
      <c r="QBP101" s="106"/>
      <c r="QBQ101" s="106"/>
      <c r="QBR101" s="106"/>
      <c r="QBS101" s="106"/>
      <c r="QBT101" s="106"/>
      <c r="QBU101" s="106"/>
      <c r="QBV101" s="106"/>
      <c r="QBW101" s="106"/>
      <c r="QBX101" s="106"/>
      <c r="QBY101" s="106"/>
      <c r="QBZ101" s="106"/>
      <c r="QCA101" s="106"/>
      <c r="QCB101" s="106"/>
      <c r="QCC101" s="106"/>
      <c r="QCD101" s="106"/>
      <c r="QCE101" s="106"/>
      <c r="QCF101" s="106"/>
      <c r="QCG101" s="106"/>
      <c r="QCH101" s="106"/>
      <c r="QCI101" s="106"/>
      <c r="QCJ101" s="106"/>
      <c r="QCK101" s="106"/>
      <c r="QCL101" s="106"/>
      <c r="QCM101" s="106"/>
      <c r="QCN101" s="106"/>
      <c r="QCO101" s="106"/>
      <c r="QCP101" s="106"/>
      <c r="QCQ101" s="106"/>
      <c r="QCR101" s="106"/>
      <c r="QCS101" s="106"/>
      <c r="QCT101" s="106"/>
      <c r="QCU101" s="106"/>
      <c r="QCV101" s="106"/>
      <c r="QCW101" s="106"/>
      <c r="QCX101" s="106"/>
      <c r="QCY101" s="106"/>
      <c r="QCZ101" s="106"/>
      <c r="QDA101" s="106"/>
      <c r="QDB101" s="106"/>
      <c r="QDC101" s="106"/>
      <c r="QDD101" s="106"/>
      <c r="QDE101" s="106"/>
      <c r="QDF101" s="106"/>
      <c r="QDG101" s="106"/>
      <c r="QDH101" s="106"/>
      <c r="QDI101" s="106"/>
      <c r="QDJ101" s="106"/>
      <c r="QDK101" s="106"/>
      <c r="QDL101" s="106"/>
      <c r="QDM101" s="106"/>
      <c r="QDN101" s="106"/>
      <c r="QDO101" s="106"/>
      <c r="QDP101" s="106"/>
      <c r="QDQ101" s="106"/>
      <c r="QDR101" s="106"/>
      <c r="QDS101" s="106"/>
      <c r="QDT101" s="106"/>
      <c r="QDU101" s="106"/>
      <c r="QDV101" s="106"/>
      <c r="QDW101" s="106"/>
      <c r="QDX101" s="106"/>
      <c r="QDY101" s="106"/>
      <c r="QDZ101" s="106"/>
      <c r="QEA101" s="106"/>
      <c r="QEB101" s="106"/>
      <c r="QEC101" s="106"/>
      <c r="QED101" s="106"/>
      <c r="QEE101" s="106"/>
      <c r="QEF101" s="106"/>
      <c r="QEG101" s="106"/>
      <c r="QEH101" s="106"/>
      <c r="QEI101" s="106"/>
      <c r="QEJ101" s="106"/>
      <c r="QEK101" s="106"/>
      <c r="QEL101" s="106"/>
      <c r="QEM101" s="106"/>
      <c r="QEN101" s="106"/>
      <c r="QEO101" s="106"/>
      <c r="QEP101" s="106"/>
      <c r="QEQ101" s="106"/>
      <c r="QER101" s="106"/>
      <c r="QES101" s="106"/>
      <c r="QET101" s="106"/>
      <c r="QEU101" s="106"/>
      <c r="QEV101" s="106"/>
      <c r="QEW101" s="106"/>
      <c r="QEX101" s="106"/>
      <c r="QEY101" s="106"/>
      <c r="QEZ101" s="106"/>
      <c r="QFA101" s="106"/>
      <c r="QFB101" s="106"/>
      <c r="QFC101" s="106"/>
      <c r="QFD101" s="106"/>
      <c r="QFE101" s="106"/>
      <c r="QFF101" s="106"/>
      <c r="QFG101" s="106"/>
      <c r="QFH101" s="106"/>
      <c r="QFI101" s="106"/>
      <c r="QFJ101" s="106"/>
      <c r="QFK101" s="106"/>
      <c r="QFL101" s="106"/>
      <c r="QFM101" s="106"/>
      <c r="QFN101" s="106"/>
      <c r="QFO101" s="106"/>
      <c r="QFP101" s="106"/>
      <c r="QFQ101" s="106"/>
      <c r="QFR101" s="106"/>
      <c r="QFS101" s="106"/>
      <c r="QFT101" s="106"/>
      <c r="QFU101" s="106"/>
      <c r="QFV101" s="106"/>
      <c r="QFW101" s="106"/>
      <c r="QFX101" s="106"/>
      <c r="QFY101" s="106"/>
      <c r="QFZ101" s="106"/>
      <c r="QGA101" s="106"/>
      <c r="QGB101" s="106"/>
      <c r="QGC101" s="106"/>
      <c r="QGD101" s="106"/>
      <c r="QGE101" s="106"/>
      <c r="QGF101" s="106"/>
      <c r="QGG101" s="106"/>
      <c r="QGH101" s="106"/>
      <c r="QGI101" s="106"/>
      <c r="QGJ101" s="106"/>
      <c r="QGK101" s="106"/>
      <c r="QGL101" s="106"/>
      <c r="QGM101" s="106"/>
      <c r="QGN101" s="106"/>
      <c r="QGO101" s="106"/>
      <c r="QGP101" s="106"/>
      <c r="QGQ101" s="106"/>
      <c r="QGR101" s="106"/>
      <c r="QGS101" s="106"/>
      <c r="QGT101" s="106"/>
      <c r="QGU101" s="106"/>
      <c r="QGV101" s="106"/>
      <c r="QGW101" s="106"/>
      <c r="QGX101" s="106"/>
      <c r="QGY101" s="106"/>
      <c r="QGZ101" s="106"/>
      <c r="QHA101" s="106"/>
      <c r="QHB101" s="106"/>
      <c r="QHC101" s="106"/>
      <c r="QHD101" s="106"/>
      <c r="QHE101" s="106"/>
      <c r="QHF101" s="106"/>
      <c r="QHG101" s="106"/>
      <c r="QHH101" s="106"/>
      <c r="QHI101" s="106"/>
      <c r="QHJ101" s="106"/>
      <c r="QHK101" s="106"/>
      <c r="QHL101" s="106"/>
      <c r="QHM101" s="106"/>
      <c r="QHN101" s="106"/>
      <c r="QHO101" s="106"/>
      <c r="QHP101" s="106"/>
      <c r="QHQ101" s="106"/>
      <c r="QHR101" s="106"/>
      <c r="QHS101" s="106"/>
      <c r="QHT101" s="106"/>
      <c r="QHU101" s="106"/>
      <c r="QHV101" s="106"/>
      <c r="QHW101" s="106"/>
      <c r="QHX101" s="106"/>
      <c r="QHY101" s="106"/>
      <c r="QHZ101" s="106"/>
      <c r="QIA101" s="106"/>
      <c r="QIB101" s="106"/>
      <c r="QIC101" s="106"/>
      <c r="QID101" s="106"/>
      <c r="QIE101" s="106"/>
      <c r="QIF101" s="106"/>
      <c r="QIG101" s="106"/>
      <c r="QIH101" s="106"/>
      <c r="QII101" s="106"/>
      <c r="QIJ101" s="106"/>
      <c r="QIK101" s="106"/>
      <c r="QIL101" s="106"/>
      <c r="QIM101" s="106"/>
      <c r="QIN101" s="106"/>
      <c r="QIO101" s="106"/>
      <c r="QIP101" s="106"/>
      <c r="QIQ101" s="106"/>
      <c r="QIR101" s="106"/>
      <c r="QIS101" s="106"/>
      <c r="QIT101" s="106"/>
      <c r="QIU101" s="106"/>
      <c r="QIV101" s="106"/>
      <c r="QIW101" s="106"/>
      <c r="QIX101" s="106"/>
      <c r="QIY101" s="106"/>
      <c r="QIZ101" s="106"/>
      <c r="QJA101" s="106"/>
      <c r="QJB101" s="106"/>
      <c r="QJC101" s="106"/>
      <c r="QJD101" s="106"/>
      <c r="QJE101" s="106"/>
      <c r="QJF101" s="106"/>
      <c r="QJG101" s="106"/>
      <c r="QJH101" s="106"/>
      <c r="QJI101" s="106"/>
      <c r="QJJ101" s="106"/>
      <c r="QJK101" s="106"/>
      <c r="QJL101" s="106"/>
      <c r="QJM101" s="106"/>
      <c r="QJN101" s="106"/>
      <c r="QJO101" s="106"/>
      <c r="QJP101" s="106"/>
      <c r="QJQ101" s="106"/>
      <c r="QJR101" s="106"/>
      <c r="QJS101" s="106"/>
      <c r="QJT101" s="106"/>
      <c r="QJU101" s="106"/>
      <c r="QJV101" s="106"/>
      <c r="QJW101" s="106"/>
      <c r="QJX101" s="106"/>
      <c r="QJY101" s="106"/>
      <c r="QJZ101" s="106"/>
      <c r="QKA101" s="106"/>
      <c r="QKB101" s="106"/>
      <c r="QKC101" s="106"/>
      <c r="QKD101" s="106"/>
      <c r="QKE101" s="106"/>
      <c r="QKF101" s="106"/>
      <c r="QKG101" s="106"/>
      <c r="QKH101" s="106"/>
      <c r="QKI101" s="106"/>
      <c r="QKJ101" s="106"/>
      <c r="QKK101" s="106"/>
      <c r="QKL101" s="106"/>
      <c r="QKM101" s="106"/>
      <c r="QKN101" s="106"/>
      <c r="QKO101" s="106"/>
      <c r="QKP101" s="106"/>
      <c r="QKQ101" s="106"/>
      <c r="QKR101" s="106"/>
      <c r="QKS101" s="106"/>
      <c r="QKT101" s="106"/>
      <c r="QKU101" s="106"/>
      <c r="QKV101" s="106"/>
      <c r="QKW101" s="106"/>
      <c r="QKX101" s="106"/>
      <c r="QKY101" s="106"/>
      <c r="QKZ101" s="106"/>
      <c r="QLA101" s="106"/>
      <c r="QLB101" s="106"/>
      <c r="QLC101" s="106"/>
      <c r="QLD101" s="106"/>
      <c r="QLE101" s="106"/>
      <c r="QLF101" s="106"/>
      <c r="QLG101" s="106"/>
      <c r="QLH101" s="106"/>
      <c r="QLI101" s="106"/>
      <c r="QLJ101" s="106"/>
      <c r="QLK101" s="106"/>
      <c r="QLL101" s="106"/>
      <c r="QLM101" s="106"/>
      <c r="QLN101" s="106"/>
      <c r="QLO101" s="106"/>
      <c r="QLP101" s="106"/>
      <c r="QLQ101" s="106"/>
      <c r="QLR101" s="106"/>
      <c r="QLS101" s="106"/>
      <c r="QLT101" s="106"/>
      <c r="QLU101" s="106"/>
      <c r="QLV101" s="106"/>
      <c r="QLW101" s="106"/>
      <c r="QLX101" s="106"/>
      <c r="QLY101" s="106"/>
      <c r="QLZ101" s="106"/>
      <c r="QMA101" s="106"/>
      <c r="QMB101" s="106"/>
      <c r="QMC101" s="106"/>
      <c r="QMD101" s="106"/>
      <c r="QME101" s="106"/>
      <c r="QMF101" s="106"/>
      <c r="QMG101" s="106"/>
      <c r="QMH101" s="106"/>
      <c r="QMI101" s="106"/>
      <c r="QMJ101" s="106"/>
      <c r="QMK101" s="106"/>
      <c r="QML101" s="106"/>
      <c r="QMM101" s="106"/>
      <c r="QMN101" s="106"/>
      <c r="QMO101" s="106"/>
      <c r="QMP101" s="106"/>
      <c r="QMQ101" s="106"/>
      <c r="QMR101" s="106"/>
      <c r="QMS101" s="106"/>
      <c r="QMT101" s="106"/>
      <c r="QMU101" s="106"/>
      <c r="QMV101" s="106"/>
      <c r="QMW101" s="106"/>
      <c r="QMX101" s="106"/>
      <c r="QMY101" s="106"/>
      <c r="QMZ101" s="106"/>
      <c r="QNA101" s="106"/>
      <c r="QNB101" s="106"/>
      <c r="QNC101" s="106"/>
      <c r="QND101" s="106"/>
      <c r="QNE101" s="106"/>
      <c r="QNF101" s="106"/>
      <c r="QNG101" s="106"/>
      <c r="QNH101" s="106"/>
      <c r="QNI101" s="106"/>
      <c r="QNJ101" s="106"/>
      <c r="QNK101" s="106"/>
      <c r="QNL101" s="106"/>
      <c r="QNM101" s="106"/>
      <c r="QNN101" s="106"/>
      <c r="QNO101" s="106"/>
      <c r="QNP101" s="106"/>
      <c r="QNQ101" s="106"/>
      <c r="QNR101" s="106"/>
      <c r="QNS101" s="106"/>
      <c r="QNT101" s="106"/>
      <c r="QNU101" s="106"/>
      <c r="QNV101" s="106"/>
      <c r="QNW101" s="106"/>
      <c r="QNX101" s="106"/>
      <c r="QNY101" s="106"/>
      <c r="QNZ101" s="106"/>
      <c r="QOA101" s="106"/>
      <c r="QOB101" s="106"/>
      <c r="QOC101" s="106"/>
      <c r="QOD101" s="106"/>
      <c r="QOE101" s="106"/>
      <c r="QOF101" s="106"/>
      <c r="QOG101" s="106"/>
      <c r="QOH101" s="106"/>
      <c r="QOI101" s="106"/>
      <c r="QOJ101" s="106"/>
      <c r="QOK101" s="106"/>
      <c r="QOL101" s="106"/>
      <c r="QOM101" s="106"/>
      <c r="QON101" s="106"/>
      <c r="QOO101" s="106"/>
      <c r="QOP101" s="106"/>
      <c r="QOQ101" s="106"/>
      <c r="QOR101" s="106"/>
      <c r="QOS101" s="106"/>
      <c r="QOT101" s="106"/>
      <c r="QOU101" s="106"/>
      <c r="QOV101" s="106"/>
      <c r="QOW101" s="106"/>
      <c r="QOX101" s="106"/>
      <c r="QOY101" s="106"/>
      <c r="QOZ101" s="106"/>
      <c r="QPA101" s="106"/>
      <c r="QPB101" s="106"/>
      <c r="QPC101" s="106"/>
      <c r="QPD101" s="106"/>
      <c r="QPE101" s="106"/>
      <c r="QPF101" s="106"/>
      <c r="QPG101" s="106"/>
      <c r="QPH101" s="106"/>
      <c r="QPI101" s="106"/>
      <c r="QPJ101" s="106"/>
      <c r="QPK101" s="106"/>
      <c r="QPL101" s="106"/>
      <c r="QPM101" s="106"/>
      <c r="QPN101" s="106"/>
      <c r="QPO101" s="106"/>
      <c r="QPP101" s="106"/>
      <c r="QPQ101" s="106"/>
      <c r="QPR101" s="106"/>
      <c r="QPS101" s="106"/>
      <c r="QPT101" s="106"/>
      <c r="QPU101" s="106"/>
      <c r="QPV101" s="106"/>
      <c r="QPW101" s="106"/>
      <c r="QPX101" s="106"/>
      <c r="QPY101" s="106"/>
      <c r="QPZ101" s="106"/>
      <c r="QQA101" s="106"/>
      <c r="QQB101" s="106"/>
      <c r="QQC101" s="106"/>
      <c r="QQD101" s="106"/>
      <c r="QQE101" s="106"/>
      <c r="QQF101" s="106"/>
      <c r="QQG101" s="106"/>
      <c r="QQH101" s="106"/>
      <c r="QQI101" s="106"/>
      <c r="QQJ101" s="106"/>
      <c r="QQK101" s="106"/>
      <c r="QQL101" s="106"/>
      <c r="QQM101" s="106"/>
      <c r="QQN101" s="106"/>
      <c r="QQO101" s="106"/>
      <c r="QQP101" s="106"/>
      <c r="QQQ101" s="106"/>
      <c r="QQR101" s="106"/>
      <c r="QQS101" s="106"/>
      <c r="QQT101" s="106"/>
      <c r="QQU101" s="106"/>
      <c r="QQV101" s="106"/>
      <c r="QQW101" s="106"/>
      <c r="QQX101" s="106"/>
      <c r="QQY101" s="106"/>
      <c r="QQZ101" s="106"/>
      <c r="QRA101" s="106"/>
      <c r="QRB101" s="106"/>
      <c r="QRC101" s="106"/>
      <c r="QRD101" s="106"/>
      <c r="QRE101" s="106"/>
      <c r="QRF101" s="106"/>
      <c r="QRG101" s="106"/>
      <c r="QRH101" s="106"/>
      <c r="QRI101" s="106"/>
      <c r="QRJ101" s="106"/>
      <c r="QRK101" s="106"/>
      <c r="QRL101" s="106"/>
      <c r="QRM101" s="106"/>
      <c r="QRN101" s="106"/>
      <c r="QRO101" s="106"/>
      <c r="QRP101" s="106"/>
      <c r="QRQ101" s="106"/>
      <c r="QRR101" s="106"/>
      <c r="QRS101" s="106"/>
      <c r="QRT101" s="106"/>
      <c r="QRU101" s="106"/>
      <c r="QRV101" s="106"/>
      <c r="QRW101" s="106"/>
      <c r="QRX101" s="106"/>
      <c r="QRY101" s="106"/>
      <c r="QRZ101" s="106"/>
      <c r="QSA101" s="106"/>
      <c r="QSB101" s="106"/>
      <c r="QSC101" s="106"/>
      <c r="QSD101" s="106"/>
      <c r="QSE101" s="106"/>
      <c r="QSF101" s="106"/>
      <c r="QSG101" s="106"/>
      <c r="QSH101" s="106"/>
      <c r="QSI101" s="106"/>
      <c r="QSJ101" s="106"/>
      <c r="QSK101" s="106"/>
      <c r="QSL101" s="106"/>
      <c r="QSM101" s="106"/>
      <c r="QSN101" s="106"/>
      <c r="QSO101" s="106"/>
      <c r="QSP101" s="106"/>
      <c r="QSQ101" s="106"/>
      <c r="QSR101" s="106"/>
      <c r="QSS101" s="106"/>
      <c r="QST101" s="106"/>
      <c r="QSU101" s="106"/>
      <c r="QSV101" s="106"/>
      <c r="QSW101" s="106"/>
      <c r="QSX101" s="106"/>
      <c r="QSY101" s="106"/>
      <c r="QSZ101" s="106"/>
      <c r="QTA101" s="106"/>
      <c r="QTB101" s="106"/>
      <c r="QTC101" s="106"/>
      <c r="QTD101" s="106"/>
      <c r="QTE101" s="106"/>
      <c r="QTF101" s="106"/>
      <c r="QTG101" s="106"/>
      <c r="QTH101" s="106"/>
      <c r="QTI101" s="106"/>
      <c r="QTJ101" s="106"/>
      <c r="QTK101" s="106"/>
      <c r="QTL101" s="106"/>
      <c r="QTM101" s="106"/>
      <c r="QTN101" s="106"/>
      <c r="QTO101" s="106"/>
      <c r="QTP101" s="106"/>
      <c r="QTQ101" s="106"/>
      <c r="QTR101" s="106"/>
      <c r="QTS101" s="106"/>
      <c r="QTT101" s="106"/>
      <c r="QTU101" s="106"/>
      <c r="QTV101" s="106"/>
      <c r="QTW101" s="106"/>
      <c r="QTX101" s="106"/>
      <c r="QTY101" s="106"/>
      <c r="QTZ101" s="106"/>
      <c r="QUA101" s="106"/>
      <c r="QUB101" s="106"/>
      <c r="QUC101" s="106"/>
      <c r="QUD101" s="106"/>
      <c r="QUE101" s="106"/>
      <c r="QUF101" s="106"/>
      <c r="QUG101" s="106"/>
      <c r="QUH101" s="106"/>
      <c r="QUI101" s="106"/>
      <c r="QUJ101" s="106"/>
      <c r="QUK101" s="106"/>
      <c r="QUL101" s="106"/>
      <c r="QUM101" s="106"/>
      <c r="QUN101" s="106"/>
      <c r="QUO101" s="106"/>
      <c r="QUP101" s="106"/>
      <c r="QUQ101" s="106"/>
      <c r="QUR101" s="106"/>
      <c r="QUS101" s="106"/>
      <c r="QUT101" s="106"/>
      <c r="QUU101" s="106"/>
      <c r="QUV101" s="106"/>
      <c r="QUW101" s="106"/>
      <c r="QUX101" s="106"/>
      <c r="QUY101" s="106"/>
      <c r="QUZ101" s="106"/>
      <c r="QVA101" s="106"/>
      <c r="QVB101" s="106"/>
      <c r="QVC101" s="106"/>
      <c r="QVD101" s="106"/>
      <c r="QVE101" s="106"/>
      <c r="QVF101" s="106"/>
      <c r="QVG101" s="106"/>
      <c r="QVH101" s="106"/>
      <c r="QVI101" s="106"/>
      <c r="QVJ101" s="106"/>
      <c r="QVK101" s="106"/>
      <c r="QVL101" s="106"/>
      <c r="QVM101" s="106"/>
      <c r="QVN101" s="106"/>
      <c r="QVO101" s="106"/>
      <c r="QVP101" s="106"/>
      <c r="QVQ101" s="106"/>
      <c r="QVR101" s="106"/>
      <c r="QVS101" s="106"/>
      <c r="QVT101" s="106"/>
      <c r="QVU101" s="106"/>
      <c r="QVV101" s="106"/>
      <c r="QVW101" s="106"/>
      <c r="QVX101" s="106"/>
      <c r="QVY101" s="106"/>
      <c r="QVZ101" s="106"/>
      <c r="QWA101" s="106"/>
      <c r="QWB101" s="106"/>
      <c r="QWC101" s="106"/>
      <c r="QWD101" s="106"/>
      <c r="QWE101" s="106"/>
      <c r="QWF101" s="106"/>
      <c r="QWG101" s="106"/>
      <c r="QWH101" s="106"/>
      <c r="QWI101" s="106"/>
      <c r="QWJ101" s="106"/>
      <c r="QWK101" s="106"/>
      <c r="QWL101" s="106"/>
      <c r="QWM101" s="106"/>
      <c r="QWN101" s="106"/>
      <c r="QWO101" s="106"/>
      <c r="QWP101" s="106"/>
      <c r="QWQ101" s="106"/>
      <c r="QWR101" s="106"/>
      <c r="QWS101" s="106"/>
      <c r="QWT101" s="106"/>
      <c r="QWU101" s="106"/>
      <c r="QWV101" s="106"/>
      <c r="QWW101" s="106"/>
      <c r="QWX101" s="106"/>
      <c r="QWY101" s="106"/>
      <c r="QWZ101" s="106"/>
      <c r="QXA101" s="106"/>
      <c r="QXB101" s="106"/>
      <c r="QXC101" s="106"/>
      <c r="QXD101" s="106"/>
      <c r="QXE101" s="106"/>
      <c r="QXF101" s="106"/>
      <c r="QXG101" s="106"/>
      <c r="QXH101" s="106"/>
      <c r="QXI101" s="106"/>
      <c r="QXJ101" s="106"/>
      <c r="QXK101" s="106"/>
      <c r="QXL101" s="106"/>
      <c r="QXM101" s="106"/>
      <c r="QXN101" s="106"/>
      <c r="QXO101" s="106"/>
      <c r="QXP101" s="106"/>
      <c r="QXQ101" s="106"/>
      <c r="QXR101" s="106"/>
      <c r="QXS101" s="106"/>
      <c r="QXT101" s="106"/>
      <c r="QXU101" s="106"/>
      <c r="QXV101" s="106"/>
      <c r="QXW101" s="106"/>
      <c r="QXX101" s="106"/>
      <c r="QXY101" s="106"/>
      <c r="QXZ101" s="106"/>
      <c r="QYA101" s="106"/>
      <c r="QYB101" s="106"/>
      <c r="QYC101" s="106"/>
      <c r="QYD101" s="106"/>
      <c r="QYE101" s="106"/>
      <c r="QYF101" s="106"/>
      <c r="QYG101" s="106"/>
      <c r="QYH101" s="106"/>
      <c r="QYI101" s="106"/>
      <c r="QYJ101" s="106"/>
      <c r="QYK101" s="106"/>
      <c r="QYL101" s="106"/>
      <c r="QYM101" s="106"/>
      <c r="QYN101" s="106"/>
      <c r="QYO101" s="106"/>
      <c r="QYP101" s="106"/>
      <c r="QYQ101" s="106"/>
      <c r="QYR101" s="106"/>
      <c r="QYS101" s="106"/>
      <c r="QYT101" s="106"/>
      <c r="QYU101" s="106"/>
      <c r="QYV101" s="106"/>
      <c r="QYW101" s="106"/>
      <c r="QYX101" s="106"/>
      <c r="QYY101" s="106"/>
      <c r="QYZ101" s="106"/>
      <c r="QZA101" s="106"/>
      <c r="QZB101" s="106"/>
      <c r="QZC101" s="106"/>
      <c r="QZD101" s="106"/>
      <c r="QZE101" s="106"/>
      <c r="QZF101" s="106"/>
      <c r="QZG101" s="106"/>
      <c r="QZH101" s="106"/>
      <c r="QZI101" s="106"/>
      <c r="QZJ101" s="106"/>
      <c r="QZK101" s="106"/>
      <c r="QZL101" s="106"/>
      <c r="QZM101" s="106"/>
      <c r="QZN101" s="106"/>
      <c r="QZO101" s="106"/>
      <c r="QZP101" s="106"/>
      <c r="QZQ101" s="106"/>
      <c r="QZR101" s="106"/>
      <c r="QZS101" s="106"/>
      <c r="QZT101" s="106"/>
      <c r="QZU101" s="106"/>
      <c r="QZV101" s="106"/>
      <c r="QZW101" s="106"/>
      <c r="QZX101" s="106"/>
      <c r="QZY101" s="106"/>
      <c r="QZZ101" s="106"/>
      <c r="RAA101" s="106"/>
      <c r="RAB101" s="106"/>
      <c r="RAC101" s="106"/>
      <c r="RAD101" s="106"/>
      <c r="RAE101" s="106"/>
      <c r="RAF101" s="106"/>
      <c r="RAG101" s="106"/>
      <c r="RAH101" s="106"/>
      <c r="RAI101" s="106"/>
      <c r="RAJ101" s="106"/>
      <c r="RAK101" s="106"/>
      <c r="RAL101" s="106"/>
      <c r="RAM101" s="106"/>
      <c r="RAN101" s="106"/>
      <c r="RAO101" s="106"/>
      <c r="RAP101" s="106"/>
      <c r="RAQ101" s="106"/>
      <c r="RAR101" s="106"/>
      <c r="RAS101" s="106"/>
      <c r="RAT101" s="106"/>
      <c r="RAU101" s="106"/>
      <c r="RAV101" s="106"/>
      <c r="RAW101" s="106"/>
      <c r="RAX101" s="106"/>
      <c r="RAY101" s="106"/>
      <c r="RAZ101" s="106"/>
      <c r="RBA101" s="106"/>
      <c r="RBB101" s="106"/>
      <c r="RBC101" s="106"/>
      <c r="RBD101" s="106"/>
      <c r="RBE101" s="106"/>
      <c r="RBF101" s="106"/>
      <c r="RBG101" s="106"/>
      <c r="RBH101" s="106"/>
      <c r="RBI101" s="106"/>
      <c r="RBJ101" s="106"/>
      <c r="RBK101" s="106"/>
      <c r="RBL101" s="106"/>
      <c r="RBM101" s="106"/>
      <c r="RBN101" s="106"/>
      <c r="RBO101" s="106"/>
      <c r="RBP101" s="106"/>
      <c r="RBQ101" s="106"/>
      <c r="RBR101" s="106"/>
      <c r="RBS101" s="106"/>
      <c r="RBT101" s="106"/>
      <c r="RBU101" s="106"/>
      <c r="RBV101" s="106"/>
      <c r="RBW101" s="106"/>
      <c r="RBX101" s="106"/>
      <c r="RBY101" s="106"/>
      <c r="RBZ101" s="106"/>
      <c r="RCA101" s="106"/>
      <c r="RCB101" s="106"/>
      <c r="RCC101" s="106"/>
      <c r="RCD101" s="106"/>
      <c r="RCE101" s="106"/>
      <c r="RCF101" s="106"/>
      <c r="RCG101" s="106"/>
      <c r="RCH101" s="106"/>
      <c r="RCI101" s="106"/>
      <c r="RCJ101" s="106"/>
      <c r="RCK101" s="106"/>
      <c r="RCL101" s="106"/>
      <c r="RCM101" s="106"/>
      <c r="RCN101" s="106"/>
      <c r="RCO101" s="106"/>
      <c r="RCP101" s="106"/>
      <c r="RCQ101" s="106"/>
      <c r="RCR101" s="106"/>
      <c r="RCS101" s="106"/>
      <c r="RCT101" s="106"/>
      <c r="RCU101" s="106"/>
      <c r="RCV101" s="106"/>
      <c r="RCW101" s="106"/>
      <c r="RCX101" s="106"/>
      <c r="RCY101" s="106"/>
      <c r="RCZ101" s="106"/>
      <c r="RDA101" s="106"/>
      <c r="RDB101" s="106"/>
      <c r="RDC101" s="106"/>
      <c r="RDD101" s="106"/>
      <c r="RDE101" s="106"/>
      <c r="RDF101" s="106"/>
      <c r="RDG101" s="106"/>
      <c r="RDH101" s="106"/>
      <c r="RDI101" s="106"/>
      <c r="RDJ101" s="106"/>
      <c r="RDK101" s="106"/>
      <c r="RDL101" s="106"/>
      <c r="RDM101" s="106"/>
      <c r="RDN101" s="106"/>
      <c r="RDO101" s="106"/>
      <c r="RDP101" s="106"/>
      <c r="RDQ101" s="106"/>
      <c r="RDR101" s="106"/>
      <c r="RDS101" s="106"/>
      <c r="RDT101" s="106"/>
      <c r="RDU101" s="106"/>
      <c r="RDV101" s="106"/>
      <c r="RDW101" s="106"/>
      <c r="RDX101" s="106"/>
      <c r="RDY101" s="106"/>
      <c r="RDZ101" s="106"/>
      <c r="REA101" s="106"/>
      <c r="REB101" s="106"/>
      <c r="REC101" s="106"/>
      <c r="RED101" s="106"/>
      <c r="REE101" s="106"/>
      <c r="REF101" s="106"/>
      <c r="REG101" s="106"/>
      <c r="REH101" s="106"/>
      <c r="REI101" s="106"/>
      <c r="REJ101" s="106"/>
      <c r="REK101" s="106"/>
      <c r="REL101" s="106"/>
      <c r="REM101" s="106"/>
      <c r="REN101" s="106"/>
      <c r="REO101" s="106"/>
      <c r="REP101" s="106"/>
      <c r="REQ101" s="106"/>
      <c r="RER101" s="106"/>
      <c r="RES101" s="106"/>
      <c r="RET101" s="106"/>
      <c r="REU101" s="106"/>
      <c r="REV101" s="106"/>
      <c r="REW101" s="106"/>
      <c r="REX101" s="106"/>
      <c r="REY101" s="106"/>
      <c r="REZ101" s="106"/>
      <c r="RFA101" s="106"/>
      <c r="RFB101" s="106"/>
      <c r="RFC101" s="106"/>
      <c r="RFD101" s="106"/>
      <c r="RFE101" s="106"/>
      <c r="RFF101" s="106"/>
      <c r="RFG101" s="106"/>
      <c r="RFH101" s="106"/>
      <c r="RFI101" s="106"/>
      <c r="RFJ101" s="106"/>
      <c r="RFK101" s="106"/>
      <c r="RFL101" s="106"/>
      <c r="RFM101" s="106"/>
      <c r="RFN101" s="106"/>
      <c r="RFO101" s="106"/>
      <c r="RFP101" s="106"/>
      <c r="RFQ101" s="106"/>
      <c r="RFR101" s="106"/>
      <c r="RFS101" s="106"/>
      <c r="RFT101" s="106"/>
      <c r="RFU101" s="106"/>
      <c r="RFV101" s="106"/>
      <c r="RFW101" s="106"/>
      <c r="RFX101" s="106"/>
      <c r="RFY101" s="106"/>
      <c r="RFZ101" s="106"/>
      <c r="RGA101" s="106"/>
      <c r="RGB101" s="106"/>
      <c r="RGC101" s="106"/>
      <c r="RGD101" s="106"/>
      <c r="RGE101" s="106"/>
      <c r="RGF101" s="106"/>
      <c r="RGG101" s="106"/>
      <c r="RGH101" s="106"/>
      <c r="RGI101" s="106"/>
      <c r="RGJ101" s="106"/>
      <c r="RGK101" s="106"/>
      <c r="RGL101" s="106"/>
      <c r="RGM101" s="106"/>
      <c r="RGN101" s="106"/>
      <c r="RGO101" s="106"/>
      <c r="RGP101" s="106"/>
      <c r="RGQ101" s="106"/>
      <c r="RGR101" s="106"/>
      <c r="RGS101" s="106"/>
      <c r="RGT101" s="106"/>
      <c r="RGU101" s="106"/>
      <c r="RGV101" s="106"/>
      <c r="RGW101" s="106"/>
      <c r="RGX101" s="106"/>
      <c r="RGY101" s="106"/>
      <c r="RGZ101" s="106"/>
      <c r="RHA101" s="106"/>
      <c r="RHB101" s="106"/>
      <c r="RHC101" s="106"/>
      <c r="RHD101" s="106"/>
      <c r="RHE101" s="106"/>
      <c r="RHF101" s="106"/>
      <c r="RHG101" s="106"/>
      <c r="RHH101" s="106"/>
      <c r="RHI101" s="106"/>
      <c r="RHJ101" s="106"/>
      <c r="RHK101" s="106"/>
      <c r="RHL101" s="106"/>
      <c r="RHM101" s="106"/>
      <c r="RHN101" s="106"/>
      <c r="RHO101" s="106"/>
      <c r="RHP101" s="106"/>
      <c r="RHQ101" s="106"/>
      <c r="RHR101" s="106"/>
      <c r="RHS101" s="106"/>
      <c r="RHT101" s="106"/>
      <c r="RHU101" s="106"/>
      <c r="RHV101" s="106"/>
      <c r="RHW101" s="106"/>
      <c r="RHX101" s="106"/>
      <c r="RHY101" s="106"/>
      <c r="RHZ101" s="106"/>
      <c r="RIA101" s="106"/>
      <c r="RIB101" s="106"/>
      <c r="RIC101" s="106"/>
      <c r="RID101" s="106"/>
      <c r="RIE101" s="106"/>
      <c r="RIF101" s="106"/>
      <c r="RIG101" s="106"/>
      <c r="RIH101" s="106"/>
      <c r="RII101" s="106"/>
      <c r="RIJ101" s="106"/>
      <c r="RIK101" s="106"/>
      <c r="RIL101" s="106"/>
      <c r="RIM101" s="106"/>
      <c r="RIN101" s="106"/>
      <c r="RIO101" s="106"/>
      <c r="RIP101" s="106"/>
      <c r="RIQ101" s="106"/>
      <c r="RIR101" s="106"/>
      <c r="RIS101" s="106"/>
      <c r="RIT101" s="106"/>
      <c r="RIU101" s="106"/>
      <c r="RIV101" s="106"/>
      <c r="RIW101" s="106"/>
      <c r="RIX101" s="106"/>
      <c r="RIY101" s="106"/>
      <c r="RIZ101" s="106"/>
      <c r="RJA101" s="106"/>
      <c r="RJB101" s="106"/>
      <c r="RJC101" s="106"/>
      <c r="RJD101" s="106"/>
      <c r="RJE101" s="106"/>
      <c r="RJF101" s="106"/>
      <c r="RJG101" s="106"/>
      <c r="RJH101" s="106"/>
      <c r="RJI101" s="106"/>
      <c r="RJJ101" s="106"/>
      <c r="RJK101" s="106"/>
      <c r="RJL101" s="106"/>
      <c r="RJM101" s="106"/>
      <c r="RJN101" s="106"/>
      <c r="RJO101" s="106"/>
      <c r="RJP101" s="106"/>
      <c r="RJQ101" s="106"/>
      <c r="RJR101" s="106"/>
      <c r="RJS101" s="106"/>
      <c r="RJT101" s="106"/>
      <c r="RJU101" s="106"/>
      <c r="RJV101" s="106"/>
      <c r="RJW101" s="106"/>
      <c r="RJX101" s="106"/>
      <c r="RJY101" s="106"/>
      <c r="RJZ101" s="106"/>
      <c r="RKA101" s="106"/>
      <c r="RKB101" s="106"/>
      <c r="RKC101" s="106"/>
      <c r="RKD101" s="106"/>
      <c r="RKE101" s="106"/>
      <c r="RKF101" s="106"/>
      <c r="RKG101" s="106"/>
      <c r="RKH101" s="106"/>
      <c r="RKI101" s="106"/>
      <c r="RKJ101" s="106"/>
      <c r="RKK101" s="106"/>
      <c r="RKL101" s="106"/>
      <c r="RKM101" s="106"/>
      <c r="RKN101" s="106"/>
      <c r="RKO101" s="106"/>
      <c r="RKP101" s="106"/>
      <c r="RKQ101" s="106"/>
      <c r="RKR101" s="106"/>
      <c r="RKS101" s="106"/>
      <c r="RKT101" s="106"/>
      <c r="RKU101" s="106"/>
      <c r="RKV101" s="106"/>
      <c r="RKW101" s="106"/>
      <c r="RKX101" s="106"/>
      <c r="RKY101" s="106"/>
      <c r="RKZ101" s="106"/>
      <c r="RLA101" s="106"/>
      <c r="RLB101" s="106"/>
      <c r="RLC101" s="106"/>
      <c r="RLD101" s="106"/>
      <c r="RLE101" s="106"/>
      <c r="RLF101" s="106"/>
      <c r="RLG101" s="106"/>
      <c r="RLH101" s="106"/>
      <c r="RLI101" s="106"/>
      <c r="RLJ101" s="106"/>
      <c r="RLK101" s="106"/>
      <c r="RLL101" s="106"/>
      <c r="RLM101" s="106"/>
      <c r="RLN101" s="106"/>
      <c r="RLO101" s="106"/>
      <c r="RLP101" s="106"/>
      <c r="RLQ101" s="106"/>
      <c r="RLR101" s="106"/>
      <c r="RLS101" s="106"/>
      <c r="RLT101" s="106"/>
      <c r="RLU101" s="106"/>
      <c r="RLV101" s="106"/>
      <c r="RLW101" s="106"/>
      <c r="RLX101" s="106"/>
      <c r="RLY101" s="106"/>
      <c r="RLZ101" s="106"/>
      <c r="RMA101" s="106"/>
      <c r="RMB101" s="106"/>
      <c r="RMC101" s="106"/>
      <c r="RMD101" s="106"/>
      <c r="RME101" s="106"/>
      <c r="RMF101" s="106"/>
      <c r="RMG101" s="106"/>
      <c r="RMH101" s="106"/>
      <c r="RMI101" s="106"/>
      <c r="RMJ101" s="106"/>
      <c r="RMK101" s="106"/>
      <c r="RML101" s="106"/>
      <c r="RMM101" s="106"/>
      <c r="RMN101" s="106"/>
      <c r="RMO101" s="106"/>
      <c r="RMP101" s="106"/>
      <c r="RMQ101" s="106"/>
      <c r="RMR101" s="106"/>
      <c r="RMS101" s="106"/>
      <c r="RMT101" s="106"/>
      <c r="RMU101" s="106"/>
      <c r="RMV101" s="106"/>
      <c r="RMW101" s="106"/>
      <c r="RMX101" s="106"/>
      <c r="RMY101" s="106"/>
      <c r="RMZ101" s="106"/>
      <c r="RNA101" s="106"/>
      <c r="RNB101" s="106"/>
      <c r="RNC101" s="106"/>
      <c r="RND101" s="106"/>
      <c r="RNE101" s="106"/>
      <c r="RNF101" s="106"/>
      <c r="RNG101" s="106"/>
      <c r="RNH101" s="106"/>
      <c r="RNI101" s="106"/>
      <c r="RNJ101" s="106"/>
      <c r="RNK101" s="106"/>
      <c r="RNL101" s="106"/>
      <c r="RNM101" s="106"/>
      <c r="RNN101" s="106"/>
      <c r="RNO101" s="106"/>
      <c r="RNP101" s="106"/>
      <c r="RNQ101" s="106"/>
      <c r="RNR101" s="106"/>
      <c r="RNS101" s="106"/>
      <c r="RNT101" s="106"/>
      <c r="RNU101" s="106"/>
      <c r="RNV101" s="106"/>
      <c r="RNW101" s="106"/>
      <c r="RNX101" s="106"/>
      <c r="RNY101" s="106"/>
      <c r="RNZ101" s="106"/>
      <c r="ROA101" s="106"/>
      <c r="ROB101" s="106"/>
      <c r="ROC101" s="106"/>
      <c r="ROD101" s="106"/>
      <c r="ROE101" s="106"/>
      <c r="ROF101" s="106"/>
      <c r="ROG101" s="106"/>
      <c r="ROH101" s="106"/>
      <c r="ROI101" s="106"/>
      <c r="ROJ101" s="106"/>
      <c r="ROK101" s="106"/>
      <c r="ROL101" s="106"/>
      <c r="ROM101" s="106"/>
      <c r="RON101" s="106"/>
      <c r="ROO101" s="106"/>
      <c r="ROP101" s="106"/>
      <c r="ROQ101" s="106"/>
      <c r="ROR101" s="106"/>
      <c r="ROS101" s="106"/>
      <c r="ROT101" s="106"/>
      <c r="ROU101" s="106"/>
      <c r="ROV101" s="106"/>
      <c r="ROW101" s="106"/>
      <c r="ROX101" s="106"/>
      <c r="ROY101" s="106"/>
      <c r="ROZ101" s="106"/>
      <c r="RPA101" s="106"/>
      <c r="RPB101" s="106"/>
      <c r="RPC101" s="106"/>
      <c r="RPD101" s="106"/>
      <c r="RPE101" s="106"/>
      <c r="RPF101" s="106"/>
      <c r="RPG101" s="106"/>
      <c r="RPH101" s="106"/>
      <c r="RPI101" s="106"/>
      <c r="RPJ101" s="106"/>
      <c r="RPK101" s="106"/>
      <c r="RPL101" s="106"/>
      <c r="RPM101" s="106"/>
      <c r="RPN101" s="106"/>
      <c r="RPO101" s="106"/>
      <c r="RPP101" s="106"/>
      <c r="RPQ101" s="106"/>
      <c r="RPR101" s="106"/>
      <c r="RPS101" s="106"/>
      <c r="RPT101" s="106"/>
      <c r="RPU101" s="106"/>
      <c r="RPV101" s="106"/>
      <c r="RPW101" s="106"/>
      <c r="RPX101" s="106"/>
      <c r="RPY101" s="106"/>
      <c r="RPZ101" s="106"/>
      <c r="RQA101" s="106"/>
      <c r="RQB101" s="106"/>
      <c r="RQC101" s="106"/>
      <c r="RQD101" s="106"/>
      <c r="RQE101" s="106"/>
      <c r="RQF101" s="106"/>
      <c r="RQG101" s="106"/>
      <c r="RQH101" s="106"/>
      <c r="RQI101" s="106"/>
      <c r="RQJ101" s="106"/>
      <c r="RQK101" s="106"/>
      <c r="RQL101" s="106"/>
      <c r="RQM101" s="106"/>
      <c r="RQN101" s="106"/>
      <c r="RQO101" s="106"/>
      <c r="RQP101" s="106"/>
      <c r="RQQ101" s="106"/>
      <c r="RQR101" s="106"/>
      <c r="RQS101" s="106"/>
      <c r="RQT101" s="106"/>
      <c r="RQU101" s="106"/>
      <c r="RQV101" s="106"/>
      <c r="RQW101" s="106"/>
      <c r="RQX101" s="106"/>
      <c r="RQY101" s="106"/>
      <c r="RQZ101" s="106"/>
      <c r="RRA101" s="106"/>
      <c r="RRB101" s="106"/>
      <c r="RRC101" s="106"/>
      <c r="RRD101" s="106"/>
      <c r="RRE101" s="106"/>
      <c r="RRF101" s="106"/>
      <c r="RRG101" s="106"/>
      <c r="RRH101" s="106"/>
      <c r="RRI101" s="106"/>
      <c r="RRJ101" s="106"/>
      <c r="RRK101" s="106"/>
      <c r="RRL101" s="106"/>
      <c r="RRM101" s="106"/>
      <c r="RRN101" s="106"/>
      <c r="RRO101" s="106"/>
      <c r="RRP101" s="106"/>
      <c r="RRQ101" s="106"/>
      <c r="RRR101" s="106"/>
      <c r="RRS101" s="106"/>
      <c r="RRT101" s="106"/>
      <c r="RRU101" s="106"/>
      <c r="RRV101" s="106"/>
      <c r="RRW101" s="106"/>
      <c r="RRX101" s="106"/>
      <c r="RRY101" s="106"/>
      <c r="RRZ101" s="106"/>
      <c r="RSA101" s="106"/>
      <c r="RSB101" s="106"/>
      <c r="RSC101" s="106"/>
      <c r="RSD101" s="106"/>
      <c r="RSE101" s="106"/>
      <c r="RSF101" s="106"/>
      <c r="RSG101" s="106"/>
      <c r="RSH101" s="106"/>
      <c r="RSI101" s="106"/>
      <c r="RSJ101" s="106"/>
      <c r="RSK101" s="106"/>
      <c r="RSL101" s="106"/>
      <c r="RSM101" s="106"/>
      <c r="RSN101" s="106"/>
      <c r="RSO101" s="106"/>
      <c r="RSP101" s="106"/>
      <c r="RSQ101" s="106"/>
      <c r="RSR101" s="106"/>
      <c r="RSS101" s="106"/>
      <c r="RST101" s="106"/>
      <c r="RSU101" s="106"/>
      <c r="RSV101" s="106"/>
      <c r="RSW101" s="106"/>
      <c r="RSX101" s="106"/>
      <c r="RSY101" s="106"/>
      <c r="RSZ101" s="106"/>
      <c r="RTA101" s="106"/>
      <c r="RTB101" s="106"/>
      <c r="RTC101" s="106"/>
      <c r="RTD101" s="106"/>
      <c r="RTE101" s="106"/>
      <c r="RTF101" s="106"/>
      <c r="RTG101" s="106"/>
      <c r="RTH101" s="106"/>
      <c r="RTI101" s="106"/>
      <c r="RTJ101" s="106"/>
      <c r="RTK101" s="106"/>
      <c r="RTL101" s="106"/>
      <c r="RTM101" s="106"/>
      <c r="RTN101" s="106"/>
      <c r="RTO101" s="106"/>
      <c r="RTP101" s="106"/>
      <c r="RTQ101" s="106"/>
      <c r="RTR101" s="106"/>
      <c r="RTS101" s="106"/>
      <c r="RTT101" s="106"/>
      <c r="RTU101" s="106"/>
      <c r="RTV101" s="106"/>
      <c r="RTW101" s="106"/>
      <c r="RTX101" s="106"/>
      <c r="RTY101" s="106"/>
      <c r="RTZ101" s="106"/>
      <c r="RUA101" s="106"/>
      <c r="RUB101" s="106"/>
      <c r="RUC101" s="106"/>
      <c r="RUD101" s="106"/>
      <c r="RUE101" s="106"/>
      <c r="RUF101" s="106"/>
      <c r="RUG101" s="106"/>
      <c r="RUH101" s="106"/>
      <c r="RUI101" s="106"/>
      <c r="RUJ101" s="106"/>
      <c r="RUK101" s="106"/>
      <c r="RUL101" s="106"/>
      <c r="RUM101" s="106"/>
      <c r="RUN101" s="106"/>
      <c r="RUO101" s="106"/>
      <c r="RUP101" s="106"/>
      <c r="RUQ101" s="106"/>
      <c r="RUR101" s="106"/>
      <c r="RUS101" s="106"/>
      <c r="RUT101" s="106"/>
      <c r="RUU101" s="106"/>
      <c r="RUV101" s="106"/>
      <c r="RUW101" s="106"/>
      <c r="RUX101" s="106"/>
      <c r="RUY101" s="106"/>
      <c r="RUZ101" s="106"/>
      <c r="RVA101" s="106"/>
      <c r="RVB101" s="106"/>
      <c r="RVC101" s="106"/>
      <c r="RVD101" s="106"/>
      <c r="RVE101" s="106"/>
      <c r="RVF101" s="106"/>
      <c r="RVG101" s="106"/>
      <c r="RVH101" s="106"/>
      <c r="RVI101" s="106"/>
      <c r="RVJ101" s="106"/>
      <c r="RVK101" s="106"/>
      <c r="RVL101" s="106"/>
      <c r="RVM101" s="106"/>
      <c r="RVN101" s="106"/>
      <c r="RVO101" s="106"/>
      <c r="RVP101" s="106"/>
      <c r="RVQ101" s="106"/>
      <c r="RVR101" s="106"/>
      <c r="RVS101" s="106"/>
      <c r="RVT101" s="106"/>
      <c r="RVU101" s="106"/>
      <c r="RVV101" s="106"/>
      <c r="RVW101" s="106"/>
      <c r="RVX101" s="106"/>
      <c r="RVY101" s="106"/>
      <c r="RVZ101" s="106"/>
      <c r="RWA101" s="106"/>
      <c r="RWB101" s="106"/>
      <c r="RWC101" s="106"/>
      <c r="RWD101" s="106"/>
      <c r="RWE101" s="106"/>
      <c r="RWF101" s="106"/>
      <c r="RWG101" s="106"/>
      <c r="RWH101" s="106"/>
      <c r="RWI101" s="106"/>
      <c r="RWJ101" s="106"/>
      <c r="RWK101" s="106"/>
      <c r="RWL101" s="106"/>
      <c r="RWM101" s="106"/>
      <c r="RWN101" s="106"/>
      <c r="RWO101" s="106"/>
      <c r="RWP101" s="106"/>
      <c r="RWQ101" s="106"/>
      <c r="RWR101" s="106"/>
      <c r="RWS101" s="106"/>
      <c r="RWT101" s="106"/>
      <c r="RWU101" s="106"/>
      <c r="RWV101" s="106"/>
      <c r="RWW101" s="106"/>
      <c r="RWX101" s="106"/>
      <c r="RWY101" s="106"/>
      <c r="RWZ101" s="106"/>
      <c r="RXA101" s="106"/>
      <c r="RXB101" s="106"/>
      <c r="RXC101" s="106"/>
      <c r="RXD101" s="106"/>
      <c r="RXE101" s="106"/>
      <c r="RXF101" s="106"/>
      <c r="RXG101" s="106"/>
      <c r="RXH101" s="106"/>
      <c r="RXI101" s="106"/>
      <c r="RXJ101" s="106"/>
      <c r="RXK101" s="106"/>
      <c r="RXL101" s="106"/>
      <c r="RXM101" s="106"/>
      <c r="RXN101" s="106"/>
      <c r="RXO101" s="106"/>
      <c r="RXP101" s="106"/>
      <c r="RXQ101" s="106"/>
      <c r="RXR101" s="106"/>
      <c r="RXS101" s="106"/>
      <c r="RXT101" s="106"/>
      <c r="RXU101" s="106"/>
      <c r="RXV101" s="106"/>
      <c r="RXW101" s="106"/>
      <c r="RXX101" s="106"/>
      <c r="RXY101" s="106"/>
      <c r="RXZ101" s="106"/>
      <c r="RYA101" s="106"/>
      <c r="RYB101" s="106"/>
      <c r="RYC101" s="106"/>
      <c r="RYD101" s="106"/>
      <c r="RYE101" s="106"/>
      <c r="RYF101" s="106"/>
      <c r="RYG101" s="106"/>
      <c r="RYH101" s="106"/>
      <c r="RYI101" s="106"/>
      <c r="RYJ101" s="106"/>
      <c r="RYK101" s="106"/>
      <c r="RYL101" s="106"/>
      <c r="RYM101" s="106"/>
      <c r="RYN101" s="106"/>
      <c r="RYO101" s="106"/>
      <c r="RYP101" s="106"/>
      <c r="RYQ101" s="106"/>
      <c r="RYR101" s="106"/>
      <c r="RYS101" s="106"/>
      <c r="RYT101" s="106"/>
      <c r="RYU101" s="106"/>
      <c r="RYV101" s="106"/>
      <c r="RYW101" s="106"/>
      <c r="RYX101" s="106"/>
      <c r="RYY101" s="106"/>
      <c r="RYZ101" s="106"/>
      <c r="RZA101" s="106"/>
      <c r="RZB101" s="106"/>
      <c r="RZC101" s="106"/>
      <c r="RZD101" s="106"/>
      <c r="RZE101" s="106"/>
      <c r="RZF101" s="106"/>
      <c r="RZG101" s="106"/>
      <c r="RZH101" s="106"/>
      <c r="RZI101" s="106"/>
      <c r="RZJ101" s="106"/>
      <c r="RZK101" s="106"/>
      <c r="RZL101" s="106"/>
      <c r="RZM101" s="106"/>
      <c r="RZN101" s="106"/>
      <c r="RZO101" s="106"/>
      <c r="RZP101" s="106"/>
      <c r="RZQ101" s="106"/>
      <c r="RZR101" s="106"/>
      <c r="RZS101" s="106"/>
      <c r="RZT101" s="106"/>
      <c r="RZU101" s="106"/>
      <c r="RZV101" s="106"/>
      <c r="RZW101" s="106"/>
      <c r="RZX101" s="106"/>
      <c r="RZY101" s="106"/>
      <c r="RZZ101" s="106"/>
      <c r="SAA101" s="106"/>
      <c r="SAB101" s="106"/>
      <c r="SAC101" s="106"/>
      <c r="SAD101" s="106"/>
      <c r="SAE101" s="106"/>
      <c r="SAF101" s="106"/>
      <c r="SAG101" s="106"/>
      <c r="SAH101" s="106"/>
      <c r="SAI101" s="106"/>
      <c r="SAJ101" s="106"/>
      <c r="SAK101" s="106"/>
      <c r="SAL101" s="106"/>
      <c r="SAM101" s="106"/>
      <c r="SAN101" s="106"/>
      <c r="SAO101" s="106"/>
      <c r="SAP101" s="106"/>
      <c r="SAQ101" s="106"/>
      <c r="SAR101" s="106"/>
      <c r="SAS101" s="106"/>
      <c r="SAT101" s="106"/>
      <c r="SAU101" s="106"/>
      <c r="SAV101" s="106"/>
      <c r="SAW101" s="106"/>
      <c r="SAX101" s="106"/>
      <c r="SAY101" s="106"/>
      <c r="SAZ101" s="106"/>
      <c r="SBA101" s="106"/>
      <c r="SBB101" s="106"/>
      <c r="SBC101" s="106"/>
      <c r="SBD101" s="106"/>
      <c r="SBE101" s="106"/>
      <c r="SBF101" s="106"/>
      <c r="SBG101" s="106"/>
      <c r="SBH101" s="106"/>
      <c r="SBI101" s="106"/>
      <c r="SBJ101" s="106"/>
      <c r="SBK101" s="106"/>
      <c r="SBL101" s="106"/>
      <c r="SBM101" s="106"/>
      <c r="SBN101" s="106"/>
      <c r="SBO101" s="106"/>
      <c r="SBP101" s="106"/>
      <c r="SBQ101" s="106"/>
      <c r="SBR101" s="106"/>
      <c r="SBS101" s="106"/>
      <c r="SBT101" s="106"/>
      <c r="SBU101" s="106"/>
      <c r="SBV101" s="106"/>
      <c r="SBW101" s="106"/>
      <c r="SBX101" s="106"/>
      <c r="SBY101" s="106"/>
      <c r="SBZ101" s="106"/>
      <c r="SCA101" s="106"/>
      <c r="SCB101" s="106"/>
      <c r="SCC101" s="106"/>
      <c r="SCD101" s="106"/>
      <c r="SCE101" s="106"/>
      <c r="SCF101" s="106"/>
      <c r="SCG101" s="106"/>
      <c r="SCH101" s="106"/>
      <c r="SCI101" s="106"/>
      <c r="SCJ101" s="106"/>
      <c r="SCK101" s="106"/>
      <c r="SCL101" s="106"/>
      <c r="SCM101" s="106"/>
      <c r="SCN101" s="106"/>
      <c r="SCO101" s="106"/>
      <c r="SCP101" s="106"/>
      <c r="SCQ101" s="106"/>
      <c r="SCR101" s="106"/>
      <c r="SCS101" s="106"/>
      <c r="SCT101" s="106"/>
      <c r="SCU101" s="106"/>
      <c r="SCV101" s="106"/>
      <c r="SCW101" s="106"/>
      <c r="SCX101" s="106"/>
      <c r="SCY101" s="106"/>
      <c r="SCZ101" s="106"/>
      <c r="SDA101" s="106"/>
      <c r="SDB101" s="106"/>
      <c r="SDC101" s="106"/>
      <c r="SDD101" s="106"/>
      <c r="SDE101" s="106"/>
      <c r="SDF101" s="106"/>
      <c r="SDG101" s="106"/>
      <c r="SDH101" s="106"/>
      <c r="SDI101" s="106"/>
      <c r="SDJ101" s="106"/>
      <c r="SDK101" s="106"/>
      <c r="SDL101" s="106"/>
      <c r="SDM101" s="106"/>
      <c r="SDN101" s="106"/>
      <c r="SDO101" s="106"/>
      <c r="SDP101" s="106"/>
      <c r="SDQ101" s="106"/>
      <c r="SDR101" s="106"/>
      <c r="SDS101" s="106"/>
      <c r="SDT101" s="106"/>
      <c r="SDU101" s="106"/>
      <c r="SDV101" s="106"/>
      <c r="SDW101" s="106"/>
      <c r="SDX101" s="106"/>
      <c r="SDY101" s="106"/>
      <c r="SDZ101" s="106"/>
      <c r="SEA101" s="106"/>
      <c r="SEB101" s="106"/>
      <c r="SEC101" s="106"/>
      <c r="SED101" s="106"/>
      <c r="SEE101" s="106"/>
      <c r="SEF101" s="106"/>
      <c r="SEG101" s="106"/>
      <c r="SEH101" s="106"/>
      <c r="SEI101" s="106"/>
      <c r="SEJ101" s="106"/>
      <c r="SEK101" s="106"/>
      <c r="SEL101" s="106"/>
      <c r="SEM101" s="106"/>
      <c r="SEN101" s="106"/>
      <c r="SEO101" s="106"/>
      <c r="SEP101" s="106"/>
      <c r="SEQ101" s="106"/>
      <c r="SER101" s="106"/>
      <c r="SES101" s="106"/>
      <c r="SET101" s="106"/>
      <c r="SEU101" s="106"/>
      <c r="SEV101" s="106"/>
      <c r="SEW101" s="106"/>
      <c r="SEX101" s="106"/>
      <c r="SEY101" s="106"/>
      <c r="SEZ101" s="106"/>
      <c r="SFA101" s="106"/>
      <c r="SFB101" s="106"/>
      <c r="SFC101" s="106"/>
      <c r="SFD101" s="106"/>
      <c r="SFE101" s="106"/>
      <c r="SFF101" s="106"/>
      <c r="SFG101" s="106"/>
      <c r="SFH101" s="106"/>
      <c r="SFI101" s="106"/>
      <c r="SFJ101" s="106"/>
      <c r="SFK101" s="106"/>
      <c r="SFL101" s="106"/>
      <c r="SFM101" s="106"/>
      <c r="SFN101" s="106"/>
      <c r="SFO101" s="106"/>
      <c r="SFP101" s="106"/>
      <c r="SFQ101" s="106"/>
      <c r="SFR101" s="106"/>
      <c r="SFS101" s="106"/>
      <c r="SFT101" s="106"/>
      <c r="SFU101" s="106"/>
      <c r="SFV101" s="106"/>
      <c r="SFW101" s="106"/>
      <c r="SFX101" s="106"/>
      <c r="SFY101" s="106"/>
      <c r="SFZ101" s="106"/>
      <c r="SGA101" s="106"/>
      <c r="SGB101" s="106"/>
      <c r="SGC101" s="106"/>
      <c r="SGD101" s="106"/>
      <c r="SGE101" s="106"/>
      <c r="SGF101" s="106"/>
      <c r="SGG101" s="106"/>
      <c r="SGH101" s="106"/>
      <c r="SGI101" s="106"/>
      <c r="SGJ101" s="106"/>
      <c r="SGK101" s="106"/>
      <c r="SGL101" s="106"/>
      <c r="SGM101" s="106"/>
      <c r="SGN101" s="106"/>
      <c r="SGO101" s="106"/>
      <c r="SGP101" s="106"/>
      <c r="SGQ101" s="106"/>
      <c r="SGR101" s="106"/>
      <c r="SGS101" s="106"/>
      <c r="SGT101" s="106"/>
      <c r="SGU101" s="106"/>
      <c r="SGV101" s="106"/>
      <c r="SGW101" s="106"/>
      <c r="SGX101" s="106"/>
      <c r="SGY101" s="106"/>
      <c r="SGZ101" s="106"/>
      <c r="SHA101" s="106"/>
      <c r="SHB101" s="106"/>
      <c r="SHC101" s="106"/>
      <c r="SHD101" s="106"/>
      <c r="SHE101" s="106"/>
      <c r="SHF101" s="106"/>
      <c r="SHG101" s="106"/>
      <c r="SHH101" s="106"/>
      <c r="SHI101" s="106"/>
      <c r="SHJ101" s="106"/>
      <c r="SHK101" s="106"/>
      <c r="SHL101" s="106"/>
      <c r="SHM101" s="106"/>
      <c r="SHN101" s="106"/>
      <c r="SHO101" s="106"/>
      <c r="SHP101" s="106"/>
      <c r="SHQ101" s="106"/>
      <c r="SHR101" s="106"/>
      <c r="SHS101" s="106"/>
      <c r="SHT101" s="106"/>
      <c r="SHU101" s="106"/>
      <c r="SHV101" s="106"/>
      <c r="SHW101" s="106"/>
      <c r="SHX101" s="106"/>
      <c r="SHY101" s="106"/>
      <c r="SHZ101" s="106"/>
      <c r="SIA101" s="106"/>
      <c r="SIB101" s="106"/>
      <c r="SIC101" s="106"/>
      <c r="SID101" s="106"/>
      <c r="SIE101" s="106"/>
      <c r="SIF101" s="106"/>
      <c r="SIG101" s="106"/>
      <c r="SIH101" s="106"/>
      <c r="SII101" s="106"/>
      <c r="SIJ101" s="106"/>
      <c r="SIK101" s="106"/>
      <c r="SIL101" s="106"/>
      <c r="SIM101" s="106"/>
      <c r="SIN101" s="106"/>
      <c r="SIO101" s="106"/>
      <c r="SIP101" s="106"/>
      <c r="SIQ101" s="106"/>
      <c r="SIR101" s="106"/>
      <c r="SIS101" s="106"/>
      <c r="SIT101" s="106"/>
      <c r="SIU101" s="106"/>
      <c r="SIV101" s="106"/>
      <c r="SIW101" s="106"/>
      <c r="SIX101" s="106"/>
      <c r="SIY101" s="106"/>
      <c r="SIZ101" s="106"/>
      <c r="SJA101" s="106"/>
      <c r="SJB101" s="106"/>
      <c r="SJC101" s="106"/>
      <c r="SJD101" s="106"/>
      <c r="SJE101" s="106"/>
      <c r="SJF101" s="106"/>
      <c r="SJG101" s="106"/>
      <c r="SJH101" s="106"/>
      <c r="SJI101" s="106"/>
      <c r="SJJ101" s="106"/>
      <c r="SJK101" s="106"/>
      <c r="SJL101" s="106"/>
      <c r="SJM101" s="106"/>
      <c r="SJN101" s="106"/>
      <c r="SJO101" s="106"/>
      <c r="SJP101" s="106"/>
      <c r="SJQ101" s="106"/>
      <c r="SJR101" s="106"/>
      <c r="SJS101" s="106"/>
      <c r="SJT101" s="106"/>
      <c r="SJU101" s="106"/>
      <c r="SJV101" s="106"/>
      <c r="SJW101" s="106"/>
      <c r="SJX101" s="106"/>
      <c r="SJY101" s="106"/>
      <c r="SJZ101" s="106"/>
      <c r="SKA101" s="106"/>
      <c r="SKB101" s="106"/>
      <c r="SKC101" s="106"/>
      <c r="SKD101" s="106"/>
      <c r="SKE101" s="106"/>
      <c r="SKF101" s="106"/>
      <c r="SKG101" s="106"/>
      <c r="SKH101" s="106"/>
      <c r="SKI101" s="106"/>
      <c r="SKJ101" s="106"/>
      <c r="SKK101" s="106"/>
      <c r="SKL101" s="106"/>
      <c r="SKM101" s="106"/>
      <c r="SKN101" s="106"/>
      <c r="SKO101" s="106"/>
      <c r="SKP101" s="106"/>
      <c r="SKQ101" s="106"/>
      <c r="SKR101" s="106"/>
      <c r="SKS101" s="106"/>
      <c r="SKT101" s="106"/>
      <c r="SKU101" s="106"/>
      <c r="SKV101" s="106"/>
      <c r="SKW101" s="106"/>
      <c r="SKX101" s="106"/>
      <c r="SKY101" s="106"/>
      <c r="SKZ101" s="106"/>
      <c r="SLA101" s="106"/>
      <c r="SLB101" s="106"/>
      <c r="SLC101" s="106"/>
      <c r="SLD101" s="106"/>
      <c r="SLE101" s="106"/>
      <c r="SLF101" s="106"/>
      <c r="SLG101" s="106"/>
      <c r="SLH101" s="106"/>
      <c r="SLI101" s="106"/>
      <c r="SLJ101" s="106"/>
      <c r="SLK101" s="106"/>
      <c r="SLL101" s="106"/>
      <c r="SLM101" s="106"/>
      <c r="SLN101" s="106"/>
      <c r="SLO101" s="106"/>
      <c r="SLP101" s="106"/>
      <c r="SLQ101" s="106"/>
      <c r="SLR101" s="106"/>
      <c r="SLS101" s="106"/>
      <c r="SLT101" s="106"/>
      <c r="SLU101" s="106"/>
      <c r="SLV101" s="106"/>
      <c r="SLW101" s="106"/>
      <c r="SLX101" s="106"/>
      <c r="SLY101" s="106"/>
      <c r="SLZ101" s="106"/>
      <c r="SMA101" s="106"/>
      <c r="SMB101" s="106"/>
      <c r="SMC101" s="106"/>
      <c r="SMD101" s="106"/>
      <c r="SME101" s="106"/>
      <c r="SMF101" s="106"/>
      <c r="SMG101" s="106"/>
      <c r="SMH101" s="106"/>
      <c r="SMI101" s="106"/>
      <c r="SMJ101" s="106"/>
      <c r="SMK101" s="106"/>
      <c r="SML101" s="106"/>
      <c r="SMM101" s="106"/>
      <c r="SMN101" s="106"/>
      <c r="SMO101" s="106"/>
      <c r="SMP101" s="106"/>
      <c r="SMQ101" s="106"/>
      <c r="SMR101" s="106"/>
      <c r="SMS101" s="106"/>
      <c r="SMT101" s="106"/>
      <c r="SMU101" s="106"/>
      <c r="SMV101" s="106"/>
      <c r="SMW101" s="106"/>
      <c r="SMX101" s="106"/>
      <c r="SMY101" s="106"/>
      <c r="SMZ101" s="106"/>
      <c r="SNA101" s="106"/>
      <c r="SNB101" s="106"/>
      <c r="SNC101" s="106"/>
      <c r="SND101" s="106"/>
      <c r="SNE101" s="106"/>
      <c r="SNF101" s="106"/>
      <c r="SNG101" s="106"/>
      <c r="SNH101" s="106"/>
      <c r="SNI101" s="106"/>
      <c r="SNJ101" s="106"/>
      <c r="SNK101" s="106"/>
      <c r="SNL101" s="106"/>
      <c r="SNM101" s="106"/>
      <c r="SNN101" s="106"/>
      <c r="SNO101" s="106"/>
      <c r="SNP101" s="106"/>
      <c r="SNQ101" s="106"/>
      <c r="SNR101" s="106"/>
      <c r="SNS101" s="106"/>
      <c r="SNT101" s="106"/>
      <c r="SNU101" s="106"/>
      <c r="SNV101" s="106"/>
      <c r="SNW101" s="106"/>
      <c r="SNX101" s="106"/>
      <c r="SNY101" s="106"/>
      <c r="SNZ101" s="106"/>
      <c r="SOA101" s="106"/>
      <c r="SOB101" s="106"/>
      <c r="SOC101" s="106"/>
      <c r="SOD101" s="106"/>
      <c r="SOE101" s="106"/>
      <c r="SOF101" s="106"/>
      <c r="SOG101" s="106"/>
      <c r="SOH101" s="106"/>
      <c r="SOI101" s="106"/>
      <c r="SOJ101" s="106"/>
      <c r="SOK101" s="106"/>
      <c r="SOL101" s="106"/>
      <c r="SOM101" s="106"/>
      <c r="SON101" s="106"/>
      <c r="SOO101" s="106"/>
      <c r="SOP101" s="106"/>
      <c r="SOQ101" s="106"/>
      <c r="SOR101" s="106"/>
      <c r="SOS101" s="106"/>
      <c r="SOT101" s="106"/>
      <c r="SOU101" s="106"/>
      <c r="SOV101" s="106"/>
      <c r="SOW101" s="106"/>
      <c r="SOX101" s="106"/>
      <c r="SOY101" s="106"/>
      <c r="SOZ101" s="106"/>
      <c r="SPA101" s="106"/>
      <c r="SPB101" s="106"/>
      <c r="SPC101" s="106"/>
      <c r="SPD101" s="106"/>
      <c r="SPE101" s="106"/>
      <c r="SPF101" s="106"/>
      <c r="SPG101" s="106"/>
      <c r="SPH101" s="106"/>
      <c r="SPI101" s="106"/>
      <c r="SPJ101" s="106"/>
      <c r="SPK101" s="106"/>
      <c r="SPL101" s="106"/>
      <c r="SPM101" s="106"/>
      <c r="SPN101" s="106"/>
      <c r="SPO101" s="106"/>
      <c r="SPP101" s="106"/>
      <c r="SPQ101" s="106"/>
      <c r="SPR101" s="106"/>
      <c r="SPS101" s="106"/>
      <c r="SPT101" s="106"/>
      <c r="SPU101" s="106"/>
      <c r="SPV101" s="106"/>
      <c r="SPW101" s="106"/>
      <c r="SPX101" s="106"/>
      <c r="SPY101" s="106"/>
      <c r="SPZ101" s="106"/>
      <c r="SQA101" s="106"/>
      <c r="SQB101" s="106"/>
      <c r="SQC101" s="106"/>
      <c r="SQD101" s="106"/>
      <c r="SQE101" s="106"/>
      <c r="SQF101" s="106"/>
      <c r="SQG101" s="106"/>
      <c r="SQH101" s="106"/>
      <c r="SQI101" s="106"/>
      <c r="SQJ101" s="106"/>
      <c r="SQK101" s="106"/>
      <c r="SQL101" s="106"/>
      <c r="SQM101" s="106"/>
      <c r="SQN101" s="106"/>
      <c r="SQO101" s="106"/>
      <c r="SQP101" s="106"/>
      <c r="SQQ101" s="106"/>
      <c r="SQR101" s="106"/>
      <c r="SQS101" s="106"/>
      <c r="SQT101" s="106"/>
      <c r="SQU101" s="106"/>
      <c r="SQV101" s="106"/>
      <c r="SQW101" s="106"/>
      <c r="SQX101" s="106"/>
      <c r="SQY101" s="106"/>
      <c r="SQZ101" s="106"/>
      <c r="SRA101" s="106"/>
      <c r="SRB101" s="106"/>
      <c r="SRC101" s="106"/>
      <c r="SRD101" s="106"/>
      <c r="SRE101" s="106"/>
      <c r="SRF101" s="106"/>
      <c r="SRG101" s="106"/>
      <c r="SRH101" s="106"/>
      <c r="SRI101" s="106"/>
      <c r="SRJ101" s="106"/>
      <c r="SRK101" s="106"/>
      <c r="SRL101" s="106"/>
      <c r="SRM101" s="106"/>
      <c r="SRN101" s="106"/>
      <c r="SRO101" s="106"/>
      <c r="SRP101" s="106"/>
      <c r="SRQ101" s="106"/>
      <c r="SRR101" s="106"/>
      <c r="SRS101" s="106"/>
      <c r="SRT101" s="106"/>
      <c r="SRU101" s="106"/>
      <c r="SRV101" s="106"/>
      <c r="SRW101" s="106"/>
      <c r="SRX101" s="106"/>
      <c r="SRY101" s="106"/>
      <c r="SRZ101" s="106"/>
      <c r="SSA101" s="106"/>
      <c r="SSB101" s="106"/>
      <c r="SSC101" s="106"/>
      <c r="SSD101" s="106"/>
      <c r="SSE101" s="106"/>
      <c r="SSF101" s="106"/>
      <c r="SSG101" s="106"/>
      <c r="SSH101" s="106"/>
      <c r="SSI101" s="106"/>
      <c r="SSJ101" s="106"/>
      <c r="SSK101" s="106"/>
      <c r="SSL101" s="106"/>
      <c r="SSM101" s="106"/>
      <c r="SSN101" s="106"/>
      <c r="SSO101" s="106"/>
      <c r="SSP101" s="106"/>
      <c r="SSQ101" s="106"/>
      <c r="SSR101" s="106"/>
      <c r="SSS101" s="106"/>
      <c r="SST101" s="106"/>
      <c r="SSU101" s="106"/>
      <c r="SSV101" s="106"/>
      <c r="SSW101" s="106"/>
      <c r="SSX101" s="106"/>
      <c r="SSY101" s="106"/>
      <c r="SSZ101" s="106"/>
      <c r="STA101" s="106"/>
      <c r="STB101" s="106"/>
      <c r="STC101" s="106"/>
      <c r="STD101" s="106"/>
      <c r="STE101" s="106"/>
      <c r="STF101" s="106"/>
      <c r="STG101" s="106"/>
      <c r="STH101" s="106"/>
      <c r="STI101" s="106"/>
      <c r="STJ101" s="106"/>
      <c r="STK101" s="106"/>
      <c r="STL101" s="106"/>
      <c r="STM101" s="106"/>
      <c r="STN101" s="106"/>
      <c r="STO101" s="106"/>
      <c r="STP101" s="106"/>
      <c r="STQ101" s="106"/>
      <c r="STR101" s="106"/>
      <c r="STS101" s="106"/>
      <c r="STT101" s="106"/>
      <c r="STU101" s="106"/>
      <c r="STV101" s="106"/>
      <c r="STW101" s="106"/>
      <c r="STX101" s="106"/>
      <c r="STY101" s="106"/>
      <c r="STZ101" s="106"/>
      <c r="SUA101" s="106"/>
      <c r="SUB101" s="106"/>
      <c r="SUC101" s="106"/>
      <c r="SUD101" s="106"/>
      <c r="SUE101" s="106"/>
      <c r="SUF101" s="106"/>
      <c r="SUG101" s="106"/>
      <c r="SUH101" s="106"/>
      <c r="SUI101" s="106"/>
      <c r="SUJ101" s="106"/>
      <c r="SUK101" s="106"/>
      <c r="SUL101" s="106"/>
      <c r="SUM101" s="106"/>
      <c r="SUN101" s="106"/>
      <c r="SUO101" s="106"/>
      <c r="SUP101" s="106"/>
      <c r="SUQ101" s="106"/>
      <c r="SUR101" s="106"/>
      <c r="SUS101" s="106"/>
      <c r="SUT101" s="106"/>
      <c r="SUU101" s="106"/>
      <c r="SUV101" s="106"/>
      <c r="SUW101" s="106"/>
      <c r="SUX101" s="106"/>
      <c r="SUY101" s="106"/>
      <c r="SUZ101" s="106"/>
      <c r="SVA101" s="106"/>
      <c r="SVB101" s="106"/>
      <c r="SVC101" s="106"/>
      <c r="SVD101" s="106"/>
      <c r="SVE101" s="106"/>
      <c r="SVF101" s="106"/>
      <c r="SVG101" s="106"/>
      <c r="SVH101" s="106"/>
      <c r="SVI101" s="106"/>
      <c r="SVJ101" s="106"/>
      <c r="SVK101" s="106"/>
      <c r="SVL101" s="106"/>
      <c r="SVM101" s="106"/>
      <c r="SVN101" s="106"/>
      <c r="SVO101" s="106"/>
      <c r="SVP101" s="106"/>
      <c r="SVQ101" s="106"/>
      <c r="SVR101" s="106"/>
      <c r="SVS101" s="106"/>
      <c r="SVT101" s="106"/>
      <c r="SVU101" s="106"/>
      <c r="SVV101" s="106"/>
      <c r="SVW101" s="106"/>
      <c r="SVX101" s="106"/>
      <c r="SVY101" s="106"/>
      <c r="SVZ101" s="106"/>
      <c r="SWA101" s="106"/>
      <c r="SWB101" s="106"/>
      <c r="SWC101" s="106"/>
      <c r="SWD101" s="106"/>
      <c r="SWE101" s="106"/>
      <c r="SWF101" s="106"/>
      <c r="SWG101" s="106"/>
      <c r="SWH101" s="106"/>
      <c r="SWI101" s="106"/>
      <c r="SWJ101" s="106"/>
      <c r="SWK101" s="106"/>
      <c r="SWL101" s="106"/>
      <c r="SWM101" s="106"/>
      <c r="SWN101" s="106"/>
      <c r="SWO101" s="106"/>
      <c r="SWP101" s="106"/>
      <c r="SWQ101" s="106"/>
      <c r="SWR101" s="106"/>
      <c r="SWS101" s="106"/>
      <c r="SWT101" s="106"/>
      <c r="SWU101" s="106"/>
      <c r="SWV101" s="106"/>
      <c r="SWW101" s="106"/>
      <c r="SWX101" s="106"/>
      <c r="SWY101" s="106"/>
      <c r="SWZ101" s="106"/>
      <c r="SXA101" s="106"/>
      <c r="SXB101" s="106"/>
      <c r="SXC101" s="106"/>
      <c r="SXD101" s="106"/>
      <c r="SXE101" s="106"/>
      <c r="SXF101" s="106"/>
      <c r="SXG101" s="106"/>
      <c r="SXH101" s="106"/>
      <c r="SXI101" s="106"/>
      <c r="SXJ101" s="106"/>
      <c r="SXK101" s="106"/>
      <c r="SXL101" s="106"/>
      <c r="SXM101" s="106"/>
      <c r="SXN101" s="106"/>
      <c r="SXO101" s="106"/>
      <c r="SXP101" s="106"/>
      <c r="SXQ101" s="106"/>
      <c r="SXR101" s="106"/>
      <c r="SXS101" s="106"/>
      <c r="SXT101" s="106"/>
      <c r="SXU101" s="106"/>
      <c r="SXV101" s="106"/>
      <c r="SXW101" s="106"/>
      <c r="SXX101" s="106"/>
      <c r="SXY101" s="106"/>
      <c r="SXZ101" s="106"/>
      <c r="SYA101" s="106"/>
      <c r="SYB101" s="106"/>
      <c r="SYC101" s="106"/>
      <c r="SYD101" s="106"/>
      <c r="SYE101" s="106"/>
      <c r="SYF101" s="106"/>
      <c r="SYG101" s="106"/>
      <c r="SYH101" s="106"/>
      <c r="SYI101" s="106"/>
      <c r="SYJ101" s="106"/>
      <c r="SYK101" s="106"/>
      <c r="SYL101" s="106"/>
      <c r="SYM101" s="106"/>
      <c r="SYN101" s="106"/>
      <c r="SYO101" s="106"/>
      <c r="SYP101" s="106"/>
      <c r="SYQ101" s="106"/>
      <c r="SYR101" s="106"/>
      <c r="SYS101" s="106"/>
      <c r="SYT101" s="106"/>
      <c r="SYU101" s="106"/>
      <c r="SYV101" s="106"/>
      <c r="SYW101" s="106"/>
      <c r="SYX101" s="106"/>
      <c r="SYY101" s="106"/>
      <c r="SYZ101" s="106"/>
      <c r="SZA101" s="106"/>
      <c r="SZB101" s="106"/>
      <c r="SZC101" s="106"/>
      <c r="SZD101" s="106"/>
      <c r="SZE101" s="106"/>
      <c r="SZF101" s="106"/>
      <c r="SZG101" s="106"/>
      <c r="SZH101" s="106"/>
      <c r="SZI101" s="106"/>
      <c r="SZJ101" s="106"/>
      <c r="SZK101" s="106"/>
      <c r="SZL101" s="106"/>
      <c r="SZM101" s="106"/>
      <c r="SZN101" s="106"/>
      <c r="SZO101" s="106"/>
      <c r="SZP101" s="106"/>
      <c r="SZQ101" s="106"/>
      <c r="SZR101" s="106"/>
      <c r="SZS101" s="106"/>
      <c r="SZT101" s="106"/>
      <c r="SZU101" s="106"/>
      <c r="SZV101" s="106"/>
      <c r="SZW101" s="106"/>
      <c r="SZX101" s="106"/>
      <c r="SZY101" s="106"/>
      <c r="SZZ101" s="106"/>
      <c r="TAA101" s="106"/>
      <c r="TAB101" s="106"/>
      <c r="TAC101" s="106"/>
      <c r="TAD101" s="106"/>
      <c r="TAE101" s="106"/>
      <c r="TAF101" s="106"/>
      <c r="TAG101" s="106"/>
      <c r="TAH101" s="106"/>
      <c r="TAI101" s="106"/>
      <c r="TAJ101" s="106"/>
      <c r="TAK101" s="106"/>
      <c r="TAL101" s="106"/>
      <c r="TAM101" s="106"/>
      <c r="TAN101" s="106"/>
      <c r="TAO101" s="106"/>
      <c r="TAP101" s="106"/>
      <c r="TAQ101" s="106"/>
      <c r="TAR101" s="106"/>
      <c r="TAS101" s="106"/>
      <c r="TAT101" s="106"/>
      <c r="TAU101" s="106"/>
      <c r="TAV101" s="106"/>
      <c r="TAW101" s="106"/>
      <c r="TAX101" s="106"/>
      <c r="TAY101" s="106"/>
      <c r="TAZ101" s="106"/>
      <c r="TBA101" s="106"/>
      <c r="TBB101" s="106"/>
      <c r="TBC101" s="106"/>
      <c r="TBD101" s="106"/>
      <c r="TBE101" s="106"/>
      <c r="TBF101" s="106"/>
      <c r="TBG101" s="106"/>
      <c r="TBH101" s="106"/>
      <c r="TBI101" s="106"/>
      <c r="TBJ101" s="106"/>
      <c r="TBK101" s="106"/>
      <c r="TBL101" s="106"/>
      <c r="TBM101" s="106"/>
      <c r="TBN101" s="106"/>
      <c r="TBO101" s="106"/>
      <c r="TBP101" s="106"/>
      <c r="TBQ101" s="106"/>
      <c r="TBR101" s="106"/>
      <c r="TBS101" s="106"/>
      <c r="TBT101" s="106"/>
      <c r="TBU101" s="106"/>
      <c r="TBV101" s="106"/>
      <c r="TBW101" s="106"/>
      <c r="TBX101" s="106"/>
      <c r="TBY101" s="106"/>
      <c r="TBZ101" s="106"/>
      <c r="TCA101" s="106"/>
      <c r="TCB101" s="106"/>
      <c r="TCC101" s="106"/>
      <c r="TCD101" s="106"/>
      <c r="TCE101" s="106"/>
      <c r="TCF101" s="106"/>
      <c r="TCG101" s="106"/>
      <c r="TCH101" s="106"/>
      <c r="TCI101" s="106"/>
      <c r="TCJ101" s="106"/>
      <c r="TCK101" s="106"/>
      <c r="TCL101" s="106"/>
      <c r="TCM101" s="106"/>
      <c r="TCN101" s="106"/>
      <c r="TCO101" s="106"/>
      <c r="TCP101" s="106"/>
      <c r="TCQ101" s="106"/>
      <c r="TCR101" s="106"/>
      <c r="TCS101" s="106"/>
      <c r="TCT101" s="106"/>
      <c r="TCU101" s="106"/>
      <c r="TCV101" s="106"/>
      <c r="TCW101" s="106"/>
      <c r="TCX101" s="106"/>
      <c r="TCY101" s="106"/>
      <c r="TCZ101" s="106"/>
      <c r="TDA101" s="106"/>
      <c r="TDB101" s="106"/>
      <c r="TDC101" s="106"/>
      <c r="TDD101" s="106"/>
      <c r="TDE101" s="106"/>
      <c r="TDF101" s="106"/>
      <c r="TDG101" s="106"/>
      <c r="TDH101" s="106"/>
      <c r="TDI101" s="106"/>
      <c r="TDJ101" s="106"/>
      <c r="TDK101" s="106"/>
      <c r="TDL101" s="106"/>
      <c r="TDM101" s="106"/>
      <c r="TDN101" s="106"/>
      <c r="TDO101" s="106"/>
      <c r="TDP101" s="106"/>
      <c r="TDQ101" s="106"/>
      <c r="TDR101" s="106"/>
      <c r="TDS101" s="106"/>
      <c r="TDT101" s="106"/>
      <c r="TDU101" s="106"/>
      <c r="TDV101" s="106"/>
      <c r="TDW101" s="106"/>
      <c r="TDX101" s="106"/>
      <c r="TDY101" s="106"/>
      <c r="TDZ101" s="106"/>
      <c r="TEA101" s="106"/>
      <c r="TEB101" s="106"/>
      <c r="TEC101" s="106"/>
      <c r="TED101" s="106"/>
      <c r="TEE101" s="106"/>
      <c r="TEF101" s="106"/>
      <c r="TEG101" s="106"/>
      <c r="TEH101" s="106"/>
      <c r="TEI101" s="106"/>
      <c r="TEJ101" s="106"/>
      <c r="TEK101" s="106"/>
      <c r="TEL101" s="106"/>
      <c r="TEM101" s="106"/>
      <c r="TEN101" s="106"/>
      <c r="TEO101" s="106"/>
      <c r="TEP101" s="106"/>
      <c r="TEQ101" s="106"/>
      <c r="TER101" s="106"/>
      <c r="TES101" s="106"/>
      <c r="TET101" s="106"/>
      <c r="TEU101" s="106"/>
      <c r="TEV101" s="106"/>
      <c r="TEW101" s="106"/>
      <c r="TEX101" s="106"/>
      <c r="TEY101" s="106"/>
      <c r="TEZ101" s="106"/>
      <c r="TFA101" s="106"/>
      <c r="TFB101" s="106"/>
      <c r="TFC101" s="106"/>
      <c r="TFD101" s="106"/>
      <c r="TFE101" s="106"/>
      <c r="TFF101" s="106"/>
      <c r="TFG101" s="106"/>
      <c r="TFH101" s="106"/>
      <c r="TFI101" s="106"/>
      <c r="TFJ101" s="106"/>
      <c r="TFK101" s="106"/>
      <c r="TFL101" s="106"/>
      <c r="TFM101" s="106"/>
      <c r="TFN101" s="106"/>
      <c r="TFO101" s="106"/>
      <c r="TFP101" s="106"/>
      <c r="TFQ101" s="106"/>
      <c r="TFR101" s="106"/>
      <c r="TFS101" s="106"/>
      <c r="TFT101" s="106"/>
      <c r="TFU101" s="106"/>
      <c r="TFV101" s="106"/>
      <c r="TFW101" s="106"/>
      <c r="TFX101" s="106"/>
      <c r="TFY101" s="106"/>
      <c r="TFZ101" s="106"/>
      <c r="TGA101" s="106"/>
      <c r="TGB101" s="106"/>
      <c r="TGC101" s="106"/>
      <c r="TGD101" s="106"/>
      <c r="TGE101" s="106"/>
      <c r="TGF101" s="106"/>
      <c r="TGG101" s="106"/>
      <c r="TGH101" s="106"/>
      <c r="TGI101" s="106"/>
      <c r="TGJ101" s="106"/>
      <c r="TGK101" s="106"/>
      <c r="TGL101" s="106"/>
      <c r="TGM101" s="106"/>
      <c r="TGN101" s="106"/>
      <c r="TGO101" s="106"/>
      <c r="TGP101" s="106"/>
      <c r="TGQ101" s="106"/>
      <c r="TGR101" s="106"/>
      <c r="TGS101" s="106"/>
      <c r="TGT101" s="106"/>
      <c r="TGU101" s="106"/>
      <c r="TGV101" s="106"/>
      <c r="TGW101" s="106"/>
      <c r="TGX101" s="106"/>
      <c r="TGY101" s="106"/>
      <c r="TGZ101" s="106"/>
      <c r="THA101" s="106"/>
      <c r="THB101" s="106"/>
      <c r="THC101" s="106"/>
      <c r="THD101" s="106"/>
      <c r="THE101" s="106"/>
      <c r="THF101" s="106"/>
      <c r="THG101" s="106"/>
      <c r="THH101" s="106"/>
      <c r="THI101" s="106"/>
      <c r="THJ101" s="106"/>
      <c r="THK101" s="106"/>
      <c r="THL101" s="106"/>
      <c r="THM101" s="106"/>
      <c r="THN101" s="106"/>
      <c r="THO101" s="106"/>
      <c r="THP101" s="106"/>
      <c r="THQ101" s="106"/>
      <c r="THR101" s="106"/>
      <c r="THS101" s="106"/>
      <c r="THT101" s="106"/>
      <c r="THU101" s="106"/>
      <c r="THV101" s="106"/>
      <c r="THW101" s="106"/>
      <c r="THX101" s="106"/>
      <c r="THY101" s="106"/>
      <c r="THZ101" s="106"/>
      <c r="TIA101" s="106"/>
      <c r="TIB101" s="106"/>
      <c r="TIC101" s="106"/>
      <c r="TID101" s="106"/>
      <c r="TIE101" s="106"/>
      <c r="TIF101" s="106"/>
      <c r="TIG101" s="106"/>
      <c r="TIH101" s="106"/>
      <c r="TII101" s="106"/>
      <c r="TIJ101" s="106"/>
      <c r="TIK101" s="106"/>
      <c r="TIL101" s="106"/>
      <c r="TIM101" s="106"/>
      <c r="TIN101" s="106"/>
      <c r="TIO101" s="106"/>
      <c r="TIP101" s="106"/>
      <c r="TIQ101" s="106"/>
      <c r="TIR101" s="106"/>
      <c r="TIS101" s="106"/>
      <c r="TIT101" s="106"/>
      <c r="TIU101" s="106"/>
      <c r="TIV101" s="106"/>
      <c r="TIW101" s="106"/>
      <c r="TIX101" s="106"/>
      <c r="TIY101" s="106"/>
      <c r="TIZ101" s="106"/>
      <c r="TJA101" s="106"/>
      <c r="TJB101" s="106"/>
      <c r="TJC101" s="106"/>
      <c r="TJD101" s="106"/>
      <c r="TJE101" s="106"/>
      <c r="TJF101" s="106"/>
      <c r="TJG101" s="106"/>
      <c r="TJH101" s="106"/>
      <c r="TJI101" s="106"/>
      <c r="TJJ101" s="106"/>
      <c r="TJK101" s="106"/>
      <c r="TJL101" s="106"/>
      <c r="TJM101" s="106"/>
      <c r="TJN101" s="106"/>
      <c r="TJO101" s="106"/>
      <c r="TJP101" s="106"/>
      <c r="TJQ101" s="106"/>
      <c r="TJR101" s="106"/>
      <c r="TJS101" s="106"/>
      <c r="TJT101" s="106"/>
      <c r="TJU101" s="106"/>
      <c r="TJV101" s="106"/>
      <c r="TJW101" s="106"/>
      <c r="TJX101" s="106"/>
      <c r="TJY101" s="106"/>
      <c r="TJZ101" s="106"/>
      <c r="TKA101" s="106"/>
      <c r="TKB101" s="106"/>
      <c r="TKC101" s="106"/>
      <c r="TKD101" s="106"/>
      <c r="TKE101" s="106"/>
      <c r="TKF101" s="106"/>
      <c r="TKG101" s="106"/>
      <c r="TKH101" s="106"/>
      <c r="TKI101" s="106"/>
      <c r="TKJ101" s="106"/>
      <c r="TKK101" s="106"/>
      <c r="TKL101" s="106"/>
      <c r="TKM101" s="106"/>
      <c r="TKN101" s="106"/>
      <c r="TKO101" s="106"/>
      <c r="TKP101" s="106"/>
      <c r="TKQ101" s="106"/>
      <c r="TKR101" s="106"/>
      <c r="TKS101" s="106"/>
      <c r="TKT101" s="106"/>
      <c r="TKU101" s="106"/>
      <c r="TKV101" s="106"/>
      <c r="TKW101" s="106"/>
      <c r="TKX101" s="106"/>
      <c r="TKY101" s="106"/>
      <c r="TKZ101" s="106"/>
      <c r="TLA101" s="106"/>
      <c r="TLB101" s="106"/>
      <c r="TLC101" s="106"/>
      <c r="TLD101" s="106"/>
      <c r="TLE101" s="106"/>
      <c r="TLF101" s="106"/>
      <c r="TLG101" s="106"/>
      <c r="TLH101" s="106"/>
      <c r="TLI101" s="106"/>
      <c r="TLJ101" s="106"/>
      <c r="TLK101" s="106"/>
      <c r="TLL101" s="106"/>
      <c r="TLM101" s="106"/>
      <c r="TLN101" s="106"/>
      <c r="TLO101" s="106"/>
      <c r="TLP101" s="106"/>
      <c r="TLQ101" s="106"/>
      <c r="TLR101" s="106"/>
      <c r="TLS101" s="106"/>
      <c r="TLT101" s="106"/>
      <c r="TLU101" s="106"/>
      <c r="TLV101" s="106"/>
      <c r="TLW101" s="106"/>
      <c r="TLX101" s="106"/>
      <c r="TLY101" s="106"/>
      <c r="TLZ101" s="106"/>
      <c r="TMA101" s="106"/>
      <c r="TMB101" s="106"/>
      <c r="TMC101" s="106"/>
      <c r="TMD101" s="106"/>
      <c r="TME101" s="106"/>
      <c r="TMF101" s="106"/>
      <c r="TMG101" s="106"/>
      <c r="TMH101" s="106"/>
      <c r="TMI101" s="106"/>
      <c r="TMJ101" s="106"/>
      <c r="TMK101" s="106"/>
      <c r="TML101" s="106"/>
      <c r="TMM101" s="106"/>
      <c r="TMN101" s="106"/>
      <c r="TMO101" s="106"/>
      <c r="TMP101" s="106"/>
      <c r="TMQ101" s="106"/>
      <c r="TMR101" s="106"/>
      <c r="TMS101" s="106"/>
      <c r="TMT101" s="106"/>
      <c r="TMU101" s="106"/>
      <c r="TMV101" s="106"/>
      <c r="TMW101" s="106"/>
      <c r="TMX101" s="106"/>
      <c r="TMY101" s="106"/>
      <c r="TMZ101" s="106"/>
      <c r="TNA101" s="106"/>
      <c r="TNB101" s="106"/>
      <c r="TNC101" s="106"/>
      <c r="TND101" s="106"/>
      <c r="TNE101" s="106"/>
      <c r="TNF101" s="106"/>
      <c r="TNG101" s="106"/>
      <c r="TNH101" s="106"/>
      <c r="TNI101" s="106"/>
      <c r="TNJ101" s="106"/>
      <c r="TNK101" s="106"/>
      <c r="TNL101" s="106"/>
      <c r="TNM101" s="106"/>
      <c r="TNN101" s="106"/>
      <c r="TNO101" s="106"/>
      <c r="TNP101" s="106"/>
      <c r="TNQ101" s="106"/>
      <c r="TNR101" s="106"/>
      <c r="TNS101" s="106"/>
      <c r="TNT101" s="106"/>
      <c r="TNU101" s="106"/>
      <c r="TNV101" s="106"/>
      <c r="TNW101" s="106"/>
      <c r="TNX101" s="106"/>
      <c r="TNY101" s="106"/>
      <c r="TNZ101" s="106"/>
      <c r="TOA101" s="106"/>
      <c r="TOB101" s="106"/>
      <c r="TOC101" s="106"/>
      <c r="TOD101" s="106"/>
      <c r="TOE101" s="106"/>
      <c r="TOF101" s="106"/>
      <c r="TOG101" s="106"/>
      <c r="TOH101" s="106"/>
      <c r="TOI101" s="106"/>
      <c r="TOJ101" s="106"/>
      <c r="TOK101" s="106"/>
      <c r="TOL101" s="106"/>
      <c r="TOM101" s="106"/>
      <c r="TON101" s="106"/>
      <c r="TOO101" s="106"/>
      <c r="TOP101" s="106"/>
      <c r="TOQ101" s="106"/>
      <c r="TOR101" s="106"/>
      <c r="TOS101" s="106"/>
      <c r="TOT101" s="106"/>
      <c r="TOU101" s="106"/>
      <c r="TOV101" s="106"/>
      <c r="TOW101" s="106"/>
      <c r="TOX101" s="106"/>
      <c r="TOY101" s="106"/>
      <c r="TOZ101" s="106"/>
      <c r="TPA101" s="106"/>
      <c r="TPB101" s="106"/>
      <c r="TPC101" s="106"/>
      <c r="TPD101" s="106"/>
      <c r="TPE101" s="106"/>
      <c r="TPF101" s="106"/>
      <c r="TPG101" s="106"/>
      <c r="TPH101" s="106"/>
      <c r="TPI101" s="106"/>
      <c r="TPJ101" s="106"/>
      <c r="TPK101" s="106"/>
      <c r="TPL101" s="106"/>
      <c r="TPM101" s="106"/>
      <c r="TPN101" s="106"/>
      <c r="TPO101" s="106"/>
      <c r="TPP101" s="106"/>
      <c r="TPQ101" s="106"/>
      <c r="TPR101" s="106"/>
      <c r="TPS101" s="106"/>
      <c r="TPT101" s="106"/>
      <c r="TPU101" s="106"/>
      <c r="TPV101" s="106"/>
      <c r="TPW101" s="106"/>
      <c r="TPX101" s="106"/>
      <c r="TPY101" s="106"/>
      <c r="TPZ101" s="106"/>
      <c r="TQA101" s="106"/>
      <c r="TQB101" s="106"/>
      <c r="TQC101" s="106"/>
      <c r="TQD101" s="106"/>
      <c r="TQE101" s="106"/>
      <c r="TQF101" s="106"/>
      <c r="TQG101" s="106"/>
      <c r="TQH101" s="106"/>
      <c r="TQI101" s="106"/>
      <c r="TQJ101" s="106"/>
      <c r="TQK101" s="106"/>
      <c r="TQL101" s="106"/>
      <c r="TQM101" s="106"/>
      <c r="TQN101" s="106"/>
      <c r="TQO101" s="106"/>
      <c r="TQP101" s="106"/>
      <c r="TQQ101" s="106"/>
      <c r="TQR101" s="106"/>
      <c r="TQS101" s="106"/>
      <c r="TQT101" s="106"/>
      <c r="TQU101" s="106"/>
      <c r="TQV101" s="106"/>
      <c r="TQW101" s="106"/>
      <c r="TQX101" s="106"/>
      <c r="TQY101" s="106"/>
      <c r="TQZ101" s="106"/>
      <c r="TRA101" s="106"/>
      <c r="TRB101" s="106"/>
      <c r="TRC101" s="106"/>
      <c r="TRD101" s="106"/>
      <c r="TRE101" s="106"/>
      <c r="TRF101" s="106"/>
      <c r="TRG101" s="106"/>
      <c r="TRH101" s="106"/>
      <c r="TRI101" s="106"/>
      <c r="TRJ101" s="106"/>
      <c r="TRK101" s="106"/>
      <c r="TRL101" s="106"/>
      <c r="TRM101" s="106"/>
      <c r="TRN101" s="106"/>
      <c r="TRO101" s="106"/>
      <c r="TRP101" s="106"/>
      <c r="TRQ101" s="106"/>
      <c r="TRR101" s="106"/>
      <c r="TRS101" s="106"/>
      <c r="TRT101" s="106"/>
      <c r="TRU101" s="106"/>
      <c r="TRV101" s="106"/>
      <c r="TRW101" s="106"/>
      <c r="TRX101" s="106"/>
      <c r="TRY101" s="106"/>
      <c r="TRZ101" s="106"/>
      <c r="TSA101" s="106"/>
      <c r="TSB101" s="106"/>
      <c r="TSC101" s="106"/>
      <c r="TSD101" s="106"/>
      <c r="TSE101" s="106"/>
      <c r="TSF101" s="106"/>
      <c r="TSG101" s="106"/>
      <c r="TSH101" s="106"/>
      <c r="TSI101" s="106"/>
      <c r="TSJ101" s="106"/>
      <c r="TSK101" s="106"/>
      <c r="TSL101" s="106"/>
      <c r="TSM101" s="106"/>
      <c r="TSN101" s="106"/>
      <c r="TSO101" s="106"/>
      <c r="TSP101" s="106"/>
      <c r="TSQ101" s="106"/>
      <c r="TSR101" s="106"/>
      <c r="TSS101" s="106"/>
      <c r="TST101" s="106"/>
      <c r="TSU101" s="106"/>
      <c r="TSV101" s="106"/>
      <c r="TSW101" s="106"/>
      <c r="TSX101" s="106"/>
      <c r="TSY101" s="106"/>
      <c r="TSZ101" s="106"/>
      <c r="TTA101" s="106"/>
      <c r="TTB101" s="106"/>
      <c r="TTC101" s="106"/>
      <c r="TTD101" s="106"/>
      <c r="TTE101" s="106"/>
      <c r="TTF101" s="106"/>
      <c r="TTG101" s="106"/>
      <c r="TTH101" s="106"/>
      <c r="TTI101" s="106"/>
      <c r="TTJ101" s="106"/>
      <c r="TTK101" s="106"/>
      <c r="TTL101" s="106"/>
      <c r="TTM101" s="106"/>
      <c r="TTN101" s="106"/>
      <c r="TTO101" s="106"/>
      <c r="TTP101" s="106"/>
      <c r="TTQ101" s="106"/>
      <c r="TTR101" s="106"/>
      <c r="TTS101" s="106"/>
      <c r="TTT101" s="106"/>
      <c r="TTU101" s="106"/>
      <c r="TTV101" s="106"/>
      <c r="TTW101" s="106"/>
      <c r="TTX101" s="106"/>
      <c r="TTY101" s="106"/>
      <c r="TTZ101" s="106"/>
      <c r="TUA101" s="106"/>
      <c r="TUB101" s="106"/>
      <c r="TUC101" s="106"/>
      <c r="TUD101" s="106"/>
      <c r="TUE101" s="106"/>
      <c r="TUF101" s="106"/>
      <c r="TUG101" s="106"/>
      <c r="TUH101" s="106"/>
      <c r="TUI101" s="106"/>
      <c r="TUJ101" s="106"/>
      <c r="TUK101" s="106"/>
      <c r="TUL101" s="106"/>
      <c r="TUM101" s="106"/>
      <c r="TUN101" s="106"/>
      <c r="TUO101" s="106"/>
      <c r="TUP101" s="106"/>
      <c r="TUQ101" s="106"/>
      <c r="TUR101" s="106"/>
      <c r="TUS101" s="106"/>
      <c r="TUT101" s="106"/>
      <c r="TUU101" s="106"/>
      <c r="TUV101" s="106"/>
      <c r="TUW101" s="106"/>
      <c r="TUX101" s="106"/>
      <c r="TUY101" s="106"/>
      <c r="TUZ101" s="106"/>
      <c r="TVA101" s="106"/>
      <c r="TVB101" s="106"/>
      <c r="TVC101" s="106"/>
      <c r="TVD101" s="106"/>
      <c r="TVE101" s="106"/>
      <c r="TVF101" s="106"/>
      <c r="TVG101" s="106"/>
      <c r="TVH101" s="106"/>
      <c r="TVI101" s="106"/>
      <c r="TVJ101" s="106"/>
      <c r="TVK101" s="106"/>
      <c r="TVL101" s="106"/>
      <c r="TVM101" s="106"/>
      <c r="TVN101" s="106"/>
      <c r="TVO101" s="106"/>
      <c r="TVP101" s="106"/>
      <c r="TVQ101" s="106"/>
      <c r="TVR101" s="106"/>
      <c r="TVS101" s="106"/>
      <c r="TVT101" s="106"/>
      <c r="TVU101" s="106"/>
      <c r="TVV101" s="106"/>
      <c r="TVW101" s="106"/>
      <c r="TVX101" s="106"/>
      <c r="TVY101" s="106"/>
      <c r="TVZ101" s="106"/>
      <c r="TWA101" s="106"/>
      <c r="TWB101" s="106"/>
      <c r="TWC101" s="106"/>
      <c r="TWD101" s="106"/>
      <c r="TWE101" s="106"/>
      <c r="TWF101" s="106"/>
      <c r="TWG101" s="106"/>
      <c r="TWH101" s="106"/>
      <c r="TWI101" s="106"/>
      <c r="TWJ101" s="106"/>
      <c r="TWK101" s="106"/>
      <c r="TWL101" s="106"/>
      <c r="TWM101" s="106"/>
      <c r="TWN101" s="106"/>
      <c r="TWO101" s="106"/>
      <c r="TWP101" s="106"/>
      <c r="TWQ101" s="106"/>
      <c r="TWR101" s="106"/>
      <c r="TWS101" s="106"/>
      <c r="TWT101" s="106"/>
      <c r="TWU101" s="106"/>
      <c r="TWV101" s="106"/>
      <c r="TWW101" s="106"/>
      <c r="TWX101" s="106"/>
      <c r="TWY101" s="106"/>
      <c r="TWZ101" s="106"/>
      <c r="TXA101" s="106"/>
      <c r="TXB101" s="106"/>
      <c r="TXC101" s="106"/>
      <c r="TXD101" s="106"/>
      <c r="TXE101" s="106"/>
      <c r="TXF101" s="106"/>
      <c r="TXG101" s="106"/>
      <c r="TXH101" s="106"/>
      <c r="TXI101" s="106"/>
      <c r="TXJ101" s="106"/>
      <c r="TXK101" s="106"/>
      <c r="TXL101" s="106"/>
      <c r="TXM101" s="106"/>
      <c r="TXN101" s="106"/>
      <c r="TXO101" s="106"/>
      <c r="TXP101" s="106"/>
      <c r="TXQ101" s="106"/>
      <c r="TXR101" s="106"/>
      <c r="TXS101" s="106"/>
      <c r="TXT101" s="106"/>
      <c r="TXU101" s="106"/>
      <c r="TXV101" s="106"/>
      <c r="TXW101" s="106"/>
      <c r="TXX101" s="106"/>
      <c r="TXY101" s="106"/>
      <c r="TXZ101" s="106"/>
      <c r="TYA101" s="106"/>
      <c r="TYB101" s="106"/>
      <c r="TYC101" s="106"/>
      <c r="TYD101" s="106"/>
      <c r="TYE101" s="106"/>
      <c r="TYF101" s="106"/>
      <c r="TYG101" s="106"/>
      <c r="TYH101" s="106"/>
      <c r="TYI101" s="106"/>
      <c r="TYJ101" s="106"/>
      <c r="TYK101" s="106"/>
      <c r="TYL101" s="106"/>
      <c r="TYM101" s="106"/>
      <c r="TYN101" s="106"/>
      <c r="TYO101" s="106"/>
      <c r="TYP101" s="106"/>
      <c r="TYQ101" s="106"/>
      <c r="TYR101" s="106"/>
      <c r="TYS101" s="106"/>
      <c r="TYT101" s="106"/>
      <c r="TYU101" s="106"/>
      <c r="TYV101" s="106"/>
      <c r="TYW101" s="106"/>
      <c r="TYX101" s="106"/>
      <c r="TYY101" s="106"/>
      <c r="TYZ101" s="106"/>
      <c r="TZA101" s="106"/>
      <c r="TZB101" s="106"/>
      <c r="TZC101" s="106"/>
      <c r="TZD101" s="106"/>
      <c r="TZE101" s="106"/>
      <c r="TZF101" s="106"/>
      <c r="TZG101" s="106"/>
      <c r="TZH101" s="106"/>
      <c r="TZI101" s="106"/>
      <c r="TZJ101" s="106"/>
      <c r="TZK101" s="106"/>
      <c r="TZL101" s="106"/>
      <c r="TZM101" s="106"/>
      <c r="TZN101" s="106"/>
      <c r="TZO101" s="106"/>
      <c r="TZP101" s="106"/>
      <c r="TZQ101" s="106"/>
      <c r="TZR101" s="106"/>
      <c r="TZS101" s="106"/>
      <c r="TZT101" s="106"/>
      <c r="TZU101" s="106"/>
      <c r="TZV101" s="106"/>
      <c r="TZW101" s="106"/>
      <c r="TZX101" s="106"/>
      <c r="TZY101" s="106"/>
      <c r="TZZ101" s="106"/>
      <c r="UAA101" s="106"/>
      <c r="UAB101" s="106"/>
      <c r="UAC101" s="106"/>
      <c r="UAD101" s="106"/>
      <c r="UAE101" s="106"/>
      <c r="UAF101" s="106"/>
      <c r="UAG101" s="106"/>
      <c r="UAH101" s="106"/>
      <c r="UAI101" s="106"/>
      <c r="UAJ101" s="106"/>
      <c r="UAK101" s="106"/>
      <c r="UAL101" s="106"/>
      <c r="UAM101" s="106"/>
      <c r="UAN101" s="106"/>
      <c r="UAO101" s="106"/>
      <c r="UAP101" s="106"/>
      <c r="UAQ101" s="106"/>
      <c r="UAR101" s="106"/>
      <c r="UAS101" s="106"/>
      <c r="UAT101" s="106"/>
      <c r="UAU101" s="106"/>
      <c r="UAV101" s="106"/>
      <c r="UAW101" s="106"/>
      <c r="UAX101" s="106"/>
      <c r="UAY101" s="106"/>
      <c r="UAZ101" s="106"/>
      <c r="UBA101" s="106"/>
      <c r="UBB101" s="106"/>
      <c r="UBC101" s="106"/>
      <c r="UBD101" s="106"/>
      <c r="UBE101" s="106"/>
      <c r="UBF101" s="106"/>
      <c r="UBG101" s="106"/>
      <c r="UBH101" s="106"/>
      <c r="UBI101" s="106"/>
      <c r="UBJ101" s="106"/>
      <c r="UBK101" s="106"/>
      <c r="UBL101" s="106"/>
      <c r="UBM101" s="106"/>
      <c r="UBN101" s="106"/>
      <c r="UBO101" s="106"/>
      <c r="UBP101" s="106"/>
      <c r="UBQ101" s="106"/>
      <c r="UBR101" s="106"/>
      <c r="UBS101" s="106"/>
      <c r="UBT101" s="106"/>
      <c r="UBU101" s="106"/>
      <c r="UBV101" s="106"/>
      <c r="UBW101" s="106"/>
      <c r="UBX101" s="106"/>
      <c r="UBY101" s="106"/>
      <c r="UBZ101" s="106"/>
      <c r="UCA101" s="106"/>
      <c r="UCB101" s="106"/>
      <c r="UCC101" s="106"/>
      <c r="UCD101" s="106"/>
      <c r="UCE101" s="106"/>
      <c r="UCF101" s="106"/>
      <c r="UCG101" s="106"/>
      <c r="UCH101" s="106"/>
      <c r="UCI101" s="106"/>
      <c r="UCJ101" s="106"/>
      <c r="UCK101" s="106"/>
      <c r="UCL101" s="106"/>
      <c r="UCM101" s="106"/>
      <c r="UCN101" s="106"/>
      <c r="UCO101" s="106"/>
      <c r="UCP101" s="106"/>
      <c r="UCQ101" s="106"/>
      <c r="UCR101" s="106"/>
      <c r="UCS101" s="106"/>
      <c r="UCT101" s="106"/>
      <c r="UCU101" s="106"/>
      <c r="UCV101" s="106"/>
      <c r="UCW101" s="106"/>
      <c r="UCX101" s="106"/>
      <c r="UCY101" s="106"/>
      <c r="UCZ101" s="106"/>
      <c r="UDA101" s="106"/>
      <c r="UDB101" s="106"/>
      <c r="UDC101" s="106"/>
      <c r="UDD101" s="106"/>
      <c r="UDE101" s="106"/>
      <c r="UDF101" s="106"/>
      <c r="UDG101" s="106"/>
      <c r="UDH101" s="106"/>
      <c r="UDI101" s="106"/>
      <c r="UDJ101" s="106"/>
      <c r="UDK101" s="106"/>
      <c r="UDL101" s="106"/>
      <c r="UDM101" s="106"/>
      <c r="UDN101" s="106"/>
      <c r="UDO101" s="106"/>
      <c r="UDP101" s="106"/>
      <c r="UDQ101" s="106"/>
      <c r="UDR101" s="106"/>
      <c r="UDS101" s="106"/>
      <c r="UDT101" s="106"/>
      <c r="UDU101" s="106"/>
      <c r="UDV101" s="106"/>
      <c r="UDW101" s="106"/>
      <c r="UDX101" s="106"/>
      <c r="UDY101" s="106"/>
      <c r="UDZ101" s="106"/>
      <c r="UEA101" s="106"/>
      <c r="UEB101" s="106"/>
      <c r="UEC101" s="106"/>
      <c r="UED101" s="106"/>
      <c r="UEE101" s="106"/>
      <c r="UEF101" s="106"/>
      <c r="UEG101" s="106"/>
      <c r="UEH101" s="106"/>
      <c r="UEI101" s="106"/>
      <c r="UEJ101" s="106"/>
      <c r="UEK101" s="106"/>
      <c r="UEL101" s="106"/>
      <c r="UEM101" s="106"/>
      <c r="UEN101" s="106"/>
      <c r="UEO101" s="106"/>
      <c r="UEP101" s="106"/>
      <c r="UEQ101" s="106"/>
      <c r="UER101" s="106"/>
      <c r="UES101" s="106"/>
      <c r="UET101" s="106"/>
      <c r="UEU101" s="106"/>
      <c r="UEV101" s="106"/>
      <c r="UEW101" s="106"/>
      <c r="UEX101" s="106"/>
      <c r="UEY101" s="106"/>
      <c r="UEZ101" s="106"/>
      <c r="UFA101" s="106"/>
      <c r="UFB101" s="106"/>
      <c r="UFC101" s="106"/>
      <c r="UFD101" s="106"/>
      <c r="UFE101" s="106"/>
      <c r="UFF101" s="106"/>
      <c r="UFG101" s="106"/>
      <c r="UFH101" s="106"/>
      <c r="UFI101" s="106"/>
      <c r="UFJ101" s="106"/>
      <c r="UFK101" s="106"/>
      <c r="UFL101" s="106"/>
      <c r="UFM101" s="106"/>
      <c r="UFN101" s="106"/>
      <c r="UFO101" s="106"/>
      <c r="UFP101" s="106"/>
      <c r="UFQ101" s="106"/>
      <c r="UFR101" s="106"/>
      <c r="UFS101" s="106"/>
      <c r="UFT101" s="106"/>
      <c r="UFU101" s="106"/>
      <c r="UFV101" s="106"/>
      <c r="UFW101" s="106"/>
      <c r="UFX101" s="106"/>
      <c r="UFY101" s="106"/>
      <c r="UFZ101" s="106"/>
      <c r="UGA101" s="106"/>
      <c r="UGB101" s="106"/>
      <c r="UGC101" s="106"/>
      <c r="UGD101" s="106"/>
      <c r="UGE101" s="106"/>
      <c r="UGF101" s="106"/>
      <c r="UGG101" s="106"/>
      <c r="UGH101" s="106"/>
      <c r="UGI101" s="106"/>
      <c r="UGJ101" s="106"/>
      <c r="UGK101" s="106"/>
      <c r="UGL101" s="106"/>
      <c r="UGM101" s="106"/>
      <c r="UGN101" s="106"/>
      <c r="UGO101" s="106"/>
      <c r="UGP101" s="106"/>
      <c r="UGQ101" s="106"/>
      <c r="UGR101" s="106"/>
      <c r="UGS101" s="106"/>
      <c r="UGT101" s="106"/>
      <c r="UGU101" s="106"/>
      <c r="UGV101" s="106"/>
      <c r="UGW101" s="106"/>
      <c r="UGX101" s="106"/>
      <c r="UGY101" s="106"/>
      <c r="UGZ101" s="106"/>
      <c r="UHA101" s="106"/>
      <c r="UHB101" s="106"/>
      <c r="UHC101" s="106"/>
      <c r="UHD101" s="106"/>
      <c r="UHE101" s="106"/>
      <c r="UHF101" s="106"/>
      <c r="UHG101" s="106"/>
      <c r="UHH101" s="106"/>
      <c r="UHI101" s="106"/>
      <c r="UHJ101" s="106"/>
      <c r="UHK101" s="106"/>
      <c r="UHL101" s="106"/>
      <c r="UHM101" s="106"/>
      <c r="UHN101" s="106"/>
      <c r="UHO101" s="106"/>
      <c r="UHP101" s="106"/>
      <c r="UHQ101" s="106"/>
      <c r="UHR101" s="106"/>
      <c r="UHS101" s="106"/>
      <c r="UHT101" s="106"/>
      <c r="UHU101" s="106"/>
      <c r="UHV101" s="106"/>
      <c r="UHW101" s="106"/>
      <c r="UHX101" s="106"/>
      <c r="UHY101" s="106"/>
      <c r="UHZ101" s="106"/>
      <c r="UIA101" s="106"/>
      <c r="UIB101" s="106"/>
      <c r="UIC101" s="106"/>
      <c r="UID101" s="106"/>
      <c r="UIE101" s="106"/>
      <c r="UIF101" s="106"/>
      <c r="UIG101" s="106"/>
      <c r="UIH101" s="106"/>
      <c r="UII101" s="106"/>
      <c r="UIJ101" s="106"/>
      <c r="UIK101" s="106"/>
      <c r="UIL101" s="106"/>
      <c r="UIM101" s="106"/>
      <c r="UIN101" s="106"/>
      <c r="UIO101" s="106"/>
      <c r="UIP101" s="106"/>
      <c r="UIQ101" s="106"/>
      <c r="UIR101" s="106"/>
      <c r="UIS101" s="106"/>
      <c r="UIT101" s="106"/>
      <c r="UIU101" s="106"/>
      <c r="UIV101" s="106"/>
      <c r="UIW101" s="106"/>
      <c r="UIX101" s="106"/>
      <c r="UIY101" s="106"/>
      <c r="UIZ101" s="106"/>
      <c r="UJA101" s="106"/>
      <c r="UJB101" s="106"/>
      <c r="UJC101" s="106"/>
      <c r="UJD101" s="106"/>
      <c r="UJE101" s="106"/>
      <c r="UJF101" s="106"/>
      <c r="UJG101" s="106"/>
      <c r="UJH101" s="106"/>
      <c r="UJI101" s="106"/>
      <c r="UJJ101" s="106"/>
      <c r="UJK101" s="106"/>
      <c r="UJL101" s="106"/>
      <c r="UJM101" s="106"/>
      <c r="UJN101" s="106"/>
      <c r="UJO101" s="106"/>
      <c r="UJP101" s="106"/>
      <c r="UJQ101" s="106"/>
      <c r="UJR101" s="106"/>
      <c r="UJS101" s="106"/>
      <c r="UJT101" s="106"/>
      <c r="UJU101" s="106"/>
      <c r="UJV101" s="106"/>
      <c r="UJW101" s="106"/>
      <c r="UJX101" s="106"/>
      <c r="UJY101" s="106"/>
      <c r="UJZ101" s="106"/>
      <c r="UKA101" s="106"/>
      <c r="UKB101" s="106"/>
      <c r="UKC101" s="106"/>
      <c r="UKD101" s="106"/>
      <c r="UKE101" s="106"/>
      <c r="UKF101" s="106"/>
      <c r="UKG101" s="106"/>
      <c r="UKH101" s="106"/>
      <c r="UKI101" s="106"/>
      <c r="UKJ101" s="106"/>
      <c r="UKK101" s="106"/>
      <c r="UKL101" s="106"/>
      <c r="UKM101" s="106"/>
      <c r="UKN101" s="106"/>
      <c r="UKO101" s="106"/>
      <c r="UKP101" s="106"/>
      <c r="UKQ101" s="106"/>
      <c r="UKR101" s="106"/>
      <c r="UKS101" s="106"/>
      <c r="UKT101" s="106"/>
      <c r="UKU101" s="106"/>
      <c r="UKV101" s="106"/>
      <c r="UKW101" s="106"/>
      <c r="UKX101" s="106"/>
      <c r="UKY101" s="106"/>
      <c r="UKZ101" s="106"/>
      <c r="ULA101" s="106"/>
      <c r="ULB101" s="106"/>
      <c r="ULC101" s="106"/>
      <c r="ULD101" s="106"/>
      <c r="ULE101" s="106"/>
      <c r="ULF101" s="106"/>
      <c r="ULG101" s="106"/>
      <c r="ULH101" s="106"/>
      <c r="ULI101" s="106"/>
      <c r="ULJ101" s="106"/>
      <c r="ULK101" s="106"/>
      <c r="ULL101" s="106"/>
      <c r="ULM101" s="106"/>
      <c r="ULN101" s="106"/>
      <c r="ULO101" s="106"/>
      <c r="ULP101" s="106"/>
      <c r="ULQ101" s="106"/>
      <c r="ULR101" s="106"/>
      <c r="ULS101" s="106"/>
      <c r="ULT101" s="106"/>
      <c r="ULU101" s="106"/>
      <c r="ULV101" s="106"/>
      <c r="ULW101" s="106"/>
      <c r="ULX101" s="106"/>
      <c r="ULY101" s="106"/>
      <c r="ULZ101" s="106"/>
      <c r="UMA101" s="106"/>
      <c r="UMB101" s="106"/>
      <c r="UMC101" s="106"/>
      <c r="UMD101" s="106"/>
      <c r="UME101" s="106"/>
      <c r="UMF101" s="106"/>
      <c r="UMG101" s="106"/>
      <c r="UMH101" s="106"/>
      <c r="UMI101" s="106"/>
      <c r="UMJ101" s="106"/>
      <c r="UMK101" s="106"/>
      <c r="UML101" s="106"/>
      <c r="UMM101" s="106"/>
      <c r="UMN101" s="106"/>
      <c r="UMO101" s="106"/>
      <c r="UMP101" s="106"/>
      <c r="UMQ101" s="106"/>
      <c r="UMR101" s="106"/>
      <c r="UMS101" s="106"/>
      <c r="UMT101" s="106"/>
      <c r="UMU101" s="106"/>
      <c r="UMV101" s="106"/>
      <c r="UMW101" s="106"/>
      <c r="UMX101" s="106"/>
      <c r="UMY101" s="106"/>
      <c r="UMZ101" s="106"/>
      <c r="UNA101" s="106"/>
      <c r="UNB101" s="106"/>
      <c r="UNC101" s="106"/>
      <c r="UND101" s="106"/>
      <c r="UNE101" s="106"/>
      <c r="UNF101" s="106"/>
      <c r="UNG101" s="106"/>
      <c r="UNH101" s="106"/>
      <c r="UNI101" s="106"/>
      <c r="UNJ101" s="106"/>
      <c r="UNK101" s="106"/>
      <c r="UNL101" s="106"/>
      <c r="UNM101" s="106"/>
      <c r="UNN101" s="106"/>
      <c r="UNO101" s="106"/>
      <c r="UNP101" s="106"/>
      <c r="UNQ101" s="106"/>
      <c r="UNR101" s="106"/>
      <c r="UNS101" s="106"/>
      <c r="UNT101" s="106"/>
      <c r="UNU101" s="106"/>
      <c r="UNV101" s="106"/>
      <c r="UNW101" s="106"/>
      <c r="UNX101" s="106"/>
      <c r="UNY101" s="106"/>
      <c r="UNZ101" s="106"/>
      <c r="UOA101" s="106"/>
      <c r="UOB101" s="106"/>
      <c r="UOC101" s="106"/>
      <c r="UOD101" s="106"/>
      <c r="UOE101" s="106"/>
      <c r="UOF101" s="106"/>
      <c r="UOG101" s="106"/>
      <c r="UOH101" s="106"/>
      <c r="UOI101" s="106"/>
      <c r="UOJ101" s="106"/>
      <c r="UOK101" s="106"/>
      <c r="UOL101" s="106"/>
      <c r="UOM101" s="106"/>
      <c r="UON101" s="106"/>
      <c r="UOO101" s="106"/>
      <c r="UOP101" s="106"/>
      <c r="UOQ101" s="106"/>
      <c r="UOR101" s="106"/>
      <c r="UOS101" s="106"/>
      <c r="UOT101" s="106"/>
      <c r="UOU101" s="106"/>
      <c r="UOV101" s="106"/>
      <c r="UOW101" s="106"/>
      <c r="UOX101" s="106"/>
      <c r="UOY101" s="106"/>
      <c r="UOZ101" s="106"/>
      <c r="UPA101" s="106"/>
      <c r="UPB101" s="106"/>
      <c r="UPC101" s="106"/>
      <c r="UPD101" s="106"/>
      <c r="UPE101" s="106"/>
      <c r="UPF101" s="106"/>
      <c r="UPG101" s="106"/>
      <c r="UPH101" s="106"/>
      <c r="UPI101" s="106"/>
      <c r="UPJ101" s="106"/>
      <c r="UPK101" s="106"/>
      <c r="UPL101" s="106"/>
      <c r="UPM101" s="106"/>
      <c r="UPN101" s="106"/>
      <c r="UPO101" s="106"/>
      <c r="UPP101" s="106"/>
      <c r="UPQ101" s="106"/>
      <c r="UPR101" s="106"/>
      <c r="UPS101" s="106"/>
      <c r="UPT101" s="106"/>
      <c r="UPU101" s="106"/>
      <c r="UPV101" s="106"/>
      <c r="UPW101" s="106"/>
      <c r="UPX101" s="106"/>
      <c r="UPY101" s="106"/>
      <c r="UPZ101" s="106"/>
      <c r="UQA101" s="106"/>
      <c r="UQB101" s="106"/>
      <c r="UQC101" s="106"/>
      <c r="UQD101" s="106"/>
      <c r="UQE101" s="106"/>
      <c r="UQF101" s="106"/>
      <c r="UQG101" s="106"/>
      <c r="UQH101" s="106"/>
      <c r="UQI101" s="106"/>
      <c r="UQJ101" s="106"/>
      <c r="UQK101" s="106"/>
      <c r="UQL101" s="106"/>
      <c r="UQM101" s="106"/>
      <c r="UQN101" s="106"/>
      <c r="UQO101" s="106"/>
      <c r="UQP101" s="106"/>
      <c r="UQQ101" s="106"/>
      <c r="UQR101" s="106"/>
      <c r="UQS101" s="106"/>
      <c r="UQT101" s="106"/>
      <c r="UQU101" s="106"/>
      <c r="UQV101" s="106"/>
      <c r="UQW101" s="106"/>
      <c r="UQX101" s="106"/>
      <c r="UQY101" s="106"/>
      <c r="UQZ101" s="106"/>
      <c r="URA101" s="106"/>
      <c r="URB101" s="106"/>
      <c r="URC101" s="106"/>
      <c r="URD101" s="106"/>
      <c r="URE101" s="106"/>
      <c r="URF101" s="106"/>
      <c r="URG101" s="106"/>
      <c r="URH101" s="106"/>
      <c r="URI101" s="106"/>
      <c r="URJ101" s="106"/>
      <c r="URK101" s="106"/>
      <c r="URL101" s="106"/>
      <c r="URM101" s="106"/>
      <c r="URN101" s="106"/>
      <c r="URO101" s="106"/>
      <c r="URP101" s="106"/>
      <c r="URQ101" s="106"/>
      <c r="URR101" s="106"/>
      <c r="URS101" s="106"/>
      <c r="URT101" s="106"/>
      <c r="URU101" s="106"/>
      <c r="URV101" s="106"/>
      <c r="URW101" s="106"/>
      <c r="URX101" s="106"/>
      <c r="URY101" s="106"/>
      <c r="URZ101" s="106"/>
      <c r="USA101" s="106"/>
      <c r="USB101" s="106"/>
      <c r="USC101" s="106"/>
      <c r="USD101" s="106"/>
      <c r="USE101" s="106"/>
      <c r="USF101" s="106"/>
      <c r="USG101" s="106"/>
      <c r="USH101" s="106"/>
      <c r="USI101" s="106"/>
      <c r="USJ101" s="106"/>
      <c r="USK101" s="106"/>
      <c r="USL101" s="106"/>
      <c r="USM101" s="106"/>
      <c r="USN101" s="106"/>
      <c r="USO101" s="106"/>
      <c r="USP101" s="106"/>
      <c r="USQ101" s="106"/>
      <c r="USR101" s="106"/>
      <c r="USS101" s="106"/>
      <c r="UST101" s="106"/>
      <c r="USU101" s="106"/>
      <c r="USV101" s="106"/>
      <c r="USW101" s="106"/>
      <c r="USX101" s="106"/>
      <c r="USY101" s="106"/>
      <c r="USZ101" s="106"/>
      <c r="UTA101" s="106"/>
      <c r="UTB101" s="106"/>
      <c r="UTC101" s="106"/>
      <c r="UTD101" s="106"/>
      <c r="UTE101" s="106"/>
      <c r="UTF101" s="106"/>
      <c r="UTG101" s="106"/>
      <c r="UTH101" s="106"/>
      <c r="UTI101" s="106"/>
      <c r="UTJ101" s="106"/>
      <c r="UTK101" s="106"/>
      <c r="UTL101" s="106"/>
      <c r="UTM101" s="106"/>
      <c r="UTN101" s="106"/>
      <c r="UTO101" s="106"/>
      <c r="UTP101" s="106"/>
      <c r="UTQ101" s="106"/>
      <c r="UTR101" s="106"/>
      <c r="UTS101" s="106"/>
      <c r="UTT101" s="106"/>
      <c r="UTU101" s="106"/>
      <c r="UTV101" s="106"/>
      <c r="UTW101" s="106"/>
      <c r="UTX101" s="106"/>
      <c r="UTY101" s="106"/>
      <c r="UTZ101" s="106"/>
      <c r="UUA101" s="106"/>
      <c r="UUB101" s="106"/>
      <c r="UUC101" s="106"/>
      <c r="UUD101" s="106"/>
      <c r="UUE101" s="106"/>
      <c r="UUF101" s="106"/>
      <c r="UUG101" s="106"/>
      <c r="UUH101" s="106"/>
      <c r="UUI101" s="106"/>
      <c r="UUJ101" s="106"/>
      <c r="UUK101" s="106"/>
      <c r="UUL101" s="106"/>
      <c r="UUM101" s="106"/>
      <c r="UUN101" s="106"/>
      <c r="UUO101" s="106"/>
      <c r="UUP101" s="106"/>
      <c r="UUQ101" s="106"/>
      <c r="UUR101" s="106"/>
      <c r="UUS101" s="106"/>
      <c r="UUT101" s="106"/>
      <c r="UUU101" s="106"/>
      <c r="UUV101" s="106"/>
      <c r="UUW101" s="106"/>
      <c r="UUX101" s="106"/>
      <c r="UUY101" s="106"/>
      <c r="UUZ101" s="106"/>
      <c r="UVA101" s="106"/>
      <c r="UVB101" s="106"/>
      <c r="UVC101" s="106"/>
      <c r="UVD101" s="106"/>
      <c r="UVE101" s="106"/>
      <c r="UVF101" s="106"/>
      <c r="UVG101" s="106"/>
      <c r="UVH101" s="106"/>
      <c r="UVI101" s="106"/>
      <c r="UVJ101" s="106"/>
      <c r="UVK101" s="106"/>
      <c r="UVL101" s="106"/>
      <c r="UVM101" s="106"/>
      <c r="UVN101" s="106"/>
      <c r="UVO101" s="106"/>
      <c r="UVP101" s="106"/>
      <c r="UVQ101" s="106"/>
      <c r="UVR101" s="106"/>
      <c r="UVS101" s="106"/>
      <c r="UVT101" s="106"/>
      <c r="UVU101" s="106"/>
      <c r="UVV101" s="106"/>
      <c r="UVW101" s="106"/>
      <c r="UVX101" s="106"/>
      <c r="UVY101" s="106"/>
      <c r="UVZ101" s="106"/>
      <c r="UWA101" s="106"/>
      <c r="UWB101" s="106"/>
      <c r="UWC101" s="106"/>
      <c r="UWD101" s="106"/>
      <c r="UWE101" s="106"/>
      <c r="UWF101" s="106"/>
      <c r="UWG101" s="106"/>
      <c r="UWH101" s="106"/>
      <c r="UWI101" s="106"/>
      <c r="UWJ101" s="106"/>
      <c r="UWK101" s="106"/>
      <c r="UWL101" s="106"/>
      <c r="UWM101" s="106"/>
      <c r="UWN101" s="106"/>
      <c r="UWO101" s="106"/>
      <c r="UWP101" s="106"/>
      <c r="UWQ101" s="106"/>
      <c r="UWR101" s="106"/>
      <c r="UWS101" s="106"/>
      <c r="UWT101" s="106"/>
      <c r="UWU101" s="106"/>
      <c r="UWV101" s="106"/>
      <c r="UWW101" s="106"/>
      <c r="UWX101" s="106"/>
      <c r="UWY101" s="106"/>
      <c r="UWZ101" s="106"/>
      <c r="UXA101" s="106"/>
      <c r="UXB101" s="106"/>
      <c r="UXC101" s="106"/>
      <c r="UXD101" s="106"/>
      <c r="UXE101" s="106"/>
      <c r="UXF101" s="106"/>
      <c r="UXG101" s="106"/>
      <c r="UXH101" s="106"/>
      <c r="UXI101" s="106"/>
      <c r="UXJ101" s="106"/>
      <c r="UXK101" s="106"/>
      <c r="UXL101" s="106"/>
      <c r="UXM101" s="106"/>
      <c r="UXN101" s="106"/>
      <c r="UXO101" s="106"/>
      <c r="UXP101" s="106"/>
      <c r="UXQ101" s="106"/>
      <c r="UXR101" s="106"/>
      <c r="UXS101" s="106"/>
      <c r="UXT101" s="106"/>
      <c r="UXU101" s="106"/>
      <c r="UXV101" s="106"/>
      <c r="UXW101" s="106"/>
      <c r="UXX101" s="106"/>
      <c r="UXY101" s="106"/>
      <c r="UXZ101" s="106"/>
      <c r="UYA101" s="106"/>
      <c r="UYB101" s="106"/>
      <c r="UYC101" s="106"/>
      <c r="UYD101" s="106"/>
      <c r="UYE101" s="106"/>
      <c r="UYF101" s="106"/>
      <c r="UYG101" s="106"/>
      <c r="UYH101" s="106"/>
      <c r="UYI101" s="106"/>
      <c r="UYJ101" s="106"/>
      <c r="UYK101" s="106"/>
      <c r="UYL101" s="106"/>
      <c r="UYM101" s="106"/>
      <c r="UYN101" s="106"/>
      <c r="UYO101" s="106"/>
      <c r="UYP101" s="106"/>
      <c r="UYQ101" s="106"/>
      <c r="UYR101" s="106"/>
      <c r="UYS101" s="106"/>
      <c r="UYT101" s="106"/>
      <c r="UYU101" s="106"/>
      <c r="UYV101" s="106"/>
      <c r="UYW101" s="106"/>
      <c r="UYX101" s="106"/>
      <c r="UYY101" s="106"/>
      <c r="UYZ101" s="106"/>
      <c r="UZA101" s="106"/>
      <c r="UZB101" s="106"/>
      <c r="UZC101" s="106"/>
      <c r="UZD101" s="106"/>
      <c r="UZE101" s="106"/>
      <c r="UZF101" s="106"/>
      <c r="UZG101" s="106"/>
      <c r="UZH101" s="106"/>
      <c r="UZI101" s="106"/>
      <c r="UZJ101" s="106"/>
      <c r="UZK101" s="106"/>
      <c r="UZL101" s="106"/>
      <c r="UZM101" s="106"/>
      <c r="UZN101" s="106"/>
      <c r="UZO101" s="106"/>
      <c r="UZP101" s="106"/>
      <c r="UZQ101" s="106"/>
      <c r="UZR101" s="106"/>
      <c r="UZS101" s="106"/>
      <c r="UZT101" s="106"/>
      <c r="UZU101" s="106"/>
      <c r="UZV101" s="106"/>
      <c r="UZW101" s="106"/>
      <c r="UZX101" s="106"/>
      <c r="UZY101" s="106"/>
      <c r="UZZ101" s="106"/>
      <c r="VAA101" s="106"/>
      <c r="VAB101" s="106"/>
      <c r="VAC101" s="106"/>
      <c r="VAD101" s="106"/>
      <c r="VAE101" s="106"/>
      <c r="VAF101" s="106"/>
      <c r="VAG101" s="106"/>
      <c r="VAH101" s="106"/>
      <c r="VAI101" s="106"/>
      <c r="VAJ101" s="106"/>
      <c r="VAK101" s="106"/>
      <c r="VAL101" s="106"/>
      <c r="VAM101" s="106"/>
      <c r="VAN101" s="106"/>
      <c r="VAO101" s="106"/>
      <c r="VAP101" s="106"/>
      <c r="VAQ101" s="106"/>
      <c r="VAR101" s="106"/>
      <c r="VAS101" s="106"/>
      <c r="VAT101" s="106"/>
      <c r="VAU101" s="106"/>
      <c r="VAV101" s="106"/>
      <c r="VAW101" s="106"/>
      <c r="VAX101" s="106"/>
      <c r="VAY101" s="106"/>
      <c r="VAZ101" s="106"/>
      <c r="VBA101" s="106"/>
      <c r="VBB101" s="106"/>
      <c r="VBC101" s="106"/>
      <c r="VBD101" s="106"/>
      <c r="VBE101" s="106"/>
      <c r="VBF101" s="106"/>
      <c r="VBG101" s="106"/>
      <c r="VBH101" s="106"/>
      <c r="VBI101" s="106"/>
      <c r="VBJ101" s="106"/>
      <c r="VBK101" s="106"/>
      <c r="VBL101" s="106"/>
      <c r="VBM101" s="106"/>
      <c r="VBN101" s="106"/>
      <c r="VBO101" s="106"/>
      <c r="VBP101" s="106"/>
      <c r="VBQ101" s="106"/>
      <c r="VBR101" s="106"/>
      <c r="VBS101" s="106"/>
      <c r="VBT101" s="106"/>
      <c r="VBU101" s="106"/>
      <c r="VBV101" s="106"/>
      <c r="VBW101" s="106"/>
      <c r="VBX101" s="106"/>
      <c r="VBY101" s="106"/>
      <c r="VBZ101" s="106"/>
      <c r="VCA101" s="106"/>
      <c r="VCB101" s="106"/>
      <c r="VCC101" s="106"/>
      <c r="VCD101" s="106"/>
      <c r="VCE101" s="106"/>
      <c r="VCF101" s="106"/>
      <c r="VCG101" s="106"/>
      <c r="VCH101" s="106"/>
      <c r="VCI101" s="106"/>
      <c r="VCJ101" s="106"/>
      <c r="VCK101" s="106"/>
      <c r="VCL101" s="106"/>
      <c r="VCM101" s="106"/>
      <c r="VCN101" s="106"/>
      <c r="VCO101" s="106"/>
      <c r="VCP101" s="106"/>
      <c r="VCQ101" s="106"/>
      <c r="VCR101" s="106"/>
      <c r="VCS101" s="106"/>
      <c r="VCT101" s="106"/>
      <c r="VCU101" s="106"/>
      <c r="VCV101" s="106"/>
      <c r="VCW101" s="106"/>
      <c r="VCX101" s="106"/>
      <c r="VCY101" s="106"/>
      <c r="VCZ101" s="106"/>
      <c r="VDA101" s="106"/>
      <c r="VDB101" s="106"/>
      <c r="VDC101" s="106"/>
      <c r="VDD101" s="106"/>
      <c r="VDE101" s="106"/>
      <c r="VDF101" s="106"/>
      <c r="VDG101" s="106"/>
      <c r="VDH101" s="106"/>
      <c r="VDI101" s="106"/>
      <c r="VDJ101" s="106"/>
      <c r="VDK101" s="106"/>
      <c r="VDL101" s="106"/>
      <c r="VDM101" s="106"/>
      <c r="VDN101" s="106"/>
      <c r="VDO101" s="106"/>
      <c r="VDP101" s="106"/>
      <c r="VDQ101" s="106"/>
      <c r="VDR101" s="106"/>
      <c r="VDS101" s="106"/>
      <c r="VDT101" s="106"/>
      <c r="VDU101" s="106"/>
      <c r="VDV101" s="106"/>
      <c r="VDW101" s="106"/>
      <c r="VDX101" s="106"/>
      <c r="VDY101" s="106"/>
      <c r="VDZ101" s="106"/>
      <c r="VEA101" s="106"/>
      <c r="VEB101" s="106"/>
      <c r="VEC101" s="106"/>
      <c r="VED101" s="106"/>
      <c r="VEE101" s="106"/>
      <c r="VEF101" s="106"/>
      <c r="VEG101" s="106"/>
      <c r="VEH101" s="106"/>
      <c r="VEI101" s="106"/>
      <c r="VEJ101" s="106"/>
      <c r="VEK101" s="106"/>
      <c r="VEL101" s="106"/>
      <c r="VEM101" s="106"/>
      <c r="VEN101" s="106"/>
      <c r="VEO101" s="106"/>
      <c r="VEP101" s="106"/>
      <c r="VEQ101" s="106"/>
      <c r="VER101" s="106"/>
      <c r="VES101" s="106"/>
      <c r="VET101" s="106"/>
      <c r="VEU101" s="106"/>
      <c r="VEV101" s="106"/>
      <c r="VEW101" s="106"/>
      <c r="VEX101" s="106"/>
      <c r="VEY101" s="106"/>
      <c r="VEZ101" s="106"/>
      <c r="VFA101" s="106"/>
      <c r="VFB101" s="106"/>
      <c r="VFC101" s="106"/>
      <c r="VFD101" s="106"/>
      <c r="VFE101" s="106"/>
      <c r="VFF101" s="106"/>
      <c r="VFG101" s="106"/>
      <c r="VFH101" s="106"/>
      <c r="VFI101" s="106"/>
      <c r="VFJ101" s="106"/>
      <c r="VFK101" s="106"/>
      <c r="VFL101" s="106"/>
      <c r="VFM101" s="106"/>
      <c r="VFN101" s="106"/>
      <c r="VFO101" s="106"/>
      <c r="VFP101" s="106"/>
      <c r="VFQ101" s="106"/>
      <c r="VFR101" s="106"/>
      <c r="VFS101" s="106"/>
      <c r="VFT101" s="106"/>
      <c r="VFU101" s="106"/>
      <c r="VFV101" s="106"/>
      <c r="VFW101" s="106"/>
      <c r="VFX101" s="106"/>
      <c r="VFY101" s="106"/>
      <c r="VFZ101" s="106"/>
      <c r="VGA101" s="106"/>
      <c r="VGB101" s="106"/>
      <c r="VGC101" s="106"/>
      <c r="VGD101" s="106"/>
      <c r="VGE101" s="106"/>
      <c r="VGF101" s="106"/>
      <c r="VGG101" s="106"/>
      <c r="VGH101" s="106"/>
      <c r="VGI101" s="106"/>
      <c r="VGJ101" s="106"/>
      <c r="VGK101" s="106"/>
      <c r="VGL101" s="106"/>
      <c r="VGM101" s="106"/>
      <c r="VGN101" s="106"/>
      <c r="VGO101" s="106"/>
      <c r="VGP101" s="106"/>
      <c r="VGQ101" s="106"/>
      <c r="VGR101" s="106"/>
      <c r="VGS101" s="106"/>
      <c r="VGT101" s="106"/>
      <c r="VGU101" s="106"/>
      <c r="VGV101" s="106"/>
      <c r="VGW101" s="106"/>
      <c r="VGX101" s="106"/>
      <c r="VGY101" s="106"/>
      <c r="VGZ101" s="106"/>
      <c r="VHA101" s="106"/>
      <c r="VHB101" s="106"/>
      <c r="VHC101" s="106"/>
      <c r="VHD101" s="106"/>
      <c r="VHE101" s="106"/>
      <c r="VHF101" s="106"/>
      <c r="VHG101" s="106"/>
      <c r="VHH101" s="106"/>
      <c r="VHI101" s="106"/>
      <c r="VHJ101" s="106"/>
      <c r="VHK101" s="106"/>
      <c r="VHL101" s="106"/>
      <c r="VHM101" s="106"/>
      <c r="VHN101" s="106"/>
      <c r="VHO101" s="106"/>
      <c r="VHP101" s="106"/>
      <c r="VHQ101" s="106"/>
      <c r="VHR101" s="106"/>
      <c r="VHS101" s="106"/>
      <c r="VHT101" s="106"/>
      <c r="VHU101" s="106"/>
      <c r="VHV101" s="106"/>
      <c r="VHW101" s="106"/>
      <c r="VHX101" s="106"/>
      <c r="VHY101" s="106"/>
      <c r="VHZ101" s="106"/>
      <c r="VIA101" s="106"/>
      <c r="VIB101" s="106"/>
      <c r="VIC101" s="106"/>
      <c r="VID101" s="106"/>
      <c r="VIE101" s="106"/>
      <c r="VIF101" s="106"/>
      <c r="VIG101" s="106"/>
      <c r="VIH101" s="106"/>
      <c r="VII101" s="106"/>
      <c r="VIJ101" s="106"/>
      <c r="VIK101" s="106"/>
      <c r="VIL101" s="106"/>
      <c r="VIM101" s="106"/>
      <c r="VIN101" s="106"/>
      <c r="VIO101" s="106"/>
      <c r="VIP101" s="106"/>
      <c r="VIQ101" s="106"/>
      <c r="VIR101" s="106"/>
      <c r="VIS101" s="106"/>
      <c r="VIT101" s="106"/>
      <c r="VIU101" s="106"/>
      <c r="VIV101" s="106"/>
      <c r="VIW101" s="106"/>
      <c r="VIX101" s="106"/>
      <c r="VIY101" s="106"/>
      <c r="VIZ101" s="106"/>
      <c r="VJA101" s="106"/>
      <c r="VJB101" s="106"/>
      <c r="VJC101" s="106"/>
      <c r="VJD101" s="106"/>
      <c r="VJE101" s="106"/>
      <c r="VJF101" s="106"/>
      <c r="VJG101" s="106"/>
      <c r="VJH101" s="106"/>
      <c r="VJI101" s="106"/>
      <c r="VJJ101" s="106"/>
      <c r="VJK101" s="106"/>
      <c r="VJL101" s="106"/>
      <c r="VJM101" s="106"/>
      <c r="VJN101" s="106"/>
      <c r="VJO101" s="106"/>
      <c r="VJP101" s="106"/>
      <c r="VJQ101" s="106"/>
      <c r="VJR101" s="106"/>
      <c r="VJS101" s="106"/>
      <c r="VJT101" s="106"/>
      <c r="VJU101" s="106"/>
      <c r="VJV101" s="106"/>
      <c r="VJW101" s="106"/>
      <c r="VJX101" s="106"/>
      <c r="VJY101" s="106"/>
      <c r="VJZ101" s="106"/>
      <c r="VKA101" s="106"/>
      <c r="VKB101" s="106"/>
      <c r="VKC101" s="106"/>
      <c r="VKD101" s="106"/>
      <c r="VKE101" s="106"/>
      <c r="VKF101" s="106"/>
      <c r="VKG101" s="106"/>
      <c r="VKH101" s="106"/>
      <c r="VKI101" s="106"/>
      <c r="VKJ101" s="106"/>
      <c r="VKK101" s="106"/>
      <c r="VKL101" s="106"/>
      <c r="VKM101" s="106"/>
      <c r="VKN101" s="106"/>
      <c r="VKO101" s="106"/>
      <c r="VKP101" s="106"/>
      <c r="VKQ101" s="106"/>
      <c r="VKR101" s="106"/>
      <c r="VKS101" s="106"/>
      <c r="VKT101" s="106"/>
      <c r="VKU101" s="106"/>
      <c r="VKV101" s="106"/>
      <c r="VKW101" s="106"/>
      <c r="VKX101" s="106"/>
      <c r="VKY101" s="106"/>
      <c r="VKZ101" s="106"/>
      <c r="VLA101" s="106"/>
      <c r="VLB101" s="106"/>
      <c r="VLC101" s="106"/>
      <c r="VLD101" s="106"/>
      <c r="VLE101" s="106"/>
      <c r="VLF101" s="106"/>
      <c r="VLG101" s="106"/>
      <c r="VLH101" s="106"/>
      <c r="VLI101" s="106"/>
      <c r="VLJ101" s="106"/>
      <c r="VLK101" s="106"/>
      <c r="VLL101" s="106"/>
      <c r="VLM101" s="106"/>
      <c r="VLN101" s="106"/>
      <c r="VLO101" s="106"/>
      <c r="VLP101" s="106"/>
      <c r="VLQ101" s="106"/>
      <c r="VLR101" s="106"/>
      <c r="VLS101" s="106"/>
      <c r="VLT101" s="106"/>
      <c r="VLU101" s="106"/>
      <c r="VLV101" s="106"/>
      <c r="VLW101" s="106"/>
      <c r="VLX101" s="106"/>
      <c r="VLY101" s="106"/>
      <c r="VLZ101" s="106"/>
      <c r="VMA101" s="106"/>
      <c r="VMB101" s="106"/>
      <c r="VMC101" s="106"/>
      <c r="VMD101" s="106"/>
      <c r="VME101" s="106"/>
      <c r="VMF101" s="106"/>
      <c r="VMG101" s="106"/>
      <c r="VMH101" s="106"/>
      <c r="VMI101" s="106"/>
      <c r="VMJ101" s="106"/>
      <c r="VMK101" s="106"/>
      <c r="VML101" s="106"/>
      <c r="VMM101" s="106"/>
      <c r="VMN101" s="106"/>
      <c r="VMO101" s="106"/>
      <c r="VMP101" s="106"/>
      <c r="VMQ101" s="106"/>
      <c r="VMR101" s="106"/>
      <c r="VMS101" s="106"/>
      <c r="VMT101" s="106"/>
      <c r="VMU101" s="106"/>
      <c r="VMV101" s="106"/>
      <c r="VMW101" s="106"/>
      <c r="VMX101" s="106"/>
      <c r="VMY101" s="106"/>
      <c r="VMZ101" s="106"/>
      <c r="VNA101" s="106"/>
      <c r="VNB101" s="106"/>
      <c r="VNC101" s="106"/>
      <c r="VND101" s="106"/>
      <c r="VNE101" s="106"/>
      <c r="VNF101" s="106"/>
      <c r="VNG101" s="106"/>
      <c r="VNH101" s="106"/>
      <c r="VNI101" s="106"/>
      <c r="VNJ101" s="106"/>
      <c r="VNK101" s="106"/>
      <c r="VNL101" s="106"/>
      <c r="VNM101" s="106"/>
      <c r="VNN101" s="106"/>
      <c r="VNO101" s="106"/>
      <c r="VNP101" s="106"/>
      <c r="VNQ101" s="106"/>
      <c r="VNR101" s="106"/>
      <c r="VNS101" s="106"/>
      <c r="VNT101" s="106"/>
      <c r="VNU101" s="106"/>
      <c r="VNV101" s="106"/>
      <c r="VNW101" s="106"/>
      <c r="VNX101" s="106"/>
      <c r="VNY101" s="106"/>
      <c r="VNZ101" s="106"/>
      <c r="VOA101" s="106"/>
      <c r="VOB101" s="106"/>
      <c r="VOC101" s="106"/>
      <c r="VOD101" s="106"/>
      <c r="VOE101" s="106"/>
      <c r="VOF101" s="106"/>
      <c r="VOG101" s="106"/>
      <c r="VOH101" s="106"/>
      <c r="VOI101" s="106"/>
      <c r="VOJ101" s="106"/>
      <c r="VOK101" s="106"/>
      <c r="VOL101" s="106"/>
      <c r="VOM101" s="106"/>
      <c r="VON101" s="106"/>
      <c r="VOO101" s="106"/>
      <c r="VOP101" s="106"/>
      <c r="VOQ101" s="106"/>
      <c r="VOR101" s="106"/>
      <c r="VOS101" s="106"/>
      <c r="VOT101" s="106"/>
      <c r="VOU101" s="106"/>
      <c r="VOV101" s="106"/>
      <c r="VOW101" s="106"/>
      <c r="VOX101" s="106"/>
      <c r="VOY101" s="106"/>
      <c r="VOZ101" s="106"/>
      <c r="VPA101" s="106"/>
      <c r="VPB101" s="106"/>
      <c r="VPC101" s="106"/>
      <c r="VPD101" s="106"/>
      <c r="VPE101" s="106"/>
      <c r="VPF101" s="106"/>
      <c r="VPG101" s="106"/>
      <c r="VPH101" s="106"/>
      <c r="VPI101" s="106"/>
      <c r="VPJ101" s="106"/>
      <c r="VPK101" s="106"/>
      <c r="VPL101" s="106"/>
      <c r="VPM101" s="106"/>
      <c r="VPN101" s="106"/>
      <c r="VPO101" s="106"/>
      <c r="VPP101" s="106"/>
      <c r="VPQ101" s="106"/>
      <c r="VPR101" s="106"/>
      <c r="VPS101" s="106"/>
      <c r="VPT101" s="106"/>
      <c r="VPU101" s="106"/>
      <c r="VPV101" s="106"/>
      <c r="VPW101" s="106"/>
      <c r="VPX101" s="106"/>
      <c r="VPY101" s="106"/>
      <c r="VPZ101" s="106"/>
      <c r="VQA101" s="106"/>
      <c r="VQB101" s="106"/>
      <c r="VQC101" s="106"/>
      <c r="VQD101" s="106"/>
      <c r="VQE101" s="106"/>
      <c r="VQF101" s="106"/>
      <c r="VQG101" s="106"/>
      <c r="VQH101" s="106"/>
      <c r="VQI101" s="106"/>
      <c r="VQJ101" s="106"/>
      <c r="VQK101" s="106"/>
      <c r="VQL101" s="106"/>
      <c r="VQM101" s="106"/>
      <c r="VQN101" s="106"/>
      <c r="VQO101" s="106"/>
      <c r="VQP101" s="106"/>
      <c r="VQQ101" s="106"/>
      <c r="VQR101" s="106"/>
      <c r="VQS101" s="106"/>
      <c r="VQT101" s="106"/>
      <c r="VQU101" s="106"/>
      <c r="VQV101" s="106"/>
      <c r="VQW101" s="106"/>
      <c r="VQX101" s="106"/>
      <c r="VQY101" s="106"/>
      <c r="VQZ101" s="106"/>
      <c r="VRA101" s="106"/>
      <c r="VRB101" s="106"/>
      <c r="VRC101" s="106"/>
      <c r="VRD101" s="106"/>
      <c r="VRE101" s="106"/>
      <c r="VRF101" s="106"/>
      <c r="VRG101" s="106"/>
      <c r="VRH101" s="106"/>
      <c r="VRI101" s="106"/>
      <c r="VRJ101" s="106"/>
      <c r="VRK101" s="106"/>
      <c r="VRL101" s="106"/>
      <c r="VRM101" s="106"/>
      <c r="VRN101" s="106"/>
      <c r="VRO101" s="106"/>
      <c r="VRP101" s="106"/>
      <c r="VRQ101" s="106"/>
      <c r="VRR101" s="106"/>
      <c r="VRS101" s="106"/>
      <c r="VRT101" s="106"/>
      <c r="VRU101" s="106"/>
      <c r="VRV101" s="106"/>
      <c r="VRW101" s="106"/>
      <c r="VRX101" s="106"/>
      <c r="VRY101" s="106"/>
      <c r="VRZ101" s="106"/>
      <c r="VSA101" s="106"/>
      <c r="VSB101" s="106"/>
      <c r="VSC101" s="106"/>
      <c r="VSD101" s="106"/>
      <c r="VSE101" s="106"/>
      <c r="VSF101" s="106"/>
      <c r="VSG101" s="106"/>
      <c r="VSH101" s="106"/>
      <c r="VSI101" s="106"/>
      <c r="VSJ101" s="106"/>
      <c r="VSK101" s="106"/>
      <c r="VSL101" s="106"/>
      <c r="VSM101" s="106"/>
      <c r="VSN101" s="106"/>
      <c r="VSO101" s="106"/>
      <c r="VSP101" s="106"/>
      <c r="VSQ101" s="106"/>
      <c r="VSR101" s="106"/>
      <c r="VSS101" s="106"/>
      <c r="VST101" s="106"/>
      <c r="VSU101" s="106"/>
      <c r="VSV101" s="106"/>
      <c r="VSW101" s="106"/>
      <c r="VSX101" s="106"/>
      <c r="VSY101" s="106"/>
      <c r="VSZ101" s="106"/>
      <c r="VTA101" s="106"/>
      <c r="VTB101" s="106"/>
      <c r="VTC101" s="106"/>
      <c r="VTD101" s="106"/>
      <c r="VTE101" s="106"/>
      <c r="VTF101" s="106"/>
      <c r="VTG101" s="106"/>
      <c r="VTH101" s="106"/>
      <c r="VTI101" s="106"/>
      <c r="VTJ101" s="106"/>
      <c r="VTK101" s="106"/>
      <c r="VTL101" s="106"/>
      <c r="VTM101" s="106"/>
      <c r="VTN101" s="106"/>
      <c r="VTO101" s="106"/>
      <c r="VTP101" s="106"/>
      <c r="VTQ101" s="106"/>
      <c r="VTR101" s="106"/>
      <c r="VTS101" s="106"/>
      <c r="VTT101" s="106"/>
      <c r="VTU101" s="106"/>
      <c r="VTV101" s="106"/>
      <c r="VTW101" s="106"/>
      <c r="VTX101" s="106"/>
      <c r="VTY101" s="106"/>
      <c r="VTZ101" s="106"/>
      <c r="VUA101" s="106"/>
      <c r="VUB101" s="106"/>
      <c r="VUC101" s="106"/>
      <c r="VUD101" s="106"/>
      <c r="VUE101" s="106"/>
      <c r="VUF101" s="106"/>
      <c r="VUG101" s="106"/>
      <c r="VUH101" s="106"/>
      <c r="VUI101" s="106"/>
      <c r="VUJ101" s="106"/>
      <c r="VUK101" s="106"/>
      <c r="VUL101" s="106"/>
      <c r="VUM101" s="106"/>
      <c r="VUN101" s="106"/>
      <c r="VUO101" s="106"/>
      <c r="VUP101" s="106"/>
      <c r="VUQ101" s="106"/>
      <c r="VUR101" s="106"/>
      <c r="VUS101" s="106"/>
      <c r="VUT101" s="106"/>
      <c r="VUU101" s="106"/>
      <c r="VUV101" s="106"/>
      <c r="VUW101" s="106"/>
      <c r="VUX101" s="106"/>
      <c r="VUY101" s="106"/>
      <c r="VUZ101" s="106"/>
      <c r="VVA101" s="106"/>
      <c r="VVB101" s="106"/>
      <c r="VVC101" s="106"/>
      <c r="VVD101" s="106"/>
      <c r="VVE101" s="106"/>
      <c r="VVF101" s="106"/>
      <c r="VVG101" s="106"/>
      <c r="VVH101" s="106"/>
      <c r="VVI101" s="106"/>
      <c r="VVJ101" s="106"/>
      <c r="VVK101" s="106"/>
      <c r="VVL101" s="106"/>
      <c r="VVM101" s="106"/>
      <c r="VVN101" s="106"/>
      <c r="VVO101" s="106"/>
      <c r="VVP101" s="106"/>
      <c r="VVQ101" s="106"/>
      <c r="VVR101" s="106"/>
      <c r="VVS101" s="106"/>
      <c r="VVT101" s="106"/>
      <c r="VVU101" s="106"/>
      <c r="VVV101" s="106"/>
      <c r="VVW101" s="106"/>
      <c r="VVX101" s="106"/>
      <c r="VVY101" s="106"/>
      <c r="VVZ101" s="106"/>
      <c r="VWA101" s="106"/>
      <c r="VWB101" s="106"/>
      <c r="VWC101" s="106"/>
      <c r="VWD101" s="106"/>
      <c r="VWE101" s="106"/>
      <c r="VWF101" s="106"/>
      <c r="VWG101" s="106"/>
      <c r="VWH101" s="106"/>
      <c r="VWI101" s="106"/>
      <c r="VWJ101" s="106"/>
      <c r="VWK101" s="106"/>
      <c r="VWL101" s="106"/>
      <c r="VWM101" s="106"/>
      <c r="VWN101" s="106"/>
      <c r="VWO101" s="106"/>
      <c r="VWP101" s="106"/>
      <c r="VWQ101" s="106"/>
      <c r="VWR101" s="106"/>
      <c r="VWS101" s="106"/>
      <c r="VWT101" s="106"/>
      <c r="VWU101" s="106"/>
      <c r="VWV101" s="106"/>
      <c r="VWW101" s="106"/>
      <c r="VWX101" s="106"/>
      <c r="VWY101" s="106"/>
      <c r="VWZ101" s="106"/>
      <c r="VXA101" s="106"/>
      <c r="VXB101" s="106"/>
      <c r="VXC101" s="106"/>
      <c r="VXD101" s="106"/>
      <c r="VXE101" s="106"/>
      <c r="VXF101" s="106"/>
      <c r="VXG101" s="106"/>
      <c r="VXH101" s="106"/>
      <c r="VXI101" s="106"/>
      <c r="VXJ101" s="106"/>
      <c r="VXK101" s="106"/>
      <c r="VXL101" s="106"/>
      <c r="VXM101" s="106"/>
      <c r="VXN101" s="106"/>
      <c r="VXO101" s="106"/>
      <c r="VXP101" s="106"/>
      <c r="VXQ101" s="106"/>
      <c r="VXR101" s="106"/>
      <c r="VXS101" s="106"/>
      <c r="VXT101" s="106"/>
      <c r="VXU101" s="106"/>
      <c r="VXV101" s="106"/>
      <c r="VXW101" s="106"/>
      <c r="VXX101" s="106"/>
      <c r="VXY101" s="106"/>
      <c r="VXZ101" s="106"/>
      <c r="VYA101" s="106"/>
      <c r="VYB101" s="106"/>
      <c r="VYC101" s="106"/>
      <c r="VYD101" s="106"/>
      <c r="VYE101" s="106"/>
      <c r="VYF101" s="106"/>
      <c r="VYG101" s="106"/>
      <c r="VYH101" s="106"/>
      <c r="VYI101" s="106"/>
      <c r="VYJ101" s="106"/>
      <c r="VYK101" s="106"/>
      <c r="VYL101" s="106"/>
      <c r="VYM101" s="106"/>
      <c r="VYN101" s="106"/>
      <c r="VYO101" s="106"/>
      <c r="VYP101" s="106"/>
      <c r="VYQ101" s="106"/>
      <c r="VYR101" s="106"/>
      <c r="VYS101" s="106"/>
      <c r="VYT101" s="106"/>
      <c r="VYU101" s="106"/>
      <c r="VYV101" s="106"/>
      <c r="VYW101" s="106"/>
      <c r="VYX101" s="106"/>
      <c r="VYY101" s="106"/>
      <c r="VYZ101" s="106"/>
      <c r="VZA101" s="106"/>
      <c r="VZB101" s="106"/>
      <c r="VZC101" s="106"/>
      <c r="VZD101" s="106"/>
      <c r="VZE101" s="106"/>
      <c r="VZF101" s="106"/>
      <c r="VZG101" s="106"/>
      <c r="VZH101" s="106"/>
      <c r="VZI101" s="106"/>
      <c r="VZJ101" s="106"/>
      <c r="VZK101" s="106"/>
      <c r="VZL101" s="106"/>
      <c r="VZM101" s="106"/>
      <c r="VZN101" s="106"/>
      <c r="VZO101" s="106"/>
      <c r="VZP101" s="106"/>
      <c r="VZQ101" s="106"/>
      <c r="VZR101" s="106"/>
      <c r="VZS101" s="106"/>
      <c r="VZT101" s="106"/>
      <c r="VZU101" s="106"/>
      <c r="VZV101" s="106"/>
      <c r="VZW101" s="106"/>
      <c r="VZX101" s="106"/>
      <c r="VZY101" s="106"/>
      <c r="VZZ101" s="106"/>
      <c r="WAA101" s="106"/>
      <c r="WAB101" s="106"/>
      <c r="WAC101" s="106"/>
      <c r="WAD101" s="106"/>
      <c r="WAE101" s="106"/>
      <c r="WAF101" s="106"/>
      <c r="WAG101" s="106"/>
      <c r="WAH101" s="106"/>
      <c r="WAI101" s="106"/>
      <c r="WAJ101" s="106"/>
      <c r="WAK101" s="106"/>
      <c r="WAL101" s="106"/>
      <c r="WAM101" s="106"/>
      <c r="WAN101" s="106"/>
      <c r="WAO101" s="106"/>
      <c r="WAP101" s="106"/>
      <c r="WAQ101" s="106"/>
      <c r="WAR101" s="106"/>
      <c r="WAS101" s="106"/>
      <c r="WAT101" s="106"/>
      <c r="WAU101" s="106"/>
      <c r="WAV101" s="106"/>
      <c r="WAW101" s="106"/>
      <c r="WAX101" s="106"/>
      <c r="WAY101" s="106"/>
      <c r="WAZ101" s="106"/>
      <c r="WBA101" s="106"/>
      <c r="WBB101" s="106"/>
      <c r="WBC101" s="106"/>
      <c r="WBD101" s="106"/>
      <c r="WBE101" s="106"/>
      <c r="WBF101" s="106"/>
      <c r="WBG101" s="106"/>
      <c r="WBH101" s="106"/>
      <c r="WBI101" s="106"/>
      <c r="WBJ101" s="106"/>
      <c r="WBK101" s="106"/>
      <c r="WBL101" s="106"/>
      <c r="WBM101" s="106"/>
      <c r="WBN101" s="106"/>
      <c r="WBO101" s="106"/>
      <c r="WBP101" s="106"/>
      <c r="WBQ101" s="106"/>
      <c r="WBR101" s="106"/>
      <c r="WBS101" s="106"/>
      <c r="WBT101" s="106"/>
      <c r="WBU101" s="106"/>
      <c r="WBV101" s="106"/>
      <c r="WBW101" s="106"/>
      <c r="WBX101" s="106"/>
      <c r="WBY101" s="106"/>
      <c r="WBZ101" s="106"/>
      <c r="WCA101" s="106"/>
      <c r="WCB101" s="106"/>
      <c r="WCC101" s="106"/>
      <c r="WCD101" s="106"/>
      <c r="WCE101" s="106"/>
      <c r="WCF101" s="106"/>
      <c r="WCG101" s="106"/>
      <c r="WCH101" s="106"/>
      <c r="WCI101" s="106"/>
      <c r="WCJ101" s="106"/>
      <c r="WCK101" s="106"/>
      <c r="WCL101" s="106"/>
      <c r="WCM101" s="106"/>
      <c r="WCN101" s="106"/>
      <c r="WCO101" s="106"/>
      <c r="WCP101" s="106"/>
      <c r="WCQ101" s="106"/>
      <c r="WCR101" s="106"/>
      <c r="WCS101" s="106"/>
      <c r="WCT101" s="106"/>
      <c r="WCU101" s="106"/>
      <c r="WCV101" s="106"/>
      <c r="WCW101" s="106"/>
      <c r="WCX101" s="106"/>
      <c r="WCY101" s="106"/>
      <c r="WCZ101" s="106"/>
      <c r="WDA101" s="106"/>
      <c r="WDB101" s="106"/>
      <c r="WDC101" s="106"/>
      <c r="WDD101" s="106"/>
      <c r="WDE101" s="106"/>
      <c r="WDF101" s="106"/>
      <c r="WDG101" s="106"/>
      <c r="WDH101" s="106"/>
      <c r="WDI101" s="106"/>
      <c r="WDJ101" s="106"/>
      <c r="WDK101" s="106"/>
      <c r="WDL101" s="106"/>
      <c r="WDM101" s="106"/>
      <c r="WDN101" s="106"/>
      <c r="WDO101" s="106"/>
      <c r="WDP101" s="106"/>
      <c r="WDQ101" s="106"/>
      <c r="WDR101" s="106"/>
      <c r="WDS101" s="106"/>
      <c r="WDT101" s="106"/>
      <c r="WDU101" s="106"/>
      <c r="WDV101" s="106"/>
      <c r="WDW101" s="106"/>
      <c r="WDX101" s="106"/>
      <c r="WDY101" s="106"/>
      <c r="WDZ101" s="106"/>
      <c r="WEA101" s="106"/>
      <c r="WEB101" s="106"/>
      <c r="WEC101" s="106"/>
      <c r="WED101" s="106"/>
      <c r="WEE101" s="106"/>
      <c r="WEF101" s="106"/>
      <c r="WEG101" s="106"/>
      <c r="WEH101" s="106"/>
      <c r="WEI101" s="106"/>
      <c r="WEJ101" s="106"/>
      <c r="WEK101" s="106"/>
      <c r="WEL101" s="106"/>
      <c r="WEM101" s="106"/>
      <c r="WEN101" s="106"/>
      <c r="WEO101" s="106"/>
      <c r="WEP101" s="106"/>
      <c r="WEQ101" s="106"/>
      <c r="WER101" s="106"/>
      <c r="WES101" s="106"/>
      <c r="WET101" s="106"/>
      <c r="WEU101" s="106"/>
      <c r="WEV101" s="106"/>
      <c r="WEW101" s="106"/>
      <c r="WEX101" s="106"/>
      <c r="WEY101" s="106"/>
      <c r="WEZ101" s="106"/>
      <c r="WFA101" s="106"/>
      <c r="WFB101" s="106"/>
      <c r="WFC101" s="106"/>
      <c r="WFD101" s="106"/>
      <c r="WFE101" s="106"/>
      <c r="WFF101" s="106"/>
      <c r="WFG101" s="106"/>
      <c r="WFH101" s="106"/>
      <c r="WFI101" s="106"/>
      <c r="WFJ101" s="106"/>
      <c r="WFK101" s="106"/>
      <c r="WFL101" s="106"/>
      <c r="WFM101" s="106"/>
      <c r="WFN101" s="106"/>
      <c r="WFO101" s="106"/>
      <c r="WFP101" s="106"/>
      <c r="WFQ101" s="106"/>
      <c r="WFR101" s="106"/>
      <c r="WFS101" s="106"/>
      <c r="WFT101" s="106"/>
      <c r="WFU101" s="106"/>
      <c r="WFV101" s="106"/>
      <c r="WFW101" s="106"/>
      <c r="WFX101" s="106"/>
      <c r="WFY101" s="106"/>
      <c r="WFZ101" s="106"/>
      <c r="WGA101" s="106"/>
      <c r="WGB101" s="106"/>
      <c r="WGC101" s="106"/>
      <c r="WGD101" s="106"/>
      <c r="WGE101" s="106"/>
      <c r="WGF101" s="106"/>
      <c r="WGG101" s="106"/>
      <c r="WGH101" s="106"/>
      <c r="WGI101" s="106"/>
      <c r="WGJ101" s="106"/>
      <c r="WGK101" s="106"/>
      <c r="WGL101" s="106"/>
      <c r="WGM101" s="106"/>
      <c r="WGN101" s="106"/>
      <c r="WGO101" s="106"/>
      <c r="WGP101" s="106"/>
      <c r="WGQ101" s="106"/>
      <c r="WGR101" s="106"/>
      <c r="WGS101" s="106"/>
      <c r="WGT101" s="106"/>
      <c r="WGU101" s="106"/>
      <c r="WGV101" s="106"/>
      <c r="WGW101" s="106"/>
      <c r="WGX101" s="106"/>
      <c r="WGY101" s="106"/>
      <c r="WGZ101" s="106"/>
      <c r="WHA101" s="106"/>
      <c r="WHB101" s="106"/>
      <c r="WHC101" s="106"/>
      <c r="WHD101" s="106"/>
      <c r="WHE101" s="106"/>
      <c r="WHF101" s="106"/>
      <c r="WHG101" s="106"/>
      <c r="WHH101" s="106"/>
      <c r="WHI101" s="106"/>
      <c r="WHJ101" s="106"/>
      <c r="WHK101" s="106"/>
      <c r="WHL101" s="106"/>
      <c r="WHM101" s="106"/>
      <c r="WHN101" s="106"/>
      <c r="WHO101" s="106"/>
      <c r="WHP101" s="106"/>
      <c r="WHQ101" s="106"/>
      <c r="WHR101" s="106"/>
      <c r="WHS101" s="106"/>
      <c r="WHT101" s="106"/>
      <c r="WHU101" s="106"/>
      <c r="WHV101" s="106"/>
      <c r="WHW101" s="106"/>
      <c r="WHX101" s="106"/>
      <c r="WHY101" s="106"/>
      <c r="WHZ101" s="106"/>
      <c r="WIA101" s="106"/>
      <c r="WIB101" s="106"/>
      <c r="WIC101" s="106"/>
      <c r="WID101" s="106"/>
      <c r="WIE101" s="106"/>
      <c r="WIF101" s="106"/>
      <c r="WIG101" s="106"/>
      <c r="WIH101" s="106"/>
      <c r="WII101" s="106"/>
      <c r="WIJ101" s="106"/>
      <c r="WIK101" s="106"/>
      <c r="WIL101" s="106"/>
      <c r="WIM101" s="106"/>
      <c r="WIN101" s="106"/>
      <c r="WIO101" s="106"/>
      <c r="WIP101" s="106"/>
      <c r="WIQ101" s="106"/>
      <c r="WIR101" s="106"/>
      <c r="WIS101" s="106"/>
      <c r="WIT101" s="106"/>
      <c r="WIU101" s="106"/>
      <c r="WIV101" s="106"/>
      <c r="WIW101" s="106"/>
      <c r="WIX101" s="106"/>
      <c r="WIY101" s="106"/>
      <c r="WIZ101" s="106"/>
      <c r="WJA101" s="106"/>
      <c r="WJB101" s="106"/>
      <c r="WJC101" s="106"/>
      <c r="WJD101" s="106"/>
      <c r="WJE101" s="106"/>
      <c r="WJF101" s="106"/>
      <c r="WJG101" s="106"/>
      <c r="WJH101" s="106"/>
      <c r="WJI101" s="106"/>
      <c r="WJJ101" s="106"/>
      <c r="WJK101" s="106"/>
      <c r="WJL101" s="106"/>
      <c r="WJM101" s="106"/>
      <c r="WJN101" s="106"/>
      <c r="WJO101" s="106"/>
      <c r="WJP101" s="106"/>
      <c r="WJQ101" s="106"/>
      <c r="WJR101" s="106"/>
      <c r="WJS101" s="106"/>
      <c r="WJT101" s="106"/>
      <c r="WJU101" s="106"/>
      <c r="WJV101" s="106"/>
      <c r="WJW101" s="106"/>
      <c r="WJX101" s="106"/>
      <c r="WJY101" s="106"/>
      <c r="WJZ101" s="106"/>
      <c r="WKA101" s="106"/>
      <c r="WKB101" s="106"/>
      <c r="WKC101" s="106"/>
      <c r="WKD101" s="106"/>
      <c r="WKE101" s="106"/>
      <c r="WKF101" s="106"/>
      <c r="WKG101" s="106"/>
      <c r="WKH101" s="106"/>
      <c r="WKI101" s="106"/>
      <c r="WKJ101" s="106"/>
      <c r="WKK101" s="106"/>
      <c r="WKL101" s="106"/>
      <c r="WKM101" s="106"/>
      <c r="WKN101" s="106"/>
      <c r="WKO101" s="106"/>
      <c r="WKP101" s="106"/>
      <c r="WKQ101" s="106"/>
      <c r="WKR101" s="106"/>
      <c r="WKS101" s="106"/>
      <c r="WKT101" s="106"/>
      <c r="WKU101" s="106"/>
      <c r="WKV101" s="106"/>
      <c r="WKW101" s="106"/>
      <c r="WKX101" s="106"/>
      <c r="WKY101" s="106"/>
      <c r="WKZ101" s="106"/>
      <c r="WLA101" s="106"/>
      <c r="WLB101" s="106"/>
      <c r="WLC101" s="106"/>
      <c r="WLD101" s="106"/>
      <c r="WLE101" s="106"/>
      <c r="WLF101" s="106"/>
      <c r="WLG101" s="106"/>
      <c r="WLH101" s="106"/>
      <c r="WLI101" s="106"/>
      <c r="WLJ101" s="106"/>
      <c r="WLK101" s="106"/>
      <c r="WLL101" s="106"/>
      <c r="WLM101" s="106"/>
      <c r="WLN101" s="106"/>
      <c r="WLO101" s="106"/>
      <c r="WLP101" s="106"/>
      <c r="WLQ101" s="106"/>
      <c r="WLR101" s="106"/>
      <c r="WLS101" s="106"/>
      <c r="WLT101" s="106"/>
      <c r="WLU101" s="106"/>
      <c r="WLV101" s="106"/>
      <c r="WLW101" s="106"/>
      <c r="WLX101" s="106"/>
      <c r="WLY101" s="106"/>
      <c r="WLZ101" s="106"/>
      <c r="WMA101" s="106"/>
      <c r="WMB101" s="106"/>
      <c r="WMC101" s="106"/>
      <c r="WMD101" s="106"/>
      <c r="WME101" s="106"/>
      <c r="WMF101" s="106"/>
      <c r="WMG101" s="106"/>
      <c r="WMH101" s="106"/>
      <c r="WMI101" s="106"/>
      <c r="WMJ101" s="106"/>
      <c r="WMK101" s="106"/>
      <c r="WML101" s="106"/>
      <c r="WMM101" s="106"/>
      <c r="WMN101" s="106"/>
      <c r="WMO101" s="106"/>
      <c r="WMP101" s="106"/>
      <c r="WMQ101" s="106"/>
      <c r="WMR101" s="106"/>
      <c r="WMS101" s="106"/>
      <c r="WMT101" s="106"/>
      <c r="WMU101" s="106"/>
      <c r="WMV101" s="106"/>
      <c r="WMW101" s="106"/>
      <c r="WMX101" s="106"/>
      <c r="WMY101" s="106"/>
      <c r="WMZ101" s="106"/>
      <c r="WNA101" s="106"/>
      <c r="WNB101" s="106"/>
      <c r="WNC101" s="106"/>
      <c r="WND101" s="106"/>
      <c r="WNE101" s="106"/>
      <c r="WNF101" s="106"/>
      <c r="WNG101" s="106"/>
      <c r="WNH101" s="106"/>
      <c r="WNI101" s="106"/>
      <c r="WNJ101" s="106"/>
      <c r="WNK101" s="106"/>
      <c r="WNL101" s="106"/>
      <c r="WNM101" s="106"/>
      <c r="WNN101" s="106"/>
      <c r="WNO101" s="106"/>
      <c r="WNP101" s="106"/>
      <c r="WNQ101" s="106"/>
      <c r="WNR101" s="106"/>
      <c r="WNS101" s="106"/>
      <c r="WNT101" s="106"/>
      <c r="WNU101" s="106"/>
      <c r="WNV101" s="106"/>
      <c r="WNW101" s="106"/>
      <c r="WNX101" s="106"/>
      <c r="WNY101" s="106"/>
      <c r="WNZ101" s="106"/>
      <c r="WOA101" s="106"/>
      <c r="WOB101" s="106"/>
      <c r="WOC101" s="106"/>
      <c r="WOD101" s="106"/>
      <c r="WOE101" s="106"/>
      <c r="WOF101" s="106"/>
      <c r="WOG101" s="106"/>
      <c r="WOH101" s="106"/>
      <c r="WOI101" s="106"/>
      <c r="WOJ101" s="106"/>
      <c r="WOK101" s="106"/>
      <c r="WOL101" s="106"/>
      <c r="WOM101" s="106"/>
      <c r="WON101" s="106"/>
      <c r="WOO101" s="106"/>
      <c r="WOP101" s="106"/>
      <c r="WOQ101" s="106"/>
      <c r="WOR101" s="106"/>
      <c r="WOS101" s="106"/>
      <c r="WOT101" s="106"/>
      <c r="WOU101" s="106"/>
      <c r="WOV101" s="106"/>
      <c r="WOW101" s="106"/>
      <c r="WOX101" s="106"/>
      <c r="WOY101" s="106"/>
      <c r="WOZ101" s="106"/>
      <c r="WPA101" s="106"/>
      <c r="WPB101" s="106"/>
      <c r="WPC101" s="106"/>
      <c r="WPD101" s="106"/>
      <c r="WPE101" s="106"/>
      <c r="WPF101" s="106"/>
      <c r="WPG101" s="106"/>
      <c r="WPH101" s="106"/>
      <c r="WPI101" s="106"/>
      <c r="WPJ101" s="106"/>
      <c r="WPK101" s="106"/>
      <c r="WPL101" s="106"/>
      <c r="WPM101" s="106"/>
      <c r="WPN101" s="106"/>
      <c r="WPO101" s="106"/>
      <c r="WPP101" s="106"/>
      <c r="WPQ101" s="106"/>
      <c r="WPR101" s="106"/>
      <c r="WPS101" s="106"/>
      <c r="WPT101" s="106"/>
      <c r="WPU101" s="106"/>
      <c r="WPV101" s="106"/>
      <c r="WPW101" s="106"/>
      <c r="WPX101" s="106"/>
      <c r="WPY101" s="106"/>
      <c r="WPZ101" s="106"/>
      <c r="WQA101" s="106"/>
      <c r="WQB101" s="106"/>
      <c r="WQC101" s="106"/>
      <c r="WQD101" s="106"/>
      <c r="WQE101" s="106"/>
      <c r="WQF101" s="106"/>
      <c r="WQG101" s="106"/>
      <c r="WQH101" s="106"/>
      <c r="WQI101" s="106"/>
      <c r="WQJ101" s="106"/>
      <c r="WQK101" s="106"/>
      <c r="WQL101" s="106"/>
      <c r="WQM101" s="106"/>
      <c r="WQN101" s="106"/>
      <c r="WQO101" s="106"/>
      <c r="WQP101" s="106"/>
      <c r="WQQ101" s="106"/>
      <c r="WQR101" s="106"/>
      <c r="WQS101" s="106"/>
      <c r="WQT101" s="106"/>
      <c r="WQU101" s="106"/>
      <c r="WQV101" s="106"/>
      <c r="WQW101" s="106"/>
      <c r="WQX101" s="106"/>
      <c r="WQY101" s="106"/>
      <c r="WQZ101" s="106"/>
      <c r="WRA101" s="106"/>
      <c r="WRB101" s="106"/>
      <c r="WRC101" s="106"/>
      <c r="WRD101" s="106"/>
      <c r="WRE101" s="106"/>
      <c r="WRF101" s="106"/>
      <c r="WRG101" s="106"/>
      <c r="WRH101" s="106"/>
      <c r="WRI101" s="106"/>
      <c r="WRJ101" s="106"/>
      <c r="WRK101" s="106"/>
      <c r="WRL101" s="106"/>
      <c r="WRM101" s="106"/>
      <c r="WRN101" s="106"/>
      <c r="WRO101" s="106"/>
      <c r="WRP101" s="106"/>
      <c r="WRQ101" s="106"/>
      <c r="WRR101" s="106"/>
      <c r="WRS101" s="106"/>
      <c r="WRT101" s="106"/>
      <c r="WRU101" s="106"/>
      <c r="WRV101" s="106"/>
      <c r="WRW101" s="106"/>
      <c r="WRX101" s="106"/>
      <c r="WRY101" s="106"/>
      <c r="WRZ101" s="106"/>
      <c r="WSA101" s="106"/>
      <c r="WSB101" s="106"/>
      <c r="WSC101" s="106"/>
      <c r="WSD101" s="106"/>
      <c r="WSE101" s="106"/>
      <c r="WSF101" s="106"/>
      <c r="WSG101" s="106"/>
      <c r="WSH101" s="106"/>
      <c r="WSI101" s="106"/>
      <c r="WSJ101" s="106"/>
      <c r="WSK101" s="106"/>
      <c r="WSL101" s="106"/>
      <c r="WSM101" s="106"/>
      <c r="WSN101" s="106"/>
      <c r="WSO101" s="106"/>
      <c r="WSP101" s="106"/>
      <c r="WSQ101" s="106"/>
      <c r="WSR101" s="106"/>
      <c r="WSS101" s="106"/>
      <c r="WST101" s="106"/>
      <c r="WSU101" s="106"/>
      <c r="WSV101" s="106"/>
      <c r="WSW101" s="106"/>
      <c r="WSX101" s="106"/>
      <c r="WSY101" s="106"/>
      <c r="WSZ101" s="106"/>
      <c r="WTA101" s="106"/>
      <c r="WTB101" s="106"/>
      <c r="WTC101" s="106"/>
      <c r="WTD101" s="106"/>
      <c r="WTE101" s="106"/>
      <c r="WTF101" s="106"/>
      <c r="WTG101" s="106"/>
      <c r="WTH101" s="106"/>
      <c r="WTI101" s="106"/>
      <c r="WTJ101" s="106"/>
      <c r="WTK101" s="106"/>
      <c r="WTL101" s="106"/>
      <c r="WTM101" s="106"/>
      <c r="WTN101" s="106"/>
      <c r="WTO101" s="106"/>
      <c r="WTP101" s="106"/>
      <c r="WTQ101" s="106"/>
      <c r="WTR101" s="106"/>
      <c r="WTS101" s="106"/>
      <c r="WTT101" s="106"/>
      <c r="WTU101" s="106"/>
      <c r="WTV101" s="106"/>
      <c r="WTW101" s="106"/>
      <c r="WTX101" s="106"/>
      <c r="WTY101" s="106"/>
      <c r="WTZ101" s="106"/>
      <c r="WUA101" s="106"/>
      <c r="WUB101" s="106"/>
      <c r="WUC101" s="106"/>
      <c r="WUD101" s="106"/>
      <c r="WUE101" s="106"/>
      <c r="WUF101" s="106"/>
      <c r="WUG101" s="106"/>
      <c r="WUH101" s="106"/>
      <c r="WUI101" s="106"/>
      <c r="WUJ101" s="106"/>
      <c r="WUK101" s="106"/>
      <c r="WUL101" s="106"/>
      <c r="WUM101" s="106"/>
      <c r="WUN101" s="106"/>
      <c r="WUO101" s="106"/>
      <c r="WUP101" s="106"/>
      <c r="WUQ101" s="106"/>
      <c r="WUR101" s="106"/>
      <c r="WUS101" s="106"/>
      <c r="WUT101" s="106"/>
      <c r="WUU101" s="106"/>
      <c r="WUV101" s="106"/>
      <c r="WUW101" s="106"/>
      <c r="WUX101" s="106"/>
      <c r="WUY101" s="106"/>
      <c r="WUZ101" s="106"/>
      <c r="WVA101" s="106"/>
      <c r="WVB101" s="106"/>
      <c r="WVC101" s="106"/>
      <c r="WVD101" s="106"/>
      <c r="WVE101" s="106"/>
      <c r="WVF101" s="106"/>
      <c r="WVG101" s="106"/>
      <c r="WVH101" s="106"/>
      <c r="WVI101" s="106"/>
      <c r="WVJ101" s="106"/>
      <c r="WVK101" s="106"/>
      <c r="WVL101" s="106"/>
      <c r="WVM101" s="106"/>
      <c r="WVN101" s="106"/>
      <c r="WVO101" s="106"/>
      <c r="WVP101" s="106"/>
      <c r="WVQ101" s="106"/>
      <c r="WVR101" s="106"/>
      <c r="WVS101" s="106"/>
      <c r="WVT101" s="106"/>
      <c r="WVU101" s="106"/>
      <c r="WVV101" s="106"/>
      <c r="WVW101" s="106"/>
      <c r="WVX101" s="106"/>
      <c r="WVY101" s="106"/>
      <c r="WVZ101" s="106"/>
      <c r="WWA101" s="106"/>
      <c r="WWB101" s="106"/>
      <c r="WWC101" s="106"/>
      <c r="WWD101" s="106"/>
      <c r="WWE101" s="106"/>
      <c r="WWF101" s="106"/>
      <c r="WWG101" s="106"/>
      <c r="WWH101" s="106"/>
      <c r="WWI101" s="106"/>
      <c r="WWJ101" s="106"/>
      <c r="WWK101" s="106"/>
      <c r="WWL101" s="106"/>
      <c r="WWM101" s="106"/>
      <c r="WWN101" s="106"/>
      <c r="WWO101" s="106"/>
      <c r="WWP101" s="106"/>
      <c r="WWQ101" s="106"/>
      <c r="WWR101" s="106"/>
      <c r="WWS101" s="106"/>
      <c r="WWT101" s="106"/>
      <c r="WWU101" s="106"/>
      <c r="WWV101" s="106"/>
      <c r="WWW101" s="106"/>
      <c r="WWX101" s="106"/>
      <c r="WWY101" s="106"/>
      <c r="WWZ101" s="106"/>
      <c r="WXA101" s="106"/>
      <c r="WXB101" s="106"/>
      <c r="WXC101" s="106"/>
      <c r="WXD101" s="106"/>
      <c r="WXE101" s="106"/>
      <c r="WXF101" s="106"/>
      <c r="WXG101" s="106"/>
      <c r="WXH101" s="106"/>
      <c r="WXI101" s="106"/>
      <c r="WXJ101" s="106"/>
      <c r="WXK101" s="106"/>
      <c r="WXL101" s="106"/>
      <c r="WXM101" s="106"/>
      <c r="WXN101" s="106"/>
      <c r="WXO101" s="106"/>
      <c r="WXP101" s="106"/>
      <c r="WXQ101" s="106"/>
      <c r="WXR101" s="106"/>
      <c r="WXS101" s="106"/>
      <c r="WXT101" s="106"/>
      <c r="WXU101" s="106"/>
      <c r="WXV101" s="106"/>
      <c r="WXW101" s="106"/>
      <c r="WXX101" s="106"/>
      <c r="WXY101" s="106"/>
      <c r="WXZ101" s="106"/>
      <c r="WYA101" s="106"/>
      <c r="WYB101" s="106"/>
      <c r="WYC101" s="106"/>
      <c r="WYD101" s="106"/>
      <c r="WYE101" s="106"/>
      <c r="WYF101" s="106"/>
      <c r="WYG101" s="106"/>
      <c r="WYH101" s="106"/>
      <c r="WYI101" s="106"/>
      <c r="WYJ101" s="106"/>
      <c r="WYK101" s="106"/>
      <c r="WYL101" s="106"/>
      <c r="WYM101" s="106"/>
      <c r="WYN101" s="106"/>
      <c r="WYO101" s="106"/>
      <c r="WYP101" s="106"/>
      <c r="WYQ101" s="106"/>
      <c r="WYR101" s="106"/>
      <c r="WYS101" s="106"/>
      <c r="WYT101" s="106"/>
      <c r="WYU101" s="106"/>
      <c r="WYV101" s="106"/>
      <c r="WYW101" s="106"/>
      <c r="WYX101" s="106"/>
      <c r="WYY101" s="106"/>
      <c r="WYZ101" s="106"/>
      <c r="WZA101" s="106"/>
      <c r="WZB101" s="106"/>
      <c r="WZC101" s="106"/>
      <c r="WZD101" s="106"/>
      <c r="WZE101" s="106"/>
      <c r="WZF101" s="106"/>
      <c r="WZG101" s="106"/>
      <c r="WZH101" s="106"/>
      <c r="WZI101" s="106"/>
      <c r="WZJ101" s="106"/>
      <c r="WZK101" s="106"/>
      <c r="WZL101" s="106"/>
      <c r="WZM101" s="106"/>
      <c r="WZN101" s="106"/>
      <c r="WZO101" s="106"/>
      <c r="WZP101" s="106"/>
      <c r="WZQ101" s="106"/>
      <c r="WZR101" s="106"/>
      <c r="WZS101" s="106"/>
      <c r="WZT101" s="106"/>
      <c r="WZU101" s="106"/>
      <c r="WZV101" s="106"/>
      <c r="WZW101" s="106"/>
      <c r="WZX101" s="106"/>
      <c r="WZY101" s="106"/>
      <c r="WZZ101" s="106"/>
      <c r="XAA101" s="106"/>
      <c r="XAB101" s="106"/>
      <c r="XAC101" s="106"/>
      <c r="XAD101" s="106"/>
      <c r="XAE101" s="106"/>
      <c r="XAF101" s="106"/>
      <c r="XAG101" s="106"/>
      <c r="XAH101" s="106"/>
      <c r="XAI101" s="106"/>
      <c r="XAJ101" s="106"/>
      <c r="XAK101" s="106"/>
      <c r="XAL101" s="106"/>
      <c r="XAM101" s="106"/>
      <c r="XAN101" s="106"/>
      <c r="XAO101" s="106"/>
      <c r="XAP101" s="106"/>
      <c r="XAQ101" s="106"/>
      <c r="XAR101" s="106"/>
      <c r="XAS101" s="106"/>
      <c r="XAT101" s="106"/>
      <c r="XAU101" s="106"/>
      <c r="XAV101" s="106"/>
      <c r="XAW101" s="106"/>
      <c r="XAX101" s="106"/>
      <c r="XAY101" s="106"/>
      <c r="XAZ101" s="106"/>
      <c r="XBA101" s="106"/>
      <c r="XBB101" s="106"/>
      <c r="XBC101" s="106"/>
      <c r="XBD101" s="106"/>
      <c r="XBE101" s="106"/>
      <c r="XBF101" s="106"/>
      <c r="XBG101" s="106"/>
      <c r="XBH101" s="106"/>
      <c r="XBI101" s="106"/>
      <c r="XBJ101" s="106"/>
      <c r="XBK101" s="106"/>
      <c r="XBL101" s="106"/>
      <c r="XBM101" s="106"/>
      <c r="XBN101" s="106"/>
      <c r="XBO101" s="106"/>
      <c r="XBP101" s="106"/>
      <c r="XBQ101" s="106"/>
      <c r="XBR101" s="106"/>
      <c r="XBS101" s="106"/>
      <c r="XBT101" s="106"/>
      <c r="XBU101" s="106"/>
      <c r="XBV101" s="106"/>
      <c r="XBW101" s="106"/>
      <c r="XBX101" s="106"/>
      <c r="XBY101" s="106"/>
      <c r="XBZ101" s="106"/>
      <c r="XCA101" s="106"/>
      <c r="XCB101" s="106"/>
      <c r="XCC101" s="106"/>
      <c r="XCD101" s="106"/>
      <c r="XCE101" s="106"/>
      <c r="XCF101" s="106"/>
      <c r="XCG101" s="106"/>
      <c r="XCH101" s="106"/>
      <c r="XCI101" s="106"/>
      <c r="XCJ101" s="106"/>
      <c r="XCK101" s="106"/>
      <c r="XCL101" s="106"/>
      <c r="XCM101" s="106"/>
      <c r="XCN101" s="106"/>
      <c r="XCO101" s="106"/>
      <c r="XCP101" s="106"/>
      <c r="XCQ101" s="106"/>
      <c r="XCR101" s="106"/>
      <c r="XCS101" s="106"/>
      <c r="XCT101" s="106"/>
      <c r="XCU101" s="106"/>
      <c r="XCV101" s="106"/>
      <c r="XCW101" s="106"/>
      <c r="XCX101" s="106"/>
      <c r="XCY101" s="106"/>
      <c r="XCZ101" s="106"/>
      <c r="XDA101" s="106"/>
      <c r="XDB101" s="106"/>
      <c r="XDC101" s="106"/>
      <c r="XDD101" s="106"/>
      <c r="XDE101" s="106"/>
      <c r="XDF101" s="106"/>
      <c r="XDG101" s="106"/>
      <c r="XDH101" s="106"/>
      <c r="XDI101" s="106"/>
      <c r="XDJ101" s="106"/>
      <c r="XDK101" s="106"/>
      <c r="XDL101" s="106"/>
      <c r="XDM101" s="106"/>
      <c r="XDN101" s="106"/>
      <c r="XDO101" s="106"/>
      <c r="XDP101" s="106"/>
      <c r="XDQ101" s="106"/>
      <c r="XDR101" s="106"/>
      <c r="XDS101" s="106"/>
      <c r="XDT101" s="106"/>
      <c r="XDU101" s="106"/>
      <c r="XDV101" s="106"/>
      <c r="XDW101" s="106"/>
      <c r="XDX101" s="106"/>
      <c r="XDY101" s="106"/>
      <c r="XDZ101" s="106"/>
      <c r="XEA101" s="106"/>
      <c r="XEB101" s="106"/>
      <c r="XEC101" s="106"/>
      <c r="XED101" s="106"/>
      <c r="XEE101" s="106"/>
      <c r="XEF101" s="106"/>
      <c r="XEG101" s="106"/>
      <c r="XEH101" s="106"/>
      <c r="XEI101" s="106"/>
      <c r="XEJ101" s="106"/>
      <c r="XEK101" s="106"/>
      <c r="XEL101" s="106"/>
      <c r="XEM101" s="106"/>
      <c r="XEN101" s="106"/>
      <c r="XEO101" s="106"/>
      <c r="XEP101" s="106"/>
      <c r="XEQ101" s="106"/>
      <c r="XER101" s="106"/>
      <c r="XES101" s="106"/>
      <c r="XET101" s="106"/>
    </row>
    <row r="102" spans="1:16374" s="72" customFormat="1">
      <c r="A102" s="89"/>
      <c r="B102" s="1037" t="s">
        <v>64</v>
      </c>
      <c r="C102" s="309"/>
      <c r="D102" s="73">
        <v>6375</v>
      </c>
    </row>
    <row r="103" spans="1:16374" s="104" customFormat="1" ht="51">
      <c r="A103" s="499"/>
      <c r="B103" s="1174" t="s">
        <v>473</v>
      </c>
      <c r="C103" s="1175"/>
      <c r="D103" s="1176"/>
      <c r="E103" s="72"/>
      <c r="F103" s="72"/>
      <c r="G103" s="72"/>
      <c r="H103" s="229"/>
    </row>
    <row r="104" spans="1:16374" s="238" customFormat="1" ht="15.75" customHeight="1">
      <c r="A104" s="499"/>
      <c r="B104" s="1080" t="s">
        <v>73</v>
      </c>
      <c r="C104" s="1045"/>
      <c r="D104" s="704"/>
      <c r="E104" s="72"/>
      <c r="F104" s="72"/>
      <c r="G104" s="72"/>
    </row>
    <row r="105" spans="1:16374" s="238" customFormat="1">
      <c r="A105" s="499"/>
      <c r="B105" s="2" t="s">
        <v>4</v>
      </c>
      <c r="C105" s="308"/>
      <c r="D105" s="74">
        <f>D106</f>
        <v>21250</v>
      </c>
      <c r="E105" s="72"/>
      <c r="F105" s="72"/>
      <c r="G105" s="72"/>
    </row>
    <row r="106" spans="1:16374" s="391" customFormat="1">
      <c r="A106" s="499"/>
      <c r="B106" s="3" t="s">
        <v>56</v>
      </c>
      <c r="C106" s="309"/>
      <c r="D106" s="73">
        <v>21250</v>
      </c>
      <c r="E106" s="72"/>
      <c r="F106" s="72"/>
      <c r="G106" s="72"/>
    </row>
    <row r="107" spans="1:16374" s="104" customFormat="1" ht="13.5" customHeight="1">
      <c r="A107" s="499"/>
      <c r="B107" s="383" t="s">
        <v>6</v>
      </c>
      <c r="C107" s="309"/>
      <c r="D107" s="73">
        <v>7276</v>
      </c>
      <c r="E107" s="72"/>
      <c r="F107" s="72"/>
      <c r="G107" s="72"/>
    </row>
    <row r="108" spans="1:16374" s="104" customFormat="1" ht="14.25" customHeight="1">
      <c r="A108" s="499"/>
      <c r="B108" s="2" t="s">
        <v>1</v>
      </c>
      <c r="C108" s="308"/>
      <c r="D108" s="74">
        <f>D109</f>
        <v>21250</v>
      </c>
      <c r="E108" s="72"/>
      <c r="F108" s="72"/>
      <c r="G108" s="72"/>
    </row>
    <row r="109" spans="1:16374" s="391" customFormat="1">
      <c r="A109" s="499"/>
      <c r="B109" s="407" t="s">
        <v>2</v>
      </c>
      <c r="C109" s="309"/>
      <c r="D109" s="73">
        <f>D110+D112</f>
        <v>21250</v>
      </c>
      <c r="E109" s="72"/>
      <c r="F109" s="72"/>
      <c r="G109" s="72"/>
    </row>
    <row r="110" spans="1:16374" s="104" customFormat="1" ht="25.5">
      <c r="A110" s="499"/>
      <c r="B110" s="383" t="s">
        <v>43</v>
      </c>
      <c r="C110" s="309"/>
      <c r="D110" s="73">
        <f>D111</f>
        <v>13974</v>
      </c>
      <c r="E110" s="72"/>
      <c r="F110" s="72"/>
      <c r="G110" s="72"/>
    </row>
    <row r="111" spans="1:16374" s="339" customFormat="1">
      <c r="A111" s="499"/>
      <c r="B111" s="1037" t="s">
        <v>35</v>
      </c>
      <c r="C111" s="309"/>
      <c r="D111" s="73">
        <v>13974</v>
      </c>
      <c r="E111" s="72"/>
      <c r="F111" s="72"/>
      <c r="G111" s="72"/>
    </row>
    <row r="112" spans="1:16374" s="238" customFormat="1">
      <c r="A112" s="499"/>
      <c r="B112" s="383" t="s">
        <v>19</v>
      </c>
      <c r="C112" s="309"/>
      <c r="D112" s="73">
        <f>D113</f>
        <v>7276</v>
      </c>
      <c r="E112" s="72"/>
      <c r="F112" s="72"/>
      <c r="G112" s="72"/>
    </row>
    <row r="113" spans="1:10" s="238" customFormat="1" ht="13.5" thickBot="1">
      <c r="A113" s="499"/>
      <c r="B113" s="1051" t="s">
        <v>64</v>
      </c>
      <c r="C113" s="428"/>
      <c r="D113" s="581">
        <v>7276</v>
      </c>
      <c r="E113" s="72"/>
      <c r="F113" s="72"/>
      <c r="G113" s="72"/>
    </row>
    <row r="114" spans="1:10" s="238" customFormat="1" ht="147.75" customHeight="1" thickBot="1">
      <c r="A114" s="499"/>
      <c r="B114" s="1456" t="s">
        <v>474</v>
      </c>
      <c r="C114" s="1457"/>
      <c r="D114" s="1458"/>
      <c r="E114" s="72"/>
      <c r="F114" s="72"/>
      <c r="G114" s="72"/>
    </row>
    <row r="115" spans="1:10" s="238" customFormat="1">
      <c r="A115" s="499"/>
      <c r="B115" s="75"/>
      <c r="C115" s="75"/>
      <c r="D115" s="75"/>
      <c r="E115" s="72"/>
      <c r="F115" s="72"/>
      <c r="G115" s="72"/>
    </row>
    <row r="116" spans="1:10" s="238" customFormat="1">
      <c r="A116" s="499"/>
      <c r="B116" s="106" t="s">
        <v>384</v>
      </c>
      <c r="C116" s="46"/>
      <c r="D116" s="84"/>
      <c r="E116" s="72"/>
      <c r="F116" s="72"/>
      <c r="G116" s="72"/>
    </row>
    <row r="117" spans="1:10" s="238" customFormat="1" ht="13.5" thickBot="1">
      <c r="A117" s="499"/>
      <c r="B117" s="100"/>
      <c r="C117" s="84"/>
      <c r="D117" s="84"/>
      <c r="E117" s="72"/>
      <c r="F117" s="72"/>
      <c r="G117" s="72"/>
    </row>
    <row r="118" spans="1:10" s="238" customFormat="1" ht="13.5">
      <c r="A118" s="1084">
        <f>A78</f>
        <v>26</v>
      </c>
      <c r="B118" s="221" t="s">
        <v>39</v>
      </c>
      <c r="C118" s="83"/>
      <c r="D118" s="1089"/>
      <c r="E118" s="1177"/>
      <c r="F118" s="1178"/>
      <c r="G118" s="1179"/>
      <c r="H118" s="70" t="s">
        <v>31</v>
      </c>
      <c r="I118" s="72"/>
      <c r="J118" s="72"/>
    </row>
    <row r="119" spans="1:10" s="238" customFormat="1">
      <c r="A119" s="499"/>
      <c r="B119" s="1086" t="s">
        <v>67</v>
      </c>
      <c r="C119" s="432"/>
      <c r="D119" s="1056"/>
      <c r="E119" s="293"/>
      <c r="F119" s="1180"/>
      <c r="G119" s="293"/>
      <c r="H119" s="72"/>
      <c r="I119" s="72"/>
      <c r="J119" s="72"/>
    </row>
    <row r="120" spans="1:10" s="238" customFormat="1" ht="27">
      <c r="A120" s="499"/>
      <c r="B120" s="1031" t="s">
        <v>71</v>
      </c>
      <c r="C120" s="1043"/>
      <c r="D120" s="1044"/>
      <c r="E120" s="1181"/>
      <c r="F120" s="1180"/>
      <c r="G120" s="293"/>
      <c r="H120" s="72"/>
      <c r="I120" s="72"/>
      <c r="J120" s="72"/>
    </row>
    <row r="121" spans="1:10" s="238" customFormat="1">
      <c r="A121" s="499"/>
      <c r="B121" s="1081" t="s">
        <v>73</v>
      </c>
      <c r="C121" s="432"/>
      <c r="D121" s="1056"/>
      <c r="E121" s="396"/>
      <c r="F121" s="1180"/>
      <c r="G121" s="293"/>
      <c r="H121" s="72"/>
      <c r="I121" s="72"/>
      <c r="J121" s="72"/>
    </row>
    <row r="122" spans="1:10" s="238" customFormat="1">
      <c r="A122" s="499"/>
      <c r="B122" s="120" t="s">
        <v>4</v>
      </c>
      <c r="C122" s="331">
        <f>C123+C125+C130</f>
        <v>7674256</v>
      </c>
      <c r="D122" s="115">
        <f>D123+D125+D130</f>
        <v>27625</v>
      </c>
      <c r="E122" s="1182"/>
      <c r="F122" s="225"/>
      <c r="G122" s="225"/>
      <c r="H122" s="72"/>
      <c r="I122" s="72"/>
      <c r="J122" s="72"/>
    </row>
    <row r="123" spans="1:10" s="238" customFormat="1">
      <c r="A123" s="499"/>
      <c r="B123" s="407" t="s">
        <v>56</v>
      </c>
      <c r="C123" s="332">
        <v>76530</v>
      </c>
      <c r="D123" s="1036">
        <v>27625</v>
      </c>
      <c r="E123" s="1183"/>
      <c r="F123" s="226"/>
      <c r="G123" s="1184"/>
      <c r="H123" s="72"/>
      <c r="I123" s="72"/>
      <c r="J123" s="72"/>
    </row>
    <row r="124" spans="1:10" s="238" customFormat="1">
      <c r="A124" s="499"/>
      <c r="B124" s="383" t="s">
        <v>6</v>
      </c>
      <c r="C124" s="332"/>
      <c r="D124" s="1036">
        <v>13651</v>
      </c>
      <c r="E124" s="1185"/>
      <c r="F124" s="226"/>
      <c r="G124" s="1184"/>
      <c r="H124" s="72"/>
      <c r="I124" s="72"/>
      <c r="J124" s="72"/>
    </row>
    <row r="125" spans="1:10" s="339" customFormat="1">
      <c r="A125" s="499"/>
      <c r="B125" s="407" t="s">
        <v>7</v>
      </c>
      <c r="C125" s="332">
        <f t="shared" ref="C125:C127" si="1">C126</f>
        <v>46143</v>
      </c>
      <c r="D125" s="114"/>
      <c r="E125" s="1183"/>
      <c r="F125" s="226"/>
      <c r="G125" s="226"/>
      <c r="H125" s="72"/>
      <c r="I125" s="72"/>
      <c r="J125" s="72"/>
    </row>
    <row r="126" spans="1:10" s="238" customFormat="1">
      <c r="A126" s="499"/>
      <c r="B126" s="383" t="s">
        <v>8</v>
      </c>
      <c r="C126" s="332">
        <f t="shared" si="1"/>
        <v>46143</v>
      </c>
      <c r="D126" s="114"/>
      <c r="E126" s="1185"/>
      <c r="F126" s="226"/>
      <c r="G126" s="226"/>
      <c r="H126" s="72"/>
      <c r="I126" s="72"/>
      <c r="J126" s="72"/>
    </row>
    <row r="127" spans="1:10" s="339" customFormat="1">
      <c r="A127" s="499"/>
      <c r="B127" s="1037" t="s">
        <v>9</v>
      </c>
      <c r="C127" s="332">
        <f t="shared" si="1"/>
        <v>46143</v>
      </c>
      <c r="D127" s="114"/>
      <c r="E127" s="1186"/>
      <c r="F127" s="226"/>
      <c r="G127" s="226"/>
      <c r="H127" s="72"/>
      <c r="I127" s="72"/>
      <c r="J127" s="72"/>
    </row>
    <row r="128" spans="1:10" s="339" customFormat="1" ht="25.5">
      <c r="A128" s="499"/>
      <c r="B128" s="1038" t="s">
        <v>50</v>
      </c>
      <c r="C128" s="332">
        <f>C129</f>
        <v>46143</v>
      </c>
      <c r="D128" s="114"/>
      <c r="E128" s="1187"/>
      <c r="F128" s="226"/>
      <c r="G128" s="226"/>
      <c r="H128" s="72"/>
      <c r="I128" s="72"/>
      <c r="J128" s="72"/>
    </row>
    <row r="129" spans="1:10" s="339" customFormat="1" ht="24.75" customHeight="1">
      <c r="A129" s="499"/>
      <c r="B129" s="1062" t="s">
        <v>89</v>
      </c>
      <c r="C129" s="332">
        <v>46143</v>
      </c>
      <c r="D129" s="1036"/>
      <c r="E129" s="1188"/>
      <c r="F129" s="226"/>
      <c r="G129" s="1184"/>
      <c r="H129" s="72"/>
      <c r="I129" s="72"/>
      <c r="J129" s="72"/>
    </row>
    <row r="130" spans="1:10" s="239" customFormat="1">
      <c r="A130" s="499"/>
      <c r="B130" s="1065" t="s">
        <v>10</v>
      </c>
      <c r="C130" s="332">
        <f>C131</f>
        <v>7551583</v>
      </c>
      <c r="D130" s="114"/>
      <c r="E130" s="1185"/>
      <c r="F130" s="226"/>
      <c r="G130" s="226"/>
      <c r="H130" s="72"/>
      <c r="I130" s="72"/>
      <c r="J130" s="72"/>
    </row>
    <row r="131" spans="1:10" s="104" customFormat="1">
      <c r="A131" s="499"/>
      <c r="B131" s="383" t="s">
        <v>11</v>
      </c>
      <c r="C131" s="332">
        <v>7551583</v>
      </c>
      <c r="D131" s="1036"/>
      <c r="E131" s="1186"/>
      <c r="F131" s="226"/>
      <c r="G131" s="226"/>
      <c r="H131" s="72"/>
      <c r="I131" s="72"/>
      <c r="J131" s="72"/>
    </row>
    <row r="132" spans="1:10" s="104" customFormat="1" ht="12" customHeight="1">
      <c r="A132" s="499"/>
      <c r="B132" s="1067" t="s">
        <v>1</v>
      </c>
      <c r="C132" s="331">
        <f>C133+C144</f>
        <v>7674256</v>
      </c>
      <c r="D132" s="115">
        <f>D133+D144</f>
        <v>27625</v>
      </c>
      <c r="E132" s="1186"/>
      <c r="F132" s="226"/>
      <c r="G132" s="1184"/>
      <c r="H132" s="72"/>
      <c r="I132" s="72"/>
      <c r="J132" s="72"/>
    </row>
    <row r="133" spans="1:10" s="104" customFormat="1">
      <c r="A133" s="499"/>
      <c r="B133" s="407" t="s">
        <v>2</v>
      </c>
      <c r="C133" s="332">
        <f>C134+C138+C140</f>
        <v>1547251</v>
      </c>
      <c r="D133" s="114">
        <f>D134+D138+D140</f>
        <v>27625</v>
      </c>
      <c r="E133" s="1189"/>
      <c r="F133" s="226"/>
      <c r="G133" s="226"/>
      <c r="H133" s="72"/>
      <c r="I133" s="72"/>
      <c r="J133" s="72"/>
    </row>
    <row r="134" spans="1:10" s="104" customFormat="1" ht="12.75" customHeight="1">
      <c r="A134" s="499"/>
      <c r="B134" s="383" t="s">
        <v>12</v>
      </c>
      <c r="C134" s="332">
        <f>C135+C137</f>
        <v>1539781</v>
      </c>
      <c r="D134" s="114"/>
      <c r="E134" s="1185"/>
      <c r="F134" s="226"/>
      <c r="G134" s="1184"/>
      <c r="H134" s="72"/>
      <c r="I134" s="72"/>
      <c r="J134" s="72"/>
    </row>
    <row r="135" spans="1:10" s="104" customFormat="1">
      <c r="A135" s="499"/>
      <c r="B135" s="1037" t="s">
        <v>34</v>
      </c>
      <c r="C135" s="332">
        <v>250920</v>
      </c>
      <c r="D135" s="1036"/>
      <c r="E135" s="1190"/>
      <c r="F135" s="225"/>
      <c r="G135" s="225"/>
      <c r="H135" s="72"/>
      <c r="I135" s="72"/>
      <c r="J135" s="72"/>
    </row>
    <row r="136" spans="1:10" s="339" customFormat="1">
      <c r="A136" s="499"/>
      <c r="B136" s="1038" t="s">
        <v>32</v>
      </c>
      <c r="C136" s="332">
        <v>202399</v>
      </c>
      <c r="D136" s="1036"/>
      <c r="E136" s="1183"/>
      <c r="F136" s="226"/>
      <c r="G136" s="226"/>
      <c r="H136" s="72"/>
      <c r="I136" s="72"/>
      <c r="J136" s="72"/>
    </row>
    <row r="137" spans="1:10" s="238" customFormat="1">
      <c r="A137" s="499"/>
      <c r="B137" s="1037" t="s">
        <v>15</v>
      </c>
      <c r="C137" s="332">
        <v>1288861</v>
      </c>
      <c r="D137" s="1036"/>
      <c r="E137" s="1185"/>
      <c r="F137" s="226"/>
      <c r="G137" s="226"/>
      <c r="H137" s="72"/>
      <c r="I137" s="72"/>
      <c r="J137" s="72"/>
    </row>
    <row r="138" spans="1:10" s="238" customFormat="1" ht="25.5">
      <c r="A138" s="499"/>
      <c r="B138" s="383" t="s">
        <v>43</v>
      </c>
      <c r="C138" s="332"/>
      <c r="D138" s="1036">
        <f>D139</f>
        <v>13974</v>
      </c>
      <c r="E138" s="1186"/>
      <c r="F138" s="226"/>
      <c r="G138" s="1184"/>
      <c r="H138" s="72"/>
      <c r="I138" s="72"/>
      <c r="J138" s="72"/>
    </row>
    <row r="139" spans="1:10" s="238" customFormat="1">
      <c r="A139" s="499"/>
      <c r="B139" s="1037" t="s">
        <v>35</v>
      </c>
      <c r="C139" s="332"/>
      <c r="D139" s="1036">
        <v>13974</v>
      </c>
      <c r="E139" s="1187"/>
      <c r="F139" s="226"/>
      <c r="G139" s="1184"/>
      <c r="H139" s="72"/>
      <c r="I139" s="72"/>
      <c r="J139" s="72"/>
    </row>
    <row r="140" spans="1:10" s="238" customFormat="1">
      <c r="A140" s="499"/>
      <c r="B140" s="383" t="s">
        <v>19</v>
      </c>
      <c r="C140" s="332">
        <f>C141+C143</f>
        <v>7470</v>
      </c>
      <c r="D140" s="114">
        <f>D141+D143</f>
        <v>13651</v>
      </c>
      <c r="E140" s="1186"/>
      <c r="F140" s="226"/>
      <c r="G140" s="1184"/>
      <c r="H140" s="72"/>
      <c r="I140" s="72"/>
      <c r="J140" s="72"/>
    </row>
    <row r="141" spans="1:10" s="238" customFormat="1" ht="25.5">
      <c r="A141" s="499"/>
      <c r="B141" s="1037" t="s">
        <v>44</v>
      </c>
      <c r="C141" s="332">
        <f>C142</f>
        <v>7470</v>
      </c>
      <c r="D141" s="114"/>
      <c r="E141" s="1191"/>
      <c r="F141" s="226"/>
      <c r="G141" s="226"/>
      <c r="H141" s="72"/>
      <c r="I141" s="72"/>
      <c r="J141" s="72"/>
    </row>
    <row r="142" spans="1:10" s="238" customFormat="1" ht="38.25">
      <c r="A142" s="499"/>
      <c r="B142" s="590" t="s">
        <v>241</v>
      </c>
      <c r="C142" s="332">
        <v>7470</v>
      </c>
      <c r="D142" s="1036"/>
      <c r="E142" s="1186"/>
      <c r="F142" s="226"/>
      <c r="G142" s="1184"/>
      <c r="H142" s="72"/>
      <c r="I142" s="72"/>
      <c r="J142" s="72"/>
    </row>
    <row r="143" spans="1:10" s="238" customFormat="1">
      <c r="A143" s="499"/>
      <c r="B143" s="1070" t="s">
        <v>64</v>
      </c>
      <c r="C143" s="332"/>
      <c r="D143" s="1036">
        <v>13651</v>
      </c>
      <c r="E143" s="1186"/>
      <c r="F143" s="226"/>
      <c r="G143" s="1184"/>
      <c r="H143" s="72"/>
      <c r="I143" s="72"/>
      <c r="J143" s="72"/>
    </row>
    <row r="144" spans="1:10" s="238" customFormat="1">
      <c r="A144" s="499"/>
      <c r="B144" s="407" t="s">
        <v>3</v>
      </c>
      <c r="C144" s="331">
        <f>C145</f>
        <v>6127005</v>
      </c>
      <c r="D144" s="1082"/>
      <c r="E144" s="1185"/>
      <c r="F144" s="226"/>
      <c r="G144" s="1184"/>
      <c r="H144" s="72"/>
      <c r="I144" s="72"/>
      <c r="J144" s="72"/>
    </row>
    <row r="145" spans="1:10" s="238" customFormat="1" ht="13.5" thickBot="1">
      <c r="A145" s="499"/>
      <c r="B145" s="1073" t="s">
        <v>20</v>
      </c>
      <c r="C145" s="273">
        <v>6127005</v>
      </c>
      <c r="D145" s="1076"/>
      <c r="E145" s="1186"/>
      <c r="F145" s="226"/>
      <c r="G145" s="1184"/>
      <c r="H145" s="72"/>
      <c r="I145" s="72"/>
      <c r="J145" s="72"/>
    </row>
    <row r="146" spans="1:10" s="238" customFormat="1" ht="189.75" customHeight="1" thickBot="1">
      <c r="A146" s="499"/>
      <c r="B146" s="1456" t="s">
        <v>475</v>
      </c>
      <c r="C146" s="1457"/>
      <c r="D146" s="1458"/>
      <c r="E146" s="1185"/>
      <c r="F146" s="226"/>
      <c r="G146" s="226"/>
      <c r="H146" s="72"/>
      <c r="I146" s="72"/>
      <c r="J146" s="72"/>
    </row>
    <row r="147" spans="1:10" s="239" customFormat="1" ht="12.75" customHeight="1">
      <c r="A147" s="499"/>
      <c r="B147" s="1090"/>
      <c r="C147" s="1090"/>
      <c r="D147" s="1090"/>
      <c r="E147" s="1090"/>
      <c r="F147" s="1090"/>
      <c r="G147" s="1090"/>
    </row>
    <row r="148" spans="1:10" s="104" customFormat="1" ht="13.5" customHeight="1">
      <c r="A148" s="499"/>
      <c r="B148" s="1091"/>
      <c r="C148" s="586"/>
      <c r="D148" s="586"/>
      <c r="E148" s="1092"/>
      <c r="F148" s="1092"/>
      <c r="G148" s="1092"/>
      <c r="H148" s="239"/>
    </row>
    <row r="149" spans="1:10" s="104" customFormat="1">
      <c r="A149" s="499"/>
      <c r="B149" s="1091"/>
      <c r="C149" s="586"/>
      <c r="D149" s="586"/>
      <c r="E149" s="1092"/>
      <c r="F149" s="1092"/>
      <c r="G149" s="1092"/>
      <c r="H149" s="239"/>
    </row>
    <row r="150" spans="1:10">
      <c r="B150" s="1091"/>
      <c r="C150" s="586"/>
      <c r="D150" s="586"/>
      <c r="E150" s="1092"/>
      <c r="F150" s="1092"/>
      <c r="G150" s="1092"/>
      <c r="H150" s="1093"/>
    </row>
    <row r="151" spans="1:10">
      <c r="B151" s="1091"/>
      <c r="C151" s="586"/>
      <c r="D151" s="586"/>
      <c r="E151" s="1092"/>
      <c r="F151" s="1092"/>
      <c r="G151" s="1092"/>
      <c r="H151" s="1093"/>
    </row>
    <row r="152" spans="1:10">
      <c r="B152" s="1091"/>
      <c r="C152" s="586"/>
      <c r="D152" s="586"/>
      <c r="E152" s="1092"/>
      <c r="F152" s="1092"/>
      <c r="G152" s="1092"/>
      <c r="H152" s="1093"/>
    </row>
    <row r="153" spans="1:10">
      <c r="B153" s="1091"/>
      <c r="C153" s="586"/>
      <c r="D153" s="586"/>
      <c r="E153" s="1092"/>
      <c r="F153" s="1092"/>
      <c r="G153" s="1092"/>
      <c r="H153" s="1093"/>
    </row>
    <row r="154" spans="1:10">
      <c r="B154" s="1091"/>
      <c r="C154" s="586"/>
      <c r="D154" s="586"/>
      <c r="E154" s="1092"/>
      <c r="F154" s="1092"/>
      <c r="G154" s="1092"/>
      <c r="H154" s="1093"/>
    </row>
  </sheetData>
  <mergeCells count="9">
    <mergeCell ref="B74:G74"/>
    <mergeCell ref="B114:D114"/>
    <mergeCell ref="B146:D146"/>
    <mergeCell ref="H1:H2"/>
    <mergeCell ref="C1:C2"/>
    <mergeCell ref="D1:D2"/>
    <mergeCell ref="F1:F2"/>
    <mergeCell ref="G1:G2"/>
    <mergeCell ref="B46:G46"/>
  </mergeCells>
  <pageMargins left="0.27559055118110237" right="0.31496062992125984" top="0.39370078740157483" bottom="0.47244094488188981" header="0.19685039370078741" footer="0.23622047244094491"/>
  <pageSetup paperSize="9" scale="76" firstPageNumber="64" fitToHeight="0" orientation="landscape" useFirstPageNumber="1" r:id="rId1"/>
  <headerFooter alignWithMargins="0">
    <oddHeader>&amp;C&amp;"Times New Roman,Regular"&amp;P</oddHeader>
    <oddFooter>&amp;L&amp;"Times New Roman,Regular"&amp;F; Par priekšlikumiem likumprojekta „Par valsts budžetu 2015.gadam” un likumprojekta „Par vidēja termiņa budžeta ietvaru 2015., 2016. un 2017.gadam” izskatīšanai Saeimā otrajā lasījumā</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57"/>
  <sheetViews>
    <sheetView view="pageLayout" zoomScaleNormal="80" workbookViewId="0">
      <selection activeCell="E9" sqref="E9"/>
    </sheetView>
  </sheetViews>
  <sheetFormatPr defaultColWidth="9.140625" defaultRowHeight="12.75"/>
  <cols>
    <col min="1" max="1" width="5.28515625" style="26" customWidth="1"/>
    <col min="2" max="2" width="51.7109375" style="1270" customWidth="1"/>
    <col min="3" max="3" width="13.28515625" style="1245" customWidth="1"/>
    <col min="4" max="4" width="13.85546875" style="1245" customWidth="1"/>
    <col min="5" max="5" width="52.7109375" style="58" customWidth="1"/>
    <col min="6" max="6" width="14" style="58" customWidth="1"/>
    <col min="7" max="7" width="13.85546875" style="58" customWidth="1"/>
    <col min="8" max="8" width="20.7109375" style="1271" customWidth="1"/>
    <col min="9" max="16384" width="9.140625" style="58"/>
  </cols>
  <sheetData>
    <row r="1" spans="1:8" s="28" customFormat="1" ht="12.75" customHeight="1">
      <c r="A1" s="26"/>
      <c r="B1" s="1238"/>
      <c r="C1" s="1461" t="s">
        <v>74</v>
      </c>
      <c r="D1" s="1461" t="s">
        <v>30</v>
      </c>
      <c r="E1" s="1239"/>
      <c r="F1" s="1461" t="s">
        <v>74</v>
      </c>
      <c r="G1" s="1461" t="s">
        <v>30</v>
      </c>
      <c r="H1" s="1459" t="s">
        <v>38</v>
      </c>
    </row>
    <row r="2" spans="1:8" s="28" customFormat="1" ht="13.5" thickBot="1">
      <c r="A2" s="26"/>
      <c r="B2" s="1351"/>
      <c r="C2" s="1462"/>
      <c r="D2" s="1462"/>
      <c r="E2" s="614"/>
      <c r="F2" s="1462"/>
      <c r="G2" s="1462"/>
      <c r="H2" s="1460"/>
    </row>
    <row r="3" spans="1:8" s="139" customFormat="1">
      <c r="A3" s="1240"/>
      <c r="D3" s="1241"/>
      <c r="G3" s="1241"/>
      <c r="H3" s="1242"/>
    </row>
    <row r="4" spans="1:8" s="139" customFormat="1">
      <c r="A4" s="1240"/>
      <c r="B4" s="548" t="s">
        <v>97</v>
      </c>
      <c r="D4" s="1241"/>
      <c r="G4" s="1241"/>
      <c r="H4" s="1242"/>
    </row>
    <row r="5" spans="1:8" s="30" customFormat="1">
      <c r="A5" s="1243"/>
      <c r="B5" s="22" t="s">
        <v>41</v>
      </c>
      <c r="C5" s="20"/>
      <c r="D5" s="35"/>
      <c r="E5" s="68"/>
      <c r="F5" s="1244"/>
      <c r="G5" s="1244"/>
      <c r="H5" s="205"/>
    </row>
    <row r="6" spans="1:8" s="30" customFormat="1">
      <c r="A6" s="1243"/>
      <c r="B6" s="6" t="s">
        <v>42</v>
      </c>
      <c r="C6" s="95"/>
      <c r="D6" s="97"/>
      <c r="E6" s="6"/>
      <c r="F6" s="95"/>
      <c r="G6" s="97"/>
      <c r="H6" s="582"/>
    </row>
    <row r="7" spans="1:8" s="30" customFormat="1">
      <c r="A7" s="1243"/>
      <c r="B7" s="182" t="s">
        <v>78</v>
      </c>
      <c r="C7" s="455">
        <v>-217960980</v>
      </c>
      <c r="D7" s="1245"/>
      <c r="E7" s="182"/>
      <c r="F7" s="455"/>
      <c r="G7" s="97"/>
      <c r="H7" s="582"/>
    </row>
    <row r="8" spans="1:8" s="30" customFormat="1">
      <c r="A8" s="1243"/>
      <c r="B8" s="182" t="s">
        <v>253</v>
      </c>
      <c r="C8" s="455">
        <v>-270786819</v>
      </c>
      <c r="D8" s="1245"/>
      <c r="E8" s="182"/>
      <c r="F8" s="455"/>
      <c r="G8" s="97"/>
      <c r="H8" s="582"/>
    </row>
    <row r="9" spans="1:8" s="30" customFormat="1">
      <c r="A9" s="1272"/>
      <c r="B9" s="182" t="s">
        <v>375</v>
      </c>
      <c r="C9" s="455">
        <v>-171873109</v>
      </c>
      <c r="D9" s="1245"/>
      <c r="E9" s="182"/>
      <c r="F9" s="455"/>
      <c r="G9" s="97"/>
      <c r="H9" s="582"/>
    </row>
    <row r="10" spans="1:8" s="30" customFormat="1">
      <c r="A10" s="1243"/>
      <c r="B10" s="182"/>
      <c r="C10" s="1352"/>
      <c r="D10" s="1246"/>
      <c r="E10" s="182"/>
      <c r="F10" s="1246"/>
      <c r="G10" s="1246"/>
      <c r="H10" s="206"/>
    </row>
    <row r="11" spans="1:8" s="46" customFormat="1">
      <c r="A11" s="48"/>
      <c r="B11" s="171" t="s">
        <v>451</v>
      </c>
      <c r="C11" s="237"/>
      <c r="D11" s="237"/>
      <c r="E11" s="237"/>
      <c r="F11" s="237"/>
      <c r="G11" s="237"/>
      <c r="H11" s="183"/>
    </row>
    <row r="12" spans="1:8" s="46" customFormat="1" ht="13.5" thickBot="1">
      <c r="A12" s="381"/>
      <c r="B12" s="171"/>
      <c r="C12" s="237"/>
      <c r="D12" s="237"/>
      <c r="E12" s="237"/>
      <c r="F12" s="237"/>
      <c r="G12" s="237"/>
      <c r="H12" s="183"/>
    </row>
    <row r="13" spans="1:8" s="46" customFormat="1" ht="25.5">
      <c r="A13" s="1247">
        <f>'29'!A78+1</f>
        <v>27</v>
      </c>
      <c r="B13" s="1359" t="s">
        <v>29</v>
      </c>
      <c r="C13" s="1360"/>
      <c r="D13" s="1361"/>
      <c r="E13" s="1362" t="s">
        <v>499</v>
      </c>
      <c r="F13" s="1361"/>
      <c r="G13" s="1363"/>
      <c r="H13" s="184" t="s">
        <v>80</v>
      </c>
    </row>
    <row r="14" spans="1:8" s="46" customFormat="1">
      <c r="A14" s="597"/>
      <c r="B14" s="469" t="s">
        <v>22</v>
      </c>
      <c r="C14" s="1113"/>
      <c r="D14" s="469"/>
      <c r="E14" s="469" t="s">
        <v>22</v>
      </c>
      <c r="F14" s="461"/>
      <c r="G14" s="311"/>
      <c r="H14" s="583"/>
    </row>
    <row r="15" spans="1:8" s="46" customFormat="1">
      <c r="A15" s="597"/>
      <c r="B15" s="1248" t="s">
        <v>37</v>
      </c>
      <c r="C15" s="1249"/>
      <c r="D15" s="1250"/>
      <c r="E15" s="1248" t="s">
        <v>500</v>
      </c>
      <c r="F15" s="1251"/>
      <c r="G15" s="1252"/>
      <c r="H15" s="183"/>
    </row>
    <row r="16" spans="1:8" s="46" customFormat="1">
      <c r="A16" s="597"/>
      <c r="B16" s="1253" t="s">
        <v>4</v>
      </c>
      <c r="C16" s="314">
        <f>C17</f>
        <v>35000000</v>
      </c>
      <c r="D16" s="1254">
        <f>D17</f>
        <v>-63297</v>
      </c>
      <c r="E16" s="1253" t="s">
        <v>4</v>
      </c>
      <c r="F16" s="1254">
        <f>+F17</f>
        <v>76845372</v>
      </c>
      <c r="G16" s="1254">
        <f>+G17</f>
        <v>63297</v>
      </c>
      <c r="H16" s="583"/>
    </row>
    <row r="17" spans="1:8" s="46" customFormat="1">
      <c r="A17" s="597"/>
      <c r="B17" s="740" t="s">
        <v>10</v>
      </c>
      <c r="C17" s="1255">
        <f>C18</f>
        <v>35000000</v>
      </c>
      <c r="D17" s="1256">
        <f>+D18</f>
        <v>-63297</v>
      </c>
      <c r="E17" s="740" t="s">
        <v>10</v>
      </c>
      <c r="F17" s="1256">
        <f>+F18</f>
        <v>76845372</v>
      </c>
      <c r="G17" s="1256">
        <f>+G18</f>
        <v>63297</v>
      </c>
      <c r="H17" s="183"/>
    </row>
    <row r="18" spans="1:8" s="46" customFormat="1" ht="25.5">
      <c r="A18" s="597"/>
      <c r="B18" s="1353" t="s">
        <v>11</v>
      </c>
      <c r="C18" s="1255">
        <v>35000000</v>
      </c>
      <c r="D18" s="1256">
        <v>-63297</v>
      </c>
      <c r="E18" s="741" t="s">
        <v>11</v>
      </c>
      <c r="F18" s="1256">
        <v>76845372</v>
      </c>
      <c r="G18" s="1256">
        <v>63297</v>
      </c>
      <c r="H18" s="183"/>
    </row>
    <row r="19" spans="1:8" s="46" customFormat="1">
      <c r="A19" s="597"/>
      <c r="B19" s="1257" t="s">
        <v>1</v>
      </c>
      <c r="C19" s="1258">
        <f t="shared" ref="C19:C21" si="0">C20</f>
        <v>35000000</v>
      </c>
      <c r="D19" s="1254">
        <f t="shared" ref="D19:G22" si="1">+D20</f>
        <v>-63297</v>
      </c>
      <c r="E19" s="1259" t="s">
        <v>1</v>
      </c>
      <c r="F19" s="1254">
        <f t="shared" si="1"/>
        <v>76845372</v>
      </c>
      <c r="G19" s="1254">
        <f t="shared" si="1"/>
        <v>63297</v>
      </c>
      <c r="H19" s="183"/>
    </row>
    <row r="20" spans="1:8" s="46" customFormat="1">
      <c r="A20" s="597"/>
      <c r="B20" s="1260" t="s">
        <v>2</v>
      </c>
      <c r="C20" s="1255">
        <f t="shared" si="0"/>
        <v>35000000</v>
      </c>
      <c r="D20" s="1256">
        <f t="shared" si="1"/>
        <v>-63297</v>
      </c>
      <c r="E20" s="1260" t="s">
        <v>2</v>
      </c>
      <c r="F20" s="1256">
        <f t="shared" si="1"/>
        <v>76845372</v>
      </c>
      <c r="G20" s="1256">
        <f t="shared" si="1"/>
        <v>63297</v>
      </c>
      <c r="H20" s="183"/>
    </row>
    <row r="21" spans="1:8" s="46" customFormat="1">
      <c r="A21" s="597"/>
      <c r="B21" s="1354" t="s">
        <v>16</v>
      </c>
      <c r="C21" s="1261">
        <f t="shared" si="0"/>
        <v>35000000</v>
      </c>
      <c r="D21" s="1256">
        <f t="shared" si="1"/>
        <v>-63297</v>
      </c>
      <c r="E21" s="1354" t="s">
        <v>19</v>
      </c>
      <c r="F21" s="1256">
        <f t="shared" si="1"/>
        <v>76845372</v>
      </c>
      <c r="G21" s="1256">
        <f t="shared" si="1"/>
        <v>63297</v>
      </c>
      <c r="H21" s="183"/>
    </row>
    <row r="22" spans="1:8" s="46" customFormat="1" ht="25.5">
      <c r="A22" s="597"/>
      <c r="B22" s="558" t="s">
        <v>501</v>
      </c>
      <c r="C22" s="1261">
        <v>35000000</v>
      </c>
      <c r="D22" s="1256">
        <v>-63297</v>
      </c>
      <c r="E22" s="1355" t="s">
        <v>44</v>
      </c>
      <c r="F22" s="1256">
        <f t="shared" si="1"/>
        <v>76845372</v>
      </c>
      <c r="G22" s="1256">
        <f t="shared" si="1"/>
        <v>63297</v>
      </c>
      <c r="H22" s="583"/>
    </row>
    <row r="23" spans="1:8" s="46" customFormat="1" ht="24.75" customHeight="1" thickBot="1">
      <c r="A23" s="597"/>
      <c r="B23" s="1262"/>
      <c r="C23" s="1263"/>
      <c r="D23" s="1264"/>
      <c r="E23" s="1356" t="s">
        <v>45</v>
      </c>
      <c r="F23" s="1264">
        <v>76845372</v>
      </c>
      <c r="G23" s="1264">
        <v>63297</v>
      </c>
      <c r="H23" s="183"/>
    </row>
    <row r="24" spans="1:8" s="46" customFormat="1">
      <c r="A24" s="381"/>
      <c r="B24" s="75"/>
      <c r="C24" s="75"/>
      <c r="D24" s="75"/>
      <c r="E24" s="75"/>
      <c r="F24" s="75"/>
      <c r="G24" s="75"/>
      <c r="H24" s="183"/>
    </row>
    <row r="25" spans="1:8" s="46" customFormat="1">
      <c r="A25" s="381"/>
      <c r="B25" s="1357" t="s">
        <v>502</v>
      </c>
      <c r="C25" s="1265"/>
      <c r="D25" s="1265"/>
      <c r="E25" s="313"/>
      <c r="F25" s="313"/>
      <c r="G25" s="313" t="s">
        <v>0</v>
      </c>
      <c r="H25" s="183"/>
    </row>
    <row r="26" spans="1:8" s="46" customFormat="1" ht="13.5" thickBot="1">
      <c r="A26" s="381"/>
      <c r="B26" s="1266"/>
      <c r="C26" s="1265"/>
      <c r="D26" s="1265"/>
      <c r="E26" s="313"/>
      <c r="F26" s="313"/>
      <c r="G26" s="313"/>
      <c r="H26" s="183"/>
    </row>
    <row r="27" spans="1:8" s="46" customFormat="1" ht="27" customHeight="1">
      <c r="A27" s="1364">
        <f>A13</f>
        <v>27</v>
      </c>
      <c r="B27" s="1359" t="s">
        <v>29</v>
      </c>
      <c r="C27" s="1360"/>
      <c r="D27" s="1361"/>
      <c r="E27" s="1362" t="s">
        <v>499</v>
      </c>
      <c r="F27" s="1361"/>
      <c r="G27" s="1363"/>
      <c r="H27" s="184" t="s">
        <v>80</v>
      </c>
    </row>
    <row r="28" spans="1:8" s="46" customFormat="1">
      <c r="A28" s="381"/>
      <c r="B28" s="469" t="s">
        <v>67</v>
      </c>
      <c r="C28" s="1113"/>
      <c r="D28" s="469"/>
      <c r="E28" s="469" t="s">
        <v>67</v>
      </c>
      <c r="F28" s="461"/>
      <c r="G28" s="311"/>
      <c r="H28" s="183"/>
    </row>
    <row r="29" spans="1:8" s="46" customFormat="1">
      <c r="A29" s="381"/>
      <c r="B29" s="1267" t="s">
        <v>68</v>
      </c>
      <c r="C29" s="1251"/>
      <c r="D29" s="1250"/>
      <c r="E29" s="1267" t="s">
        <v>91</v>
      </c>
      <c r="F29" s="1251"/>
      <c r="G29" s="1250"/>
      <c r="H29" s="183"/>
    </row>
    <row r="30" spans="1:8" s="46" customFormat="1">
      <c r="A30" s="450"/>
      <c r="B30" s="470" t="s">
        <v>73</v>
      </c>
      <c r="C30" s="461"/>
      <c r="D30" s="469"/>
      <c r="E30" s="470" t="s">
        <v>73</v>
      </c>
      <c r="F30" s="461"/>
      <c r="G30" s="469"/>
      <c r="H30" s="183"/>
    </row>
    <row r="31" spans="1:8" s="46" customFormat="1">
      <c r="A31" s="381"/>
      <c r="B31" s="1253" t="s">
        <v>4</v>
      </c>
      <c r="C31" s="314">
        <f>C32</f>
        <v>35000000</v>
      </c>
      <c r="D31" s="1254">
        <f>D32</f>
        <v>-63297</v>
      </c>
      <c r="E31" s="1253" t="s">
        <v>4</v>
      </c>
      <c r="F31" s="1254">
        <f>+F32</f>
        <v>336737319</v>
      </c>
      <c r="G31" s="1254">
        <f>+G32</f>
        <v>63297</v>
      </c>
      <c r="H31" s="183"/>
    </row>
    <row r="32" spans="1:8" s="46" customFormat="1">
      <c r="A32" s="381"/>
      <c r="B32" s="740" t="s">
        <v>10</v>
      </c>
      <c r="C32" s="1255">
        <f>C33</f>
        <v>35000000</v>
      </c>
      <c r="D32" s="1256">
        <f>+D33</f>
        <v>-63297</v>
      </c>
      <c r="E32" s="740" t="s">
        <v>10</v>
      </c>
      <c r="F32" s="1256">
        <f>+F33</f>
        <v>336737319</v>
      </c>
      <c r="G32" s="1256">
        <f>+G33</f>
        <v>63297</v>
      </c>
      <c r="H32" s="183"/>
    </row>
    <row r="33" spans="1:8" s="46" customFormat="1" ht="25.5">
      <c r="A33" s="381"/>
      <c r="B33" s="1353" t="s">
        <v>11</v>
      </c>
      <c r="C33" s="1255">
        <v>35000000</v>
      </c>
      <c r="D33" s="1256">
        <v>-63297</v>
      </c>
      <c r="E33" s="741" t="s">
        <v>11</v>
      </c>
      <c r="F33" s="1256">
        <v>336737319</v>
      </c>
      <c r="G33" s="1256">
        <v>63297</v>
      </c>
      <c r="H33" s="183"/>
    </row>
    <row r="34" spans="1:8" s="46" customFormat="1">
      <c r="A34" s="381"/>
      <c r="B34" s="1257" t="s">
        <v>1</v>
      </c>
      <c r="C34" s="1258">
        <f t="shared" ref="C34:C36" si="2">C35</f>
        <v>35000000</v>
      </c>
      <c r="D34" s="1254">
        <f t="shared" ref="D34:D36" si="3">+D35</f>
        <v>-63297</v>
      </c>
      <c r="E34" s="1259" t="s">
        <v>1</v>
      </c>
      <c r="F34" s="1254">
        <f t="shared" ref="F34:G37" si="4">+F35</f>
        <v>336737319</v>
      </c>
      <c r="G34" s="1254">
        <f t="shared" si="4"/>
        <v>63297</v>
      </c>
      <c r="H34" s="183"/>
    </row>
    <row r="35" spans="1:8" s="46" customFormat="1">
      <c r="A35" s="381"/>
      <c r="B35" s="1260" t="s">
        <v>2</v>
      </c>
      <c r="C35" s="1255">
        <f t="shared" si="2"/>
        <v>35000000</v>
      </c>
      <c r="D35" s="1256">
        <f t="shared" si="3"/>
        <v>-63297</v>
      </c>
      <c r="E35" s="1260" t="s">
        <v>2</v>
      </c>
      <c r="F35" s="1256">
        <f t="shared" si="4"/>
        <v>336737319</v>
      </c>
      <c r="G35" s="1256">
        <f t="shared" si="4"/>
        <v>63297</v>
      </c>
      <c r="H35" s="183"/>
    </row>
    <row r="36" spans="1:8" s="46" customFormat="1">
      <c r="A36" s="381"/>
      <c r="B36" s="1354" t="s">
        <v>16</v>
      </c>
      <c r="C36" s="1261">
        <f t="shared" si="2"/>
        <v>35000000</v>
      </c>
      <c r="D36" s="1256">
        <f t="shared" si="3"/>
        <v>-63297</v>
      </c>
      <c r="E36" s="1354" t="s">
        <v>19</v>
      </c>
      <c r="F36" s="1256">
        <f t="shared" si="4"/>
        <v>336737319</v>
      </c>
      <c r="G36" s="1256">
        <f t="shared" si="4"/>
        <v>63297</v>
      </c>
      <c r="H36" s="183"/>
    </row>
    <row r="37" spans="1:8" s="46" customFormat="1" ht="25.5">
      <c r="A37" s="381"/>
      <c r="B37" s="558" t="s">
        <v>501</v>
      </c>
      <c r="C37" s="1261">
        <v>35000000</v>
      </c>
      <c r="D37" s="1256">
        <v>-63297</v>
      </c>
      <c r="E37" s="1355" t="s">
        <v>44</v>
      </c>
      <c r="F37" s="1256">
        <f t="shared" si="4"/>
        <v>336737319</v>
      </c>
      <c r="G37" s="1256">
        <f t="shared" si="4"/>
        <v>63297</v>
      </c>
      <c r="H37" s="183"/>
    </row>
    <row r="38" spans="1:8" s="46" customFormat="1" ht="25.5">
      <c r="A38" s="381"/>
      <c r="B38" s="1260"/>
      <c r="C38" s="1268"/>
      <c r="D38" s="1114"/>
      <c r="E38" s="1358" t="s">
        <v>45</v>
      </c>
      <c r="F38" s="1256">
        <v>336737319</v>
      </c>
      <c r="G38" s="1256">
        <v>63297</v>
      </c>
      <c r="H38" s="183"/>
    </row>
    <row r="39" spans="1:8" s="46" customFormat="1">
      <c r="A39" s="450"/>
      <c r="B39" s="470" t="s">
        <v>239</v>
      </c>
      <c r="C39" s="461"/>
      <c r="D39" s="469"/>
      <c r="E39" s="470" t="s">
        <v>239</v>
      </c>
      <c r="F39" s="461"/>
      <c r="G39" s="469"/>
      <c r="H39" s="183"/>
    </row>
    <row r="40" spans="1:8" s="46" customFormat="1">
      <c r="A40" s="381"/>
      <c r="B40" s="1253" t="s">
        <v>4</v>
      </c>
      <c r="C40" s="314">
        <f>C41</f>
        <v>35000000</v>
      </c>
      <c r="D40" s="1254">
        <f>D41</f>
        <v>-63297</v>
      </c>
      <c r="E40" s="1253" t="s">
        <v>4</v>
      </c>
      <c r="F40" s="1254">
        <f>+F41</f>
        <v>338281283</v>
      </c>
      <c r="G40" s="1254">
        <f>+G41</f>
        <v>63297</v>
      </c>
      <c r="H40" s="183"/>
    </row>
    <row r="41" spans="1:8" s="46" customFormat="1">
      <c r="A41" s="381"/>
      <c r="B41" s="740" t="s">
        <v>10</v>
      </c>
      <c r="C41" s="1255">
        <f>C42</f>
        <v>35000000</v>
      </c>
      <c r="D41" s="1256">
        <f>+D42</f>
        <v>-63297</v>
      </c>
      <c r="E41" s="740" t="s">
        <v>10</v>
      </c>
      <c r="F41" s="1256">
        <f>+F42</f>
        <v>338281283</v>
      </c>
      <c r="G41" s="1256">
        <f>+G42</f>
        <v>63297</v>
      </c>
      <c r="H41" s="183"/>
    </row>
    <row r="42" spans="1:8" s="46" customFormat="1" ht="25.5">
      <c r="A42" s="381"/>
      <c r="B42" s="1353" t="s">
        <v>11</v>
      </c>
      <c r="C42" s="1255">
        <v>35000000</v>
      </c>
      <c r="D42" s="1256">
        <v>-63297</v>
      </c>
      <c r="E42" s="741" t="s">
        <v>11</v>
      </c>
      <c r="F42" s="1256">
        <v>338281283</v>
      </c>
      <c r="G42" s="1256">
        <v>63297</v>
      </c>
      <c r="H42" s="183"/>
    </row>
    <row r="43" spans="1:8" s="46" customFormat="1">
      <c r="A43" s="381"/>
      <c r="B43" s="1257" t="s">
        <v>1</v>
      </c>
      <c r="C43" s="1258">
        <f t="shared" ref="C43:C45" si="5">C44</f>
        <v>35000000</v>
      </c>
      <c r="D43" s="1254">
        <f t="shared" ref="D43:D45" si="6">+D44</f>
        <v>-63297</v>
      </c>
      <c r="E43" s="1259" t="s">
        <v>1</v>
      </c>
      <c r="F43" s="1254">
        <f t="shared" ref="F43:G46" si="7">+F44</f>
        <v>338281283</v>
      </c>
      <c r="G43" s="1254">
        <f t="shared" si="7"/>
        <v>63297</v>
      </c>
      <c r="H43" s="183"/>
    </row>
    <row r="44" spans="1:8" s="46" customFormat="1">
      <c r="A44" s="381"/>
      <c r="B44" s="1260" t="s">
        <v>2</v>
      </c>
      <c r="C44" s="1255">
        <f t="shared" si="5"/>
        <v>35000000</v>
      </c>
      <c r="D44" s="1256">
        <f t="shared" si="6"/>
        <v>-63297</v>
      </c>
      <c r="E44" s="1260" t="s">
        <v>2</v>
      </c>
      <c r="F44" s="1256">
        <f t="shared" si="7"/>
        <v>338281283</v>
      </c>
      <c r="G44" s="1256">
        <f t="shared" si="7"/>
        <v>63297</v>
      </c>
      <c r="H44" s="183"/>
    </row>
    <row r="45" spans="1:8" s="46" customFormat="1">
      <c r="A45" s="381"/>
      <c r="B45" s="1354" t="s">
        <v>16</v>
      </c>
      <c r="C45" s="1261">
        <f t="shared" si="5"/>
        <v>35000000</v>
      </c>
      <c r="D45" s="1256">
        <f t="shared" si="6"/>
        <v>-63297</v>
      </c>
      <c r="E45" s="1354" t="s">
        <v>19</v>
      </c>
      <c r="F45" s="1256">
        <f t="shared" si="7"/>
        <v>338281283</v>
      </c>
      <c r="G45" s="1256">
        <f t="shared" si="7"/>
        <v>63297</v>
      </c>
      <c r="H45" s="183"/>
    </row>
    <row r="46" spans="1:8" s="46" customFormat="1" ht="25.5">
      <c r="A46" s="381"/>
      <c r="B46" s="558" t="s">
        <v>501</v>
      </c>
      <c r="C46" s="1261">
        <v>35000000</v>
      </c>
      <c r="D46" s="1256">
        <v>-63297</v>
      </c>
      <c r="E46" s="1355" t="s">
        <v>44</v>
      </c>
      <c r="F46" s="1256">
        <f t="shared" si="7"/>
        <v>338281283</v>
      </c>
      <c r="G46" s="1256">
        <f t="shared" si="7"/>
        <v>63297</v>
      </c>
      <c r="H46" s="183"/>
    </row>
    <row r="47" spans="1:8" s="46" customFormat="1" ht="25.5">
      <c r="A47" s="381"/>
      <c r="B47" s="1260"/>
      <c r="C47" s="1268"/>
      <c r="D47" s="1114"/>
      <c r="E47" s="1358" t="s">
        <v>45</v>
      </c>
      <c r="F47" s="1256">
        <v>338281283</v>
      </c>
      <c r="G47" s="1256">
        <v>63297</v>
      </c>
      <c r="H47" s="183"/>
    </row>
    <row r="48" spans="1:8" s="46" customFormat="1">
      <c r="A48" s="450"/>
      <c r="B48" s="470" t="s">
        <v>371</v>
      </c>
      <c r="C48" s="461"/>
      <c r="D48" s="469"/>
      <c r="E48" s="470" t="s">
        <v>371</v>
      </c>
      <c r="F48" s="461"/>
      <c r="G48" s="469"/>
      <c r="H48" s="183"/>
    </row>
    <row r="49" spans="1:8" s="46" customFormat="1">
      <c r="A49" s="381"/>
      <c r="B49" s="1253" t="s">
        <v>4</v>
      </c>
      <c r="C49" s="314">
        <f>C50</f>
        <v>35000000</v>
      </c>
      <c r="D49" s="1254">
        <f>D50</f>
        <v>-63297</v>
      </c>
      <c r="E49" s="1253" t="s">
        <v>4</v>
      </c>
      <c r="F49" s="1254">
        <f>+F50</f>
        <v>338281283</v>
      </c>
      <c r="G49" s="1254">
        <f>+G50</f>
        <v>63297</v>
      </c>
      <c r="H49" s="183"/>
    </row>
    <row r="50" spans="1:8" s="46" customFormat="1">
      <c r="A50" s="1269"/>
      <c r="B50" s="740" t="s">
        <v>10</v>
      </c>
      <c r="C50" s="1255">
        <f>C51</f>
        <v>35000000</v>
      </c>
      <c r="D50" s="1256">
        <f>+D51</f>
        <v>-63297</v>
      </c>
      <c r="E50" s="740" t="s">
        <v>10</v>
      </c>
      <c r="F50" s="1256">
        <f>+F51</f>
        <v>338281283</v>
      </c>
      <c r="G50" s="1256">
        <f>+G51</f>
        <v>63297</v>
      </c>
      <c r="H50" s="184"/>
    </row>
    <row r="51" spans="1:8" s="46" customFormat="1" ht="25.5">
      <c r="A51" s="597"/>
      <c r="B51" s="1353" t="s">
        <v>11</v>
      </c>
      <c r="C51" s="1255">
        <v>35000000</v>
      </c>
      <c r="D51" s="1256">
        <v>-63297</v>
      </c>
      <c r="E51" s="741" t="s">
        <v>11</v>
      </c>
      <c r="F51" s="1256">
        <v>338281283</v>
      </c>
      <c r="G51" s="1256">
        <v>63297</v>
      </c>
      <c r="H51" s="183"/>
    </row>
    <row r="52" spans="1:8" s="46" customFormat="1">
      <c r="A52" s="597"/>
      <c r="B52" s="1257" t="s">
        <v>1</v>
      </c>
      <c r="C52" s="1258">
        <f t="shared" ref="C52:C54" si="8">C53</f>
        <v>35000000</v>
      </c>
      <c r="D52" s="1254">
        <f t="shared" ref="D52:D54" si="9">+D53</f>
        <v>-63297</v>
      </c>
      <c r="E52" s="1259" t="s">
        <v>1</v>
      </c>
      <c r="F52" s="1254">
        <f t="shared" ref="F52:G55" si="10">+F53</f>
        <v>338281283</v>
      </c>
      <c r="G52" s="1254">
        <f t="shared" si="10"/>
        <v>63297</v>
      </c>
      <c r="H52" s="183"/>
    </row>
    <row r="53" spans="1:8" s="46" customFormat="1">
      <c r="A53" s="597"/>
      <c r="B53" s="1260" t="s">
        <v>2</v>
      </c>
      <c r="C53" s="1255">
        <f t="shared" si="8"/>
        <v>35000000</v>
      </c>
      <c r="D53" s="1256">
        <f t="shared" si="9"/>
        <v>-63297</v>
      </c>
      <c r="E53" s="1260" t="s">
        <v>2</v>
      </c>
      <c r="F53" s="1256">
        <f t="shared" si="10"/>
        <v>338281283</v>
      </c>
      <c r="G53" s="1256">
        <f t="shared" si="10"/>
        <v>63297</v>
      </c>
      <c r="H53" s="183"/>
    </row>
    <row r="54" spans="1:8" s="46" customFormat="1">
      <c r="A54" s="597"/>
      <c r="B54" s="1354" t="s">
        <v>16</v>
      </c>
      <c r="C54" s="1261">
        <f t="shared" si="8"/>
        <v>35000000</v>
      </c>
      <c r="D54" s="1256">
        <f t="shared" si="9"/>
        <v>-63297</v>
      </c>
      <c r="E54" s="1354" t="s">
        <v>19</v>
      </c>
      <c r="F54" s="1256">
        <f t="shared" si="10"/>
        <v>338281283</v>
      </c>
      <c r="G54" s="1256">
        <f t="shared" si="10"/>
        <v>63297</v>
      </c>
      <c r="H54" s="183"/>
    </row>
    <row r="55" spans="1:8" s="46" customFormat="1" ht="25.5">
      <c r="A55" s="597"/>
      <c r="B55" s="558" t="s">
        <v>501</v>
      </c>
      <c r="C55" s="1261">
        <v>35000000</v>
      </c>
      <c r="D55" s="1256">
        <v>-63297</v>
      </c>
      <c r="E55" s="1355" t="s">
        <v>44</v>
      </c>
      <c r="F55" s="1256">
        <f t="shared" si="10"/>
        <v>338281283</v>
      </c>
      <c r="G55" s="1256">
        <f t="shared" si="10"/>
        <v>63297</v>
      </c>
      <c r="H55" s="183"/>
    </row>
    <row r="56" spans="1:8" s="46" customFormat="1" ht="26.25" thickBot="1">
      <c r="A56" s="597"/>
      <c r="B56" s="1262"/>
      <c r="C56" s="1263"/>
      <c r="D56" s="1365"/>
      <c r="E56" s="1356" t="s">
        <v>45</v>
      </c>
      <c r="F56" s="1264">
        <v>338281283</v>
      </c>
      <c r="G56" s="1264">
        <v>63297</v>
      </c>
      <c r="H56" s="183"/>
    </row>
    <row r="57" spans="1:8" s="46" customFormat="1" ht="45" customHeight="1" thickBot="1">
      <c r="A57" s="597"/>
      <c r="B57" s="1435" t="s">
        <v>478</v>
      </c>
      <c r="C57" s="1436"/>
      <c r="D57" s="1436"/>
      <c r="E57" s="1436"/>
      <c r="F57" s="1436"/>
      <c r="G57" s="1437"/>
      <c r="H57" s="183"/>
    </row>
  </sheetData>
  <mergeCells count="6">
    <mergeCell ref="H1:H2"/>
    <mergeCell ref="B57:G57"/>
    <mergeCell ref="C1:C2"/>
    <mergeCell ref="D1:D2"/>
    <mergeCell ref="F1:F2"/>
    <mergeCell ref="G1:G2"/>
  </mergeCells>
  <pageMargins left="0.70866141732283472" right="0.70866141732283472" top="0.55118110236220474" bottom="0.62992125984251968" header="0.31496062992125984" footer="0.31496062992125984"/>
  <pageSetup paperSize="9" scale="72" firstPageNumber="68" fitToHeight="0" orientation="landscape" useFirstPageNumber="1" r:id="rId1"/>
  <headerFooter>
    <oddHeader>&amp;C&amp;"Times New Roman,Regular"&amp;P</oddHeader>
    <oddFooter>&amp;L&amp;"Times New Roman,Regular"&amp;F; Par priekšlikumiem likumprojekta „Par valsts budžetu 2015.gadam” un likumprojekta „Par vidēja termiņa budžeta ietvaru 2015., 2016. un 2017.gadam” izskatīšanai Saeimā otrajā lasījumā</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14"/>
  <sheetViews>
    <sheetView view="pageLayout" zoomScaleNormal="80" workbookViewId="0">
      <selection activeCell="I8" sqref="I8"/>
    </sheetView>
  </sheetViews>
  <sheetFormatPr defaultRowHeight="12.75"/>
  <cols>
    <col min="1" max="1" width="7.42578125" style="1297" customWidth="1"/>
    <col min="2" max="2" width="22.7109375" style="1298" customWidth="1"/>
    <col min="3" max="3" width="15.85546875" style="1298" customWidth="1"/>
    <col min="4" max="7" width="12.140625" style="1298" customWidth="1"/>
    <col min="8" max="8" width="14.7109375" style="1298" customWidth="1"/>
    <col min="9" max="9" width="9.140625" style="1297"/>
    <col min="10" max="10" width="22.85546875" style="1297" customWidth="1"/>
    <col min="11" max="11" width="15.85546875" style="1297" customWidth="1"/>
    <col min="12" max="16" width="11.85546875" style="1297" customWidth="1"/>
    <col min="17" max="17" width="12.5703125" style="1297" customWidth="1"/>
    <col min="18" max="257" width="9.140625" style="1297"/>
    <col min="258" max="258" width="22.7109375" style="1297" customWidth="1"/>
    <col min="259" max="259" width="15.85546875" style="1297" customWidth="1"/>
    <col min="260" max="263" width="12.140625" style="1297" customWidth="1"/>
    <col min="264" max="264" width="14.7109375" style="1297" customWidth="1"/>
    <col min="265" max="265" width="9.140625" style="1297"/>
    <col min="266" max="266" width="22.85546875" style="1297" customWidth="1"/>
    <col min="267" max="267" width="15.85546875" style="1297" customWidth="1"/>
    <col min="268" max="272" width="11.85546875" style="1297" customWidth="1"/>
    <col min="273" max="513" width="9.140625" style="1297"/>
    <col min="514" max="514" width="22.7109375" style="1297" customWidth="1"/>
    <col min="515" max="515" width="15.85546875" style="1297" customWidth="1"/>
    <col min="516" max="519" width="12.140625" style="1297" customWidth="1"/>
    <col min="520" max="520" width="14.7109375" style="1297" customWidth="1"/>
    <col min="521" max="521" width="9.140625" style="1297"/>
    <col min="522" max="522" width="22.85546875" style="1297" customWidth="1"/>
    <col min="523" max="523" width="15.85546875" style="1297" customWidth="1"/>
    <col min="524" max="528" width="11.85546875" style="1297" customWidth="1"/>
    <col min="529" max="769" width="9.140625" style="1297"/>
    <col min="770" max="770" width="22.7109375" style="1297" customWidth="1"/>
    <col min="771" max="771" width="15.85546875" style="1297" customWidth="1"/>
    <col min="772" max="775" width="12.140625" style="1297" customWidth="1"/>
    <col min="776" max="776" width="14.7109375" style="1297" customWidth="1"/>
    <col min="777" max="777" width="9.140625" style="1297"/>
    <col min="778" max="778" width="22.85546875" style="1297" customWidth="1"/>
    <col min="779" max="779" width="15.85546875" style="1297" customWidth="1"/>
    <col min="780" max="784" width="11.85546875" style="1297" customWidth="1"/>
    <col min="785" max="1025" width="9.140625" style="1297"/>
    <col min="1026" max="1026" width="22.7109375" style="1297" customWidth="1"/>
    <col min="1027" max="1027" width="15.85546875" style="1297" customWidth="1"/>
    <col min="1028" max="1031" width="12.140625" style="1297" customWidth="1"/>
    <col min="1032" max="1032" width="14.7109375" style="1297" customWidth="1"/>
    <col min="1033" max="1033" width="9.140625" style="1297"/>
    <col min="1034" max="1034" width="22.85546875" style="1297" customWidth="1"/>
    <col min="1035" max="1035" width="15.85546875" style="1297" customWidth="1"/>
    <col min="1036" max="1040" width="11.85546875" style="1297" customWidth="1"/>
    <col min="1041" max="1281" width="9.140625" style="1297"/>
    <col min="1282" max="1282" width="22.7109375" style="1297" customWidth="1"/>
    <col min="1283" max="1283" width="15.85546875" style="1297" customWidth="1"/>
    <col min="1284" max="1287" width="12.140625" style="1297" customWidth="1"/>
    <col min="1288" max="1288" width="14.7109375" style="1297" customWidth="1"/>
    <col min="1289" max="1289" width="9.140625" style="1297"/>
    <col min="1290" max="1290" width="22.85546875" style="1297" customWidth="1"/>
    <col min="1291" max="1291" width="15.85546875" style="1297" customWidth="1"/>
    <col min="1292" max="1296" width="11.85546875" style="1297" customWidth="1"/>
    <col min="1297" max="1537" width="9.140625" style="1297"/>
    <col min="1538" max="1538" width="22.7109375" style="1297" customWidth="1"/>
    <col min="1539" max="1539" width="15.85546875" style="1297" customWidth="1"/>
    <col min="1540" max="1543" width="12.140625" style="1297" customWidth="1"/>
    <col min="1544" max="1544" width="14.7109375" style="1297" customWidth="1"/>
    <col min="1545" max="1545" width="9.140625" style="1297"/>
    <col min="1546" max="1546" width="22.85546875" style="1297" customWidth="1"/>
    <col min="1547" max="1547" width="15.85546875" style="1297" customWidth="1"/>
    <col min="1548" max="1552" width="11.85546875" style="1297" customWidth="1"/>
    <col min="1553" max="1793" width="9.140625" style="1297"/>
    <col min="1794" max="1794" width="22.7109375" style="1297" customWidth="1"/>
    <col min="1795" max="1795" width="15.85546875" style="1297" customWidth="1"/>
    <col min="1796" max="1799" width="12.140625" style="1297" customWidth="1"/>
    <col min="1800" max="1800" width="14.7109375" style="1297" customWidth="1"/>
    <col min="1801" max="1801" width="9.140625" style="1297"/>
    <col min="1802" max="1802" width="22.85546875" style="1297" customWidth="1"/>
    <col min="1803" max="1803" width="15.85546875" style="1297" customWidth="1"/>
    <col min="1804" max="1808" width="11.85546875" style="1297" customWidth="1"/>
    <col min="1809" max="2049" width="9.140625" style="1297"/>
    <col min="2050" max="2050" width="22.7109375" style="1297" customWidth="1"/>
    <col min="2051" max="2051" width="15.85546875" style="1297" customWidth="1"/>
    <col min="2052" max="2055" width="12.140625" style="1297" customWidth="1"/>
    <col min="2056" max="2056" width="14.7109375" style="1297" customWidth="1"/>
    <col min="2057" max="2057" width="9.140625" style="1297"/>
    <col min="2058" max="2058" width="22.85546875" style="1297" customWidth="1"/>
    <col min="2059" max="2059" width="15.85546875" style="1297" customWidth="1"/>
    <col min="2060" max="2064" width="11.85546875" style="1297" customWidth="1"/>
    <col min="2065" max="2305" width="9.140625" style="1297"/>
    <col min="2306" max="2306" width="22.7109375" style="1297" customWidth="1"/>
    <col min="2307" max="2307" width="15.85546875" style="1297" customWidth="1"/>
    <col min="2308" max="2311" width="12.140625" style="1297" customWidth="1"/>
    <col min="2312" max="2312" width="14.7109375" style="1297" customWidth="1"/>
    <col min="2313" max="2313" width="9.140625" style="1297"/>
    <col min="2314" max="2314" width="22.85546875" style="1297" customWidth="1"/>
    <col min="2315" max="2315" width="15.85546875" style="1297" customWidth="1"/>
    <col min="2316" max="2320" width="11.85546875" style="1297" customWidth="1"/>
    <col min="2321" max="2561" width="9.140625" style="1297"/>
    <col min="2562" max="2562" width="22.7109375" style="1297" customWidth="1"/>
    <col min="2563" max="2563" width="15.85546875" style="1297" customWidth="1"/>
    <col min="2564" max="2567" width="12.140625" style="1297" customWidth="1"/>
    <col min="2568" max="2568" width="14.7109375" style="1297" customWidth="1"/>
    <col min="2569" max="2569" width="9.140625" style="1297"/>
    <col min="2570" max="2570" width="22.85546875" style="1297" customWidth="1"/>
    <col min="2571" max="2571" width="15.85546875" style="1297" customWidth="1"/>
    <col min="2572" max="2576" width="11.85546875" style="1297" customWidth="1"/>
    <col min="2577" max="2817" width="9.140625" style="1297"/>
    <col min="2818" max="2818" width="22.7109375" style="1297" customWidth="1"/>
    <col min="2819" max="2819" width="15.85546875" style="1297" customWidth="1"/>
    <col min="2820" max="2823" width="12.140625" style="1297" customWidth="1"/>
    <col min="2824" max="2824" width="14.7109375" style="1297" customWidth="1"/>
    <col min="2825" max="2825" width="9.140625" style="1297"/>
    <col min="2826" max="2826" width="22.85546875" style="1297" customWidth="1"/>
    <col min="2827" max="2827" width="15.85546875" style="1297" customWidth="1"/>
    <col min="2828" max="2832" width="11.85546875" style="1297" customWidth="1"/>
    <col min="2833" max="3073" width="9.140625" style="1297"/>
    <col min="3074" max="3074" width="22.7109375" style="1297" customWidth="1"/>
    <col min="3075" max="3075" width="15.85546875" style="1297" customWidth="1"/>
    <col min="3076" max="3079" width="12.140625" style="1297" customWidth="1"/>
    <col min="3080" max="3080" width="14.7109375" style="1297" customWidth="1"/>
    <col min="3081" max="3081" width="9.140625" style="1297"/>
    <col min="3082" max="3082" width="22.85546875" style="1297" customWidth="1"/>
    <col min="3083" max="3083" width="15.85546875" style="1297" customWidth="1"/>
    <col min="3084" max="3088" width="11.85546875" style="1297" customWidth="1"/>
    <col min="3089" max="3329" width="9.140625" style="1297"/>
    <col min="3330" max="3330" width="22.7109375" style="1297" customWidth="1"/>
    <col min="3331" max="3331" width="15.85546875" style="1297" customWidth="1"/>
    <col min="3332" max="3335" width="12.140625" style="1297" customWidth="1"/>
    <col min="3336" max="3336" width="14.7109375" style="1297" customWidth="1"/>
    <col min="3337" max="3337" width="9.140625" style="1297"/>
    <col min="3338" max="3338" width="22.85546875" style="1297" customWidth="1"/>
    <col min="3339" max="3339" width="15.85546875" style="1297" customWidth="1"/>
    <col min="3340" max="3344" width="11.85546875" style="1297" customWidth="1"/>
    <col min="3345" max="3585" width="9.140625" style="1297"/>
    <col min="3586" max="3586" width="22.7109375" style="1297" customWidth="1"/>
    <col min="3587" max="3587" width="15.85546875" style="1297" customWidth="1"/>
    <col min="3588" max="3591" width="12.140625" style="1297" customWidth="1"/>
    <col min="3592" max="3592" width="14.7109375" style="1297" customWidth="1"/>
    <col min="3593" max="3593" width="9.140625" style="1297"/>
    <col min="3594" max="3594" width="22.85546875" style="1297" customWidth="1"/>
    <col min="3595" max="3595" width="15.85546875" style="1297" customWidth="1"/>
    <col min="3596" max="3600" width="11.85546875" style="1297" customWidth="1"/>
    <col min="3601" max="3841" width="9.140625" style="1297"/>
    <col min="3842" max="3842" width="22.7109375" style="1297" customWidth="1"/>
    <col min="3843" max="3843" width="15.85546875" style="1297" customWidth="1"/>
    <col min="3844" max="3847" width="12.140625" style="1297" customWidth="1"/>
    <col min="3848" max="3848" width="14.7109375" style="1297" customWidth="1"/>
    <col min="3849" max="3849" width="9.140625" style="1297"/>
    <col min="3850" max="3850" width="22.85546875" style="1297" customWidth="1"/>
    <col min="3851" max="3851" width="15.85546875" style="1297" customWidth="1"/>
    <col min="3852" max="3856" width="11.85546875" style="1297" customWidth="1"/>
    <col min="3857" max="4097" width="9.140625" style="1297"/>
    <col min="4098" max="4098" width="22.7109375" style="1297" customWidth="1"/>
    <col min="4099" max="4099" width="15.85546875" style="1297" customWidth="1"/>
    <col min="4100" max="4103" width="12.140625" style="1297" customWidth="1"/>
    <col min="4104" max="4104" width="14.7109375" style="1297" customWidth="1"/>
    <col min="4105" max="4105" width="9.140625" style="1297"/>
    <col min="4106" max="4106" width="22.85546875" style="1297" customWidth="1"/>
    <col min="4107" max="4107" width="15.85546875" style="1297" customWidth="1"/>
    <col min="4108" max="4112" width="11.85546875" style="1297" customWidth="1"/>
    <col min="4113" max="4353" width="9.140625" style="1297"/>
    <col min="4354" max="4354" width="22.7109375" style="1297" customWidth="1"/>
    <col min="4355" max="4355" width="15.85546875" style="1297" customWidth="1"/>
    <col min="4356" max="4359" width="12.140625" style="1297" customWidth="1"/>
    <col min="4360" max="4360" width="14.7109375" style="1297" customWidth="1"/>
    <col min="4361" max="4361" width="9.140625" style="1297"/>
    <col min="4362" max="4362" width="22.85546875" style="1297" customWidth="1"/>
    <col min="4363" max="4363" width="15.85546875" style="1297" customWidth="1"/>
    <col min="4364" max="4368" width="11.85546875" style="1297" customWidth="1"/>
    <col min="4369" max="4609" width="9.140625" style="1297"/>
    <col min="4610" max="4610" width="22.7109375" style="1297" customWidth="1"/>
    <col min="4611" max="4611" width="15.85546875" style="1297" customWidth="1"/>
    <col min="4612" max="4615" width="12.140625" style="1297" customWidth="1"/>
    <col min="4616" max="4616" width="14.7109375" style="1297" customWidth="1"/>
    <col min="4617" max="4617" width="9.140625" style="1297"/>
    <col min="4618" max="4618" width="22.85546875" style="1297" customWidth="1"/>
    <col min="4619" max="4619" width="15.85546875" style="1297" customWidth="1"/>
    <col min="4620" max="4624" width="11.85546875" style="1297" customWidth="1"/>
    <col min="4625" max="4865" width="9.140625" style="1297"/>
    <col min="4866" max="4866" width="22.7109375" style="1297" customWidth="1"/>
    <col min="4867" max="4867" width="15.85546875" style="1297" customWidth="1"/>
    <col min="4868" max="4871" width="12.140625" style="1297" customWidth="1"/>
    <col min="4872" max="4872" width="14.7109375" style="1297" customWidth="1"/>
    <col min="4873" max="4873" width="9.140625" style="1297"/>
    <col min="4874" max="4874" width="22.85546875" style="1297" customWidth="1"/>
    <col min="4875" max="4875" width="15.85546875" style="1297" customWidth="1"/>
    <col min="4876" max="4880" width="11.85546875" style="1297" customWidth="1"/>
    <col min="4881" max="5121" width="9.140625" style="1297"/>
    <col min="5122" max="5122" width="22.7109375" style="1297" customWidth="1"/>
    <col min="5123" max="5123" width="15.85546875" style="1297" customWidth="1"/>
    <col min="5124" max="5127" width="12.140625" style="1297" customWidth="1"/>
    <col min="5128" max="5128" width="14.7109375" style="1297" customWidth="1"/>
    <col min="5129" max="5129" width="9.140625" style="1297"/>
    <col min="5130" max="5130" width="22.85546875" style="1297" customWidth="1"/>
    <col min="5131" max="5131" width="15.85546875" style="1297" customWidth="1"/>
    <col min="5132" max="5136" width="11.85546875" style="1297" customWidth="1"/>
    <col min="5137" max="5377" width="9.140625" style="1297"/>
    <col min="5378" max="5378" width="22.7109375" style="1297" customWidth="1"/>
    <col min="5379" max="5379" width="15.85546875" style="1297" customWidth="1"/>
    <col min="5380" max="5383" width="12.140625" style="1297" customWidth="1"/>
    <col min="5384" max="5384" width="14.7109375" style="1297" customWidth="1"/>
    <col min="5385" max="5385" width="9.140625" style="1297"/>
    <col min="5386" max="5386" width="22.85546875" style="1297" customWidth="1"/>
    <col min="5387" max="5387" width="15.85546875" style="1297" customWidth="1"/>
    <col min="5388" max="5392" width="11.85546875" style="1297" customWidth="1"/>
    <col min="5393" max="5633" width="9.140625" style="1297"/>
    <col min="5634" max="5634" width="22.7109375" style="1297" customWidth="1"/>
    <col min="5635" max="5635" width="15.85546875" style="1297" customWidth="1"/>
    <col min="5636" max="5639" width="12.140625" style="1297" customWidth="1"/>
    <col min="5640" max="5640" width="14.7109375" style="1297" customWidth="1"/>
    <col min="5641" max="5641" width="9.140625" style="1297"/>
    <col min="5642" max="5642" width="22.85546875" style="1297" customWidth="1"/>
    <col min="5643" max="5643" width="15.85546875" style="1297" customWidth="1"/>
    <col min="5644" max="5648" width="11.85546875" style="1297" customWidth="1"/>
    <col min="5649" max="5889" width="9.140625" style="1297"/>
    <col min="5890" max="5890" width="22.7109375" style="1297" customWidth="1"/>
    <col min="5891" max="5891" width="15.85546875" style="1297" customWidth="1"/>
    <col min="5892" max="5895" width="12.140625" style="1297" customWidth="1"/>
    <col min="5896" max="5896" width="14.7109375" style="1297" customWidth="1"/>
    <col min="5897" max="5897" width="9.140625" style="1297"/>
    <col min="5898" max="5898" width="22.85546875" style="1297" customWidth="1"/>
    <col min="5899" max="5899" width="15.85546875" style="1297" customWidth="1"/>
    <col min="5900" max="5904" width="11.85546875" style="1297" customWidth="1"/>
    <col min="5905" max="6145" width="9.140625" style="1297"/>
    <col min="6146" max="6146" width="22.7109375" style="1297" customWidth="1"/>
    <col min="6147" max="6147" width="15.85546875" style="1297" customWidth="1"/>
    <col min="6148" max="6151" width="12.140625" style="1297" customWidth="1"/>
    <col min="6152" max="6152" width="14.7109375" style="1297" customWidth="1"/>
    <col min="6153" max="6153" width="9.140625" style="1297"/>
    <col min="6154" max="6154" width="22.85546875" style="1297" customWidth="1"/>
    <col min="6155" max="6155" width="15.85546875" style="1297" customWidth="1"/>
    <col min="6156" max="6160" width="11.85546875" style="1297" customWidth="1"/>
    <col min="6161" max="6401" width="9.140625" style="1297"/>
    <col min="6402" max="6402" width="22.7109375" style="1297" customWidth="1"/>
    <col min="6403" max="6403" width="15.85546875" style="1297" customWidth="1"/>
    <col min="6404" max="6407" width="12.140625" style="1297" customWidth="1"/>
    <col min="6408" max="6408" width="14.7109375" style="1297" customWidth="1"/>
    <col min="6409" max="6409" width="9.140625" style="1297"/>
    <col min="6410" max="6410" width="22.85546875" style="1297" customWidth="1"/>
    <col min="6411" max="6411" width="15.85546875" style="1297" customWidth="1"/>
    <col min="6412" max="6416" width="11.85546875" style="1297" customWidth="1"/>
    <col min="6417" max="6657" width="9.140625" style="1297"/>
    <col min="6658" max="6658" width="22.7109375" style="1297" customWidth="1"/>
    <col min="6659" max="6659" width="15.85546875" style="1297" customWidth="1"/>
    <col min="6660" max="6663" width="12.140625" style="1297" customWidth="1"/>
    <col min="6664" max="6664" width="14.7109375" style="1297" customWidth="1"/>
    <col min="6665" max="6665" width="9.140625" style="1297"/>
    <col min="6666" max="6666" width="22.85546875" style="1297" customWidth="1"/>
    <col min="6667" max="6667" width="15.85546875" style="1297" customWidth="1"/>
    <col min="6668" max="6672" width="11.85546875" style="1297" customWidth="1"/>
    <col min="6673" max="6913" width="9.140625" style="1297"/>
    <col min="6914" max="6914" width="22.7109375" style="1297" customWidth="1"/>
    <col min="6915" max="6915" width="15.85546875" style="1297" customWidth="1"/>
    <col min="6916" max="6919" width="12.140625" style="1297" customWidth="1"/>
    <col min="6920" max="6920" width="14.7109375" style="1297" customWidth="1"/>
    <col min="6921" max="6921" width="9.140625" style="1297"/>
    <col min="6922" max="6922" width="22.85546875" style="1297" customWidth="1"/>
    <col min="6923" max="6923" width="15.85546875" style="1297" customWidth="1"/>
    <col min="6924" max="6928" width="11.85546875" style="1297" customWidth="1"/>
    <col min="6929" max="7169" width="9.140625" style="1297"/>
    <col min="7170" max="7170" width="22.7109375" style="1297" customWidth="1"/>
    <col min="7171" max="7171" width="15.85546875" style="1297" customWidth="1"/>
    <col min="7172" max="7175" width="12.140625" style="1297" customWidth="1"/>
    <col min="7176" max="7176" width="14.7109375" style="1297" customWidth="1"/>
    <col min="7177" max="7177" width="9.140625" style="1297"/>
    <col min="7178" max="7178" width="22.85546875" style="1297" customWidth="1"/>
    <col min="7179" max="7179" width="15.85546875" style="1297" customWidth="1"/>
    <col min="7180" max="7184" width="11.85546875" style="1297" customWidth="1"/>
    <col min="7185" max="7425" width="9.140625" style="1297"/>
    <col min="7426" max="7426" width="22.7109375" style="1297" customWidth="1"/>
    <col min="7427" max="7427" width="15.85546875" style="1297" customWidth="1"/>
    <col min="7428" max="7431" width="12.140625" style="1297" customWidth="1"/>
    <col min="7432" max="7432" width="14.7109375" style="1297" customWidth="1"/>
    <col min="7433" max="7433" width="9.140625" style="1297"/>
    <col min="7434" max="7434" width="22.85546875" style="1297" customWidth="1"/>
    <col min="7435" max="7435" width="15.85546875" style="1297" customWidth="1"/>
    <col min="7436" max="7440" width="11.85546875" style="1297" customWidth="1"/>
    <col min="7441" max="7681" width="9.140625" style="1297"/>
    <col min="7682" max="7682" width="22.7109375" style="1297" customWidth="1"/>
    <col min="7683" max="7683" width="15.85546875" style="1297" customWidth="1"/>
    <col min="7684" max="7687" width="12.140625" style="1297" customWidth="1"/>
    <col min="7688" max="7688" width="14.7109375" style="1297" customWidth="1"/>
    <col min="7689" max="7689" width="9.140625" style="1297"/>
    <col min="7690" max="7690" width="22.85546875" style="1297" customWidth="1"/>
    <col min="7691" max="7691" width="15.85546875" style="1297" customWidth="1"/>
    <col min="7692" max="7696" width="11.85546875" style="1297" customWidth="1"/>
    <col min="7697" max="7937" width="9.140625" style="1297"/>
    <col min="7938" max="7938" width="22.7109375" style="1297" customWidth="1"/>
    <col min="7939" max="7939" width="15.85546875" style="1297" customWidth="1"/>
    <col min="7940" max="7943" width="12.140625" style="1297" customWidth="1"/>
    <col min="7944" max="7944" width="14.7109375" style="1297" customWidth="1"/>
    <col min="7945" max="7945" width="9.140625" style="1297"/>
    <col min="7946" max="7946" width="22.85546875" style="1297" customWidth="1"/>
    <col min="7947" max="7947" width="15.85546875" style="1297" customWidth="1"/>
    <col min="7948" max="7952" width="11.85546875" style="1297" customWidth="1"/>
    <col min="7953" max="8193" width="9.140625" style="1297"/>
    <col min="8194" max="8194" width="22.7109375" style="1297" customWidth="1"/>
    <col min="8195" max="8195" width="15.85546875" style="1297" customWidth="1"/>
    <col min="8196" max="8199" width="12.140625" style="1297" customWidth="1"/>
    <col min="8200" max="8200" width="14.7109375" style="1297" customWidth="1"/>
    <col min="8201" max="8201" width="9.140625" style="1297"/>
    <col min="8202" max="8202" width="22.85546875" style="1297" customWidth="1"/>
    <col min="8203" max="8203" width="15.85546875" style="1297" customWidth="1"/>
    <col min="8204" max="8208" width="11.85546875" style="1297" customWidth="1"/>
    <col min="8209" max="8449" width="9.140625" style="1297"/>
    <col min="8450" max="8450" width="22.7109375" style="1297" customWidth="1"/>
    <col min="8451" max="8451" width="15.85546875" style="1297" customWidth="1"/>
    <col min="8452" max="8455" width="12.140625" style="1297" customWidth="1"/>
    <col min="8456" max="8456" width="14.7109375" style="1297" customWidth="1"/>
    <col min="8457" max="8457" width="9.140625" style="1297"/>
    <col min="8458" max="8458" width="22.85546875" style="1297" customWidth="1"/>
    <col min="8459" max="8459" width="15.85546875" style="1297" customWidth="1"/>
    <col min="8460" max="8464" width="11.85546875" style="1297" customWidth="1"/>
    <col min="8465" max="8705" width="9.140625" style="1297"/>
    <col min="8706" max="8706" width="22.7109375" style="1297" customWidth="1"/>
    <col min="8707" max="8707" width="15.85546875" style="1297" customWidth="1"/>
    <col min="8708" max="8711" width="12.140625" style="1297" customWidth="1"/>
    <col min="8712" max="8712" width="14.7109375" style="1297" customWidth="1"/>
    <col min="8713" max="8713" width="9.140625" style="1297"/>
    <col min="8714" max="8714" width="22.85546875" style="1297" customWidth="1"/>
    <col min="8715" max="8715" width="15.85546875" style="1297" customWidth="1"/>
    <col min="8716" max="8720" width="11.85546875" style="1297" customWidth="1"/>
    <col min="8721" max="8961" width="9.140625" style="1297"/>
    <col min="8962" max="8962" width="22.7109375" style="1297" customWidth="1"/>
    <col min="8963" max="8963" width="15.85546875" style="1297" customWidth="1"/>
    <col min="8964" max="8967" width="12.140625" style="1297" customWidth="1"/>
    <col min="8968" max="8968" width="14.7109375" style="1297" customWidth="1"/>
    <col min="8969" max="8969" width="9.140625" style="1297"/>
    <col min="8970" max="8970" width="22.85546875" style="1297" customWidth="1"/>
    <col min="8971" max="8971" width="15.85546875" style="1297" customWidth="1"/>
    <col min="8972" max="8976" width="11.85546875" style="1297" customWidth="1"/>
    <col min="8977" max="9217" width="9.140625" style="1297"/>
    <col min="9218" max="9218" width="22.7109375" style="1297" customWidth="1"/>
    <col min="9219" max="9219" width="15.85546875" style="1297" customWidth="1"/>
    <col min="9220" max="9223" width="12.140625" style="1297" customWidth="1"/>
    <col min="9224" max="9224" width="14.7109375" style="1297" customWidth="1"/>
    <col min="9225" max="9225" width="9.140625" style="1297"/>
    <col min="9226" max="9226" width="22.85546875" style="1297" customWidth="1"/>
    <col min="9227" max="9227" width="15.85546875" style="1297" customWidth="1"/>
    <col min="9228" max="9232" width="11.85546875" style="1297" customWidth="1"/>
    <col min="9233" max="9473" width="9.140625" style="1297"/>
    <col min="9474" max="9474" width="22.7109375" style="1297" customWidth="1"/>
    <col min="9475" max="9475" width="15.85546875" style="1297" customWidth="1"/>
    <col min="9476" max="9479" width="12.140625" style="1297" customWidth="1"/>
    <col min="9480" max="9480" width="14.7109375" style="1297" customWidth="1"/>
    <col min="9481" max="9481" width="9.140625" style="1297"/>
    <col min="9482" max="9482" width="22.85546875" style="1297" customWidth="1"/>
    <col min="9483" max="9483" width="15.85546875" style="1297" customWidth="1"/>
    <col min="9484" max="9488" width="11.85546875" style="1297" customWidth="1"/>
    <col min="9489" max="9729" width="9.140625" style="1297"/>
    <col min="9730" max="9730" width="22.7109375" style="1297" customWidth="1"/>
    <col min="9731" max="9731" width="15.85546875" style="1297" customWidth="1"/>
    <col min="9732" max="9735" width="12.140625" style="1297" customWidth="1"/>
    <col min="9736" max="9736" width="14.7109375" style="1297" customWidth="1"/>
    <col min="9737" max="9737" width="9.140625" style="1297"/>
    <col min="9738" max="9738" width="22.85546875" style="1297" customWidth="1"/>
    <col min="9739" max="9739" width="15.85546875" style="1297" customWidth="1"/>
    <col min="9740" max="9744" width="11.85546875" style="1297" customWidth="1"/>
    <col min="9745" max="9985" width="9.140625" style="1297"/>
    <col min="9986" max="9986" width="22.7109375" style="1297" customWidth="1"/>
    <col min="9987" max="9987" width="15.85546875" style="1297" customWidth="1"/>
    <col min="9988" max="9991" width="12.140625" style="1297" customWidth="1"/>
    <col min="9992" max="9992" width="14.7109375" style="1297" customWidth="1"/>
    <col min="9993" max="9993" width="9.140625" style="1297"/>
    <col min="9994" max="9994" width="22.85546875" style="1297" customWidth="1"/>
    <col min="9995" max="9995" width="15.85546875" style="1297" customWidth="1"/>
    <col min="9996" max="10000" width="11.85546875" style="1297" customWidth="1"/>
    <col min="10001" max="10241" width="9.140625" style="1297"/>
    <col min="10242" max="10242" width="22.7109375" style="1297" customWidth="1"/>
    <col min="10243" max="10243" width="15.85546875" style="1297" customWidth="1"/>
    <col min="10244" max="10247" width="12.140625" style="1297" customWidth="1"/>
    <col min="10248" max="10248" width="14.7109375" style="1297" customWidth="1"/>
    <col min="10249" max="10249" width="9.140625" style="1297"/>
    <col min="10250" max="10250" width="22.85546875" style="1297" customWidth="1"/>
    <col min="10251" max="10251" width="15.85546875" style="1297" customWidth="1"/>
    <col min="10252" max="10256" width="11.85546875" style="1297" customWidth="1"/>
    <col min="10257" max="10497" width="9.140625" style="1297"/>
    <col min="10498" max="10498" width="22.7109375" style="1297" customWidth="1"/>
    <col min="10499" max="10499" width="15.85546875" style="1297" customWidth="1"/>
    <col min="10500" max="10503" width="12.140625" style="1297" customWidth="1"/>
    <col min="10504" max="10504" width="14.7109375" style="1297" customWidth="1"/>
    <col min="10505" max="10505" width="9.140625" style="1297"/>
    <col min="10506" max="10506" width="22.85546875" style="1297" customWidth="1"/>
    <col min="10507" max="10507" width="15.85546875" style="1297" customWidth="1"/>
    <col min="10508" max="10512" width="11.85546875" style="1297" customWidth="1"/>
    <col min="10513" max="10753" width="9.140625" style="1297"/>
    <col min="10754" max="10754" width="22.7109375" style="1297" customWidth="1"/>
    <col min="10755" max="10755" width="15.85546875" style="1297" customWidth="1"/>
    <col min="10756" max="10759" width="12.140625" style="1297" customWidth="1"/>
    <col min="10760" max="10760" width="14.7109375" style="1297" customWidth="1"/>
    <col min="10761" max="10761" width="9.140625" style="1297"/>
    <col min="10762" max="10762" width="22.85546875" style="1297" customWidth="1"/>
    <col min="10763" max="10763" width="15.85546875" style="1297" customWidth="1"/>
    <col min="10764" max="10768" width="11.85546875" style="1297" customWidth="1"/>
    <col min="10769" max="11009" width="9.140625" style="1297"/>
    <col min="11010" max="11010" width="22.7109375" style="1297" customWidth="1"/>
    <col min="11011" max="11011" width="15.85546875" style="1297" customWidth="1"/>
    <col min="11012" max="11015" width="12.140625" style="1297" customWidth="1"/>
    <col min="11016" max="11016" width="14.7109375" style="1297" customWidth="1"/>
    <col min="11017" max="11017" width="9.140625" style="1297"/>
    <col min="11018" max="11018" width="22.85546875" style="1297" customWidth="1"/>
    <col min="11019" max="11019" width="15.85546875" style="1297" customWidth="1"/>
    <col min="11020" max="11024" width="11.85546875" style="1297" customWidth="1"/>
    <col min="11025" max="11265" width="9.140625" style="1297"/>
    <col min="11266" max="11266" width="22.7109375" style="1297" customWidth="1"/>
    <col min="11267" max="11267" width="15.85546875" style="1297" customWidth="1"/>
    <col min="11268" max="11271" width="12.140625" style="1297" customWidth="1"/>
    <col min="11272" max="11272" width="14.7109375" style="1297" customWidth="1"/>
    <col min="11273" max="11273" width="9.140625" style="1297"/>
    <col min="11274" max="11274" width="22.85546875" style="1297" customWidth="1"/>
    <col min="11275" max="11275" width="15.85546875" style="1297" customWidth="1"/>
    <col min="11276" max="11280" width="11.85546875" style="1297" customWidth="1"/>
    <col min="11281" max="11521" width="9.140625" style="1297"/>
    <col min="11522" max="11522" width="22.7109375" style="1297" customWidth="1"/>
    <col min="11523" max="11523" width="15.85546875" style="1297" customWidth="1"/>
    <col min="11524" max="11527" width="12.140625" style="1297" customWidth="1"/>
    <col min="11528" max="11528" width="14.7109375" style="1297" customWidth="1"/>
    <col min="11529" max="11529" width="9.140625" style="1297"/>
    <col min="11530" max="11530" width="22.85546875" style="1297" customWidth="1"/>
    <col min="11531" max="11531" width="15.85546875" style="1297" customWidth="1"/>
    <col min="11532" max="11536" width="11.85546875" style="1297" customWidth="1"/>
    <col min="11537" max="11777" width="9.140625" style="1297"/>
    <col min="11778" max="11778" width="22.7109375" style="1297" customWidth="1"/>
    <col min="11779" max="11779" width="15.85546875" style="1297" customWidth="1"/>
    <col min="11780" max="11783" width="12.140625" style="1297" customWidth="1"/>
    <col min="11784" max="11784" width="14.7109375" style="1297" customWidth="1"/>
    <col min="11785" max="11785" width="9.140625" style="1297"/>
    <col min="11786" max="11786" width="22.85546875" style="1297" customWidth="1"/>
    <col min="11787" max="11787" width="15.85546875" style="1297" customWidth="1"/>
    <col min="11788" max="11792" width="11.85546875" style="1297" customWidth="1"/>
    <col min="11793" max="12033" width="9.140625" style="1297"/>
    <col min="12034" max="12034" width="22.7109375" style="1297" customWidth="1"/>
    <col min="12035" max="12035" width="15.85546875" style="1297" customWidth="1"/>
    <col min="12036" max="12039" width="12.140625" style="1297" customWidth="1"/>
    <col min="12040" max="12040" width="14.7109375" style="1297" customWidth="1"/>
    <col min="12041" max="12041" width="9.140625" style="1297"/>
    <col min="12042" max="12042" width="22.85546875" style="1297" customWidth="1"/>
    <col min="12043" max="12043" width="15.85546875" style="1297" customWidth="1"/>
    <col min="12044" max="12048" width="11.85546875" style="1297" customWidth="1"/>
    <col min="12049" max="12289" width="9.140625" style="1297"/>
    <col min="12290" max="12290" width="22.7109375" style="1297" customWidth="1"/>
    <col min="12291" max="12291" width="15.85546875" style="1297" customWidth="1"/>
    <col min="12292" max="12295" width="12.140625" style="1297" customWidth="1"/>
    <col min="12296" max="12296" width="14.7109375" style="1297" customWidth="1"/>
    <col min="12297" max="12297" width="9.140625" style="1297"/>
    <col min="12298" max="12298" width="22.85546875" style="1297" customWidth="1"/>
    <col min="12299" max="12299" width="15.85546875" style="1297" customWidth="1"/>
    <col min="12300" max="12304" width="11.85546875" style="1297" customWidth="1"/>
    <col min="12305" max="12545" width="9.140625" style="1297"/>
    <col min="12546" max="12546" width="22.7109375" style="1297" customWidth="1"/>
    <col min="12547" max="12547" width="15.85546875" style="1297" customWidth="1"/>
    <col min="12548" max="12551" width="12.140625" style="1297" customWidth="1"/>
    <col min="12552" max="12552" width="14.7109375" style="1297" customWidth="1"/>
    <col min="12553" max="12553" width="9.140625" style="1297"/>
    <col min="12554" max="12554" width="22.85546875" style="1297" customWidth="1"/>
    <col min="12555" max="12555" width="15.85546875" style="1297" customWidth="1"/>
    <col min="12556" max="12560" width="11.85546875" style="1297" customWidth="1"/>
    <col min="12561" max="12801" width="9.140625" style="1297"/>
    <col min="12802" max="12802" width="22.7109375" style="1297" customWidth="1"/>
    <col min="12803" max="12803" width="15.85546875" style="1297" customWidth="1"/>
    <col min="12804" max="12807" width="12.140625" style="1297" customWidth="1"/>
    <col min="12808" max="12808" width="14.7109375" style="1297" customWidth="1"/>
    <col min="12809" max="12809" width="9.140625" style="1297"/>
    <col min="12810" max="12810" width="22.85546875" style="1297" customWidth="1"/>
    <col min="12811" max="12811" width="15.85546875" style="1297" customWidth="1"/>
    <col min="12812" max="12816" width="11.85546875" style="1297" customWidth="1"/>
    <col min="12817" max="13057" width="9.140625" style="1297"/>
    <col min="13058" max="13058" width="22.7109375" style="1297" customWidth="1"/>
    <col min="13059" max="13059" width="15.85546875" style="1297" customWidth="1"/>
    <col min="13060" max="13063" width="12.140625" style="1297" customWidth="1"/>
    <col min="13064" max="13064" width="14.7109375" style="1297" customWidth="1"/>
    <col min="13065" max="13065" width="9.140625" style="1297"/>
    <col min="13066" max="13066" width="22.85546875" style="1297" customWidth="1"/>
    <col min="13067" max="13067" width="15.85546875" style="1297" customWidth="1"/>
    <col min="13068" max="13072" width="11.85546875" style="1297" customWidth="1"/>
    <col min="13073" max="13313" width="9.140625" style="1297"/>
    <col min="13314" max="13314" width="22.7109375" style="1297" customWidth="1"/>
    <col min="13315" max="13315" width="15.85546875" style="1297" customWidth="1"/>
    <col min="13316" max="13319" width="12.140625" style="1297" customWidth="1"/>
    <col min="13320" max="13320" width="14.7109375" style="1297" customWidth="1"/>
    <col min="13321" max="13321" width="9.140625" style="1297"/>
    <col min="13322" max="13322" width="22.85546875" style="1297" customWidth="1"/>
    <col min="13323" max="13323" width="15.85546875" style="1297" customWidth="1"/>
    <col min="13324" max="13328" width="11.85546875" style="1297" customWidth="1"/>
    <col min="13329" max="13569" width="9.140625" style="1297"/>
    <col min="13570" max="13570" width="22.7109375" style="1297" customWidth="1"/>
    <col min="13571" max="13571" width="15.85546875" style="1297" customWidth="1"/>
    <col min="13572" max="13575" width="12.140625" style="1297" customWidth="1"/>
    <col min="13576" max="13576" width="14.7109375" style="1297" customWidth="1"/>
    <col min="13577" max="13577" width="9.140625" style="1297"/>
    <col min="13578" max="13578" width="22.85546875" style="1297" customWidth="1"/>
    <col min="13579" max="13579" width="15.85546875" style="1297" customWidth="1"/>
    <col min="13580" max="13584" width="11.85546875" style="1297" customWidth="1"/>
    <col min="13585" max="13825" width="9.140625" style="1297"/>
    <col min="13826" max="13826" width="22.7109375" style="1297" customWidth="1"/>
    <col min="13827" max="13827" width="15.85546875" style="1297" customWidth="1"/>
    <col min="13828" max="13831" width="12.140625" style="1297" customWidth="1"/>
    <col min="13832" max="13832" width="14.7109375" style="1297" customWidth="1"/>
    <col min="13833" max="13833" width="9.140625" style="1297"/>
    <col min="13834" max="13834" width="22.85546875" style="1297" customWidth="1"/>
    <col min="13835" max="13835" width="15.85546875" style="1297" customWidth="1"/>
    <col min="13836" max="13840" width="11.85546875" style="1297" customWidth="1"/>
    <col min="13841" max="14081" width="9.140625" style="1297"/>
    <col min="14082" max="14082" width="22.7109375" style="1297" customWidth="1"/>
    <col min="14083" max="14083" width="15.85546875" style="1297" customWidth="1"/>
    <col min="14084" max="14087" width="12.140625" style="1297" customWidth="1"/>
    <col min="14088" max="14088" width="14.7109375" style="1297" customWidth="1"/>
    <col min="14089" max="14089" width="9.140625" style="1297"/>
    <col min="14090" max="14090" width="22.85546875" style="1297" customWidth="1"/>
    <col min="14091" max="14091" width="15.85546875" style="1297" customWidth="1"/>
    <col min="14092" max="14096" width="11.85546875" style="1297" customWidth="1"/>
    <col min="14097" max="14337" width="9.140625" style="1297"/>
    <col min="14338" max="14338" width="22.7109375" style="1297" customWidth="1"/>
    <col min="14339" max="14339" width="15.85546875" style="1297" customWidth="1"/>
    <col min="14340" max="14343" width="12.140625" style="1297" customWidth="1"/>
    <col min="14344" max="14344" width="14.7109375" style="1297" customWidth="1"/>
    <col min="14345" max="14345" width="9.140625" style="1297"/>
    <col min="14346" max="14346" width="22.85546875" style="1297" customWidth="1"/>
    <col min="14347" max="14347" width="15.85546875" style="1297" customWidth="1"/>
    <col min="14348" max="14352" width="11.85546875" style="1297" customWidth="1"/>
    <col min="14353" max="14593" width="9.140625" style="1297"/>
    <col min="14594" max="14594" width="22.7109375" style="1297" customWidth="1"/>
    <col min="14595" max="14595" width="15.85546875" style="1297" customWidth="1"/>
    <col min="14596" max="14599" width="12.140625" style="1297" customWidth="1"/>
    <col min="14600" max="14600" width="14.7109375" style="1297" customWidth="1"/>
    <col min="14601" max="14601" width="9.140625" style="1297"/>
    <col min="14602" max="14602" width="22.85546875" style="1297" customWidth="1"/>
    <col min="14603" max="14603" width="15.85546875" style="1297" customWidth="1"/>
    <col min="14604" max="14608" width="11.85546875" style="1297" customWidth="1"/>
    <col min="14609" max="14849" width="9.140625" style="1297"/>
    <col min="14850" max="14850" width="22.7109375" style="1297" customWidth="1"/>
    <col min="14851" max="14851" width="15.85546875" style="1297" customWidth="1"/>
    <col min="14852" max="14855" width="12.140625" style="1297" customWidth="1"/>
    <col min="14856" max="14856" width="14.7109375" style="1297" customWidth="1"/>
    <col min="14857" max="14857" width="9.140625" style="1297"/>
    <col min="14858" max="14858" width="22.85546875" style="1297" customWidth="1"/>
    <col min="14859" max="14859" width="15.85546875" style="1297" customWidth="1"/>
    <col min="14860" max="14864" width="11.85546875" style="1297" customWidth="1"/>
    <col min="14865" max="15105" width="9.140625" style="1297"/>
    <col min="15106" max="15106" width="22.7109375" style="1297" customWidth="1"/>
    <col min="15107" max="15107" width="15.85546875" style="1297" customWidth="1"/>
    <col min="15108" max="15111" width="12.140625" style="1297" customWidth="1"/>
    <col min="15112" max="15112" width="14.7109375" style="1297" customWidth="1"/>
    <col min="15113" max="15113" width="9.140625" style="1297"/>
    <col min="15114" max="15114" width="22.85546875" style="1297" customWidth="1"/>
    <col min="15115" max="15115" width="15.85546875" style="1297" customWidth="1"/>
    <col min="15116" max="15120" width="11.85546875" style="1297" customWidth="1"/>
    <col min="15121" max="15361" width="9.140625" style="1297"/>
    <col min="15362" max="15362" width="22.7109375" style="1297" customWidth="1"/>
    <col min="15363" max="15363" width="15.85546875" style="1297" customWidth="1"/>
    <col min="15364" max="15367" width="12.140625" style="1297" customWidth="1"/>
    <col min="15368" max="15368" width="14.7109375" style="1297" customWidth="1"/>
    <col min="15369" max="15369" width="9.140625" style="1297"/>
    <col min="15370" max="15370" width="22.85546875" style="1297" customWidth="1"/>
    <col min="15371" max="15371" width="15.85546875" style="1297" customWidth="1"/>
    <col min="15372" max="15376" width="11.85546875" style="1297" customWidth="1"/>
    <col min="15377" max="15617" width="9.140625" style="1297"/>
    <col min="15618" max="15618" width="22.7109375" style="1297" customWidth="1"/>
    <col min="15619" max="15619" width="15.85546875" style="1297" customWidth="1"/>
    <col min="15620" max="15623" width="12.140625" style="1297" customWidth="1"/>
    <col min="15624" max="15624" width="14.7109375" style="1297" customWidth="1"/>
    <col min="15625" max="15625" width="9.140625" style="1297"/>
    <col min="15626" max="15626" width="22.85546875" style="1297" customWidth="1"/>
    <col min="15627" max="15627" width="15.85546875" style="1297" customWidth="1"/>
    <col min="15628" max="15632" width="11.85546875" style="1297" customWidth="1"/>
    <col min="15633" max="15873" width="9.140625" style="1297"/>
    <col min="15874" max="15874" width="22.7109375" style="1297" customWidth="1"/>
    <col min="15875" max="15875" width="15.85546875" style="1297" customWidth="1"/>
    <col min="15876" max="15879" width="12.140625" style="1297" customWidth="1"/>
    <col min="15880" max="15880" width="14.7109375" style="1297" customWidth="1"/>
    <col min="15881" max="15881" width="9.140625" style="1297"/>
    <col min="15882" max="15882" width="22.85546875" style="1297" customWidth="1"/>
    <col min="15883" max="15883" width="15.85546875" style="1297" customWidth="1"/>
    <col min="15884" max="15888" width="11.85546875" style="1297" customWidth="1"/>
    <col min="15889" max="16129" width="9.140625" style="1297"/>
    <col min="16130" max="16130" width="22.7109375" style="1297" customWidth="1"/>
    <col min="16131" max="16131" width="15.85546875" style="1297" customWidth="1"/>
    <col min="16132" max="16135" width="12.140625" style="1297" customWidth="1"/>
    <col min="16136" max="16136" width="14.7109375" style="1297" customWidth="1"/>
    <col min="16137" max="16137" width="9.140625" style="1297"/>
    <col min="16138" max="16138" width="22.85546875" style="1297" customWidth="1"/>
    <col min="16139" max="16139" width="15.85546875" style="1297" customWidth="1"/>
    <col min="16140" max="16144" width="11.85546875" style="1297" customWidth="1"/>
    <col min="16145" max="16384" width="9.140625" style="1297"/>
  </cols>
  <sheetData>
    <row r="1" spans="1:17" s="28" customFormat="1" ht="12.75" customHeight="1">
      <c r="B1" s="1473" t="s">
        <v>98</v>
      </c>
      <c r="C1" s="1474"/>
      <c r="D1" s="1474"/>
      <c r="E1" s="1474"/>
      <c r="F1" s="1474"/>
      <c r="G1" s="1474"/>
      <c r="H1" s="1474"/>
      <c r="I1" s="1475"/>
      <c r="J1" s="1480" t="s">
        <v>66</v>
      </c>
      <c r="K1" s="1481"/>
      <c r="L1" s="1481"/>
      <c r="M1" s="1481"/>
      <c r="N1" s="1481"/>
      <c r="O1" s="1481"/>
      <c r="P1" s="1482"/>
      <c r="Q1" s="1459" t="s">
        <v>38</v>
      </c>
    </row>
    <row r="2" spans="1:17" s="28" customFormat="1" ht="13.5" thickBot="1">
      <c r="B2" s="1476"/>
      <c r="C2" s="1477"/>
      <c r="D2" s="1477"/>
      <c r="E2" s="1477"/>
      <c r="F2" s="1477"/>
      <c r="G2" s="1477"/>
      <c r="H2" s="1477"/>
      <c r="I2" s="1478"/>
      <c r="J2" s="1483"/>
      <c r="K2" s="1484"/>
      <c r="L2" s="1484"/>
      <c r="M2" s="1484"/>
      <c r="N2" s="1484"/>
      <c r="O2" s="1484"/>
      <c r="P2" s="1485"/>
      <c r="Q2" s="1460"/>
    </row>
    <row r="3" spans="1:17">
      <c r="B3" s="171"/>
    </row>
    <row r="4" spans="1:17" s="1301" customFormat="1">
      <c r="B4" s="1299" t="s">
        <v>97</v>
      </c>
      <c r="C4" s="1300"/>
      <c r="D4" s="1300"/>
      <c r="E4" s="1300"/>
      <c r="F4" s="1300"/>
      <c r="G4" s="1300"/>
      <c r="H4" s="1300"/>
      <c r="J4" s="1302"/>
    </row>
    <row r="5" spans="1:17" s="1301" customFormat="1">
      <c r="B5" s="1299"/>
      <c r="C5" s="1300"/>
      <c r="D5" s="1300"/>
      <c r="E5" s="1300"/>
      <c r="F5" s="1300"/>
      <c r="G5" s="1300"/>
      <c r="H5" s="1300"/>
      <c r="J5" s="1302"/>
    </row>
    <row r="6" spans="1:17" s="1301" customFormat="1">
      <c r="B6" s="171" t="s">
        <v>451</v>
      </c>
      <c r="C6" s="1300"/>
      <c r="D6" s="1300"/>
      <c r="E6" s="1300"/>
      <c r="F6" s="1300"/>
      <c r="G6" s="1300"/>
      <c r="H6" s="1300"/>
      <c r="J6" s="1302"/>
    </row>
    <row r="7" spans="1:17">
      <c r="H7" s="1303" t="s">
        <v>99</v>
      </c>
      <c r="J7" s="1298"/>
      <c r="K7" s="1298"/>
      <c r="L7" s="1298"/>
      <c r="M7" s="1298"/>
      <c r="N7" s="1298"/>
      <c r="O7" s="1298"/>
      <c r="P7" s="1303" t="s">
        <v>99</v>
      </c>
    </row>
    <row r="8" spans="1:17" ht="47.25" customHeight="1">
      <c r="B8" s="1489" t="s">
        <v>100</v>
      </c>
      <c r="C8" s="1489"/>
      <c r="D8" s="1489"/>
      <c r="E8" s="1489"/>
      <c r="F8" s="1489"/>
      <c r="G8" s="1489"/>
      <c r="H8" s="1489"/>
      <c r="I8" s="142"/>
      <c r="J8" s="1489" t="s">
        <v>100</v>
      </c>
      <c r="K8" s="1489"/>
      <c r="L8" s="1489"/>
      <c r="M8" s="1489"/>
      <c r="N8" s="1489"/>
      <c r="O8" s="1489"/>
      <c r="P8" s="1489"/>
    </row>
    <row r="9" spans="1:17">
      <c r="J9" s="1298"/>
      <c r="K9" s="1298"/>
      <c r="L9" s="1298"/>
      <c r="M9" s="1298"/>
      <c r="N9" s="1298"/>
      <c r="O9" s="1298"/>
      <c r="P9" s="1298"/>
    </row>
    <row r="10" spans="1:17">
      <c r="B10" s="1465" t="s">
        <v>479</v>
      </c>
      <c r="C10" s="1465"/>
      <c r="D10" s="1465"/>
      <c r="E10" s="1465"/>
      <c r="F10" s="1465"/>
      <c r="G10" s="1465"/>
      <c r="H10" s="1465"/>
      <c r="J10" s="1465" t="s">
        <v>479</v>
      </c>
      <c r="K10" s="1465"/>
      <c r="L10" s="1465"/>
      <c r="M10" s="1465"/>
      <c r="N10" s="1465"/>
      <c r="O10" s="1465"/>
      <c r="P10" s="1465"/>
    </row>
    <row r="11" spans="1:17" s="1304" customFormat="1" ht="13.5">
      <c r="A11" s="1479">
        <v>28</v>
      </c>
      <c r="B11" s="1466" t="s">
        <v>274</v>
      </c>
      <c r="C11" s="1466" t="s">
        <v>480</v>
      </c>
      <c r="D11" s="1487" t="s">
        <v>481</v>
      </c>
      <c r="E11" s="1487"/>
      <c r="F11" s="1487"/>
      <c r="G11" s="1487"/>
      <c r="H11" s="1488" t="s">
        <v>482</v>
      </c>
      <c r="J11" s="1466" t="s">
        <v>274</v>
      </c>
      <c r="K11" s="1466" t="s">
        <v>480</v>
      </c>
      <c r="L11" s="1487" t="s">
        <v>481</v>
      </c>
      <c r="M11" s="1487"/>
      <c r="N11" s="1487"/>
      <c r="O11" s="1487"/>
      <c r="P11" s="1488" t="s">
        <v>482</v>
      </c>
      <c r="Q11" s="1317" t="s">
        <v>513</v>
      </c>
    </row>
    <row r="12" spans="1:17" s="1304" customFormat="1" ht="63.75" customHeight="1">
      <c r="A12" s="1479"/>
      <c r="B12" s="1466"/>
      <c r="C12" s="1466"/>
      <c r="D12" s="1305" t="s">
        <v>275</v>
      </c>
      <c r="E12" s="1305" t="s">
        <v>277</v>
      </c>
      <c r="F12" s="1305" t="s">
        <v>278</v>
      </c>
      <c r="G12" s="1305" t="s">
        <v>279</v>
      </c>
      <c r="H12" s="1488"/>
      <c r="J12" s="1466"/>
      <c r="K12" s="1466"/>
      <c r="L12" s="1305" t="s">
        <v>275</v>
      </c>
      <c r="M12" s="1305" t="s">
        <v>277</v>
      </c>
      <c r="N12" s="1305" t="s">
        <v>278</v>
      </c>
      <c r="O12" s="1305" t="s">
        <v>279</v>
      </c>
      <c r="P12" s="1488"/>
    </row>
    <row r="13" spans="1:17">
      <c r="B13" s="1306" t="s">
        <v>281</v>
      </c>
      <c r="C13" s="1307">
        <v>7640240</v>
      </c>
      <c r="D13" s="1307">
        <f>+E13+F13+G13</f>
        <v>120656</v>
      </c>
      <c r="E13" s="1307">
        <v>103480</v>
      </c>
      <c r="F13" s="1307">
        <v>13704</v>
      </c>
      <c r="G13" s="1307">
        <v>3472</v>
      </c>
      <c r="H13" s="1307">
        <v>12524856</v>
      </c>
      <c r="J13" s="1306" t="s">
        <v>281</v>
      </c>
      <c r="K13" s="1297">
        <v>7640240</v>
      </c>
      <c r="L13" s="1297">
        <v>120656</v>
      </c>
      <c r="M13" s="1297">
        <v>103480</v>
      </c>
      <c r="N13" s="1297">
        <v>13704</v>
      </c>
      <c r="O13" s="1297">
        <v>3472</v>
      </c>
      <c r="P13" s="1297">
        <v>12534120</v>
      </c>
    </row>
    <row r="14" spans="1:17">
      <c r="B14" s="1306" t="s">
        <v>343</v>
      </c>
      <c r="C14" s="1307">
        <v>996184</v>
      </c>
      <c r="D14" s="1307">
        <f>+E14+F14+G14</f>
        <v>34512</v>
      </c>
      <c r="E14" s="1307">
        <v>25608</v>
      </c>
      <c r="F14" s="1307">
        <v>7408</v>
      </c>
      <c r="G14" s="1307">
        <v>1496</v>
      </c>
      <c r="H14" s="1307">
        <v>1862024</v>
      </c>
      <c r="J14" s="1306" t="s">
        <v>343</v>
      </c>
      <c r="K14" s="1297">
        <v>996184</v>
      </c>
      <c r="L14" s="1297">
        <v>34512</v>
      </c>
      <c r="M14" s="1297">
        <v>25608</v>
      </c>
      <c r="N14" s="1297">
        <v>7408</v>
      </c>
      <c r="O14" s="1297">
        <v>1496</v>
      </c>
      <c r="P14" s="1297">
        <v>1863664</v>
      </c>
    </row>
    <row r="15" spans="1:17" s="1308" customFormat="1">
      <c r="B15" s="1306" t="s">
        <v>282</v>
      </c>
      <c r="C15" s="1307">
        <v>668904</v>
      </c>
      <c r="D15" s="1307">
        <f t="shared" ref="D15:D73" si="0">+E15+F15+G15</f>
        <v>27800</v>
      </c>
      <c r="E15" s="1307">
        <v>21816</v>
      </c>
      <c r="F15" s="1307">
        <v>5984</v>
      </c>
      <c r="G15" s="1307">
        <v>0</v>
      </c>
      <c r="H15" s="1307">
        <v>1330352</v>
      </c>
      <c r="J15" s="1306" t="s">
        <v>282</v>
      </c>
      <c r="K15" s="1297">
        <v>668904</v>
      </c>
      <c r="L15" s="1297">
        <v>27800</v>
      </c>
      <c r="M15" s="1297">
        <v>21816</v>
      </c>
      <c r="N15" s="1297">
        <v>5984</v>
      </c>
      <c r="O15" s="1297">
        <v>0</v>
      </c>
      <c r="P15" s="1297">
        <v>1331608</v>
      </c>
    </row>
    <row r="16" spans="1:17">
      <c r="B16" s="1306" t="s">
        <v>283</v>
      </c>
      <c r="C16" s="1307">
        <v>314064</v>
      </c>
      <c r="D16" s="1307">
        <f t="shared" si="0"/>
        <v>8472</v>
      </c>
      <c r="E16" s="1307">
        <v>7816</v>
      </c>
      <c r="F16" s="1307">
        <v>656</v>
      </c>
      <c r="G16" s="1307">
        <v>0</v>
      </c>
      <c r="H16" s="1307">
        <v>591912</v>
      </c>
      <c r="J16" s="1306" t="s">
        <v>283</v>
      </c>
      <c r="K16" s="1297">
        <v>314064</v>
      </c>
      <c r="L16" s="1297">
        <v>8472</v>
      </c>
      <c r="M16" s="1297">
        <v>7816</v>
      </c>
      <c r="N16" s="1297">
        <v>656</v>
      </c>
      <c r="O16" s="1297">
        <v>0</v>
      </c>
      <c r="P16" s="1297">
        <v>592440</v>
      </c>
    </row>
    <row r="17" spans="2:16">
      <c r="B17" s="1306" t="s">
        <v>284</v>
      </c>
      <c r="C17" s="1307">
        <v>1011368</v>
      </c>
      <c r="D17" s="1307">
        <f t="shared" si="0"/>
        <v>25440</v>
      </c>
      <c r="E17" s="1307">
        <v>24832</v>
      </c>
      <c r="F17" s="1307">
        <v>608</v>
      </c>
      <c r="G17" s="1307">
        <v>0</v>
      </c>
      <c r="H17" s="1307">
        <v>1922864</v>
      </c>
      <c r="J17" s="1306" t="s">
        <v>284</v>
      </c>
      <c r="K17" s="1297">
        <v>1011368</v>
      </c>
      <c r="L17" s="1297">
        <v>25440</v>
      </c>
      <c r="M17" s="1297">
        <v>24832</v>
      </c>
      <c r="N17" s="1297">
        <v>608</v>
      </c>
      <c r="O17" s="1297">
        <v>0</v>
      </c>
      <c r="P17" s="1297">
        <v>1924592</v>
      </c>
    </row>
    <row r="18" spans="2:16">
      <c r="B18" s="1306" t="s">
        <v>285</v>
      </c>
      <c r="C18" s="1307">
        <v>669248</v>
      </c>
      <c r="D18" s="1307">
        <f t="shared" si="0"/>
        <v>14216</v>
      </c>
      <c r="E18" s="1307">
        <v>13352</v>
      </c>
      <c r="F18" s="1307">
        <v>864</v>
      </c>
      <c r="G18" s="1307">
        <v>0</v>
      </c>
      <c r="H18" s="1307">
        <v>1400784</v>
      </c>
      <c r="J18" s="1306" t="s">
        <v>285</v>
      </c>
      <c r="K18" s="1297">
        <v>669248</v>
      </c>
      <c r="L18" s="1297">
        <v>14216</v>
      </c>
      <c r="M18" s="1297">
        <v>13352</v>
      </c>
      <c r="N18" s="1297">
        <v>864</v>
      </c>
      <c r="O18" s="1297">
        <v>0</v>
      </c>
      <c r="P18" s="1297">
        <v>1402168</v>
      </c>
    </row>
    <row r="19" spans="2:16" s="1309" customFormat="1">
      <c r="B19" s="1306" t="s">
        <v>286</v>
      </c>
      <c r="C19" s="1307">
        <v>833912</v>
      </c>
      <c r="D19" s="1307">
        <f t="shared" si="0"/>
        <v>29024</v>
      </c>
      <c r="E19" s="1307">
        <v>22528</v>
      </c>
      <c r="F19" s="1307">
        <v>5504</v>
      </c>
      <c r="G19" s="1307">
        <v>992</v>
      </c>
      <c r="H19" s="1307">
        <v>1390992</v>
      </c>
      <c r="J19" s="1306" t="s">
        <v>286</v>
      </c>
      <c r="K19" s="1297">
        <v>833912</v>
      </c>
      <c r="L19" s="1297">
        <v>29024</v>
      </c>
      <c r="M19" s="1297">
        <v>22528</v>
      </c>
      <c r="N19" s="1297">
        <v>5504</v>
      </c>
      <c r="O19" s="1297">
        <v>992</v>
      </c>
      <c r="P19" s="1297">
        <v>1392040</v>
      </c>
    </row>
    <row r="20" spans="2:16" s="1309" customFormat="1">
      <c r="B20" s="1306" t="s">
        <v>287</v>
      </c>
      <c r="C20" s="1307">
        <v>37904</v>
      </c>
      <c r="D20" s="1307">
        <f t="shared" si="0"/>
        <v>1560</v>
      </c>
      <c r="E20" s="1307">
        <v>1560</v>
      </c>
      <c r="F20" s="1307">
        <v>0</v>
      </c>
      <c r="G20" s="1307">
        <v>0</v>
      </c>
      <c r="H20" s="1307">
        <v>97496</v>
      </c>
      <c r="J20" s="1306" t="s">
        <v>287</v>
      </c>
      <c r="K20" s="1297">
        <v>37904</v>
      </c>
      <c r="L20" s="1297">
        <v>1560</v>
      </c>
      <c r="M20" s="1297">
        <v>1560</v>
      </c>
      <c r="N20" s="1297">
        <v>0</v>
      </c>
      <c r="O20" s="1297">
        <v>0</v>
      </c>
      <c r="P20" s="1297">
        <v>97608</v>
      </c>
    </row>
    <row r="21" spans="2:16" s="1309" customFormat="1">
      <c r="B21" s="1306" t="s">
        <v>288</v>
      </c>
      <c r="C21" s="1307">
        <v>174144</v>
      </c>
      <c r="D21" s="1307">
        <f t="shared" si="0"/>
        <v>6680</v>
      </c>
      <c r="E21" s="1307">
        <v>6680</v>
      </c>
      <c r="F21" s="1307">
        <v>0</v>
      </c>
      <c r="G21" s="1307">
        <v>0</v>
      </c>
      <c r="H21" s="1307">
        <v>289648</v>
      </c>
      <c r="J21" s="1306" t="s">
        <v>288</v>
      </c>
      <c r="K21" s="1297">
        <v>174144</v>
      </c>
      <c r="L21" s="1297">
        <v>6680</v>
      </c>
      <c r="M21" s="1297">
        <v>6680</v>
      </c>
      <c r="N21" s="1297">
        <v>0</v>
      </c>
      <c r="O21" s="1297">
        <v>0</v>
      </c>
      <c r="P21" s="1297">
        <v>289864</v>
      </c>
    </row>
    <row r="22" spans="2:16" s="1309" customFormat="1">
      <c r="B22" s="1306" t="s">
        <v>289</v>
      </c>
      <c r="C22" s="1307">
        <v>92704</v>
      </c>
      <c r="D22" s="1307">
        <f t="shared" si="0"/>
        <v>880</v>
      </c>
      <c r="E22" s="1307">
        <v>880</v>
      </c>
      <c r="F22" s="1307">
        <v>0</v>
      </c>
      <c r="G22" s="1307">
        <v>0</v>
      </c>
      <c r="H22" s="1307">
        <v>162464</v>
      </c>
      <c r="J22" s="1306" t="s">
        <v>289</v>
      </c>
      <c r="K22" s="1297">
        <v>92704</v>
      </c>
      <c r="L22" s="1297">
        <v>880</v>
      </c>
      <c r="M22" s="1297">
        <v>880</v>
      </c>
      <c r="N22" s="1297">
        <v>0</v>
      </c>
      <c r="O22" s="1297">
        <v>0</v>
      </c>
      <c r="P22" s="1297">
        <v>162600</v>
      </c>
    </row>
    <row r="23" spans="2:16" s="1309" customFormat="1">
      <c r="B23" s="1306" t="s">
        <v>290</v>
      </c>
      <c r="C23" s="1307">
        <v>255296</v>
      </c>
      <c r="D23" s="1307">
        <f t="shared" si="0"/>
        <v>12824</v>
      </c>
      <c r="E23" s="1307">
        <v>9096</v>
      </c>
      <c r="F23" s="1307">
        <v>3728</v>
      </c>
      <c r="G23" s="1307">
        <v>0</v>
      </c>
      <c r="H23" s="1307">
        <v>426688</v>
      </c>
      <c r="J23" s="1306" t="s">
        <v>290</v>
      </c>
      <c r="K23" s="1297">
        <v>255296</v>
      </c>
      <c r="L23" s="1297">
        <v>12824</v>
      </c>
      <c r="M23" s="1297">
        <v>9096</v>
      </c>
      <c r="N23" s="1297">
        <v>3728</v>
      </c>
      <c r="O23" s="1297">
        <v>0</v>
      </c>
      <c r="P23" s="1297">
        <v>427008</v>
      </c>
    </row>
    <row r="24" spans="2:16" s="1309" customFormat="1">
      <c r="B24" s="1306" t="s">
        <v>291</v>
      </c>
      <c r="C24" s="1307">
        <v>326288</v>
      </c>
      <c r="D24" s="1307">
        <f t="shared" si="0"/>
        <v>5928</v>
      </c>
      <c r="E24" s="1307">
        <v>5296</v>
      </c>
      <c r="F24" s="1307">
        <v>632</v>
      </c>
      <c r="G24" s="1307">
        <v>0</v>
      </c>
      <c r="H24" s="1307">
        <v>636632</v>
      </c>
      <c r="J24" s="1306" t="s">
        <v>291</v>
      </c>
      <c r="K24" s="1297">
        <v>326288</v>
      </c>
      <c r="L24" s="1297">
        <v>5928</v>
      </c>
      <c r="M24" s="1297">
        <v>5296</v>
      </c>
      <c r="N24" s="1297">
        <v>632</v>
      </c>
      <c r="O24" s="1297">
        <v>0</v>
      </c>
      <c r="P24" s="1297">
        <v>637224</v>
      </c>
    </row>
    <row r="25" spans="2:16" s="1309" customFormat="1">
      <c r="B25" s="1306" t="s">
        <v>292</v>
      </c>
      <c r="C25" s="1307">
        <v>460056</v>
      </c>
      <c r="D25" s="1307">
        <f t="shared" si="0"/>
        <v>14048</v>
      </c>
      <c r="E25" s="1307">
        <v>9520</v>
      </c>
      <c r="F25" s="1307">
        <v>4528</v>
      </c>
      <c r="G25" s="1307">
        <v>0</v>
      </c>
      <c r="H25" s="1307">
        <v>784840</v>
      </c>
      <c r="J25" s="1306" t="s">
        <v>292</v>
      </c>
      <c r="K25" s="1297">
        <v>460056</v>
      </c>
      <c r="L25" s="1297">
        <v>14048</v>
      </c>
      <c r="M25" s="1297">
        <v>9520</v>
      </c>
      <c r="N25" s="1297">
        <v>4528</v>
      </c>
      <c r="O25" s="1297">
        <v>0</v>
      </c>
      <c r="P25" s="1297">
        <v>785448</v>
      </c>
    </row>
    <row r="26" spans="2:16" s="1309" customFormat="1">
      <c r="B26" s="1306" t="s">
        <v>293</v>
      </c>
      <c r="C26" s="1307">
        <v>279384</v>
      </c>
      <c r="D26" s="1307">
        <f t="shared" si="0"/>
        <v>8816</v>
      </c>
      <c r="E26" s="1307">
        <v>8536</v>
      </c>
      <c r="F26" s="1307">
        <v>280</v>
      </c>
      <c r="G26" s="1307">
        <v>0</v>
      </c>
      <c r="H26" s="1307">
        <v>528680</v>
      </c>
      <c r="J26" s="1306" t="s">
        <v>293</v>
      </c>
      <c r="K26" s="1297">
        <v>279384</v>
      </c>
      <c r="L26" s="1297">
        <v>8816</v>
      </c>
      <c r="M26" s="1297">
        <v>8536</v>
      </c>
      <c r="N26" s="1297">
        <v>280</v>
      </c>
      <c r="O26" s="1297">
        <v>0</v>
      </c>
      <c r="P26" s="1297">
        <v>529152</v>
      </c>
    </row>
    <row r="27" spans="2:16" s="1310" customFormat="1">
      <c r="B27" s="1306" t="s">
        <v>294</v>
      </c>
      <c r="C27" s="1307">
        <v>174112</v>
      </c>
      <c r="D27" s="1307">
        <f t="shared" si="0"/>
        <v>4448</v>
      </c>
      <c r="E27" s="1307">
        <v>4120</v>
      </c>
      <c r="F27" s="1307">
        <v>328</v>
      </c>
      <c r="G27" s="1307">
        <v>0</v>
      </c>
      <c r="H27" s="1307">
        <v>290448</v>
      </c>
      <c r="J27" s="1306" t="s">
        <v>294</v>
      </c>
      <c r="K27" s="1297">
        <v>174112</v>
      </c>
      <c r="L27" s="1297">
        <v>4448</v>
      </c>
      <c r="M27" s="1297">
        <v>4120</v>
      </c>
      <c r="N27" s="1297">
        <v>328</v>
      </c>
      <c r="O27" s="1297">
        <v>0</v>
      </c>
      <c r="P27" s="1297">
        <v>290672</v>
      </c>
    </row>
    <row r="28" spans="2:16" s="1310" customFormat="1">
      <c r="B28" s="1306" t="s">
        <v>295</v>
      </c>
      <c r="C28" s="1307">
        <v>197912</v>
      </c>
      <c r="D28" s="1307">
        <f t="shared" si="0"/>
        <v>2800</v>
      </c>
      <c r="E28" s="1307">
        <v>2384</v>
      </c>
      <c r="F28" s="1307">
        <v>416</v>
      </c>
      <c r="G28" s="1307">
        <v>0</v>
      </c>
      <c r="H28" s="1307">
        <v>372656</v>
      </c>
      <c r="J28" s="1306" t="s">
        <v>295</v>
      </c>
      <c r="K28" s="1297">
        <v>197912</v>
      </c>
      <c r="L28" s="1297">
        <v>2800</v>
      </c>
      <c r="M28" s="1297">
        <v>2384</v>
      </c>
      <c r="N28" s="1297">
        <v>416</v>
      </c>
      <c r="O28" s="1297">
        <v>0</v>
      </c>
      <c r="P28" s="1297">
        <v>372992</v>
      </c>
    </row>
    <row r="29" spans="2:16">
      <c r="B29" s="1306" t="s">
        <v>296</v>
      </c>
      <c r="C29" s="1307">
        <v>463352</v>
      </c>
      <c r="D29" s="1307">
        <f t="shared" si="0"/>
        <v>9800</v>
      </c>
      <c r="E29" s="1307">
        <v>9800</v>
      </c>
      <c r="F29" s="1307">
        <v>0</v>
      </c>
      <c r="G29" s="1307">
        <v>0</v>
      </c>
      <c r="H29" s="1307">
        <v>766248</v>
      </c>
      <c r="J29" s="1306" t="s">
        <v>296</v>
      </c>
      <c r="K29" s="1297">
        <v>463352</v>
      </c>
      <c r="L29" s="1297">
        <v>9800</v>
      </c>
      <c r="M29" s="1297">
        <v>9800</v>
      </c>
      <c r="N29" s="1297">
        <v>0</v>
      </c>
      <c r="O29" s="1297">
        <v>0</v>
      </c>
      <c r="P29" s="1297">
        <v>766824</v>
      </c>
    </row>
    <row r="30" spans="2:16">
      <c r="B30" s="1306" t="s">
        <v>297</v>
      </c>
      <c r="C30" s="1307">
        <v>78016</v>
      </c>
      <c r="D30" s="1307">
        <f t="shared" si="0"/>
        <v>2208</v>
      </c>
      <c r="E30" s="1307">
        <v>2208</v>
      </c>
      <c r="F30" s="1307">
        <v>0</v>
      </c>
      <c r="G30" s="1307">
        <v>0</v>
      </c>
      <c r="H30" s="1307">
        <v>171032</v>
      </c>
      <c r="J30" s="1306" t="s">
        <v>297</v>
      </c>
      <c r="K30" s="1297">
        <v>78016</v>
      </c>
      <c r="L30" s="1297">
        <v>2208</v>
      </c>
      <c r="M30" s="1297">
        <v>2208</v>
      </c>
      <c r="N30" s="1297">
        <v>0</v>
      </c>
      <c r="O30" s="1297">
        <v>0</v>
      </c>
      <c r="P30" s="1297">
        <v>171208</v>
      </c>
    </row>
    <row r="31" spans="2:16">
      <c r="B31" s="1306" t="s">
        <v>298</v>
      </c>
      <c r="C31" s="1307">
        <v>289440</v>
      </c>
      <c r="D31" s="1307">
        <f t="shared" si="0"/>
        <v>4480</v>
      </c>
      <c r="E31" s="1307">
        <v>4480</v>
      </c>
      <c r="F31" s="1307">
        <v>0</v>
      </c>
      <c r="G31" s="1307">
        <v>0</v>
      </c>
      <c r="H31" s="1307">
        <v>433368</v>
      </c>
      <c r="J31" s="1306" t="s">
        <v>298</v>
      </c>
      <c r="K31" s="1297">
        <v>289440</v>
      </c>
      <c r="L31" s="1297">
        <v>4480</v>
      </c>
      <c r="M31" s="1297">
        <v>4480</v>
      </c>
      <c r="N31" s="1297">
        <v>0</v>
      </c>
      <c r="O31" s="1297">
        <v>0</v>
      </c>
      <c r="P31" s="1297">
        <v>433640</v>
      </c>
    </row>
    <row r="32" spans="2:16">
      <c r="B32" s="1306" t="s">
        <v>299</v>
      </c>
      <c r="C32" s="1307">
        <v>618136</v>
      </c>
      <c r="D32" s="1307">
        <f t="shared" si="0"/>
        <v>22872</v>
      </c>
      <c r="E32" s="1307">
        <v>9880</v>
      </c>
      <c r="F32" s="1307">
        <v>12992</v>
      </c>
      <c r="G32" s="1307">
        <v>0</v>
      </c>
      <c r="H32" s="1307">
        <v>1224992</v>
      </c>
      <c r="J32" s="1306" t="s">
        <v>299</v>
      </c>
      <c r="K32" s="1297">
        <v>566744</v>
      </c>
      <c r="L32" s="1297">
        <v>22872</v>
      </c>
      <c r="M32" s="1297">
        <v>9880</v>
      </c>
      <c r="N32" s="1297">
        <v>12992</v>
      </c>
      <c r="O32" s="1297">
        <v>0</v>
      </c>
      <c r="P32" s="1297">
        <v>1174750</v>
      </c>
    </row>
    <row r="33" spans="2:16">
      <c r="B33" s="1306" t="s">
        <v>300</v>
      </c>
      <c r="C33" s="1307">
        <v>164840</v>
      </c>
      <c r="D33" s="1307">
        <f t="shared" si="0"/>
        <v>4208</v>
      </c>
      <c r="E33" s="1307">
        <v>4208</v>
      </c>
      <c r="F33" s="1307">
        <v>0</v>
      </c>
      <c r="G33" s="1307">
        <v>0</v>
      </c>
      <c r="H33" s="1307">
        <v>274272</v>
      </c>
      <c r="J33" s="1306" t="s">
        <v>300</v>
      </c>
      <c r="K33" s="1297">
        <v>164840</v>
      </c>
      <c r="L33" s="1297">
        <v>4208</v>
      </c>
      <c r="M33" s="1297">
        <v>4208</v>
      </c>
      <c r="N33" s="1297">
        <v>0</v>
      </c>
      <c r="O33" s="1297">
        <v>0</v>
      </c>
      <c r="P33" s="1297">
        <v>274480</v>
      </c>
    </row>
    <row r="34" spans="2:16">
      <c r="B34" s="1306" t="s">
        <v>301</v>
      </c>
      <c r="C34" s="1307">
        <v>224528</v>
      </c>
      <c r="D34" s="1307">
        <f t="shared" si="0"/>
        <v>5824</v>
      </c>
      <c r="E34" s="1307">
        <v>5488</v>
      </c>
      <c r="F34" s="1307">
        <v>336</v>
      </c>
      <c r="G34" s="1307">
        <v>0</v>
      </c>
      <c r="H34" s="1307">
        <v>358408</v>
      </c>
      <c r="J34" s="1306" t="s">
        <v>301</v>
      </c>
      <c r="K34" s="1297">
        <v>224528</v>
      </c>
      <c r="L34" s="1297">
        <v>5824</v>
      </c>
      <c r="M34" s="1297">
        <v>5488</v>
      </c>
      <c r="N34" s="1297">
        <v>336</v>
      </c>
      <c r="O34" s="1297">
        <v>0</v>
      </c>
      <c r="P34" s="1297">
        <v>358664</v>
      </c>
    </row>
    <row r="35" spans="2:16">
      <c r="B35" s="1306" t="s">
        <v>302</v>
      </c>
      <c r="C35" s="1307">
        <v>263672</v>
      </c>
      <c r="D35" s="1307">
        <f t="shared" si="0"/>
        <v>5072</v>
      </c>
      <c r="E35" s="1307">
        <v>4736</v>
      </c>
      <c r="F35" s="1307">
        <v>336</v>
      </c>
      <c r="G35" s="1307">
        <v>0</v>
      </c>
      <c r="H35" s="1307">
        <v>474192</v>
      </c>
      <c r="J35" s="1306" t="s">
        <v>302</v>
      </c>
      <c r="K35" s="1297">
        <v>263672</v>
      </c>
      <c r="L35" s="1297">
        <v>5072</v>
      </c>
      <c r="M35" s="1297">
        <v>4736</v>
      </c>
      <c r="N35" s="1297">
        <v>336</v>
      </c>
      <c r="O35" s="1297">
        <v>0</v>
      </c>
      <c r="P35" s="1297">
        <v>474592</v>
      </c>
    </row>
    <row r="36" spans="2:16">
      <c r="B36" s="1306" t="s">
        <v>303</v>
      </c>
      <c r="C36" s="1307">
        <v>340592</v>
      </c>
      <c r="D36" s="1307">
        <f t="shared" si="0"/>
        <v>864</v>
      </c>
      <c r="E36" s="1307">
        <v>864</v>
      </c>
      <c r="F36" s="1307">
        <v>0</v>
      </c>
      <c r="G36" s="1307">
        <v>0</v>
      </c>
      <c r="H36" s="1307">
        <v>577312</v>
      </c>
      <c r="J36" s="1306" t="s">
        <v>303</v>
      </c>
      <c r="K36" s="1297">
        <v>340592</v>
      </c>
      <c r="L36" s="1297">
        <v>864</v>
      </c>
      <c r="M36" s="1297">
        <v>864</v>
      </c>
      <c r="N36" s="1297">
        <v>0</v>
      </c>
      <c r="O36" s="1297">
        <v>0</v>
      </c>
      <c r="P36" s="1297">
        <v>577768</v>
      </c>
    </row>
    <row r="37" spans="2:16">
      <c r="B37" s="1306" t="s">
        <v>304</v>
      </c>
      <c r="C37" s="1307">
        <v>277840</v>
      </c>
      <c r="D37" s="1307">
        <f t="shared" si="0"/>
        <v>6720</v>
      </c>
      <c r="E37" s="1307">
        <v>5784</v>
      </c>
      <c r="F37" s="1307">
        <v>936</v>
      </c>
      <c r="G37" s="1307">
        <v>0</v>
      </c>
      <c r="H37" s="1307">
        <v>526632</v>
      </c>
      <c r="J37" s="1306" t="s">
        <v>304</v>
      </c>
      <c r="K37" s="1297">
        <v>277840</v>
      </c>
      <c r="L37" s="1297">
        <v>6720</v>
      </c>
      <c r="M37" s="1297">
        <v>5784</v>
      </c>
      <c r="N37" s="1297">
        <v>936</v>
      </c>
      <c r="O37" s="1297">
        <v>0</v>
      </c>
      <c r="P37" s="1297">
        <v>527104</v>
      </c>
    </row>
    <row r="38" spans="2:16">
      <c r="B38" s="1306" t="s">
        <v>305</v>
      </c>
      <c r="C38" s="1307">
        <v>89000</v>
      </c>
      <c r="D38" s="1307">
        <f t="shared" si="0"/>
        <v>936</v>
      </c>
      <c r="E38" s="1307">
        <v>936</v>
      </c>
      <c r="F38" s="1307">
        <v>0</v>
      </c>
      <c r="G38" s="1307">
        <v>0</v>
      </c>
      <c r="H38" s="1307">
        <v>141744</v>
      </c>
      <c r="J38" s="1306" t="s">
        <v>305</v>
      </c>
      <c r="K38" s="1297">
        <v>89000</v>
      </c>
      <c r="L38" s="1297">
        <v>936</v>
      </c>
      <c r="M38" s="1297">
        <v>936</v>
      </c>
      <c r="N38" s="1297">
        <v>0</v>
      </c>
      <c r="O38" s="1297">
        <v>0</v>
      </c>
      <c r="P38" s="1297">
        <v>141848</v>
      </c>
    </row>
    <row r="39" spans="2:16">
      <c r="B39" s="1306" t="s">
        <v>306</v>
      </c>
      <c r="C39" s="1307">
        <v>11112</v>
      </c>
      <c r="D39" s="1307">
        <f t="shared" si="0"/>
        <v>0</v>
      </c>
      <c r="E39" s="1307">
        <v>0</v>
      </c>
      <c r="F39" s="1307">
        <v>0</v>
      </c>
      <c r="G39" s="1307">
        <v>0</v>
      </c>
      <c r="H39" s="1307">
        <v>11112</v>
      </c>
      <c r="J39" s="1306" t="s">
        <v>306</v>
      </c>
      <c r="K39" s="1297">
        <v>11112</v>
      </c>
      <c r="L39" s="1297">
        <v>0</v>
      </c>
      <c r="M39" s="1297">
        <v>0</v>
      </c>
      <c r="N39" s="1297">
        <v>0</v>
      </c>
      <c r="O39" s="1297">
        <v>0</v>
      </c>
      <c r="P39" s="1297">
        <v>11112</v>
      </c>
    </row>
    <row r="40" spans="2:16">
      <c r="B40" s="1306" t="s">
        <v>307</v>
      </c>
      <c r="C40" s="1307">
        <v>435536</v>
      </c>
      <c r="D40" s="1307">
        <f t="shared" si="0"/>
        <v>7008</v>
      </c>
      <c r="E40" s="1307">
        <v>7008</v>
      </c>
      <c r="F40" s="1307">
        <v>0</v>
      </c>
      <c r="G40" s="1307">
        <v>0</v>
      </c>
      <c r="H40" s="1307">
        <v>714040</v>
      </c>
      <c r="J40" s="1306" t="s">
        <v>307</v>
      </c>
      <c r="K40" s="1297">
        <v>435536</v>
      </c>
      <c r="L40" s="1297">
        <v>7008</v>
      </c>
      <c r="M40" s="1297">
        <v>7008</v>
      </c>
      <c r="N40" s="1297">
        <v>0</v>
      </c>
      <c r="O40" s="1297">
        <v>0</v>
      </c>
      <c r="P40" s="1297">
        <v>714568</v>
      </c>
    </row>
    <row r="41" spans="2:16">
      <c r="B41" s="1306" t="s">
        <v>308</v>
      </c>
      <c r="C41" s="1307">
        <v>792224</v>
      </c>
      <c r="D41" s="1307">
        <f t="shared" si="0"/>
        <v>10960</v>
      </c>
      <c r="E41" s="1307">
        <v>8688</v>
      </c>
      <c r="F41" s="1307">
        <v>2272</v>
      </c>
      <c r="G41" s="1307">
        <v>0</v>
      </c>
      <c r="H41" s="1307">
        <v>1253128</v>
      </c>
      <c r="J41" s="1306" t="s">
        <v>308</v>
      </c>
      <c r="K41" s="1297">
        <v>792224</v>
      </c>
      <c r="L41" s="1297">
        <v>10960</v>
      </c>
      <c r="M41" s="1297">
        <v>8688</v>
      </c>
      <c r="N41" s="1297">
        <v>2272</v>
      </c>
      <c r="O41" s="1297">
        <v>0</v>
      </c>
      <c r="P41" s="1297">
        <v>1254008</v>
      </c>
    </row>
    <row r="42" spans="2:16">
      <c r="B42" s="1306" t="s">
        <v>309</v>
      </c>
      <c r="C42" s="1307">
        <v>161568</v>
      </c>
      <c r="D42" s="1307">
        <f t="shared" si="0"/>
        <v>632</v>
      </c>
      <c r="E42" s="1307">
        <v>632</v>
      </c>
      <c r="F42" s="1307">
        <v>0</v>
      </c>
      <c r="G42" s="1307">
        <v>0</v>
      </c>
      <c r="H42" s="1307">
        <v>250896</v>
      </c>
      <c r="J42" s="1306" t="s">
        <v>309</v>
      </c>
      <c r="K42" s="1297">
        <v>161568</v>
      </c>
      <c r="L42" s="1297">
        <v>632</v>
      </c>
      <c r="M42" s="1297">
        <v>632</v>
      </c>
      <c r="N42" s="1297">
        <v>0</v>
      </c>
      <c r="O42" s="1297">
        <v>0</v>
      </c>
      <c r="P42" s="1297">
        <v>251064</v>
      </c>
    </row>
    <row r="43" spans="2:16">
      <c r="B43" s="1306" t="s">
        <v>310</v>
      </c>
      <c r="C43" s="1307">
        <v>408832</v>
      </c>
      <c r="D43" s="1307">
        <f t="shared" si="0"/>
        <v>8904</v>
      </c>
      <c r="E43" s="1307">
        <v>8512</v>
      </c>
      <c r="F43" s="1307">
        <v>392</v>
      </c>
      <c r="G43" s="1307">
        <v>0</v>
      </c>
      <c r="H43" s="1307">
        <v>700952</v>
      </c>
      <c r="J43" s="1306" t="s">
        <v>310</v>
      </c>
      <c r="K43" s="1297">
        <v>408832</v>
      </c>
      <c r="L43" s="1297">
        <v>8904</v>
      </c>
      <c r="M43" s="1297">
        <v>8512</v>
      </c>
      <c r="N43" s="1297">
        <v>392</v>
      </c>
      <c r="O43" s="1297">
        <v>0</v>
      </c>
      <c r="P43" s="1297">
        <v>701504</v>
      </c>
    </row>
    <row r="44" spans="2:16">
      <c r="B44" s="1306" t="s">
        <v>311</v>
      </c>
      <c r="C44" s="1307">
        <v>432248</v>
      </c>
      <c r="D44" s="1307">
        <f t="shared" si="0"/>
        <v>14416</v>
      </c>
      <c r="E44" s="1307">
        <v>13168</v>
      </c>
      <c r="F44" s="1307">
        <v>840</v>
      </c>
      <c r="G44" s="1307">
        <v>408</v>
      </c>
      <c r="H44" s="1307">
        <v>961192</v>
      </c>
      <c r="J44" s="1306" t="s">
        <v>311</v>
      </c>
      <c r="K44" s="1297">
        <v>432248</v>
      </c>
      <c r="L44" s="1297">
        <v>14416</v>
      </c>
      <c r="M44" s="1297">
        <v>13168</v>
      </c>
      <c r="N44" s="1297">
        <v>840</v>
      </c>
      <c r="O44" s="1297">
        <v>408</v>
      </c>
      <c r="P44" s="1297">
        <v>962200</v>
      </c>
    </row>
    <row r="45" spans="2:16">
      <c r="B45" s="1306" t="s">
        <v>312</v>
      </c>
      <c r="C45" s="1307">
        <v>261376</v>
      </c>
      <c r="D45" s="1307">
        <f t="shared" si="0"/>
        <v>5920</v>
      </c>
      <c r="E45" s="1307">
        <v>3128</v>
      </c>
      <c r="F45" s="1307">
        <v>2792</v>
      </c>
      <c r="G45" s="1307">
        <v>0</v>
      </c>
      <c r="H45" s="1307">
        <v>433808</v>
      </c>
      <c r="J45" s="1306" t="s">
        <v>312</v>
      </c>
      <c r="K45" s="1297">
        <v>261376</v>
      </c>
      <c r="L45" s="1297">
        <v>5920</v>
      </c>
      <c r="M45" s="1297">
        <v>3128</v>
      </c>
      <c r="N45" s="1297">
        <v>2792</v>
      </c>
      <c r="O45" s="1297">
        <v>0</v>
      </c>
      <c r="P45" s="1297">
        <v>434128</v>
      </c>
    </row>
    <row r="46" spans="2:16">
      <c r="B46" s="1306" t="s">
        <v>313</v>
      </c>
      <c r="C46" s="1307">
        <v>666872</v>
      </c>
      <c r="D46" s="1307">
        <f t="shared" si="0"/>
        <v>15632</v>
      </c>
      <c r="E46" s="1307">
        <v>4112</v>
      </c>
      <c r="F46" s="1307">
        <v>11520</v>
      </c>
      <c r="G46" s="1307">
        <v>0</v>
      </c>
      <c r="H46" s="1307">
        <v>1176488</v>
      </c>
      <c r="J46" s="1306" t="s">
        <v>313</v>
      </c>
      <c r="K46" s="1297">
        <v>718264</v>
      </c>
      <c r="L46" s="1297">
        <v>15632</v>
      </c>
      <c r="M46" s="1297">
        <v>4112</v>
      </c>
      <c r="N46" s="1297">
        <v>11520</v>
      </c>
      <c r="O46" s="1297">
        <v>0</v>
      </c>
      <c r="P46" s="1297">
        <v>1228840</v>
      </c>
    </row>
    <row r="47" spans="2:16">
      <c r="B47" s="1306" t="s">
        <v>314</v>
      </c>
      <c r="C47" s="1307">
        <v>244848</v>
      </c>
      <c r="D47" s="1307">
        <f t="shared" si="0"/>
        <v>1208</v>
      </c>
      <c r="E47" s="1307">
        <v>1208</v>
      </c>
      <c r="F47" s="1307">
        <v>0</v>
      </c>
      <c r="G47" s="1307">
        <v>0</v>
      </c>
      <c r="H47" s="1307">
        <v>429856</v>
      </c>
      <c r="J47" s="1306" t="s">
        <v>314</v>
      </c>
      <c r="K47" s="1297">
        <v>244848</v>
      </c>
      <c r="L47" s="1297">
        <v>1208</v>
      </c>
      <c r="M47" s="1297">
        <v>1208</v>
      </c>
      <c r="N47" s="1297">
        <v>0</v>
      </c>
      <c r="O47" s="1297">
        <v>0</v>
      </c>
      <c r="P47" s="1297">
        <v>430208</v>
      </c>
    </row>
    <row r="48" spans="2:16">
      <c r="B48" s="1306" t="s">
        <v>315</v>
      </c>
      <c r="C48" s="1307">
        <v>814584</v>
      </c>
      <c r="D48" s="1307">
        <f t="shared" si="0"/>
        <v>16832</v>
      </c>
      <c r="E48" s="1307">
        <v>12992</v>
      </c>
      <c r="F48" s="1307">
        <v>3840</v>
      </c>
      <c r="G48" s="1307">
        <v>0</v>
      </c>
      <c r="H48" s="1307">
        <v>1453648</v>
      </c>
      <c r="J48" s="1306" t="s">
        <v>315</v>
      </c>
      <c r="K48" s="1297">
        <v>814584</v>
      </c>
      <c r="L48" s="1297">
        <v>16832</v>
      </c>
      <c r="M48" s="1297">
        <v>12992</v>
      </c>
      <c r="N48" s="1297">
        <v>3840</v>
      </c>
      <c r="O48" s="1297">
        <v>0</v>
      </c>
      <c r="P48" s="1297">
        <v>1454864</v>
      </c>
    </row>
    <row r="49" spans="2:16">
      <c r="B49" s="1306" t="s">
        <v>316</v>
      </c>
      <c r="C49" s="1307">
        <v>138776</v>
      </c>
      <c r="D49" s="1307">
        <f t="shared" si="0"/>
        <v>1424</v>
      </c>
      <c r="E49" s="1307">
        <v>1424</v>
      </c>
      <c r="F49" s="1307">
        <v>0</v>
      </c>
      <c r="G49" s="1307">
        <v>0</v>
      </c>
      <c r="H49" s="1307">
        <v>276472</v>
      </c>
      <c r="J49" s="1306" t="s">
        <v>316</v>
      </c>
      <c r="K49" s="1297">
        <v>138776</v>
      </c>
      <c r="L49" s="1297">
        <v>1424</v>
      </c>
      <c r="M49" s="1297">
        <v>1424</v>
      </c>
      <c r="N49" s="1297">
        <v>0</v>
      </c>
      <c r="O49" s="1297">
        <v>0</v>
      </c>
      <c r="P49" s="1297">
        <v>276736</v>
      </c>
    </row>
    <row r="50" spans="2:16">
      <c r="B50" s="1306" t="s">
        <v>317</v>
      </c>
      <c r="C50" s="1307">
        <v>229384</v>
      </c>
      <c r="D50" s="1307">
        <f t="shared" si="0"/>
        <v>2584</v>
      </c>
      <c r="E50" s="1307">
        <v>2584</v>
      </c>
      <c r="F50" s="1307">
        <v>0</v>
      </c>
      <c r="G50" s="1307">
        <v>0</v>
      </c>
      <c r="H50" s="1307">
        <v>353344</v>
      </c>
      <c r="J50" s="1306" t="s">
        <v>317</v>
      </c>
      <c r="K50" s="1297">
        <v>229384</v>
      </c>
      <c r="L50" s="1297">
        <v>2584</v>
      </c>
      <c r="M50" s="1297">
        <v>2584</v>
      </c>
      <c r="N50" s="1297">
        <v>0</v>
      </c>
      <c r="O50" s="1297">
        <v>0</v>
      </c>
      <c r="P50" s="1297">
        <v>353576</v>
      </c>
    </row>
    <row r="51" spans="2:16">
      <c r="B51" s="1306" t="s">
        <v>318</v>
      </c>
      <c r="C51" s="1307">
        <v>276856</v>
      </c>
      <c r="D51" s="1307">
        <f t="shared" si="0"/>
        <v>3552</v>
      </c>
      <c r="E51" s="1307">
        <v>3552</v>
      </c>
      <c r="F51" s="1307">
        <v>0</v>
      </c>
      <c r="G51" s="1307">
        <v>0</v>
      </c>
      <c r="H51" s="1307">
        <v>449976</v>
      </c>
      <c r="J51" s="1306" t="s">
        <v>318</v>
      </c>
      <c r="K51" s="1297">
        <v>276856</v>
      </c>
      <c r="L51" s="1297">
        <v>3552</v>
      </c>
      <c r="M51" s="1297">
        <v>3552</v>
      </c>
      <c r="N51" s="1297">
        <v>0</v>
      </c>
      <c r="O51" s="1297">
        <v>0</v>
      </c>
      <c r="P51" s="1297">
        <v>450312</v>
      </c>
    </row>
    <row r="52" spans="2:16">
      <c r="B52" s="1306" t="s">
        <v>319</v>
      </c>
      <c r="C52" s="1307">
        <v>88128</v>
      </c>
      <c r="D52" s="1307">
        <f t="shared" si="0"/>
        <v>4784</v>
      </c>
      <c r="E52" s="1307">
        <v>4784</v>
      </c>
      <c r="F52" s="1307">
        <v>0</v>
      </c>
      <c r="G52" s="1307">
        <v>0</v>
      </c>
      <c r="H52" s="1307">
        <v>195680</v>
      </c>
      <c r="J52" s="1306" t="s">
        <v>319</v>
      </c>
      <c r="K52" s="1297">
        <v>88128</v>
      </c>
      <c r="L52" s="1297">
        <v>4784</v>
      </c>
      <c r="M52" s="1297">
        <v>4784</v>
      </c>
      <c r="N52" s="1297">
        <v>0</v>
      </c>
      <c r="O52" s="1297">
        <v>0</v>
      </c>
      <c r="P52" s="1297">
        <v>195880</v>
      </c>
    </row>
    <row r="53" spans="2:16">
      <c r="B53" s="1306" t="s">
        <v>320</v>
      </c>
      <c r="C53" s="1307">
        <v>241400</v>
      </c>
      <c r="D53" s="1307">
        <f t="shared" si="0"/>
        <v>4616</v>
      </c>
      <c r="E53" s="1307">
        <v>3776</v>
      </c>
      <c r="F53" s="1307">
        <v>840</v>
      </c>
      <c r="G53" s="1307">
        <v>0</v>
      </c>
      <c r="H53" s="1307">
        <v>446840</v>
      </c>
      <c r="J53" s="1306" t="s">
        <v>320</v>
      </c>
      <c r="K53" s="1297">
        <v>241400</v>
      </c>
      <c r="L53" s="1297">
        <v>4616</v>
      </c>
      <c r="M53" s="1297">
        <v>3776</v>
      </c>
      <c r="N53" s="1297">
        <v>840</v>
      </c>
      <c r="O53" s="1297">
        <v>0</v>
      </c>
      <c r="P53" s="1297">
        <v>447232</v>
      </c>
    </row>
    <row r="54" spans="2:16">
      <c r="B54" s="1306" t="s">
        <v>321</v>
      </c>
      <c r="C54" s="1307">
        <v>185488</v>
      </c>
      <c r="D54" s="1307">
        <f t="shared" si="0"/>
        <v>6928</v>
      </c>
      <c r="E54" s="1307">
        <v>4008</v>
      </c>
      <c r="F54" s="1307">
        <v>2920</v>
      </c>
      <c r="G54" s="1307">
        <v>0</v>
      </c>
      <c r="H54" s="1307">
        <v>414360</v>
      </c>
      <c r="J54" s="1306" t="s">
        <v>321</v>
      </c>
      <c r="K54" s="1297">
        <v>185488</v>
      </c>
      <c r="L54" s="1297">
        <v>6928</v>
      </c>
      <c r="M54" s="1297">
        <v>4008</v>
      </c>
      <c r="N54" s="1297">
        <v>2920</v>
      </c>
      <c r="O54" s="1297">
        <v>0</v>
      </c>
      <c r="P54" s="1297">
        <v>414792</v>
      </c>
    </row>
    <row r="55" spans="2:16">
      <c r="B55" s="1306" t="s">
        <v>322</v>
      </c>
      <c r="C55" s="1307">
        <v>208264</v>
      </c>
      <c r="D55" s="1307">
        <f t="shared" si="0"/>
        <v>4296</v>
      </c>
      <c r="E55" s="1307">
        <v>2024</v>
      </c>
      <c r="F55" s="1307">
        <v>2272</v>
      </c>
      <c r="G55" s="1307">
        <v>0</v>
      </c>
      <c r="H55" s="1307">
        <v>342144</v>
      </c>
      <c r="J55" s="1306" t="s">
        <v>322</v>
      </c>
      <c r="K55" s="1297">
        <v>208264</v>
      </c>
      <c r="L55" s="1297">
        <v>4296</v>
      </c>
      <c r="M55" s="1297">
        <v>2024</v>
      </c>
      <c r="N55" s="1297">
        <v>2272</v>
      </c>
      <c r="O55" s="1297">
        <v>0</v>
      </c>
      <c r="P55" s="1297">
        <v>342400</v>
      </c>
    </row>
    <row r="56" spans="2:16">
      <c r="B56" s="1306" t="s">
        <v>323</v>
      </c>
      <c r="C56" s="1307">
        <v>159688</v>
      </c>
      <c r="D56" s="1307">
        <f t="shared" si="0"/>
        <v>3176</v>
      </c>
      <c r="E56" s="1307">
        <v>3176</v>
      </c>
      <c r="F56" s="1307">
        <v>0</v>
      </c>
      <c r="G56" s="1307">
        <v>0</v>
      </c>
      <c r="H56" s="1307">
        <v>351792</v>
      </c>
      <c r="J56" s="1306" t="s">
        <v>323</v>
      </c>
      <c r="K56" s="1297">
        <v>159688</v>
      </c>
      <c r="L56" s="1297">
        <v>3176</v>
      </c>
      <c r="M56" s="1297">
        <v>3176</v>
      </c>
      <c r="N56" s="1297">
        <v>0</v>
      </c>
      <c r="O56" s="1297">
        <v>0</v>
      </c>
      <c r="P56" s="1297">
        <v>352160</v>
      </c>
    </row>
    <row r="57" spans="2:16">
      <c r="B57" s="1306" t="s">
        <v>324</v>
      </c>
      <c r="C57" s="1307">
        <v>487904</v>
      </c>
      <c r="D57" s="1307">
        <f t="shared" si="0"/>
        <v>4952</v>
      </c>
      <c r="E57" s="1307">
        <v>4952</v>
      </c>
      <c r="F57" s="1307">
        <v>0</v>
      </c>
      <c r="G57" s="1307">
        <v>0</v>
      </c>
      <c r="H57" s="1307">
        <v>746088</v>
      </c>
      <c r="J57" s="1306" t="s">
        <v>324</v>
      </c>
      <c r="K57" s="1297">
        <v>487904</v>
      </c>
      <c r="L57" s="1297">
        <v>4952</v>
      </c>
      <c r="M57" s="1297">
        <v>4952</v>
      </c>
      <c r="N57" s="1297">
        <v>0</v>
      </c>
      <c r="O57" s="1297">
        <v>0</v>
      </c>
      <c r="P57" s="1297">
        <v>746576</v>
      </c>
    </row>
    <row r="58" spans="2:16">
      <c r="B58" s="1306" t="s">
        <v>325</v>
      </c>
      <c r="C58" s="1307">
        <v>297696</v>
      </c>
      <c r="D58" s="1307">
        <f t="shared" si="0"/>
        <v>4664</v>
      </c>
      <c r="E58" s="1307">
        <v>4664</v>
      </c>
      <c r="F58" s="1307">
        <v>0</v>
      </c>
      <c r="G58" s="1307">
        <v>0</v>
      </c>
      <c r="H58" s="1307">
        <v>491824</v>
      </c>
      <c r="J58" s="1306" t="s">
        <v>325</v>
      </c>
      <c r="K58" s="1297">
        <v>297696</v>
      </c>
      <c r="L58" s="1297">
        <v>4664</v>
      </c>
      <c r="M58" s="1297">
        <v>4664</v>
      </c>
      <c r="N58" s="1297">
        <v>0</v>
      </c>
      <c r="O58" s="1297">
        <v>0</v>
      </c>
      <c r="P58" s="1297">
        <v>492192</v>
      </c>
    </row>
    <row r="59" spans="2:16">
      <c r="B59" s="1306" t="s">
        <v>326</v>
      </c>
      <c r="C59" s="1307">
        <v>72120</v>
      </c>
      <c r="D59" s="1307">
        <f t="shared" si="0"/>
        <v>2424</v>
      </c>
      <c r="E59" s="1307">
        <v>2424</v>
      </c>
      <c r="F59" s="1307">
        <v>0</v>
      </c>
      <c r="G59" s="1307">
        <v>0</v>
      </c>
      <c r="H59" s="1307">
        <v>153936</v>
      </c>
      <c r="J59" s="1306" t="s">
        <v>326</v>
      </c>
      <c r="K59" s="1297">
        <v>72120</v>
      </c>
      <c r="L59" s="1297">
        <v>2424</v>
      </c>
      <c r="M59" s="1297">
        <v>2424</v>
      </c>
      <c r="N59" s="1297">
        <v>0</v>
      </c>
      <c r="O59" s="1297">
        <v>0</v>
      </c>
      <c r="P59" s="1297">
        <v>154096</v>
      </c>
    </row>
    <row r="60" spans="2:16">
      <c r="B60" s="1306" t="s">
        <v>327</v>
      </c>
      <c r="C60" s="1307">
        <v>1133192</v>
      </c>
      <c r="D60" s="1307">
        <f t="shared" si="0"/>
        <v>19600</v>
      </c>
      <c r="E60" s="1307">
        <v>16488</v>
      </c>
      <c r="F60" s="1307">
        <v>3112</v>
      </c>
      <c r="G60" s="1307">
        <v>0</v>
      </c>
      <c r="H60" s="1307">
        <v>1904048</v>
      </c>
      <c r="J60" s="1306" t="s">
        <v>327</v>
      </c>
      <c r="K60" s="1297">
        <v>1133192</v>
      </c>
      <c r="L60" s="1297">
        <v>19600</v>
      </c>
      <c r="M60" s="1297">
        <v>16488</v>
      </c>
      <c r="N60" s="1297">
        <v>3112</v>
      </c>
      <c r="O60" s="1297">
        <v>0</v>
      </c>
      <c r="P60" s="1297">
        <v>1905512</v>
      </c>
    </row>
    <row r="61" spans="2:16">
      <c r="B61" s="1306" t="s">
        <v>328</v>
      </c>
      <c r="C61" s="1307">
        <v>166064</v>
      </c>
      <c r="D61" s="1307">
        <f t="shared" si="0"/>
        <v>5784</v>
      </c>
      <c r="E61" s="1307">
        <v>1744</v>
      </c>
      <c r="F61" s="1307">
        <v>4040</v>
      </c>
      <c r="G61" s="1307">
        <v>0</v>
      </c>
      <c r="H61" s="1307">
        <v>461096</v>
      </c>
      <c r="J61" s="1306" t="s">
        <v>328</v>
      </c>
      <c r="K61" s="1297">
        <v>166064</v>
      </c>
      <c r="L61" s="1297">
        <v>5784</v>
      </c>
      <c r="M61" s="1297">
        <v>1744</v>
      </c>
      <c r="N61" s="1297">
        <v>4040</v>
      </c>
      <c r="O61" s="1297">
        <v>0</v>
      </c>
      <c r="P61" s="1297">
        <v>461656</v>
      </c>
    </row>
    <row r="62" spans="2:16">
      <c r="B62" s="1306" t="s">
        <v>329</v>
      </c>
      <c r="C62" s="1307">
        <v>82128</v>
      </c>
      <c r="D62" s="1307">
        <f t="shared" si="0"/>
        <v>2728</v>
      </c>
      <c r="E62" s="1307">
        <v>0</v>
      </c>
      <c r="F62" s="1307">
        <v>0</v>
      </c>
      <c r="G62" s="1307">
        <v>2728</v>
      </c>
      <c r="H62" s="1307">
        <v>179504</v>
      </c>
      <c r="J62" s="1306" t="s">
        <v>329</v>
      </c>
      <c r="K62" s="1297">
        <v>82128</v>
      </c>
      <c r="L62" s="1297">
        <v>2728</v>
      </c>
      <c r="M62" s="1297">
        <v>0</v>
      </c>
      <c r="N62" s="1297">
        <v>0</v>
      </c>
      <c r="O62" s="1297">
        <v>2728</v>
      </c>
      <c r="P62" s="1297">
        <v>179688</v>
      </c>
    </row>
    <row r="63" spans="2:16">
      <c r="B63" s="1306" t="s">
        <v>330</v>
      </c>
      <c r="C63" s="1307">
        <v>201504</v>
      </c>
      <c r="D63" s="1307">
        <f t="shared" si="0"/>
        <v>2464</v>
      </c>
      <c r="E63" s="1307">
        <v>2464</v>
      </c>
      <c r="F63" s="1307">
        <v>0</v>
      </c>
      <c r="G63" s="1307">
        <v>0</v>
      </c>
      <c r="H63" s="1307">
        <v>541768</v>
      </c>
      <c r="J63" s="1306" t="s">
        <v>330</v>
      </c>
      <c r="K63" s="1297">
        <v>201504</v>
      </c>
      <c r="L63" s="1297">
        <v>2464</v>
      </c>
      <c r="M63" s="1297">
        <v>2464</v>
      </c>
      <c r="N63" s="1297">
        <v>0</v>
      </c>
      <c r="O63" s="1297">
        <v>0</v>
      </c>
      <c r="P63" s="1297">
        <v>542416</v>
      </c>
    </row>
    <row r="64" spans="2:16">
      <c r="B64" s="1306" t="s">
        <v>331</v>
      </c>
      <c r="C64" s="1307">
        <v>944840</v>
      </c>
      <c r="D64" s="1307">
        <f t="shared" si="0"/>
        <v>17760</v>
      </c>
      <c r="E64" s="1307">
        <v>15056</v>
      </c>
      <c r="F64" s="1307">
        <v>2704</v>
      </c>
      <c r="G64" s="1307">
        <v>0</v>
      </c>
      <c r="H64" s="1307">
        <v>1620064</v>
      </c>
      <c r="J64" s="1306" t="s">
        <v>331</v>
      </c>
      <c r="K64" s="1297">
        <v>944840</v>
      </c>
      <c r="L64" s="1297">
        <v>17760</v>
      </c>
      <c r="M64" s="1297">
        <v>15056</v>
      </c>
      <c r="N64" s="1297">
        <v>2704</v>
      </c>
      <c r="O64" s="1297">
        <v>0</v>
      </c>
      <c r="P64" s="1297">
        <v>1621344</v>
      </c>
    </row>
    <row r="65" spans="2:16">
      <c r="B65" s="1306" t="s">
        <v>332</v>
      </c>
      <c r="C65" s="1307">
        <v>8808</v>
      </c>
      <c r="D65" s="1307">
        <f t="shared" si="0"/>
        <v>0</v>
      </c>
      <c r="E65" s="1307">
        <v>0</v>
      </c>
      <c r="F65" s="1307">
        <v>0</v>
      </c>
      <c r="G65" s="1307">
        <v>0</v>
      </c>
      <c r="H65" s="1307">
        <v>8808</v>
      </c>
      <c r="J65" s="1306" t="s">
        <v>332</v>
      </c>
      <c r="K65" s="1297">
        <v>8808</v>
      </c>
      <c r="L65" s="1297">
        <v>0</v>
      </c>
      <c r="M65" s="1297">
        <v>0</v>
      </c>
      <c r="N65" s="1297">
        <v>0</v>
      </c>
      <c r="O65" s="1297">
        <v>0</v>
      </c>
      <c r="P65" s="1297">
        <v>8808</v>
      </c>
    </row>
    <row r="66" spans="2:16">
      <c r="B66" s="1306" t="s">
        <v>333</v>
      </c>
      <c r="C66" s="1307">
        <v>213752</v>
      </c>
      <c r="D66" s="1307">
        <f t="shared" si="0"/>
        <v>1728</v>
      </c>
      <c r="E66" s="1307">
        <v>1728</v>
      </c>
      <c r="F66" s="1307">
        <v>0</v>
      </c>
      <c r="G66" s="1307">
        <v>0</v>
      </c>
      <c r="H66" s="1307">
        <v>314976</v>
      </c>
      <c r="J66" s="1306" t="s">
        <v>333</v>
      </c>
      <c r="K66" s="1297">
        <v>213752</v>
      </c>
      <c r="L66" s="1297">
        <v>1728</v>
      </c>
      <c r="M66" s="1297">
        <v>1728</v>
      </c>
      <c r="N66" s="1297">
        <v>0</v>
      </c>
      <c r="O66" s="1297">
        <v>0</v>
      </c>
      <c r="P66" s="1297">
        <v>315168</v>
      </c>
    </row>
    <row r="67" spans="2:16">
      <c r="B67" s="1306" t="s">
        <v>334</v>
      </c>
      <c r="C67" s="1307">
        <v>255064</v>
      </c>
      <c r="D67" s="1307">
        <f t="shared" si="0"/>
        <v>5544</v>
      </c>
      <c r="E67" s="1307">
        <v>4736</v>
      </c>
      <c r="F67" s="1307">
        <v>808</v>
      </c>
      <c r="G67" s="1307">
        <v>0</v>
      </c>
      <c r="H67" s="1307">
        <v>429112</v>
      </c>
      <c r="J67" s="1306" t="s">
        <v>334</v>
      </c>
      <c r="K67" s="1297">
        <v>255064</v>
      </c>
      <c r="L67" s="1297">
        <v>5544</v>
      </c>
      <c r="M67" s="1297">
        <v>4736</v>
      </c>
      <c r="N67" s="1297">
        <v>808</v>
      </c>
      <c r="O67" s="1297">
        <v>0</v>
      </c>
      <c r="P67" s="1297">
        <v>429440</v>
      </c>
    </row>
    <row r="68" spans="2:16">
      <c r="B68" s="1306" t="s">
        <v>335</v>
      </c>
      <c r="C68" s="1307">
        <v>585192</v>
      </c>
      <c r="D68" s="1307">
        <f t="shared" si="0"/>
        <v>9760</v>
      </c>
      <c r="E68" s="1307">
        <v>5360</v>
      </c>
      <c r="F68" s="1307">
        <v>4400</v>
      </c>
      <c r="G68" s="1307">
        <v>0</v>
      </c>
      <c r="H68" s="1307">
        <v>1234176</v>
      </c>
      <c r="J68" s="1306" t="s">
        <v>335</v>
      </c>
      <c r="K68" s="1297">
        <v>585192</v>
      </c>
      <c r="L68" s="1297">
        <v>9760</v>
      </c>
      <c r="M68" s="1297">
        <v>5360</v>
      </c>
      <c r="N68" s="1297">
        <v>4400</v>
      </c>
      <c r="O68" s="1297">
        <v>0</v>
      </c>
      <c r="P68" s="1297">
        <v>1235416</v>
      </c>
    </row>
    <row r="69" spans="2:16">
      <c r="B69" s="1306" t="s">
        <v>336</v>
      </c>
      <c r="C69" s="1307">
        <v>564800</v>
      </c>
      <c r="D69" s="1307">
        <f t="shared" si="0"/>
        <v>17936</v>
      </c>
      <c r="E69" s="1307">
        <v>15320</v>
      </c>
      <c r="F69" s="1307">
        <v>2616</v>
      </c>
      <c r="G69" s="1307">
        <v>0</v>
      </c>
      <c r="H69" s="1307">
        <v>926248</v>
      </c>
      <c r="J69" s="1306" t="s">
        <v>336</v>
      </c>
      <c r="K69" s="1297">
        <v>564800</v>
      </c>
      <c r="L69" s="1297">
        <v>17936</v>
      </c>
      <c r="M69" s="1297">
        <v>15320</v>
      </c>
      <c r="N69" s="1297">
        <v>2616</v>
      </c>
      <c r="O69" s="1297">
        <v>0</v>
      </c>
      <c r="P69" s="1297">
        <v>926936</v>
      </c>
    </row>
    <row r="70" spans="2:16">
      <c r="B70" s="1306" t="s">
        <v>337</v>
      </c>
      <c r="C70" s="1307">
        <v>805288</v>
      </c>
      <c r="D70" s="1307">
        <f t="shared" si="0"/>
        <v>16464</v>
      </c>
      <c r="E70" s="1307">
        <v>15040</v>
      </c>
      <c r="F70" s="1307">
        <v>1424</v>
      </c>
      <c r="G70" s="1307">
        <v>0</v>
      </c>
      <c r="H70" s="1307">
        <v>1506744</v>
      </c>
      <c r="J70" s="1306" t="s">
        <v>337</v>
      </c>
      <c r="K70" s="1297">
        <v>805288</v>
      </c>
      <c r="L70" s="1297">
        <v>16464</v>
      </c>
      <c r="M70" s="1297">
        <v>15040</v>
      </c>
      <c r="N70" s="1297">
        <v>1424</v>
      </c>
      <c r="O70" s="1297">
        <v>0</v>
      </c>
      <c r="P70" s="1297">
        <v>1508080</v>
      </c>
    </row>
    <row r="71" spans="2:16">
      <c r="B71" s="1306" t="s">
        <v>338</v>
      </c>
      <c r="C71" s="1307">
        <v>202160</v>
      </c>
      <c r="D71" s="1307">
        <f t="shared" si="0"/>
        <v>1520</v>
      </c>
      <c r="E71" s="1307">
        <v>1352</v>
      </c>
      <c r="F71" s="1307">
        <v>168</v>
      </c>
      <c r="G71" s="1307">
        <v>0</v>
      </c>
      <c r="H71" s="1307">
        <v>401440</v>
      </c>
      <c r="J71" s="1306" t="s">
        <v>338</v>
      </c>
      <c r="K71" s="1297">
        <v>202160</v>
      </c>
      <c r="L71" s="1297">
        <v>1520</v>
      </c>
      <c r="M71" s="1297">
        <v>1352</v>
      </c>
      <c r="N71" s="1297">
        <v>168</v>
      </c>
      <c r="O71" s="1297">
        <v>0</v>
      </c>
      <c r="P71" s="1297">
        <v>401816</v>
      </c>
    </row>
    <row r="72" spans="2:16">
      <c r="B72" s="1306" t="s">
        <v>339</v>
      </c>
      <c r="C72" s="1307">
        <v>64576</v>
      </c>
      <c r="D72" s="1307">
        <f t="shared" si="0"/>
        <v>3664</v>
      </c>
      <c r="E72" s="1307">
        <v>3072</v>
      </c>
      <c r="F72" s="1307">
        <v>592</v>
      </c>
      <c r="G72" s="1307">
        <v>0</v>
      </c>
      <c r="H72" s="1307">
        <v>138696</v>
      </c>
      <c r="J72" s="1306" t="s">
        <v>339</v>
      </c>
      <c r="K72" s="1297">
        <v>64576</v>
      </c>
      <c r="L72" s="1297">
        <v>3664</v>
      </c>
      <c r="M72" s="1297">
        <v>3072</v>
      </c>
      <c r="N72" s="1297">
        <v>592</v>
      </c>
      <c r="O72" s="1297">
        <v>0</v>
      </c>
      <c r="P72" s="1297">
        <v>138840</v>
      </c>
    </row>
    <row r="73" spans="2:16">
      <c r="B73" s="1306" t="s">
        <v>340</v>
      </c>
      <c r="C73" s="1307">
        <v>213144</v>
      </c>
      <c r="D73" s="1307">
        <f t="shared" si="0"/>
        <v>5112</v>
      </c>
      <c r="E73" s="1307">
        <v>4320</v>
      </c>
      <c r="F73" s="1307">
        <v>792</v>
      </c>
      <c r="G73" s="1307">
        <v>0</v>
      </c>
      <c r="H73" s="1307">
        <v>394456</v>
      </c>
      <c r="J73" s="1306" t="s">
        <v>340</v>
      </c>
      <c r="K73" s="1297">
        <v>213144</v>
      </c>
      <c r="L73" s="1297">
        <v>5112</v>
      </c>
      <c r="M73" s="1297">
        <v>4320</v>
      </c>
      <c r="N73" s="1297">
        <v>792</v>
      </c>
      <c r="O73" s="1297">
        <v>0</v>
      </c>
      <c r="P73" s="1297">
        <v>394800</v>
      </c>
    </row>
    <row r="74" spans="2:16">
      <c r="B74" s="1292" t="s">
        <v>280</v>
      </c>
      <c r="C74" s="1311">
        <f t="shared" ref="C74:P74" si="1">SUM(C13:C73)</f>
        <v>28996552</v>
      </c>
      <c r="D74" s="1311">
        <f t="shared" si="1"/>
        <v>616064</v>
      </c>
      <c r="E74" s="1311">
        <f t="shared" si="1"/>
        <v>499384</v>
      </c>
      <c r="F74" s="1311">
        <f t="shared" si="1"/>
        <v>107584</v>
      </c>
      <c r="G74" s="1311">
        <f t="shared" si="1"/>
        <v>9096</v>
      </c>
      <c r="H74" s="1311">
        <f t="shared" si="1"/>
        <v>51230248</v>
      </c>
      <c r="J74" s="1292" t="s">
        <v>280</v>
      </c>
      <c r="K74" s="1311">
        <f t="shared" si="1"/>
        <v>28996552</v>
      </c>
      <c r="L74" s="1311">
        <f t="shared" si="1"/>
        <v>616064</v>
      </c>
      <c r="M74" s="1311">
        <f t="shared" si="1"/>
        <v>499384</v>
      </c>
      <c r="N74" s="1311">
        <f t="shared" si="1"/>
        <v>107584</v>
      </c>
      <c r="O74" s="1311">
        <f t="shared" si="1"/>
        <v>9096</v>
      </c>
      <c r="P74" s="1311">
        <f t="shared" si="1"/>
        <v>51272446</v>
      </c>
    </row>
    <row r="75" spans="2:16">
      <c r="B75" s="1312"/>
      <c r="C75" s="1311"/>
      <c r="D75" s="1311"/>
      <c r="E75" s="1311"/>
      <c r="F75" s="1311"/>
      <c r="G75" s="1311"/>
      <c r="H75" s="1311"/>
      <c r="J75" s="1312"/>
    </row>
    <row r="76" spans="2:16">
      <c r="B76" s="1465" t="s">
        <v>483</v>
      </c>
      <c r="C76" s="1465"/>
      <c r="D76" s="1465"/>
      <c r="E76" s="1465"/>
      <c r="F76" s="1465"/>
      <c r="G76" s="1465"/>
      <c r="H76" s="1465"/>
      <c r="J76" s="1465" t="s">
        <v>483</v>
      </c>
      <c r="K76" s="1465"/>
      <c r="L76" s="1465"/>
      <c r="M76" s="1465"/>
      <c r="N76" s="1465"/>
      <c r="O76" s="1465"/>
      <c r="P76" s="1465"/>
    </row>
    <row r="77" spans="2:16">
      <c r="B77" s="1466" t="s">
        <v>274</v>
      </c>
      <c r="C77" s="1467" t="s">
        <v>482</v>
      </c>
      <c r="D77" s="1468"/>
      <c r="E77" s="1468"/>
      <c r="F77" s="1468"/>
      <c r="G77" s="1468"/>
      <c r="H77" s="1469"/>
      <c r="J77" s="1466" t="s">
        <v>274</v>
      </c>
      <c r="K77" s="1467" t="s">
        <v>482</v>
      </c>
      <c r="L77" s="1468"/>
      <c r="M77" s="1468"/>
      <c r="N77" s="1468"/>
      <c r="O77" s="1468"/>
      <c r="P77" s="1469"/>
    </row>
    <row r="78" spans="2:16">
      <c r="B78" s="1466"/>
      <c r="C78" s="1470"/>
      <c r="D78" s="1471"/>
      <c r="E78" s="1471"/>
      <c r="F78" s="1471"/>
      <c r="G78" s="1471"/>
      <c r="H78" s="1472"/>
      <c r="J78" s="1466"/>
      <c r="K78" s="1470"/>
      <c r="L78" s="1471"/>
      <c r="M78" s="1471"/>
      <c r="N78" s="1471"/>
      <c r="O78" s="1471"/>
      <c r="P78" s="1472"/>
    </row>
    <row r="79" spans="2:16">
      <c r="B79" s="1313" t="s">
        <v>341</v>
      </c>
      <c r="C79" s="1463">
        <v>25615124</v>
      </c>
      <c r="D79" s="1463"/>
      <c r="E79" s="1463"/>
      <c r="F79" s="1463"/>
      <c r="G79" s="1463"/>
      <c r="H79" s="1463"/>
      <c r="J79" s="1313" t="s">
        <v>341</v>
      </c>
      <c r="K79" s="1486">
        <v>25636223</v>
      </c>
      <c r="L79" s="1486"/>
      <c r="M79" s="1486"/>
      <c r="N79" s="1486"/>
      <c r="O79" s="1486"/>
      <c r="P79" s="1486"/>
    </row>
    <row r="80" spans="2:16">
      <c r="B80" s="1463"/>
      <c r="C80" s="1463"/>
      <c r="D80" s="1463"/>
      <c r="E80" s="1463"/>
      <c r="F80" s="1463"/>
      <c r="G80" s="1463"/>
      <c r="H80" s="1463"/>
    </row>
    <row r="81" spans="2:19">
      <c r="B81" s="1292" t="s">
        <v>342</v>
      </c>
      <c r="C81" s="1464">
        <f>+H74+C79</f>
        <v>76845372</v>
      </c>
      <c r="D81" s="1464"/>
      <c r="E81" s="1464"/>
      <c r="F81" s="1464"/>
      <c r="G81" s="1464"/>
      <c r="H81" s="1464"/>
      <c r="J81" s="1292" t="s">
        <v>342</v>
      </c>
      <c r="K81" s="1464">
        <f>+P74+K79</f>
        <v>76908669</v>
      </c>
      <c r="L81" s="1464"/>
      <c r="M81" s="1464"/>
      <c r="N81" s="1464"/>
      <c r="O81" s="1464"/>
      <c r="P81" s="1464"/>
    </row>
    <row r="82" spans="2:19">
      <c r="B82" s="1314"/>
      <c r="C82" s="1309"/>
      <c r="D82" s="1309"/>
      <c r="E82" s="1309"/>
      <c r="F82" s="1309"/>
      <c r="G82" s="1309"/>
    </row>
    <row r="83" spans="2:19">
      <c r="H83" s="1315"/>
    </row>
    <row r="84" spans="2:19">
      <c r="H84" s="1315"/>
    </row>
    <row r="85" spans="2:19">
      <c r="H85" s="1315"/>
    </row>
    <row r="86" spans="2:19">
      <c r="H86" s="1315"/>
    </row>
    <row r="87" spans="2:19">
      <c r="H87" s="1316"/>
    </row>
    <row r="90" spans="2:19" ht="15.75">
      <c r="B90" s="1297"/>
      <c r="C90" s="1297"/>
      <c r="D90" s="1297"/>
      <c r="E90" s="1491"/>
      <c r="F90" s="1491"/>
      <c r="G90" s="645"/>
      <c r="H90" s="645"/>
      <c r="I90" s="645"/>
      <c r="J90" s="645"/>
      <c r="K90" s="645"/>
      <c r="L90" s="645"/>
      <c r="M90" s="646"/>
      <c r="N90" s="646"/>
      <c r="O90" s="1298"/>
      <c r="P90" s="1298"/>
    </row>
    <row r="91" spans="2:19">
      <c r="B91" s="1297"/>
      <c r="C91" s="1297"/>
      <c r="D91" s="1297"/>
      <c r="E91" s="647"/>
      <c r="F91" s="647"/>
      <c r="G91" s="647"/>
      <c r="H91" s="647"/>
      <c r="I91" s="647"/>
      <c r="J91" s="647"/>
      <c r="K91" s="647"/>
      <c r="L91" s="647"/>
      <c r="M91" s="647"/>
      <c r="N91" s="647"/>
      <c r="O91" s="647"/>
      <c r="P91" s="647"/>
      <c r="Q91" s="8"/>
      <c r="R91" s="1298"/>
      <c r="S91" s="1298"/>
    </row>
    <row r="92" spans="2:19">
      <c r="B92" s="1297"/>
      <c r="C92" s="1297"/>
      <c r="D92" s="1297"/>
      <c r="E92" s="647"/>
      <c r="F92" s="647"/>
      <c r="G92" s="647"/>
      <c r="H92" s="647"/>
      <c r="I92" s="647"/>
      <c r="J92" s="647"/>
      <c r="K92" s="647"/>
      <c r="L92" s="647"/>
      <c r="M92" s="647"/>
      <c r="N92" s="647"/>
      <c r="O92" s="647"/>
      <c r="P92" s="647"/>
      <c r="Q92" s="8"/>
      <c r="R92" s="1298"/>
      <c r="S92" s="1298"/>
    </row>
    <row r="93" spans="2:19">
      <c r="B93" s="1297"/>
      <c r="C93" s="1297"/>
      <c r="D93" s="1297"/>
      <c r="E93" s="647"/>
      <c r="F93" s="647"/>
      <c r="G93" s="647"/>
      <c r="H93" s="647"/>
      <c r="I93" s="647"/>
      <c r="J93" s="647"/>
      <c r="K93" s="647"/>
      <c r="L93" s="647"/>
      <c r="M93" s="647"/>
      <c r="N93" s="647"/>
      <c r="O93" s="647"/>
      <c r="P93" s="647"/>
      <c r="Q93" s="8"/>
      <c r="R93" s="1298"/>
      <c r="S93" s="1298"/>
    </row>
    <row r="94" spans="2:19">
      <c r="B94" s="1297"/>
      <c r="C94" s="1297"/>
      <c r="D94" s="1297"/>
      <c r="E94" s="647"/>
      <c r="F94" s="647"/>
      <c r="G94" s="647"/>
      <c r="H94" s="647"/>
      <c r="I94" s="647"/>
      <c r="J94" s="647"/>
      <c r="K94" s="647"/>
      <c r="L94" s="647"/>
      <c r="M94" s="647"/>
      <c r="N94" s="647"/>
      <c r="O94" s="647"/>
      <c r="P94" s="647"/>
      <c r="Q94" s="8"/>
      <c r="R94" s="1298"/>
      <c r="S94" s="1298"/>
    </row>
    <row r="95" spans="2:19">
      <c r="B95" s="1297"/>
      <c r="C95" s="1297"/>
      <c r="D95" s="1297"/>
      <c r="E95" s="647"/>
      <c r="F95" s="647"/>
      <c r="G95" s="647"/>
      <c r="H95" s="647"/>
      <c r="I95" s="647"/>
      <c r="J95" s="647"/>
      <c r="K95" s="647"/>
      <c r="L95" s="647"/>
      <c r="M95" s="647"/>
      <c r="N95" s="647"/>
      <c r="O95" s="647"/>
      <c r="P95" s="647"/>
      <c r="Q95" s="8"/>
      <c r="R95" s="1298"/>
      <c r="S95" s="1298"/>
    </row>
    <row r="96" spans="2:19">
      <c r="B96" s="1297"/>
      <c r="C96" s="1297"/>
      <c r="D96" s="1297"/>
      <c r="E96" s="647"/>
      <c r="F96" s="647"/>
      <c r="G96" s="647"/>
      <c r="H96" s="647"/>
      <c r="I96" s="647"/>
      <c r="J96" s="647"/>
      <c r="K96" s="647"/>
      <c r="L96" s="647"/>
      <c r="M96" s="647"/>
      <c r="N96" s="647"/>
      <c r="O96" s="647"/>
      <c r="P96" s="647"/>
      <c r="Q96" s="8"/>
      <c r="R96" s="1298"/>
      <c r="S96" s="1298"/>
    </row>
    <row r="97" spans="2:19">
      <c r="B97" s="1297"/>
      <c r="C97" s="1297"/>
      <c r="D97" s="1297"/>
      <c r="E97" s="647"/>
      <c r="F97" s="647"/>
      <c r="G97" s="647"/>
      <c r="H97" s="647"/>
      <c r="I97" s="647"/>
      <c r="J97" s="647"/>
      <c r="K97" s="647"/>
      <c r="L97" s="647"/>
      <c r="M97" s="647"/>
      <c r="N97" s="647"/>
      <c r="O97" s="647"/>
      <c r="P97" s="647"/>
      <c r="Q97" s="8"/>
      <c r="R97" s="1298"/>
      <c r="S97" s="1298"/>
    </row>
    <row r="98" spans="2:19">
      <c r="B98" s="1297"/>
      <c r="C98" s="1297"/>
      <c r="D98" s="1297"/>
      <c r="E98" s="647"/>
      <c r="F98" s="647"/>
      <c r="G98" s="647"/>
      <c r="H98" s="647"/>
      <c r="I98" s="647"/>
      <c r="J98" s="647"/>
      <c r="K98" s="647"/>
      <c r="L98" s="647"/>
      <c r="M98" s="647"/>
      <c r="N98" s="647"/>
      <c r="O98" s="647"/>
      <c r="P98" s="647"/>
      <c r="Q98" s="8"/>
      <c r="R98" s="1298"/>
      <c r="S98" s="1298"/>
    </row>
    <row r="99" spans="2:19" ht="15.75">
      <c r="B99" s="1491" t="s">
        <v>356</v>
      </c>
      <c r="C99" s="1491"/>
      <c r="D99" s="1297"/>
      <c r="E99" s="647"/>
      <c r="F99" s="647"/>
      <c r="G99" s="647"/>
      <c r="H99" s="647"/>
      <c r="I99" s="647"/>
      <c r="J99" s="647"/>
      <c r="K99" s="646" t="s">
        <v>503</v>
      </c>
      <c r="L99" s="647"/>
      <c r="M99" s="647"/>
      <c r="N99" s="647"/>
      <c r="O99" s="647"/>
      <c r="P99" s="647"/>
      <c r="Q99" s="8"/>
      <c r="R99" s="1298"/>
      <c r="S99" s="1298"/>
    </row>
    <row r="100" spans="2:19">
      <c r="B100" s="647"/>
      <c r="C100" s="647"/>
      <c r="D100" s="1297"/>
      <c r="E100" s="647"/>
      <c r="F100" s="647"/>
      <c r="G100" s="647"/>
      <c r="H100" s="647"/>
      <c r="I100" s="647"/>
      <c r="J100" s="647"/>
      <c r="K100" s="647"/>
      <c r="L100" s="647"/>
      <c r="M100" s="647"/>
      <c r="N100" s="647"/>
      <c r="O100" s="647"/>
      <c r="P100" s="647"/>
      <c r="Q100" s="8"/>
      <c r="R100" s="1298"/>
      <c r="S100" s="1298"/>
    </row>
    <row r="101" spans="2:19">
      <c r="B101" s="647"/>
      <c r="C101" s="647"/>
      <c r="D101" s="1297"/>
      <c r="E101" s="647"/>
      <c r="F101" s="647"/>
      <c r="G101" s="647"/>
      <c r="H101" s="647"/>
      <c r="I101" s="647"/>
      <c r="J101" s="647"/>
      <c r="K101" s="647"/>
      <c r="L101" s="647"/>
      <c r="M101" s="647"/>
      <c r="N101" s="647"/>
      <c r="O101" s="647"/>
      <c r="P101" s="647"/>
      <c r="Q101" s="8"/>
      <c r="R101" s="1298"/>
      <c r="S101" s="1298"/>
    </row>
    <row r="102" spans="2:19">
      <c r="B102" s="647"/>
      <c r="C102" s="647"/>
      <c r="D102" s="1297"/>
      <c r="E102" s="647"/>
      <c r="F102" s="647"/>
      <c r="G102" s="647"/>
      <c r="H102" s="647"/>
      <c r="I102" s="647"/>
      <c r="J102" s="647"/>
      <c r="K102" s="647"/>
      <c r="L102" s="647"/>
      <c r="M102" s="647"/>
      <c r="N102" s="647"/>
      <c r="O102" s="647"/>
      <c r="P102" s="647"/>
      <c r="Q102" s="8"/>
      <c r="R102" s="1298"/>
      <c r="S102" s="1298"/>
    </row>
    <row r="103" spans="2:19">
      <c r="B103" s="647"/>
      <c r="C103" s="647"/>
      <c r="D103" s="1297"/>
      <c r="E103" s="1490"/>
      <c r="F103" s="1490"/>
      <c r="G103" s="647"/>
      <c r="H103" s="647"/>
      <c r="I103" s="647"/>
      <c r="J103" s="647"/>
      <c r="K103" s="647"/>
      <c r="L103" s="647"/>
      <c r="M103" s="647"/>
      <c r="N103" s="647"/>
      <c r="O103" s="647"/>
      <c r="P103" s="647"/>
      <c r="Q103" s="8"/>
      <c r="R103" s="1298"/>
      <c r="S103" s="1298"/>
    </row>
    <row r="104" spans="2:19">
      <c r="B104" s="647"/>
      <c r="C104" s="647"/>
      <c r="D104" s="1297"/>
      <c r="E104" s="647"/>
      <c r="F104" s="647"/>
      <c r="G104" s="647"/>
      <c r="H104" s="647"/>
      <c r="I104" s="647"/>
      <c r="J104" s="647"/>
      <c r="K104" s="647"/>
      <c r="L104" s="647"/>
      <c r="M104" s="647"/>
      <c r="N104" s="647"/>
      <c r="O104" s="647"/>
      <c r="P104" s="647"/>
      <c r="Q104" s="8"/>
      <c r="R104" s="1298"/>
      <c r="S104" s="1298"/>
    </row>
    <row r="105" spans="2:19">
      <c r="B105" s="647"/>
      <c r="C105" s="647"/>
      <c r="D105" s="1297"/>
      <c r="E105" s="1490"/>
      <c r="F105" s="1490"/>
      <c r="G105" s="647"/>
      <c r="H105" s="647"/>
      <c r="I105" s="647"/>
      <c r="J105" s="647"/>
      <c r="K105" s="647"/>
      <c r="L105" s="647"/>
      <c r="M105" s="647"/>
      <c r="N105" s="647"/>
      <c r="O105" s="647"/>
      <c r="P105" s="647"/>
      <c r="Q105" s="8"/>
      <c r="R105" s="1298"/>
      <c r="S105" s="1298"/>
    </row>
    <row r="106" spans="2:19">
      <c r="B106" s="647"/>
      <c r="C106" s="647"/>
      <c r="I106" s="1298"/>
      <c r="J106" s="1298"/>
      <c r="K106" s="1298"/>
      <c r="L106" s="1298"/>
      <c r="M106" s="1298"/>
      <c r="N106" s="1298"/>
      <c r="O106" s="1298"/>
      <c r="P106" s="1298"/>
    </row>
    <row r="107" spans="2:19">
      <c r="B107" s="647"/>
      <c r="C107" s="647"/>
    </row>
    <row r="108" spans="2:19">
      <c r="B108" s="647"/>
      <c r="C108" s="647"/>
    </row>
    <row r="109" spans="2:19">
      <c r="B109" s="647"/>
      <c r="C109" s="647"/>
    </row>
    <row r="110" spans="2:19">
      <c r="B110" s="647"/>
      <c r="C110" s="647"/>
    </row>
    <row r="111" spans="2:19">
      <c r="B111" s="647"/>
      <c r="C111" s="647"/>
    </row>
    <row r="112" spans="2:19">
      <c r="B112" s="1490" t="s">
        <v>504</v>
      </c>
      <c r="C112" s="1490"/>
    </row>
    <row r="113" spans="2:3">
      <c r="B113" s="647" t="s">
        <v>505</v>
      </c>
      <c r="C113" s="647"/>
    </row>
    <row r="114" spans="2:3">
      <c r="B114" s="1490" t="s">
        <v>506</v>
      </c>
      <c r="C114" s="1490"/>
    </row>
  </sheetData>
  <mergeCells count="33">
    <mergeCell ref="B114:C114"/>
    <mergeCell ref="E90:F90"/>
    <mergeCell ref="E103:F103"/>
    <mergeCell ref="E105:F105"/>
    <mergeCell ref="B99:C99"/>
    <mergeCell ref="B112:C112"/>
    <mergeCell ref="A11:A12"/>
    <mergeCell ref="J1:P2"/>
    <mergeCell ref="C79:H79"/>
    <mergeCell ref="K79:P79"/>
    <mergeCell ref="B10:H10"/>
    <mergeCell ref="J10:P10"/>
    <mergeCell ref="B11:B12"/>
    <mergeCell ref="D11:G11"/>
    <mergeCell ref="H11:H12"/>
    <mergeCell ref="J11:J12"/>
    <mergeCell ref="L11:O11"/>
    <mergeCell ref="P11:P12"/>
    <mergeCell ref="K11:K12"/>
    <mergeCell ref="J8:P8"/>
    <mergeCell ref="C11:C12"/>
    <mergeCell ref="B8:H8"/>
    <mergeCell ref="Q1:Q2"/>
    <mergeCell ref="B80:H80"/>
    <mergeCell ref="C81:H81"/>
    <mergeCell ref="K81:P81"/>
    <mergeCell ref="B76:H76"/>
    <mergeCell ref="J76:P76"/>
    <mergeCell ref="B77:B78"/>
    <mergeCell ref="C77:H78"/>
    <mergeCell ref="J77:J78"/>
    <mergeCell ref="K77:P78"/>
    <mergeCell ref="B1:I2"/>
  </mergeCells>
  <pageMargins left="0.70866141732283472" right="0.70866141732283472" top="0.51181102362204722" bottom="0.51181102362204722" header="0.24770833333333334" footer="0.31496062992125984"/>
  <pageSetup paperSize="9" scale="58" firstPageNumber="70" fitToHeight="0" orientation="landscape" useFirstPageNumber="1" verticalDpi="0" r:id="rId1"/>
  <headerFooter>
    <oddHeader>&amp;C&amp;"Times New Roman,Regular"&amp;P</oddHeader>
    <oddFooter>&amp;L&amp;"Times New Roman,Regular"&amp;F; Par priekšlikumiem likumprojekta „Par valsts budžetu 2015.gadam” un likumprojekta „Par vidēja termiņa budžeta ietvaru 2015., 2016. un 2017.gadam” izskatīšanai Saeimā otrajā lasījumā</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7"/>
  <sheetViews>
    <sheetView zoomScale="70" zoomScaleNormal="70" workbookViewId="0">
      <selection activeCell="J16" sqref="J16"/>
    </sheetView>
  </sheetViews>
  <sheetFormatPr defaultColWidth="9.140625" defaultRowHeight="12.75"/>
  <cols>
    <col min="1" max="1" width="6.5703125" style="122" customWidth="1"/>
    <col min="2" max="2" width="52.28515625" style="19" customWidth="1"/>
    <col min="3" max="4" width="13.140625" style="20" customWidth="1"/>
    <col min="5" max="5" width="51.42578125" style="8" customWidth="1"/>
    <col min="6" max="6" width="13.5703125" style="8" customWidth="1"/>
    <col min="7" max="7" width="13.42578125" style="8" customWidth="1"/>
    <col min="8" max="11" width="9.140625" style="46"/>
    <col min="12" max="12" width="10.28515625" style="46" bestFit="1" customWidth="1"/>
    <col min="13" max="16384" width="9.140625" style="46"/>
  </cols>
  <sheetData>
    <row r="1" spans="1:7" ht="13.15" customHeight="1">
      <c r="A1" s="69"/>
      <c r="B1" s="613"/>
      <c r="C1" s="1495" t="s">
        <v>74</v>
      </c>
      <c r="D1" s="1495" t="s">
        <v>30</v>
      </c>
      <c r="E1" s="613"/>
      <c r="F1" s="1495" t="s">
        <v>74</v>
      </c>
      <c r="G1" s="1495" t="s">
        <v>30</v>
      </c>
    </row>
    <row r="2" spans="1:7" ht="13.5" thickBot="1">
      <c r="A2" s="69"/>
      <c r="B2" s="614"/>
      <c r="C2" s="1462"/>
      <c r="D2" s="1462"/>
      <c r="E2" s="614"/>
      <c r="F2" s="1462"/>
      <c r="G2" s="1462"/>
    </row>
    <row r="3" spans="1:7" ht="14.45" customHeight="1">
      <c r="A3" s="615"/>
      <c r="B3" s="616"/>
      <c r="C3" s="616"/>
      <c r="D3" s="616"/>
      <c r="E3" s="617"/>
      <c r="F3" s="617"/>
      <c r="G3" s="617"/>
    </row>
    <row r="4" spans="1:7">
      <c r="A4" s="171"/>
      <c r="B4" s="171" t="s">
        <v>238</v>
      </c>
      <c r="C4" s="117"/>
      <c r="D4" s="117"/>
      <c r="E4" s="117"/>
      <c r="F4" s="117"/>
      <c r="G4" s="117"/>
    </row>
    <row r="5" spans="1:7" ht="13.5" thickBot="1">
      <c r="A5" s="171"/>
      <c r="B5" s="117"/>
      <c r="C5" s="117"/>
      <c r="D5" s="117"/>
      <c r="E5" s="117"/>
      <c r="F5" s="117"/>
      <c r="G5" s="117"/>
    </row>
    <row r="6" spans="1:7" ht="13.5">
      <c r="A6" s="450">
        <v>1</v>
      </c>
      <c r="B6" s="173"/>
      <c r="C6" s="618"/>
      <c r="D6" s="619"/>
      <c r="E6" s="173" t="s">
        <v>29</v>
      </c>
      <c r="F6" s="618"/>
      <c r="G6" s="619"/>
    </row>
    <row r="7" spans="1:7">
      <c r="A7" s="620"/>
      <c r="B7" s="315" t="s">
        <v>77</v>
      </c>
      <c r="C7" s="370"/>
      <c r="D7" s="371"/>
      <c r="E7" s="315" t="s">
        <v>22</v>
      </c>
      <c r="F7" s="370"/>
      <c r="G7" s="371"/>
    </row>
    <row r="8" spans="1:7">
      <c r="A8" s="620"/>
      <c r="B8" s="180" t="s">
        <v>354</v>
      </c>
      <c r="C8" s="328">
        <v>16037309</v>
      </c>
      <c r="D8" s="621">
        <v>29559</v>
      </c>
      <c r="E8" s="372" t="s">
        <v>252</v>
      </c>
      <c r="F8" s="334"/>
      <c r="G8" s="622"/>
    </row>
    <row r="9" spans="1:7">
      <c r="A9" s="620"/>
      <c r="B9" s="180"/>
      <c r="C9" s="328"/>
      <c r="D9" s="623"/>
      <c r="E9" s="116" t="s">
        <v>4</v>
      </c>
      <c r="F9" s="374">
        <v>35571795</v>
      </c>
      <c r="G9" s="624">
        <f>G11</f>
        <v>29559</v>
      </c>
    </row>
    <row r="10" spans="1:7">
      <c r="A10" s="620"/>
      <c r="B10" s="108"/>
      <c r="C10" s="327"/>
      <c r="D10" s="625"/>
      <c r="E10" s="108" t="s">
        <v>10</v>
      </c>
      <c r="F10" s="376">
        <v>35571795</v>
      </c>
      <c r="G10" s="626"/>
    </row>
    <row r="11" spans="1:7" ht="25.5">
      <c r="A11" s="620"/>
      <c r="B11" s="108"/>
      <c r="C11" s="327"/>
      <c r="D11" s="627"/>
      <c r="E11" s="109" t="s">
        <v>11</v>
      </c>
      <c r="F11" s="376">
        <v>35571795</v>
      </c>
      <c r="G11" s="628">
        <v>29559</v>
      </c>
    </row>
    <row r="12" spans="1:7">
      <c r="A12" s="620"/>
      <c r="B12" s="109"/>
      <c r="C12" s="327"/>
      <c r="D12" s="629"/>
      <c r="E12" s="116" t="s">
        <v>28</v>
      </c>
      <c r="F12" s="374">
        <v>35571795</v>
      </c>
      <c r="G12" s="628">
        <f>G13</f>
        <v>29559</v>
      </c>
    </row>
    <row r="13" spans="1:7">
      <c r="A13" s="620"/>
      <c r="B13" s="116"/>
      <c r="C13" s="326"/>
      <c r="D13" s="629"/>
      <c r="E13" s="108" t="s">
        <v>2</v>
      </c>
      <c r="F13" s="376">
        <v>35571795</v>
      </c>
      <c r="G13" s="630">
        <f>G14</f>
        <v>29559</v>
      </c>
    </row>
    <row r="14" spans="1:7">
      <c r="A14" s="620"/>
      <c r="B14" s="108"/>
      <c r="C14" s="327"/>
      <c r="D14" s="627"/>
      <c r="E14" s="109" t="s">
        <v>16</v>
      </c>
      <c r="F14" s="376">
        <v>35571795</v>
      </c>
      <c r="G14" s="628">
        <f>G15</f>
        <v>29559</v>
      </c>
    </row>
    <row r="15" spans="1:7" ht="13.5" thickBot="1">
      <c r="A15" s="620"/>
      <c r="B15" s="109"/>
      <c r="C15" s="327"/>
      <c r="D15" s="627"/>
      <c r="E15" s="109" t="s">
        <v>17</v>
      </c>
      <c r="F15" s="376">
        <v>35571795</v>
      </c>
      <c r="G15" s="628">
        <v>29559</v>
      </c>
    </row>
    <row r="16" spans="1:7" ht="319.5" customHeight="1" thickBot="1">
      <c r="A16" s="620"/>
      <c r="B16" s="1492" t="s">
        <v>355</v>
      </c>
      <c r="C16" s="1493"/>
      <c r="D16" s="1493"/>
      <c r="E16" s="1493"/>
      <c r="F16" s="1493"/>
      <c r="G16" s="1494"/>
    </row>
    <row r="17" spans="1:7">
      <c r="A17" s="631"/>
      <c r="B17" s="117"/>
      <c r="C17" s="117"/>
      <c r="D17" s="117"/>
      <c r="E17" s="117"/>
      <c r="F17" s="117"/>
      <c r="G17" s="117"/>
    </row>
    <row r="18" spans="1:7">
      <c r="A18" s="632"/>
      <c r="B18" s="171" t="s">
        <v>240</v>
      </c>
      <c r="C18" s="117"/>
      <c r="D18" s="117"/>
      <c r="E18" s="117"/>
      <c r="F18" s="117"/>
      <c r="G18" s="117"/>
    </row>
    <row r="19" spans="1:7" ht="13.5" thickBot="1">
      <c r="A19" s="632"/>
      <c r="B19" s="117"/>
      <c r="C19" s="117"/>
      <c r="D19" s="117"/>
      <c r="E19" s="117"/>
      <c r="F19" s="117"/>
      <c r="G19" s="117"/>
    </row>
    <row r="20" spans="1:7" ht="13.5">
      <c r="A20" s="450">
        <v>1</v>
      </c>
      <c r="B20" s="173"/>
      <c r="C20" s="618"/>
      <c r="D20" s="619"/>
      <c r="E20" s="173" t="s">
        <v>269</v>
      </c>
      <c r="F20" s="618"/>
      <c r="G20" s="619"/>
    </row>
    <row r="21" spans="1:7">
      <c r="A21" s="620"/>
      <c r="B21" s="315" t="s">
        <v>77</v>
      </c>
      <c r="C21" s="370"/>
      <c r="D21" s="371"/>
      <c r="E21" s="315" t="s">
        <v>67</v>
      </c>
      <c r="F21" s="370"/>
      <c r="G21" s="371"/>
    </row>
    <row r="22" spans="1:7">
      <c r="A22" s="620"/>
      <c r="B22" s="181"/>
      <c r="C22" s="328"/>
      <c r="D22" s="623"/>
      <c r="E22" s="382" t="s">
        <v>68</v>
      </c>
      <c r="F22" s="336"/>
      <c r="G22" s="371"/>
    </row>
    <row r="23" spans="1:7">
      <c r="A23" s="620"/>
      <c r="B23" s="181" t="s">
        <v>72</v>
      </c>
      <c r="C23" s="328"/>
      <c r="D23" s="623"/>
      <c r="E23" s="316" t="s">
        <v>72</v>
      </c>
      <c r="F23" s="317"/>
      <c r="G23" s="371"/>
    </row>
    <row r="24" spans="1:7">
      <c r="A24" s="620"/>
      <c r="B24" s="180" t="s">
        <v>354</v>
      </c>
      <c r="C24" s="328">
        <v>16037309</v>
      </c>
      <c r="D24" s="621">
        <v>29559</v>
      </c>
      <c r="E24" s="373" t="s">
        <v>4</v>
      </c>
      <c r="F24" s="633">
        <v>40422101</v>
      </c>
      <c r="G24" s="624">
        <v>29559</v>
      </c>
    </row>
    <row r="25" spans="1:7">
      <c r="A25" s="620"/>
      <c r="B25" s="108"/>
      <c r="C25" s="327"/>
      <c r="D25" s="625"/>
      <c r="E25" s="375" t="s">
        <v>10</v>
      </c>
      <c r="F25" s="378">
        <v>40422101</v>
      </c>
      <c r="G25" s="628">
        <v>29558</v>
      </c>
    </row>
    <row r="26" spans="1:7" ht="25.5">
      <c r="A26" s="620"/>
      <c r="B26" s="108"/>
      <c r="C26" s="327"/>
      <c r="D26" s="627"/>
      <c r="E26" s="377" t="s">
        <v>11</v>
      </c>
      <c r="F26" s="378">
        <v>40422101</v>
      </c>
      <c r="G26" s="628">
        <v>29559</v>
      </c>
    </row>
    <row r="27" spans="1:7">
      <c r="A27" s="620"/>
      <c r="B27" s="109"/>
      <c r="C27" s="327"/>
      <c r="D27" s="629"/>
      <c r="E27" s="373" t="s">
        <v>28</v>
      </c>
      <c r="F27" s="633">
        <v>40422101</v>
      </c>
      <c r="G27" s="628">
        <v>29559</v>
      </c>
    </row>
    <row r="28" spans="1:7">
      <c r="A28" s="620"/>
      <c r="B28" s="116"/>
      <c r="C28" s="326"/>
      <c r="D28" s="629"/>
      <c r="E28" s="375" t="s">
        <v>2</v>
      </c>
      <c r="F28" s="378">
        <v>40422101</v>
      </c>
      <c r="G28" s="630">
        <v>29559</v>
      </c>
    </row>
    <row r="29" spans="1:7">
      <c r="A29" s="620"/>
      <c r="B29" s="108"/>
      <c r="C29" s="327"/>
      <c r="D29" s="627"/>
      <c r="E29" s="377" t="s">
        <v>16</v>
      </c>
      <c r="F29" s="378">
        <v>40422101</v>
      </c>
      <c r="G29" s="628">
        <v>29559</v>
      </c>
    </row>
    <row r="30" spans="1:7">
      <c r="A30" s="620"/>
      <c r="B30" s="109"/>
      <c r="C30" s="327"/>
      <c r="D30" s="627"/>
      <c r="E30" s="379" t="s">
        <v>17</v>
      </c>
      <c r="F30" s="378">
        <v>40422101</v>
      </c>
      <c r="G30" s="628">
        <v>29559</v>
      </c>
    </row>
    <row r="31" spans="1:7">
      <c r="A31" s="172"/>
      <c r="B31" s="316" t="s">
        <v>73</v>
      </c>
      <c r="C31" s="336"/>
      <c r="D31" s="371"/>
      <c r="E31" s="316" t="s">
        <v>73</v>
      </c>
      <c r="F31" s="317"/>
      <c r="G31" s="634"/>
    </row>
    <row r="32" spans="1:7">
      <c r="A32" s="172"/>
      <c r="B32" s="180" t="s">
        <v>354</v>
      </c>
      <c r="C32" s="328">
        <v>16497666</v>
      </c>
      <c r="D32" s="621">
        <v>381058</v>
      </c>
      <c r="E32" s="373" t="s">
        <v>4</v>
      </c>
      <c r="F32" s="318">
        <v>83294805</v>
      </c>
      <c r="G32" s="635">
        <v>381058</v>
      </c>
    </row>
    <row r="33" spans="1:7">
      <c r="A33" s="172"/>
      <c r="B33" s="108"/>
      <c r="C33" s="327"/>
      <c r="D33" s="625"/>
      <c r="E33" s="375" t="s">
        <v>10</v>
      </c>
      <c r="F33" s="329">
        <v>83294805</v>
      </c>
      <c r="G33" s="636">
        <v>381058</v>
      </c>
    </row>
    <row r="34" spans="1:7" ht="25.5">
      <c r="A34" s="172"/>
      <c r="B34" s="108"/>
      <c r="C34" s="327"/>
      <c r="D34" s="627"/>
      <c r="E34" s="377" t="s">
        <v>11</v>
      </c>
      <c r="F34" s="329">
        <v>83294805</v>
      </c>
      <c r="G34" s="636">
        <v>381058</v>
      </c>
    </row>
    <row r="35" spans="1:7">
      <c r="A35" s="172"/>
      <c r="B35" s="109"/>
      <c r="C35" s="327"/>
      <c r="D35" s="629"/>
      <c r="E35" s="373" t="s">
        <v>28</v>
      </c>
      <c r="F35" s="318">
        <v>83294805</v>
      </c>
      <c r="G35" s="635">
        <v>381058</v>
      </c>
    </row>
    <row r="36" spans="1:7">
      <c r="A36" s="172"/>
      <c r="B36" s="116"/>
      <c r="C36" s="326"/>
      <c r="D36" s="629"/>
      <c r="E36" s="375" t="s">
        <v>2</v>
      </c>
      <c r="F36" s="329">
        <v>83294805</v>
      </c>
      <c r="G36" s="636">
        <v>381058</v>
      </c>
    </row>
    <row r="37" spans="1:7">
      <c r="A37" s="172"/>
      <c r="B37" s="108"/>
      <c r="C37" s="327"/>
      <c r="D37" s="627"/>
      <c r="E37" s="377" t="s">
        <v>16</v>
      </c>
      <c r="F37" s="329">
        <v>83294805</v>
      </c>
      <c r="G37" s="636">
        <v>381058</v>
      </c>
    </row>
    <row r="38" spans="1:7">
      <c r="A38" s="172"/>
      <c r="B38" s="109"/>
      <c r="C38" s="327"/>
      <c r="D38" s="627"/>
      <c r="E38" s="379" t="s">
        <v>17</v>
      </c>
      <c r="F38" s="329">
        <v>83294805</v>
      </c>
      <c r="G38" s="636">
        <v>381058</v>
      </c>
    </row>
    <row r="39" spans="1:7">
      <c r="A39" s="172"/>
      <c r="B39" s="316" t="s">
        <v>239</v>
      </c>
      <c r="C39" s="336"/>
      <c r="D39" s="371"/>
      <c r="E39" s="316" t="s">
        <v>239</v>
      </c>
      <c r="F39" s="317"/>
      <c r="G39" s="634"/>
    </row>
    <row r="40" spans="1:7">
      <c r="A40" s="172"/>
      <c r="B40" s="180" t="s">
        <v>354</v>
      </c>
      <c r="C40" s="328">
        <v>16964498</v>
      </c>
      <c r="D40" s="621">
        <v>-1970561</v>
      </c>
      <c r="E40" s="373" t="s">
        <v>4</v>
      </c>
      <c r="F40" s="374">
        <v>39840411</v>
      </c>
      <c r="G40" s="635">
        <v>-1970561</v>
      </c>
    </row>
    <row r="41" spans="1:7">
      <c r="A41" s="172"/>
      <c r="B41" s="108"/>
      <c r="C41" s="327"/>
      <c r="D41" s="625"/>
      <c r="E41" s="375" t="s">
        <v>10</v>
      </c>
      <c r="F41" s="376">
        <v>39840411</v>
      </c>
      <c r="G41" s="636">
        <v>-1970561</v>
      </c>
    </row>
    <row r="42" spans="1:7" ht="25.5">
      <c r="A42" s="172"/>
      <c r="B42" s="108"/>
      <c r="C42" s="327"/>
      <c r="D42" s="627"/>
      <c r="E42" s="377" t="s">
        <v>11</v>
      </c>
      <c r="F42" s="376">
        <v>39840411</v>
      </c>
      <c r="G42" s="636">
        <v>-1970561</v>
      </c>
    </row>
    <row r="43" spans="1:7">
      <c r="A43" s="172"/>
      <c r="B43" s="109"/>
      <c r="C43" s="327"/>
      <c r="D43" s="629"/>
      <c r="E43" s="373" t="s">
        <v>28</v>
      </c>
      <c r="F43" s="374">
        <v>39840411</v>
      </c>
      <c r="G43" s="635">
        <v>-1970561</v>
      </c>
    </row>
    <row r="44" spans="1:7">
      <c r="A44" s="172"/>
      <c r="B44" s="116"/>
      <c r="C44" s="326"/>
      <c r="D44" s="629"/>
      <c r="E44" s="375" t="s">
        <v>2</v>
      </c>
      <c r="F44" s="376">
        <v>39840411</v>
      </c>
      <c r="G44" s="636">
        <v>-1970561</v>
      </c>
    </row>
    <row r="45" spans="1:7">
      <c r="A45" s="172"/>
      <c r="B45" s="108"/>
      <c r="C45" s="327"/>
      <c r="D45" s="627"/>
      <c r="E45" s="377" t="s">
        <v>16</v>
      </c>
      <c r="F45" s="376">
        <v>39840411</v>
      </c>
      <c r="G45" s="636">
        <v>-1970561</v>
      </c>
    </row>
    <row r="46" spans="1:7" ht="13.5" thickBot="1">
      <c r="A46" s="172"/>
      <c r="B46" s="109"/>
      <c r="C46" s="327"/>
      <c r="D46" s="627"/>
      <c r="E46" s="637" t="s">
        <v>17</v>
      </c>
      <c r="F46" s="380">
        <v>39840411</v>
      </c>
      <c r="G46" s="638">
        <v>-1970561</v>
      </c>
    </row>
    <row r="47" spans="1:7" ht="319.5" customHeight="1" thickBot="1">
      <c r="A47" s="620"/>
      <c r="B47" s="1492" t="s">
        <v>355</v>
      </c>
      <c r="C47" s="1493"/>
      <c r="D47" s="1493"/>
      <c r="E47" s="1493"/>
      <c r="F47" s="1493"/>
      <c r="G47" s="1494"/>
    </row>
  </sheetData>
  <mergeCells count="6">
    <mergeCell ref="B47:G47"/>
    <mergeCell ref="C1:C2"/>
    <mergeCell ref="D1:D2"/>
    <mergeCell ref="F1:F2"/>
    <mergeCell ref="G1:G2"/>
    <mergeCell ref="B16:G16"/>
  </mergeCells>
  <pageMargins left="0.19685039370078741" right="0.15748031496062992" top="0.31496062992125984" bottom="0.35433070866141736" header="0.19685039370078741" footer="0"/>
  <pageSetup paperSize="9" scale="80" orientation="landscape" r:id="rId1"/>
  <headerFooter alignWithMargins="0">
    <oddFooter>&amp;L&amp;"Arial,Slīpraksts"&amp;8&amp;F&amp;C&amp;P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6"/>
  <sheetViews>
    <sheetView tabSelected="1" view="pageLayout" zoomScaleNormal="70" workbookViewId="0">
      <selection activeCell="E17" sqref="E17"/>
    </sheetView>
  </sheetViews>
  <sheetFormatPr defaultRowHeight="12.75"/>
  <cols>
    <col min="1" max="1" width="6.28515625" style="63" customWidth="1"/>
    <col min="2" max="2" width="53" style="37" customWidth="1"/>
    <col min="3" max="3" width="16" style="37" customWidth="1"/>
    <col min="4" max="4" width="14.85546875" style="37" customWidth="1"/>
    <col min="5" max="5" width="47.42578125" style="37" customWidth="1"/>
    <col min="6" max="6" width="14" style="37" customWidth="1"/>
    <col min="7" max="7" width="14.28515625" style="37" customWidth="1"/>
    <col min="8" max="8" width="18.140625" style="250" customWidth="1"/>
    <col min="9" max="9" width="10.85546875" bestFit="1" customWidth="1"/>
    <col min="10" max="11" width="11.140625" customWidth="1"/>
    <col min="12" max="12" width="13.42578125" customWidth="1"/>
  </cols>
  <sheetData>
    <row r="1" spans="1:8">
      <c r="A1" s="69"/>
      <c r="B1" s="44"/>
      <c r="C1" s="1375" t="s">
        <v>74</v>
      </c>
      <c r="D1" s="1375" t="s">
        <v>30</v>
      </c>
      <c r="E1" s="66"/>
      <c r="F1" s="1375" t="s">
        <v>74</v>
      </c>
      <c r="G1" s="1375" t="s">
        <v>30</v>
      </c>
      <c r="H1" s="1373" t="s">
        <v>38</v>
      </c>
    </row>
    <row r="2" spans="1:8" ht="13.5" thickBot="1">
      <c r="A2" s="69"/>
      <c r="B2" s="45"/>
      <c r="C2" s="1376"/>
      <c r="D2" s="1376"/>
      <c r="E2" s="67"/>
      <c r="F2" s="1376"/>
      <c r="G2" s="1376"/>
      <c r="H2" s="1374"/>
    </row>
    <row r="3" spans="1:8" ht="40.5">
      <c r="A3" s="60"/>
      <c r="B3" s="1318" t="s">
        <v>509</v>
      </c>
      <c r="C3" s="59"/>
      <c r="D3" s="61"/>
      <c r="E3" s="40"/>
      <c r="F3" s="34"/>
      <c r="G3" s="61"/>
      <c r="H3" s="214"/>
    </row>
    <row r="4" spans="1:8" s="278" customFormat="1">
      <c r="A4" s="60"/>
      <c r="B4" s="98"/>
      <c r="C4" s="59"/>
      <c r="D4" s="61"/>
      <c r="E4" s="40"/>
      <c r="F4" s="34"/>
      <c r="G4" s="61"/>
      <c r="H4" s="214"/>
    </row>
    <row r="5" spans="1:8" s="278" customFormat="1">
      <c r="A5" s="60"/>
      <c r="B5" s="22" t="s">
        <v>41</v>
      </c>
      <c r="C5" s="333"/>
      <c r="D5" s="333"/>
      <c r="E5" s="68"/>
      <c r="F5" s="610"/>
      <c r="G5" s="610"/>
      <c r="H5" s="119"/>
    </row>
    <row r="6" spans="1:8" s="278" customFormat="1">
      <c r="A6" s="60"/>
      <c r="B6" s="530" t="s">
        <v>42</v>
      </c>
      <c r="C6" s="641"/>
      <c r="D6" s="640"/>
      <c r="E6" s="530"/>
      <c r="F6" s="641"/>
      <c r="G6" s="640"/>
      <c r="H6" s="215"/>
    </row>
    <row r="7" spans="1:8" s="278" customFormat="1">
      <c r="A7" s="122"/>
      <c r="B7" s="639" t="s">
        <v>78</v>
      </c>
      <c r="C7" s="611">
        <v>-217960980</v>
      </c>
      <c r="D7" s="640">
        <f>'08'!D10+'11'!D7+'13'!D7+'14'!D7+'15'!D7+'18_pb'!D7+'19'!D7+'21'!D7+'29'!D7+'62'!D7+D15</f>
        <v>587768</v>
      </c>
      <c r="E7" s="639"/>
      <c r="F7" s="611"/>
      <c r="G7" s="640"/>
      <c r="H7" s="215"/>
    </row>
    <row r="8" spans="1:8" s="278" customFormat="1">
      <c r="A8" s="60"/>
      <c r="B8" s="639" t="s">
        <v>253</v>
      </c>
      <c r="C8" s="611">
        <v>-270786819</v>
      </c>
      <c r="D8" s="640">
        <f>'08'!D11+'11'!D8+'13'!D8+'14'!D8+'15'!D8+'18_pb'!D8+'19'!D8+'21'!D8+'29'!D8+'62'!D8+D16</f>
        <v>5604882</v>
      </c>
      <c r="E8" s="639"/>
      <c r="F8" s="611"/>
      <c r="G8" s="640"/>
      <c r="H8" s="215"/>
    </row>
    <row r="9" spans="1:8" s="278" customFormat="1">
      <c r="A9" s="60"/>
      <c r="B9" s="639" t="s">
        <v>375</v>
      </c>
      <c r="C9" s="611">
        <v>-171873109</v>
      </c>
      <c r="D9" s="640">
        <f>'08'!D12+'11'!D9+'13'!D9+'14'!D9+'15'!D9+'18_pb'!D9+'19'!D9+'21'!D9+'29'!D9+'62'!D9+D17</f>
        <v>4916683</v>
      </c>
      <c r="E9" s="639"/>
      <c r="F9" s="611"/>
      <c r="G9" s="640"/>
      <c r="H9" s="215"/>
    </row>
    <row r="10" spans="1:8" s="278" customFormat="1">
      <c r="A10" s="60"/>
      <c r="B10" s="40"/>
      <c r="C10" s="59"/>
      <c r="D10" s="61"/>
      <c r="E10" s="40"/>
      <c r="F10" s="34"/>
      <c r="G10" s="61"/>
      <c r="H10" s="214"/>
    </row>
    <row r="11" spans="1:8" s="278" customFormat="1">
      <c r="A11" s="63"/>
      <c r="B11" s="182"/>
      <c r="C11" s="459"/>
      <c r="D11" s="1210"/>
      <c r="E11" s="182"/>
      <c r="F11" s="459"/>
      <c r="G11" s="188"/>
      <c r="H11" s="250"/>
    </row>
    <row r="12" spans="1:8" s="278" customFormat="1">
      <c r="A12" s="63"/>
      <c r="B12" s="1277" t="s">
        <v>508</v>
      </c>
      <c r="C12" s="1207"/>
      <c r="D12" s="1209"/>
      <c r="E12" s="1208"/>
      <c r="F12" s="1207"/>
      <c r="G12" s="1207"/>
      <c r="H12" s="250"/>
    </row>
    <row r="13" spans="1:8" s="278" customFormat="1">
      <c r="A13" s="63"/>
      <c r="B13" s="1208"/>
      <c r="C13" s="1207"/>
      <c r="D13" s="1209"/>
      <c r="E13" s="1208"/>
      <c r="F13" s="1207"/>
      <c r="G13" s="1207"/>
      <c r="H13" s="250"/>
    </row>
    <row r="14" spans="1:8">
      <c r="B14" s="189" t="s">
        <v>507</v>
      </c>
      <c r="C14" s="71"/>
      <c r="D14" s="71"/>
    </row>
    <row r="15" spans="1:8">
      <c r="B15" s="1208" t="s">
        <v>78</v>
      </c>
      <c r="C15" s="458"/>
      <c r="D15" s="71">
        <f>D31</f>
        <v>583859</v>
      </c>
    </row>
    <row r="16" spans="1:8">
      <c r="B16" s="1208" t="s">
        <v>253</v>
      </c>
      <c r="C16" s="458"/>
      <c r="D16" s="71">
        <f>D33</f>
        <v>5572347</v>
      </c>
    </row>
    <row r="17" spans="1:8">
      <c r="B17" s="1208" t="s">
        <v>375</v>
      </c>
      <c r="C17" s="71"/>
      <c r="D17" s="71">
        <f>D35</f>
        <v>4680824</v>
      </c>
    </row>
    <row r="19" spans="1:8">
      <c r="A19" s="1029"/>
      <c r="B19" s="106" t="s">
        <v>374</v>
      </c>
      <c r="C19" s="591"/>
      <c r="D19" s="591"/>
    </row>
    <row r="20" spans="1:8" ht="13.5" thickBot="1">
      <c r="A20" s="1029"/>
      <c r="B20" s="106"/>
      <c r="C20" s="591"/>
      <c r="D20" s="591"/>
    </row>
    <row r="21" spans="1:8" ht="13.5">
      <c r="A21" s="448">
        <v>1</v>
      </c>
      <c r="B21" s="881" t="s">
        <v>88</v>
      </c>
      <c r="C21" s="882"/>
      <c r="D21" s="883"/>
      <c r="H21" s="250" t="s">
        <v>31</v>
      </c>
    </row>
    <row r="22" spans="1:8">
      <c r="A22" s="113"/>
      <c r="B22" s="1153" t="s">
        <v>77</v>
      </c>
      <c r="C22" s="1154"/>
      <c r="D22" s="1155"/>
    </row>
    <row r="23" spans="1:8" ht="13.5" thickBot="1">
      <c r="A23" s="113"/>
      <c r="B23" s="1156" t="s">
        <v>425</v>
      </c>
      <c r="C23" s="1157">
        <v>1069202111</v>
      </c>
      <c r="D23" s="1158">
        <v>583859</v>
      </c>
    </row>
    <row r="24" spans="1:8" ht="44.25" customHeight="1" thickBot="1">
      <c r="A24" s="113"/>
      <c r="B24" s="1370" t="s">
        <v>515</v>
      </c>
      <c r="C24" s="1371"/>
      <c r="D24" s="1372"/>
    </row>
    <row r="25" spans="1:8">
      <c r="A25" s="113"/>
      <c r="B25" s="76"/>
      <c r="C25" s="76"/>
      <c r="D25" s="76"/>
    </row>
    <row r="26" spans="1:8">
      <c r="A26" s="113"/>
      <c r="B26" s="106" t="s">
        <v>373</v>
      </c>
      <c r="C26" s="76"/>
      <c r="D26" s="76"/>
    </row>
    <row r="27" spans="1:8" ht="13.5" thickBot="1">
      <c r="A27" s="113"/>
      <c r="B27" s="76"/>
      <c r="C27" s="76"/>
      <c r="D27" s="76"/>
    </row>
    <row r="28" spans="1:8" ht="13.5">
      <c r="A28" s="113">
        <f>A21</f>
        <v>1</v>
      </c>
      <c r="B28" s="1159" t="s">
        <v>88</v>
      </c>
      <c r="C28" s="882"/>
      <c r="D28" s="1160"/>
      <c r="H28" s="250" t="s">
        <v>31</v>
      </c>
    </row>
    <row r="29" spans="1:8">
      <c r="A29" s="113"/>
      <c r="B29" s="1161" t="s">
        <v>77</v>
      </c>
      <c r="C29" s="802"/>
      <c r="D29" s="804"/>
    </row>
    <row r="30" spans="1:8">
      <c r="A30" s="1029"/>
      <c r="B30" s="1162" t="s">
        <v>73</v>
      </c>
      <c r="C30" s="802"/>
      <c r="D30" s="804"/>
    </row>
    <row r="31" spans="1:8">
      <c r="A31" s="1029"/>
      <c r="B31" s="1163" t="s">
        <v>426</v>
      </c>
      <c r="C31" s="1164">
        <v>1069202111</v>
      </c>
      <c r="D31" s="1165">
        <v>583859</v>
      </c>
    </row>
    <row r="32" spans="1:8">
      <c r="A32" s="1029"/>
      <c r="B32" s="1162" t="s">
        <v>239</v>
      </c>
      <c r="C32" s="802"/>
      <c r="D32" s="804"/>
    </row>
    <row r="33" spans="1:4">
      <c r="A33" s="1029"/>
      <c r="B33" s="1163" t="s">
        <v>425</v>
      </c>
      <c r="C33" s="802">
        <v>956382779</v>
      </c>
      <c r="D33" s="804">
        <v>5572347</v>
      </c>
    </row>
    <row r="34" spans="1:4">
      <c r="A34" s="1029"/>
      <c r="B34" s="1162" t="s">
        <v>371</v>
      </c>
      <c r="C34" s="802"/>
      <c r="D34" s="804"/>
    </row>
    <row r="35" spans="1:4" ht="13.5" thickBot="1">
      <c r="A35" s="1029"/>
      <c r="B35" s="1166" t="s">
        <v>426</v>
      </c>
      <c r="C35" s="1167">
        <v>819327738</v>
      </c>
      <c r="D35" s="843">
        <v>4680824</v>
      </c>
    </row>
    <row r="36" spans="1:4" ht="46.5" customHeight="1" thickBot="1">
      <c r="A36" s="1029"/>
      <c r="B36" s="1370" t="s">
        <v>515</v>
      </c>
      <c r="C36" s="1371"/>
      <c r="D36" s="1372"/>
    </row>
  </sheetData>
  <mergeCells count="7">
    <mergeCell ref="B36:D36"/>
    <mergeCell ref="B24:D24"/>
    <mergeCell ref="H1:H2"/>
    <mergeCell ref="C1:C2"/>
    <mergeCell ref="D1:D2"/>
    <mergeCell ref="F1:F2"/>
    <mergeCell ref="G1:G2"/>
  </mergeCells>
  <pageMargins left="0.51181102362204722" right="0.43307086614173229" top="0.59055118110236227" bottom="0.6692913385826772" header="0.31496062992125984" footer="0.31496062992125984"/>
  <pageSetup paperSize="9" scale="75" orientation="landscape" r:id="rId1"/>
  <headerFooter>
    <oddHeader>&amp;C&amp;"Times New Roman,Regular"&amp;P</oddHeader>
    <oddFooter>&amp;L&amp;"Times New Roman,Regular"&amp;F; Par priekšlikumiem likumprojekta „Par valsts budžetu 2015.gadam” un likumprojekta „Par vidēja termiņa budžeta ietvaru 2015., 2016. un 2017.gadam” izskatīšanai Saeimā otrajā lasījumā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85"/>
  <sheetViews>
    <sheetView view="pageLayout" zoomScaleNormal="80" workbookViewId="0">
      <selection activeCell="B26" sqref="B26"/>
    </sheetView>
  </sheetViews>
  <sheetFormatPr defaultColWidth="9.140625" defaultRowHeight="12.75"/>
  <cols>
    <col min="1" max="1" width="6.28515625" style="63" customWidth="1"/>
    <col min="2" max="2" width="53" style="37" customWidth="1"/>
    <col min="3" max="3" width="16" style="37" customWidth="1"/>
    <col min="4" max="4" width="14.85546875" style="37" customWidth="1"/>
    <col min="5" max="5" width="47.42578125" style="37" customWidth="1"/>
    <col min="6" max="6" width="14" style="37" customWidth="1"/>
    <col min="7" max="7" width="14.28515625" style="37" customWidth="1"/>
    <col min="8" max="8" width="19.28515625" style="250" customWidth="1"/>
    <col min="9" max="16384" width="9.140625" style="62"/>
  </cols>
  <sheetData>
    <row r="1" spans="1:8" s="58" customFormat="1" ht="13.15" customHeight="1">
      <c r="A1" s="69"/>
      <c r="B1" s="44"/>
      <c r="C1" s="1375" t="s">
        <v>74</v>
      </c>
      <c r="D1" s="1375" t="s">
        <v>30</v>
      </c>
      <c r="E1" s="66"/>
      <c r="F1" s="1375" t="s">
        <v>74</v>
      </c>
      <c r="G1" s="1375" t="s">
        <v>30</v>
      </c>
      <c r="H1" s="1373" t="s">
        <v>38</v>
      </c>
    </row>
    <row r="2" spans="1:8" s="58" customFormat="1" ht="13.5" thickBot="1">
      <c r="A2" s="69"/>
      <c r="B2" s="45"/>
      <c r="C2" s="1376"/>
      <c r="D2" s="1376"/>
      <c r="E2" s="67"/>
      <c r="F2" s="1376"/>
      <c r="G2" s="1376"/>
      <c r="H2" s="1374"/>
    </row>
    <row r="3" spans="1:8" s="37" customFormat="1" ht="13.5">
      <c r="A3" s="60"/>
      <c r="B3" s="1278" t="s">
        <v>493</v>
      </c>
      <c r="C3" s="59"/>
      <c r="D3" s="61"/>
      <c r="E3" s="40"/>
      <c r="F3" s="34"/>
      <c r="G3" s="61"/>
      <c r="H3" s="214"/>
    </row>
    <row r="4" spans="1:8" s="37" customFormat="1">
      <c r="A4" s="60"/>
      <c r="B4" s="40" t="s">
        <v>516</v>
      </c>
      <c r="C4" s="59"/>
      <c r="D4" s="61"/>
      <c r="E4" s="40"/>
      <c r="F4" s="34"/>
      <c r="G4" s="61"/>
      <c r="H4" s="214"/>
    </row>
    <row r="5" spans="1:8" s="37" customFormat="1" ht="13.5">
      <c r="A5" s="60"/>
      <c r="B5" s="1278" t="s">
        <v>510</v>
      </c>
      <c r="C5" s="59"/>
      <c r="D5" s="61"/>
      <c r="E5" s="40"/>
      <c r="F5" s="34"/>
      <c r="G5" s="61"/>
      <c r="H5" s="214"/>
    </row>
    <row r="6" spans="1:8" s="37" customFormat="1">
      <c r="A6" s="60"/>
      <c r="B6" s="40"/>
      <c r="C6" s="59"/>
      <c r="D6" s="61"/>
      <c r="E6" s="40"/>
      <c r="F6" s="34"/>
      <c r="G6" s="61"/>
      <c r="H6" s="214"/>
    </row>
    <row r="7" spans="1:8" s="37" customFormat="1">
      <c r="A7" s="60"/>
      <c r="B7" s="123" t="s">
        <v>63</v>
      </c>
      <c r="C7" s="59"/>
      <c r="D7" s="61"/>
      <c r="E7" s="40"/>
      <c r="F7" s="34"/>
      <c r="G7" s="61"/>
      <c r="H7" s="214"/>
    </row>
    <row r="8" spans="1:8" s="7" customFormat="1">
      <c r="A8" s="87"/>
      <c r="B8" s="22" t="s">
        <v>41</v>
      </c>
      <c r="C8" s="20"/>
      <c r="D8" s="35"/>
      <c r="E8" s="68"/>
      <c r="F8" s="9"/>
      <c r="G8" s="9"/>
      <c r="H8" s="214"/>
    </row>
    <row r="9" spans="1:8" s="7" customFormat="1">
      <c r="A9" s="87"/>
      <c r="B9" s="6" t="s">
        <v>42</v>
      </c>
      <c r="C9" s="95"/>
      <c r="D9" s="97"/>
      <c r="E9" s="6"/>
      <c r="F9" s="95"/>
      <c r="G9" s="9"/>
      <c r="H9" s="214"/>
    </row>
    <row r="10" spans="1:8" s="7" customFormat="1">
      <c r="A10" s="87"/>
      <c r="B10" s="182" t="s">
        <v>78</v>
      </c>
      <c r="C10" s="455">
        <v>-217960980</v>
      </c>
      <c r="D10" s="43"/>
      <c r="E10" s="182"/>
      <c r="F10" s="455"/>
      <c r="G10" s="9"/>
      <c r="H10" s="214"/>
    </row>
    <row r="11" spans="1:8" s="7" customFormat="1">
      <c r="A11" s="87"/>
      <c r="B11" s="182" t="s">
        <v>253</v>
      </c>
      <c r="C11" s="455">
        <v>-270786819</v>
      </c>
      <c r="D11" s="43"/>
      <c r="E11" s="182"/>
      <c r="F11" s="455"/>
      <c r="G11" s="9"/>
      <c r="H11" s="214"/>
    </row>
    <row r="12" spans="1:8" s="7" customFormat="1">
      <c r="A12" s="1275"/>
      <c r="B12" s="182" t="s">
        <v>375</v>
      </c>
      <c r="C12" s="455">
        <v>-171873109</v>
      </c>
      <c r="D12" s="43"/>
      <c r="E12" s="182"/>
      <c r="F12" s="455"/>
      <c r="G12" s="9"/>
      <c r="H12" s="214"/>
    </row>
    <row r="13" spans="1:8" s="7" customFormat="1" ht="54.75" customHeight="1">
      <c r="A13" s="87"/>
      <c r="B13" s="23" t="s">
        <v>79</v>
      </c>
      <c r="C13" s="457"/>
      <c r="D13" s="43"/>
      <c r="E13" s="23" t="s">
        <v>486</v>
      </c>
      <c r="F13" s="457"/>
      <c r="G13" s="37"/>
      <c r="H13" s="214"/>
    </row>
    <row r="14" spans="1:8" s="7" customFormat="1">
      <c r="A14" s="87"/>
      <c r="B14" s="182" t="s">
        <v>78</v>
      </c>
      <c r="C14" s="458">
        <v>143925608</v>
      </c>
      <c r="D14" s="43">
        <f>D132</f>
        <v>-6471842</v>
      </c>
      <c r="E14" s="182" t="s">
        <v>78</v>
      </c>
      <c r="F14" s="458"/>
      <c r="G14" s="43">
        <f>G26</f>
        <v>6471842</v>
      </c>
      <c r="H14" s="214"/>
    </row>
    <row r="15" spans="1:8" s="7" customFormat="1">
      <c r="A15" s="87"/>
      <c r="B15" s="182" t="s">
        <v>253</v>
      </c>
      <c r="C15" s="458">
        <v>898162977</v>
      </c>
      <c r="D15" s="43">
        <f>D155</f>
        <v>-6604281</v>
      </c>
      <c r="E15" s="182" t="s">
        <v>253</v>
      </c>
      <c r="F15" s="458"/>
      <c r="G15" s="599">
        <f>G156</f>
        <v>6604281</v>
      </c>
      <c r="H15" s="214"/>
    </row>
    <row r="16" spans="1:8" s="7" customFormat="1">
      <c r="A16" s="87"/>
      <c r="B16" s="182" t="s">
        <v>375</v>
      </c>
      <c r="C16" s="458">
        <v>971648773</v>
      </c>
      <c r="D16" s="43">
        <f>D168</f>
        <v>-6739369</v>
      </c>
      <c r="E16" s="182" t="s">
        <v>375</v>
      </c>
      <c r="F16" s="458"/>
      <c r="G16" s="599">
        <f>G169</f>
        <v>6739369</v>
      </c>
      <c r="H16" s="214"/>
    </row>
    <row r="19" spans="1:8" s="46" customFormat="1">
      <c r="A19" s="106"/>
      <c r="B19" s="106" t="s">
        <v>374</v>
      </c>
      <c r="C19" s="591"/>
      <c r="D19" s="591"/>
      <c r="E19" s="194"/>
      <c r="F19" s="591"/>
      <c r="G19" s="591"/>
      <c r="H19" s="183"/>
    </row>
    <row r="20" spans="1:8" s="46" customFormat="1" ht="13.5" thickBot="1">
      <c r="A20" s="101"/>
      <c r="B20" s="1206"/>
      <c r="C20" s="253"/>
      <c r="D20" s="253"/>
      <c r="E20" s="101"/>
      <c r="F20" s="131"/>
      <c r="G20" s="131"/>
      <c r="H20" s="183"/>
    </row>
    <row r="21" spans="1:8" s="46" customFormat="1" ht="27.75" customHeight="1" thickBot="1">
      <c r="A21" s="447">
        <f>kos_izd!A21+1</f>
        <v>2</v>
      </c>
      <c r="B21" s="1320" t="s">
        <v>344</v>
      </c>
      <c r="C21" s="1319"/>
      <c r="D21" s="957"/>
      <c r="E21" s="958" t="s">
        <v>90</v>
      </c>
      <c r="F21" s="959"/>
      <c r="G21" s="960"/>
      <c r="H21" s="184" t="s">
        <v>31</v>
      </c>
    </row>
    <row r="22" spans="1:8" s="46" customFormat="1">
      <c r="A22" s="101"/>
      <c r="B22" s="961" t="s">
        <v>22</v>
      </c>
      <c r="C22" s="962"/>
      <c r="D22" s="963"/>
      <c r="E22" s="964" t="s">
        <v>22</v>
      </c>
      <c r="F22" s="965"/>
      <c r="G22" s="800"/>
      <c r="H22" s="183"/>
    </row>
    <row r="23" spans="1:8" s="46" customFormat="1" ht="36.75" customHeight="1">
      <c r="A23" s="101"/>
      <c r="B23" s="1211" t="s">
        <v>345</v>
      </c>
      <c r="C23" s="1212"/>
      <c r="D23" s="1213"/>
      <c r="E23" s="1214" t="s">
        <v>421</v>
      </c>
      <c r="F23" s="1215"/>
      <c r="G23" s="1216"/>
      <c r="H23" s="183"/>
    </row>
    <row r="24" spans="1:8" s="46" customFormat="1">
      <c r="A24" s="101"/>
      <c r="B24" s="1116" t="s">
        <v>346</v>
      </c>
      <c r="C24" s="806">
        <f t="shared" ref="C24:D27" si="0">C25</f>
        <v>143925608</v>
      </c>
      <c r="D24" s="807">
        <f t="shared" si="0"/>
        <v>-6471842</v>
      </c>
      <c r="E24" s="966" t="s">
        <v>4</v>
      </c>
      <c r="F24" s="967">
        <v>0</v>
      </c>
      <c r="G24" s="808">
        <f>G25</f>
        <v>6471842</v>
      </c>
      <c r="H24" s="183"/>
    </row>
    <row r="25" spans="1:8" s="46" customFormat="1" ht="12" customHeight="1">
      <c r="A25" s="101"/>
      <c r="B25" s="1117" t="s">
        <v>10</v>
      </c>
      <c r="C25" s="810">
        <f t="shared" si="0"/>
        <v>143925608</v>
      </c>
      <c r="D25" s="803">
        <f t="shared" si="0"/>
        <v>-6471842</v>
      </c>
      <c r="E25" s="968" t="s">
        <v>10</v>
      </c>
      <c r="F25" s="969">
        <v>0</v>
      </c>
      <c r="G25" s="804">
        <f>G26</f>
        <v>6471842</v>
      </c>
      <c r="H25" s="183"/>
    </row>
    <row r="26" spans="1:8" s="46" customFormat="1" ht="25.5">
      <c r="A26" s="101"/>
      <c r="B26" s="1118" t="s">
        <v>11</v>
      </c>
      <c r="C26" s="810">
        <f t="shared" si="0"/>
        <v>143925608</v>
      </c>
      <c r="D26" s="803">
        <v>-6471842</v>
      </c>
      <c r="E26" s="970" t="s">
        <v>11</v>
      </c>
      <c r="F26" s="969">
        <v>0</v>
      </c>
      <c r="G26" s="804">
        <v>6471842</v>
      </c>
      <c r="H26" s="183"/>
    </row>
    <row r="27" spans="1:8" s="46" customFormat="1">
      <c r="A27" s="101"/>
      <c r="B27" s="1116" t="s">
        <v>1</v>
      </c>
      <c r="C27" s="806">
        <f t="shared" si="0"/>
        <v>143925608</v>
      </c>
      <c r="D27" s="807">
        <f t="shared" si="0"/>
        <v>-6471842</v>
      </c>
      <c r="E27" s="971" t="s">
        <v>1</v>
      </c>
      <c r="F27" s="967">
        <v>0</v>
      </c>
      <c r="G27" s="808">
        <f>G28</f>
        <v>6471842</v>
      </c>
      <c r="H27" s="183"/>
    </row>
    <row r="28" spans="1:8" s="46" customFormat="1">
      <c r="A28" s="101"/>
      <c r="B28" s="1117" t="s">
        <v>2</v>
      </c>
      <c r="C28" s="810">
        <f>C29</f>
        <v>143925608</v>
      </c>
      <c r="D28" s="803">
        <f>D29</f>
        <v>-6471842</v>
      </c>
      <c r="E28" s="972" t="s">
        <v>2</v>
      </c>
      <c r="F28" s="969">
        <v>0</v>
      </c>
      <c r="G28" s="804">
        <f>G29</f>
        <v>6471842</v>
      </c>
      <c r="H28" s="183"/>
    </row>
    <row r="29" spans="1:8" s="46" customFormat="1">
      <c r="A29" s="101"/>
      <c r="B29" s="1119" t="s">
        <v>16</v>
      </c>
      <c r="C29" s="810">
        <f>C30</f>
        <v>143925608</v>
      </c>
      <c r="D29" s="803">
        <f>D30</f>
        <v>-6471842</v>
      </c>
      <c r="E29" s="970" t="s">
        <v>12</v>
      </c>
      <c r="F29" s="969">
        <v>0</v>
      </c>
      <c r="G29" s="804">
        <f>G32+G30</f>
        <v>6471842</v>
      </c>
      <c r="H29" s="183"/>
    </row>
    <row r="30" spans="1:8" s="46" customFormat="1">
      <c r="A30" s="101"/>
      <c r="B30" s="1120" t="s">
        <v>17</v>
      </c>
      <c r="C30" s="810">
        <v>143925608</v>
      </c>
      <c r="D30" s="815">
        <v>-6471842</v>
      </c>
      <c r="E30" s="973" t="s">
        <v>13</v>
      </c>
      <c r="F30" s="969">
        <v>0</v>
      </c>
      <c r="G30" s="804">
        <v>99834</v>
      </c>
      <c r="H30" s="183"/>
    </row>
    <row r="31" spans="1:8" s="46" customFormat="1">
      <c r="A31" s="101"/>
      <c r="B31" s="816"/>
      <c r="C31" s="863"/>
      <c r="D31" s="818"/>
      <c r="E31" s="973" t="s">
        <v>14</v>
      </c>
      <c r="F31" s="969">
        <v>0</v>
      </c>
      <c r="G31" s="804">
        <v>79914</v>
      </c>
      <c r="H31" s="183"/>
    </row>
    <row r="32" spans="1:8" s="46" customFormat="1">
      <c r="A32" s="101"/>
      <c r="B32" s="1121"/>
      <c r="C32" s="825"/>
      <c r="D32" s="821"/>
      <c r="E32" s="973" t="s">
        <v>15</v>
      </c>
      <c r="F32" s="969">
        <v>0</v>
      </c>
      <c r="G32" s="804">
        <v>6372008</v>
      </c>
      <c r="H32" s="183"/>
    </row>
    <row r="33" spans="1:8" s="46" customFormat="1">
      <c r="A33" s="101"/>
      <c r="B33" s="1122" t="s">
        <v>347</v>
      </c>
      <c r="C33" s="826"/>
      <c r="D33" s="827"/>
      <c r="E33" s="974" t="s">
        <v>347</v>
      </c>
      <c r="F33" s="975"/>
      <c r="G33" s="828"/>
      <c r="H33" s="183"/>
    </row>
    <row r="34" spans="1:8" s="46" customFormat="1" ht="42.75" customHeight="1">
      <c r="A34" s="101"/>
      <c r="B34" s="1333" t="s">
        <v>345</v>
      </c>
      <c r="C34" s="1334"/>
      <c r="D34" s="1335"/>
      <c r="E34" s="1217" t="s">
        <v>421</v>
      </c>
      <c r="F34" s="1215"/>
      <c r="G34" s="1216"/>
      <c r="H34" s="183"/>
    </row>
    <row r="35" spans="1:8" s="46" customFormat="1">
      <c r="A35" s="101"/>
      <c r="B35" s="1339"/>
      <c r="C35" s="1340"/>
      <c r="D35" s="1341"/>
      <c r="E35" s="1322" t="s">
        <v>461</v>
      </c>
      <c r="F35" s="1115"/>
      <c r="G35" s="804"/>
      <c r="H35" s="183"/>
    </row>
    <row r="36" spans="1:8" s="46" customFormat="1">
      <c r="A36" s="101"/>
      <c r="B36" s="1339"/>
      <c r="C36" s="1340"/>
      <c r="D36" s="1341"/>
      <c r="E36" s="1323" t="s">
        <v>353</v>
      </c>
      <c r="F36" s="1115"/>
      <c r="G36" s="804"/>
      <c r="H36" s="183"/>
    </row>
    <row r="37" spans="1:8" s="46" customFormat="1" ht="27">
      <c r="A37" s="101"/>
      <c r="B37" s="1339"/>
      <c r="C37" s="1340"/>
      <c r="D37" s="1341"/>
      <c r="E37" s="1324" t="s">
        <v>363</v>
      </c>
      <c r="F37" s="1115"/>
      <c r="G37" s="804"/>
      <c r="H37" s="183"/>
    </row>
    <row r="38" spans="1:8" s="46" customFormat="1">
      <c r="A38" s="101"/>
      <c r="B38" s="1123" t="s">
        <v>73</v>
      </c>
      <c r="C38" s="1200"/>
      <c r="D38" s="1005"/>
      <c r="E38" s="1325" t="s">
        <v>73</v>
      </c>
      <c r="F38" s="1115"/>
      <c r="G38" s="804"/>
      <c r="H38" s="183"/>
    </row>
    <row r="39" spans="1:8" s="46" customFormat="1">
      <c r="A39" s="101"/>
      <c r="B39" s="855" t="s">
        <v>4</v>
      </c>
      <c r="C39" s="806">
        <f>C40</f>
        <v>143925608</v>
      </c>
      <c r="D39" s="808">
        <f>D40</f>
        <v>-6471842</v>
      </c>
      <c r="E39" s="1007" t="s">
        <v>4</v>
      </c>
      <c r="F39" s="967">
        <f>F40+F45</f>
        <v>0</v>
      </c>
      <c r="G39" s="808">
        <f>G40</f>
        <v>180942</v>
      </c>
      <c r="H39" s="183"/>
    </row>
    <row r="40" spans="1:8" s="46" customFormat="1">
      <c r="A40" s="101"/>
      <c r="B40" s="861" t="s">
        <v>10</v>
      </c>
      <c r="C40" s="810">
        <f t="shared" ref="C40:D42" si="1">C41</f>
        <v>143925608</v>
      </c>
      <c r="D40" s="804">
        <f t="shared" si="1"/>
        <v>-6471842</v>
      </c>
      <c r="E40" s="1326" t="s">
        <v>10</v>
      </c>
      <c r="F40" s="969">
        <v>0</v>
      </c>
      <c r="G40" s="804">
        <f>G41</f>
        <v>180942</v>
      </c>
      <c r="H40" s="183"/>
    </row>
    <row r="41" spans="1:8" s="46" customFormat="1" ht="25.5">
      <c r="A41" s="101"/>
      <c r="B41" s="864" t="s">
        <v>11</v>
      </c>
      <c r="C41" s="810">
        <f t="shared" si="1"/>
        <v>143925608</v>
      </c>
      <c r="D41" s="804">
        <v>-6471842</v>
      </c>
      <c r="E41" s="1327" t="s">
        <v>11</v>
      </c>
      <c r="F41" s="969">
        <v>0</v>
      </c>
      <c r="G41" s="804">
        <v>180942</v>
      </c>
      <c r="H41" s="183"/>
    </row>
    <row r="42" spans="1:8" s="46" customFormat="1">
      <c r="A42" s="101"/>
      <c r="B42" s="855" t="s">
        <v>1</v>
      </c>
      <c r="C42" s="806">
        <f t="shared" si="1"/>
        <v>143925608</v>
      </c>
      <c r="D42" s="808">
        <f>D43</f>
        <v>-6471842</v>
      </c>
      <c r="E42" s="1328" t="s">
        <v>1</v>
      </c>
      <c r="F42" s="969">
        <v>0</v>
      </c>
      <c r="G42" s="808">
        <f>G43</f>
        <v>180942</v>
      </c>
      <c r="H42" s="183"/>
    </row>
    <row r="43" spans="1:8" s="46" customFormat="1">
      <c r="A43" s="101"/>
      <c r="B43" s="1126" t="s">
        <v>2</v>
      </c>
      <c r="C43" s="810">
        <f>C44</f>
        <v>143925608</v>
      </c>
      <c r="D43" s="862">
        <f>D44</f>
        <v>-6471842</v>
      </c>
      <c r="E43" s="1329" t="s">
        <v>2</v>
      </c>
      <c r="F43" s="969">
        <v>0</v>
      </c>
      <c r="G43" s="804">
        <f>G44</f>
        <v>180942</v>
      </c>
      <c r="H43" s="183"/>
    </row>
    <row r="44" spans="1:8" s="46" customFormat="1">
      <c r="A44" s="101"/>
      <c r="B44" s="835" t="s">
        <v>16</v>
      </c>
      <c r="C44" s="810">
        <f>C45</f>
        <v>143925608</v>
      </c>
      <c r="D44" s="804">
        <f>D45</f>
        <v>-6471842</v>
      </c>
      <c r="E44" s="1327" t="s">
        <v>12</v>
      </c>
      <c r="F44" s="969">
        <v>0</v>
      </c>
      <c r="G44" s="804">
        <f>G47+G45</f>
        <v>180942</v>
      </c>
      <c r="H44" s="183"/>
    </row>
    <row r="45" spans="1:8" s="46" customFormat="1">
      <c r="A45" s="101"/>
      <c r="B45" s="836" t="s">
        <v>17</v>
      </c>
      <c r="C45" s="810">
        <v>143925608</v>
      </c>
      <c r="D45" s="862">
        <v>-6471842</v>
      </c>
      <c r="E45" s="1330" t="s">
        <v>13</v>
      </c>
      <c r="F45" s="969">
        <v>0</v>
      </c>
      <c r="G45" s="804">
        <v>99834</v>
      </c>
      <c r="H45" s="183"/>
    </row>
    <row r="46" spans="1:8" s="46" customFormat="1">
      <c r="A46" s="101"/>
      <c r="B46" s="1339"/>
      <c r="C46" s="1340"/>
      <c r="D46" s="1341"/>
      <c r="E46" s="1330" t="s">
        <v>14</v>
      </c>
      <c r="F46" s="969">
        <v>0</v>
      </c>
      <c r="G46" s="804">
        <v>79914</v>
      </c>
      <c r="H46" s="183"/>
    </row>
    <row r="47" spans="1:8" s="46" customFormat="1">
      <c r="A47" s="101"/>
      <c r="B47" s="1339"/>
      <c r="C47" s="1340"/>
      <c r="D47" s="1341"/>
      <c r="E47" s="1330" t="s">
        <v>15</v>
      </c>
      <c r="F47" s="967">
        <v>0</v>
      </c>
      <c r="G47" s="980">
        <v>81108</v>
      </c>
      <c r="H47" s="183"/>
    </row>
    <row r="48" spans="1:8" s="46" customFormat="1" ht="40.5">
      <c r="A48" s="101"/>
      <c r="B48" s="1339"/>
      <c r="C48" s="1340"/>
      <c r="D48" s="1341"/>
      <c r="E48" s="1331" t="s">
        <v>462</v>
      </c>
      <c r="F48" s="967"/>
      <c r="G48" s="804"/>
      <c r="H48" s="183"/>
    </row>
    <row r="49" spans="1:8" s="46" customFormat="1">
      <c r="A49" s="101"/>
      <c r="B49" s="1339"/>
      <c r="C49" s="1340"/>
      <c r="D49" s="1341"/>
      <c r="E49" s="1332" t="s">
        <v>73</v>
      </c>
      <c r="F49" s="967"/>
      <c r="G49" s="804"/>
      <c r="H49" s="183"/>
    </row>
    <row r="50" spans="1:8" s="46" customFormat="1">
      <c r="A50" s="101"/>
      <c r="B50" s="1339"/>
      <c r="C50" s="1340"/>
      <c r="D50" s="1341"/>
      <c r="E50" s="1007" t="s">
        <v>4</v>
      </c>
      <c r="F50" s="967">
        <v>0</v>
      </c>
      <c r="G50" s="808">
        <f>G51</f>
        <v>6290900</v>
      </c>
      <c r="H50" s="183"/>
    </row>
    <row r="51" spans="1:8" s="46" customFormat="1">
      <c r="A51" s="72"/>
      <c r="B51" s="1339"/>
      <c r="C51" s="1340"/>
      <c r="D51" s="1341"/>
      <c r="E51" s="1326" t="s">
        <v>10</v>
      </c>
      <c r="F51" s="969">
        <v>0</v>
      </c>
      <c r="G51" s="804">
        <f>G52</f>
        <v>6290900</v>
      </c>
      <c r="H51" s="183"/>
    </row>
    <row r="52" spans="1:8" s="46" customFormat="1" ht="25.5">
      <c r="A52" s="72"/>
      <c r="B52" s="1339"/>
      <c r="C52" s="1340"/>
      <c r="D52" s="1341"/>
      <c r="E52" s="1327" t="s">
        <v>11</v>
      </c>
      <c r="F52" s="969">
        <v>0</v>
      </c>
      <c r="G52" s="804">
        <v>6290900</v>
      </c>
      <c r="H52" s="183"/>
    </row>
    <row r="53" spans="1:8" s="46" customFormat="1">
      <c r="A53" s="72"/>
      <c r="B53" s="1339"/>
      <c r="C53" s="1340"/>
      <c r="D53" s="1341"/>
      <c r="E53" s="1328" t="s">
        <v>1</v>
      </c>
      <c r="F53" s="969">
        <v>0</v>
      </c>
      <c r="G53" s="808">
        <f>G54</f>
        <v>6290900</v>
      </c>
      <c r="H53" s="183"/>
    </row>
    <row r="54" spans="1:8" s="46" customFormat="1">
      <c r="A54" s="72"/>
      <c r="B54" s="1339"/>
      <c r="C54" s="1340"/>
      <c r="D54" s="1341"/>
      <c r="E54" s="1329" t="s">
        <v>2</v>
      </c>
      <c r="F54" s="969">
        <v>0</v>
      </c>
      <c r="G54" s="804">
        <f>G55</f>
        <v>6290900</v>
      </c>
      <c r="H54" s="183"/>
    </row>
    <row r="55" spans="1:8" s="46" customFormat="1">
      <c r="A55" s="72"/>
      <c r="B55" s="1339"/>
      <c r="C55" s="1340"/>
      <c r="D55" s="1341"/>
      <c r="E55" s="1327" t="s">
        <v>12</v>
      </c>
      <c r="F55" s="969">
        <v>0</v>
      </c>
      <c r="G55" s="804">
        <f>G56</f>
        <v>6290900</v>
      </c>
      <c r="H55" s="183"/>
    </row>
    <row r="56" spans="1:8" s="46" customFormat="1">
      <c r="A56" s="100"/>
      <c r="B56" s="1339"/>
      <c r="C56" s="1340"/>
      <c r="D56" s="1341"/>
      <c r="E56" s="1330" t="s">
        <v>15</v>
      </c>
      <c r="F56" s="967">
        <v>0</v>
      </c>
      <c r="G56" s="980">
        <v>6290900</v>
      </c>
      <c r="H56" s="184"/>
    </row>
    <row r="57" spans="1:8" s="46" customFormat="1">
      <c r="A57" s="101"/>
      <c r="B57" s="1339"/>
      <c r="C57" s="1340"/>
      <c r="D57" s="1341"/>
      <c r="E57" s="1325"/>
      <c r="F57" s="969"/>
      <c r="G57" s="877"/>
      <c r="H57" s="183"/>
    </row>
    <row r="58" spans="1:8" s="46" customFormat="1" ht="27">
      <c r="A58" s="100"/>
      <c r="B58" s="1339"/>
      <c r="C58" s="1340"/>
      <c r="D58" s="1341"/>
      <c r="E58" s="1324" t="s">
        <v>363</v>
      </c>
      <c r="F58" s="969"/>
      <c r="G58" s="877"/>
      <c r="H58" s="183"/>
    </row>
    <row r="59" spans="1:8" s="46" customFormat="1">
      <c r="A59" s="100"/>
      <c r="B59" s="1336" t="s">
        <v>239</v>
      </c>
      <c r="C59" s="1337"/>
      <c r="D59" s="1338"/>
      <c r="E59" s="1125" t="s">
        <v>239</v>
      </c>
      <c r="F59" s="983"/>
      <c r="G59" s="877"/>
      <c r="H59" s="183"/>
    </row>
    <row r="60" spans="1:8" s="46" customFormat="1">
      <c r="A60" s="101"/>
      <c r="B60" s="855" t="s">
        <v>4</v>
      </c>
      <c r="C60" s="976">
        <f>C61</f>
        <v>898162977</v>
      </c>
      <c r="D60" s="977">
        <f>D61</f>
        <v>-6604281</v>
      </c>
      <c r="E60" s="966" t="s">
        <v>4</v>
      </c>
      <c r="F60" s="969">
        <v>0</v>
      </c>
      <c r="G60" s="808">
        <f>G61</f>
        <v>145942</v>
      </c>
      <c r="H60" s="183"/>
    </row>
    <row r="61" spans="1:8" s="46" customFormat="1">
      <c r="A61" s="100"/>
      <c r="B61" s="861" t="s">
        <v>10</v>
      </c>
      <c r="C61" s="978">
        <f>C62</f>
        <v>898162977</v>
      </c>
      <c r="D61" s="979">
        <f>D62</f>
        <v>-6604281</v>
      </c>
      <c r="E61" s="968" t="s">
        <v>10</v>
      </c>
      <c r="F61" s="969">
        <v>0</v>
      </c>
      <c r="G61" s="804">
        <f>G62</f>
        <v>145942</v>
      </c>
      <c r="H61" s="183"/>
    </row>
    <row r="62" spans="1:8" s="46" customFormat="1" ht="25.5">
      <c r="A62" s="101"/>
      <c r="B62" s="864" t="s">
        <v>11</v>
      </c>
      <c r="C62" s="978">
        <v>898162977</v>
      </c>
      <c r="D62" s="979">
        <v>-6604281</v>
      </c>
      <c r="E62" s="970" t="s">
        <v>11</v>
      </c>
      <c r="F62" s="969">
        <v>0</v>
      </c>
      <c r="G62" s="804">
        <v>145942</v>
      </c>
      <c r="H62" s="183"/>
    </row>
    <row r="63" spans="1:8" s="46" customFormat="1">
      <c r="A63" s="101"/>
      <c r="B63" s="855" t="s">
        <v>1</v>
      </c>
      <c r="C63" s="976">
        <f t="shared" ref="C63:D65" si="2">C64</f>
        <v>898162977</v>
      </c>
      <c r="D63" s="977">
        <f t="shared" si="2"/>
        <v>-6604281</v>
      </c>
      <c r="E63" s="971" t="s">
        <v>1</v>
      </c>
      <c r="F63" s="969">
        <v>0</v>
      </c>
      <c r="G63" s="808">
        <f>G64</f>
        <v>145942</v>
      </c>
      <c r="H63" s="183"/>
    </row>
    <row r="64" spans="1:8" s="46" customFormat="1">
      <c r="A64" s="101"/>
      <c r="B64" s="1126" t="s">
        <v>2</v>
      </c>
      <c r="C64" s="978">
        <f t="shared" si="2"/>
        <v>898162977</v>
      </c>
      <c r="D64" s="979">
        <f t="shared" si="2"/>
        <v>-6604281</v>
      </c>
      <c r="E64" s="972" t="s">
        <v>2</v>
      </c>
      <c r="F64" s="969">
        <v>0</v>
      </c>
      <c r="G64" s="804">
        <f>G65</f>
        <v>145942</v>
      </c>
      <c r="H64" s="183"/>
    </row>
    <row r="65" spans="1:8" s="46" customFormat="1" ht="14.25" customHeight="1">
      <c r="A65" s="101"/>
      <c r="B65" s="835" t="s">
        <v>16</v>
      </c>
      <c r="C65" s="978">
        <f t="shared" si="2"/>
        <v>898162977</v>
      </c>
      <c r="D65" s="979">
        <f t="shared" si="2"/>
        <v>-6604281</v>
      </c>
      <c r="E65" s="970" t="s">
        <v>12</v>
      </c>
      <c r="F65" s="969">
        <v>0</v>
      </c>
      <c r="G65" s="804">
        <f>G66+G68</f>
        <v>145942</v>
      </c>
      <c r="H65" s="183"/>
    </row>
    <row r="66" spans="1:8" s="46" customFormat="1">
      <c r="A66" s="101"/>
      <c r="B66" s="836" t="s">
        <v>17</v>
      </c>
      <c r="C66" s="978">
        <v>898162977</v>
      </c>
      <c r="D66" s="979">
        <v>-6604281</v>
      </c>
      <c r="E66" s="973" t="s">
        <v>13</v>
      </c>
      <c r="F66" s="969">
        <v>0</v>
      </c>
      <c r="G66" s="804">
        <v>99834</v>
      </c>
      <c r="H66" s="183"/>
    </row>
    <row r="67" spans="1:8" s="46" customFormat="1">
      <c r="A67" s="101"/>
      <c r="B67" s="1129"/>
      <c r="C67" s="978"/>
      <c r="D67" s="978"/>
      <c r="E67" s="973" t="s">
        <v>14</v>
      </c>
      <c r="F67" s="969">
        <v>0</v>
      </c>
      <c r="G67" s="804">
        <v>79914</v>
      </c>
      <c r="H67" s="183"/>
    </row>
    <row r="68" spans="1:8" s="46" customFormat="1">
      <c r="A68" s="101"/>
      <c r="B68" s="1129"/>
      <c r="C68" s="978"/>
      <c r="D68" s="978"/>
      <c r="E68" s="973" t="s">
        <v>15</v>
      </c>
      <c r="F68" s="969">
        <v>0</v>
      </c>
      <c r="G68" s="804">
        <v>46108</v>
      </c>
      <c r="H68" s="183"/>
    </row>
    <row r="69" spans="1:8" s="46" customFormat="1" ht="40.5">
      <c r="A69" s="101"/>
      <c r="B69" s="1129"/>
      <c r="C69" s="978"/>
      <c r="D69" s="978"/>
      <c r="E69" s="1127" t="s">
        <v>462</v>
      </c>
      <c r="F69" s="969"/>
      <c r="G69" s="804"/>
      <c r="H69" s="183"/>
    </row>
    <row r="70" spans="1:8" s="46" customFormat="1">
      <c r="A70" s="101"/>
      <c r="B70" s="1129"/>
      <c r="C70" s="978"/>
      <c r="D70" s="978"/>
      <c r="E70" s="1128" t="s">
        <v>239</v>
      </c>
      <c r="F70" s="969"/>
      <c r="G70" s="804"/>
      <c r="H70" s="183"/>
    </row>
    <row r="71" spans="1:8" s="46" customFormat="1">
      <c r="A71" s="101"/>
      <c r="B71" s="875"/>
      <c r="C71" s="876"/>
      <c r="D71" s="876"/>
      <c r="E71" s="966" t="s">
        <v>4</v>
      </c>
      <c r="F71" s="967">
        <v>0</v>
      </c>
      <c r="G71" s="808">
        <f>G72</f>
        <v>6458339</v>
      </c>
      <c r="H71" s="183"/>
    </row>
    <row r="72" spans="1:8" s="46" customFormat="1">
      <c r="A72" s="101"/>
      <c r="B72" s="875"/>
      <c r="C72" s="876"/>
      <c r="D72" s="876"/>
      <c r="E72" s="968" t="s">
        <v>10</v>
      </c>
      <c r="F72" s="967">
        <v>0</v>
      </c>
      <c r="G72" s="804">
        <f>G73</f>
        <v>6458339</v>
      </c>
      <c r="H72" s="183"/>
    </row>
    <row r="73" spans="1:8" s="46" customFormat="1" ht="25.5">
      <c r="A73" s="101"/>
      <c r="B73" s="875"/>
      <c r="C73" s="876"/>
      <c r="D73" s="876"/>
      <c r="E73" s="970" t="s">
        <v>11</v>
      </c>
      <c r="F73" s="967">
        <v>0</v>
      </c>
      <c r="G73" s="804">
        <v>6458339</v>
      </c>
      <c r="H73" s="183"/>
    </row>
    <row r="74" spans="1:8" s="46" customFormat="1">
      <c r="A74" s="101"/>
      <c r="B74" s="875"/>
      <c r="C74" s="876"/>
      <c r="D74" s="876"/>
      <c r="E74" s="971" t="s">
        <v>1</v>
      </c>
      <c r="F74" s="967">
        <v>0</v>
      </c>
      <c r="G74" s="808">
        <f>G75</f>
        <v>6458339</v>
      </c>
      <c r="H74" s="183"/>
    </row>
    <row r="75" spans="1:8" s="46" customFormat="1">
      <c r="A75" s="101"/>
      <c r="B75" s="875"/>
      <c r="C75" s="876"/>
      <c r="D75" s="876"/>
      <c r="E75" s="972" t="s">
        <v>2</v>
      </c>
      <c r="F75" s="967">
        <v>0</v>
      </c>
      <c r="G75" s="1130">
        <f>G76</f>
        <v>6458339</v>
      </c>
      <c r="H75" s="183"/>
    </row>
    <row r="76" spans="1:8" s="46" customFormat="1">
      <c r="A76" s="101"/>
      <c r="B76" s="1129"/>
      <c r="C76" s="978"/>
      <c r="D76" s="978"/>
      <c r="E76" s="970" t="s">
        <v>12</v>
      </c>
      <c r="F76" s="967">
        <v>0</v>
      </c>
      <c r="G76" s="804">
        <f>G77</f>
        <v>6458339</v>
      </c>
      <c r="H76" s="183"/>
    </row>
    <row r="77" spans="1:8" s="46" customFormat="1">
      <c r="A77" s="101"/>
      <c r="B77" s="1129"/>
      <c r="C77" s="978"/>
      <c r="D77" s="978"/>
      <c r="E77" s="973" t="s">
        <v>15</v>
      </c>
      <c r="F77" s="967">
        <v>0</v>
      </c>
      <c r="G77" s="804">
        <v>6458339</v>
      </c>
      <c r="H77" s="183"/>
    </row>
    <row r="78" spans="1:8" s="46" customFormat="1" ht="27">
      <c r="A78" s="101"/>
      <c r="B78" s="854"/>
      <c r="C78" s="978"/>
      <c r="D78" s="978"/>
      <c r="E78" s="1124" t="s">
        <v>363</v>
      </c>
      <c r="F78" s="969"/>
      <c r="G78" s="804"/>
      <c r="H78" s="183"/>
    </row>
    <row r="79" spans="1:8" s="46" customFormat="1">
      <c r="A79" s="101"/>
      <c r="B79" s="1123" t="s">
        <v>371</v>
      </c>
      <c r="C79" s="868"/>
      <c r="D79" s="981"/>
      <c r="E79" s="1125" t="s">
        <v>371</v>
      </c>
      <c r="F79" s="868"/>
      <c r="G79" s="877"/>
      <c r="H79" s="183"/>
    </row>
    <row r="80" spans="1:8" s="46" customFormat="1">
      <c r="A80" s="101"/>
      <c r="B80" s="855" t="s">
        <v>4</v>
      </c>
      <c r="C80" s="976">
        <f>C81</f>
        <v>971648773</v>
      </c>
      <c r="D80" s="977">
        <f>D81</f>
        <v>-6739369</v>
      </c>
      <c r="E80" s="966" t="s">
        <v>4</v>
      </c>
      <c r="F80" s="868">
        <v>0</v>
      </c>
      <c r="G80" s="808">
        <f>G81</f>
        <v>145942</v>
      </c>
      <c r="H80" s="183"/>
    </row>
    <row r="81" spans="1:8" s="46" customFormat="1">
      <c r="A81" s="101"/>
      <c r="B81" s="861" t="s">
        <v>10</v>
      </c>
      <c r="C81" s="978">
        <f>C82</f>
        <v>971648773</v>
      </c>
      <c r="D81" s="979">
        <f>D82</f>
        <v>-6739369</v>
      </c>
      <c r="E81" s="968" t="s">
        <v>10</v>
      </c>
      <c r="F81" s="868">
        <v>0</v>
      </c>
      <c r="G81" s="804">
        <f>G82</f>
        <v>145942</v>
      </c>
      <c r="H81" s="183"/>
    </row>
    <row r="82" spans="1:8" s="46" customFormat="1" ht="25.5">
      <c r="A82" s="101"/>
      <c r="B82" s="864" t="s">
        <v>11</v>
      </c>
      <c r="C82" s="978">
        <v>971648773</v>
      </c>
      <c r="D82" s="979">
        <v>-6739369</v>
      </c>
      <c r="E82" s="970" t="s">
        <v>11</v>
      </c>
      <c r="F82" s="868">
        <v>0</v>
      </c>
      <c r="G82" s="804">
        <v>145942</v>
      </c>
      <c r="H82" s="183"/>
    </row>
    <row r="83" spans="1:8" s="46" customFormat="1">
      <c r="A83" s="101"/>
      <c r="B83" s="855" t="s">
        <v>1</v>
      </c>
      <c r="C83" s="976">
        <f t="shared" ref="C83:D85" si="3">C84</f>
        <v>971648773</v>
      </c>
      <c r="D83" s="977">
        <f t="shared" si="3"/>
        <v>-6739369</v>
      </c>
      <c r="E83" s="971" t="s">
        <v>1</v>
      </c>
      <c r="F83" s="868">
        <v>0</v>
      </c>
      <c r="G83" s="808">
        <f>G84</f>
        <v>145942</v>
      </c>
      <c r="H83" s="183"/>
    </row>
    <row r="84" spans="1:8" s="46" customFormat="1">
      <c r="A84" s="101"/>
      <c r="B84" s="1126" t="s">
        <v>2</v>
      </c>
      <c r="C84" s="978">
        <f t="shared" si="3"/>
        <v>971648773</v>
      </c>
      <c r="D84" s="979">
        <f t="shared" si="3"/>
        <v>-6739369</v>
      </c>
      <c r="E84" s="972" t="s">
        <v>2</v>
      </c>
      <c r="F84" s="868">
        <v>0</v>
      </c>
      <c r="G84" s="804">
        <f>G85</f>
        <v>145942</v>
      </c>
      <c r="H84" s="183"/>
    </row>
    <row r="85" spans="1:8" s="46" customFormat="1">
      <c r="A85" s="101"/>
      <c r="B85" s="835" t="s">
        <v>16</v>
      </c>
      <c r="C85" s="978">
        <f t="shared" si="3"/>
        <v>971648773</v>
      </c>
      <c r="D85" s="979">
        <f t="shared" si="3"/>
        <v>-6739369</v>
      </c>
      <c r="E85" s="970" t="s">
        <v>12</v>
      </c>
      <c r="F85" s="868">
        <v>0</v>
      </c>
      <c r="G85" s="804">
        <f>G86+G88</f>
        <v>145942</v>
      </c>
      <c r="H85" s="183"/>
    </row>
    <row r="86" spans="1:8" s="46" customFormat="1">
      <c r="A86" s="101"/>
      <c r="B86" s="836" t="s">
        <v>17</v>
      </c>
      <c r="C86" s="868">
        <v>971648773</v>
      </c>
      <c r="D86" s="982">
        <v>-6739369</v>
      </c>
      <c r="E86" s="973" t="s">
        <v>13</v>
      </c>
      <c r="F86" s="868">
        <v>0</v>
      </c>
      <c r="G86" s="804">
        <v>99834</v>
      </c>
      <c r="H86" s="183"/>
    </row>
    <row r="87" spans="1:8" s="46" customFormat="1">
      <c r="A87" s="101"/>
      <c r="B87" s="1129"/>
      <c r="C87" s="978"/>
      <c r="D87" s="978"/>
      <c r="E87" s="973" t="s">
        <v>14</v>
      </c>
      <c r="F87" s="868">
        <v>0</v>
      </c>
      <c r="G87" s="804">
        <v>79914</v>
      </c>
      <c r="H87" s="183"/>
    </row>
    <row r="88" spans="1:8" s="46" customFormat="1">
      <c r="A88" s="101"/>
      <c r="B88" s="1129"/>
      <c r="C88" s="978"/>
      <c r="D88" s="978"/>
      <c r="E88" s="973" t="s">
        <v>15</v>
      </c>
      <c r="F88" s="868">
        <v>0</v>
      </c>
      <c r="G88" s="804">
        <v>46108</v>
      </c>
      <c r="H88" s="183"/>
    </row>
    <row r="89" spans="1:8" s="46" customFormat="1">
      <c r="A89" s="101"/>
      <c r="B89" s="1129"/>
      <c r="C89" s="978"/>
      <c r="D89" s="978"/>
      <c r="E89" s="973"/>
      <c r="F89" s="868"/>
      <c r="G89" s="804"/>
      <c r="H89" s="183"/>
    </row>
    <row r="90" spans="1:8" ht="41.25" customHeight="1">
      <c r="B90" s="1129"/>
      <c r="C90" s="978"/>
      <c r="D90" s="978"/>
      <c r="E90" s="1127" t="s">
        <v>462</v>
      </c>
      <c r="F90" s="868"/>
      <c r="G90" s="804"/>
    </row>
    <row r="91" spans="1:8">
      <c r="B91" s="1129"/>
      <c r="C91" s="978"/>
      <c r="D91" s="978"/>
      <c r="E91" s="1128" t="s">
        <v>371</v>
      </c>
      <c r="F91" s="868"/>
      <c r="G91" s="804"/>
    </row>
    <row r="92" spans="1:8">
      <c r="B92" s="875"/>
      <c r="C92" s="876"/>
      <c r="D92" s="876"/>
      <c r="E92" s="966" t="s">
        <v>4</v>
      </c>
      <c r="F92" s="984">
        <v>0</v>
      </c>
      <c r="G92" s="808">
        <f>G93</f>
        <v>6593427</v>
      </c>
    </row>
    <row r="93" spans="1:8">
      <c r="B93" s="875"/>
      <c r="C93" s="876"/>
      <c r="D93" s="876"/>
      <c r="E93" s="968" t="s">
        <v>10</v>
      </c>
      <c r="F93" s="984">
        <v>0</v>
      </c>
      <c r="G93" s="804">
        <f>G94</f>
        <v>6593427</v>
      </c>
    </row>
    <row r="94" spans="1:8" ht="25.5">
      <c r="B94" s="875"/>
      <c r="C94" s="876"/>
      <c r="D94" s="876"/>
      <c r="E94" s="970" t="s">
        <v>11</v>
      </c>
      <c r="F94" s="984">
        <v>0</v>
      </c>
      <c r="G94" s="804">
        <v>6593427</v>
      </c>
    </row>
    <row r="95" spans="1:8">
      <c r="B95" s="875"/>
      <c r="C95" s="876"/>
      <c r="D95" s="876"/>
      <c r="E95" s="971" t="s">
        <v>1</v>
      </c>
      <c r="F95" s="984">
        <v>0</v>
      </c>
      <c r="G95" s="808">
        <f>G96</f>
        <v>6593427</v>
      </c>
    </row>
    <row r="96" spans="1:8">
      <c r="B96" s="875"/>
      <c r="C96" s="876"/>
      <c r="D96" s="876"/>
      <c r="E96" s="972" t="s">
        <v>2</v>
      </c>
      <c r="F96" s="984">
        <v>0</v>
      </c>
      <c r="G96" s="1130">
        <f>G97</f>
        <v>6593427</v>
      </c>
    </row>
    <row r="97" spans="2:7">
      <c r="B97" s="1129"/>
      <c r="C97" s="978"/>
      <c r="D97" s="978"/>
      <c r="E97" s="970" t="s">
        <v>12</v>
      </c>
      <c r="F97" s="984">
        <v>0</v>
      </c>
      <c r="G97" s="804">
        <f>G98</f>
        <v>6593427</v>
      </c>
    </row>
    <row r="98" spans="2:7">
      <c r="B98" s="1129"/>
      <c r="C98" s="978"/>
      <c r="D98" s="978"/>
      <c r="E98" s="973" t="s">
        <v>15</v>
      </c>
      <c r="F98" s="984">
        <v>0</v>
      </c>
      <c r="G98" s="804">
        <v>6593427</v>
      </c>
    </row>
    <row r="99" spans="2:7">
      <c r="B99" s="985"/>
      <c r="C99" s="868"/>
      <c r="D99" s="986"/>
      <c r="E99" s="973"/>
      <c r="F99" s="810"/>
      <c r="G99" s="804"/>
    </row>
    <row r="100" spans="2:7" ht="27">
      <c r="B100" s="987"/>
      <c r="C100" s="988"/>
      <c r="D100" s="988"/>
      <c r="E100" s="989" t="s">
        <v>363</v>
      </c>
      <c r="F100" s="990"/>
      <c r="G100" s="991"/>
    </row>
    <row r="101" spans="2:7">
      <c r="B101" s="987"/>
      <c r="C101" s="988"/>
      <c r="D101" s="988"/>
      <c r="E101" s="1131" t="s">
        <v>463</v>
      </c>
      <c r="F101" s="990"/>
      <c r="G101" s="991"/>
    </row>
    <row r="102" spans="2:7">
      <c r="B102" s="987"/>
      <c r="C102" s="988"/>
      <c r="D102" s="988"/>
      <c r="E102" s="992" t="s">
        <v>4</v>
      </c>
      <c r="F102" s="993">
        <v>0</v>
      </c>
      <c r="G102" s="994">
        <f>G103</f>
        <v>437826</v>
      </c>
    </row>
    <row r="103" spans="2:7">
      <c r="B103" s="987"/>
      <c r="C103" s="988"/>
      <c r="D103" s="988"/>
      <c r="E103" s="995" t="s">
        <v>10</v>
      </c>
      <c r="F103" s="996">
        <v>0</v>
      </c>
      <c r="G103" s="997">
        <f>G104</f>
        <v>437826</v>
      </c>
    </row>
    <row r="104" spans="2:7" ht="25.5">
      <c r="B104" s="987"/>
      <c r="C104" s="988"/>
      <c r="D104" s="988"/>
      <c r="E104" s="995" t="s">
        <v>11</v>
      </c>
      <c r="F104" s="996">
        <v>0</v>
      </c>
      <c r="G104" s="997">
        <f>G82*3</f>
        <v>437826</v>
      </c>
    </row>
    <row r="105" spans="2:7">
      <c r="B105" s="987"/>
      <c r="C105" s="988"/>
      <c r="D105" s="988"/>
      <c r="E105" s="992" t="s">
        <v>1</v>
      </c>
      <c r="F105" s="993">
        <v>0</v>
      </c>
      <c r="G105" s="994">
        <f>G106</f>
        <v>437826</v>
      </c>
    </row>
    <row r="106" spans="2:7">
      <c r="B106" s="987"/>
      <c r="C106" s="988"/>
      <c r="D106" s="988"/>
      <c r="E106" s="995" t="s">
        <v>2</v>
      </c>
      <c r="F106" s="996">
        <v>0</v>
      </c>
      <c r="G106" s="997">
        <f>G107</f>
        <v>437826</v>
      </c>
    </row>
    <row r="107" spans="2:7">
      <c r="B107" s="987"/>
      <c r="C107" s="988"/>
      <c r="D107" s="988"/>
      <c r="E107" s="995" t="s">
        <v>12</v>
      </c>
      <c r="F107" s="996">
        <v>0</v>
      </c>
      <c r="G107" s="997">
        <f>G108+G110</f>
        <v>437826</v>
      </c>
    </row>
    <row r="108" spans="2:7">
      <c r="B108" s="987"/>
      <c r="C108" s="988"/>
      <c r="D108" s="988"/>
      <c r="E108" s="995" t="s">
        <v>34</v>
      </c>
      <c r="F108" s="996">
        <v>0</v>
      </c>
      <c r="G108" s="997">
        <f>G86*3</f>
        <v>299502</v>
      </c>
    </row>
    <row r="109" spans="2:7">
      <c r="B109" s="987"/>
      <c r="C109" s="988"/>
      <c r="D109" s="988"/>
      <c r="E109" s="995" t="s">
        <v>382</v>
      </c>
      <c r="F109" s="996">
        <v>0</v>
      </c>
      <c r="G109" s="997">
        <f>G87*3</f>
        <v>239742</v>
      </c>
    </row>
    <row r="110" spans="2:7">
      <c r="B110" s="987"/>
      <c r="C110" s="988"/>
      <c r="D110" s="988"/>
      <c r="E110" s="995" t="s">
        <v>15</v>
      </c>
      <c r="F110" s="996"/>
      <c r="G110" s="997">
        <f>G88*3</f>
        <v>138324</v>
      </c>
    </row>
    <row r="111" spans="2:7">
      <c r="B111" s="987"/>
      <c r="C111" s="988"/>
      <c r="D111" s="988"/>
      <c r="E111" s="995"/>
      <c r="F111" s="996"/>
      <c r="G111" s="997"/>
    </row>
    <row r="112" spans="2:7" ht="40.5">
      <c r="B112" s="987"/>
      <c r="C112" s="988"/>
      <c r="D112" s="988"/>
      <c r="E112" s="989" t="s">
        <v>464</v>
      </c>
      <c r="F112" s="996"/>
      <c r="G112" s="997"/>
    </row>
    <row r="113" spans="1:8">
      <c r="B113" s="987"/>
      <c r="C113" s="988"/>
      <c r="D113" s="988"/>
      <c r="E113" s="1131" t="s">
        <v>463</v>
      </c>
      <c r="F113" s="996"/>
      <c r="G113" s="997"/>
    </row>
    <row r="114" spans="1:8">
      <c r="B114" s="987"/>
      <c r="C114" s="988"/>
      <c r="D114" s="988"/>
      <c r="E114" s="992" t="s">
        <v>4</v>
      </c>
      <c r="F114" s="993">
        <v>0</v>
      </c>
      <c r="G114" s="994">
        <f>G115</f>
        <v>19780281</v>
      </c>
    </row>
    <row r="115" spans="1:8">
      <c r="B115" s="987"/>
      <c r="C115" s="988"/>
      <c r="D115" s="988"/>
      <c r="E115" s="995" t="s">
        <v>10</v>
      </c>
      <c r="F115" s="996">
        <v>0</v>
      </c>
      <c r="G115" s="997">
        <f>G116</f>
        <v>19780281</v>
      </c>
    </row>
    <row r="116" spans="1:8" ht="25.5">
      <c r="B116" s="987"/>
      <c r="C116" s="988"/>
      <c r="D116" s="988"/>
      <c r="E116" s="995" t="s">
        <v>11</v>
      </c>
      <c r="F116" s="996">
        <v>0</v>
      </c>
      <c r="G116" s="997">
        <f>G94*3</f>
        <v>19780281</v>
      </c>
    </row>
    <row r="117" spans="1:8">
      <c r="B117" s="987"/>
      <c r="C117" s="988"/>
      <c r="D117" s="988"/>
      <c r="E117" s="992" t="s">
        <v>1</v>
      </c>
      <c r="F117" s="993">
        <v>0</v>
      </c>
      <c r="G117" s="994">
        <f>G118</f>
        <v>19780281</v>
      </c>
    </row>
    <row r="118" spans="1:8">
      <c r="B118" s="987"/>
      <c r="C118" s="988"/>
      <c r="D118" s="988"/>
      <c r="E118" s="995" t="s">
        <v>2</v>
      </c>
      <c r="F118" s="996">
        <v>0</v>
      </c>
      <c r="G118" s="997">
        <f>G119</f>
        <v>19780281</v>
      </c>
    </row>
    <row r="119" spans="1:8">
      <c r="B119" s="987"/>
      <c r="C119" s="988"/>
      <c r="D119" s="988"/>
      <c r="E119" s="995" t="s">
        <v>12</v>
      </c>
      <c r="F119" s="996">
        <v>0</v>
      </c>
      <c r="G119" s="997">
        <f>G120</f>
        <v>19780281</v>
      </c>
    </row>
    <row r="120" spans="1:8" ht="13.5" thickBot="1">
      <c r="B120" s="998"/>
      <c r="C120" s="999"/>
      <c r="D120" s="999"/>
      <c r="E120" s="1000" t="s">
        <v>15</v>
      </c>
      <c r="F120" s="1001">
        <v>0</v>
      </c>
      <c r="G120" s="1002">
        <f>G98*3</f>
        <v>19780281</v>
      </c>
    </row>
    <row r="121" spans="1:8" ht="77.25" customHeight="1" thickBot="1">
      <c r="B121" s="1377" t="s">
        <v>465</v>
      </c>
      <c r="C121" s="1378"/>
      <c r="D121" s="1378"/>
      <c r="E121" s="1378"/>
      <c r="F121" s="1378"/>
      <c r="G121" s="1379"/>
    </row>
    <row r="122" spans="1:8">
      <c r="B122" s="194"/>
      <c r="C122" s="194"/>
      <c r="D122" s="194"/>
      <c r="E122" s="194"/>
      <c r="F122" s="194"/>
      <c r="G122" s="194"/>
    </row>
    <row r="123" spans="1:8">
      <c r="B123" s="106" t="s">
        <v>373</v>
      </c>
      <c r="C123" s="592"/>
      <c r="D123" s="592"/>
      <c r="E123" s="194"/>
      <c r="F123" s="591"/>
      <c r="G123" s="591"/>
    </row>
    <row r="124" spans="1:8" ht="13.5" thickBot="1">
      <c r="B124" s="680"/>
      <c r="C124" s="680"/>
      <c r="D124" s="680"/>
      <c r="E124" s="194"/>
      <c r="F124" s="591"/>
      <c r="G124" s="591"/>
    </row>
    <row r="125" spans="1:8" ht="13.5" customHeight="1">
      <c r="A125" s="63">
        <f>A21</f>
        <v>2</v>
      </c>
      <c r="B125" s="1380" t="s">
        <v>344</v>
      </c>
      <c r="C125" s="1381"/>
      <c r="D125" s="1003"/>
      <c r="E125" s="1004" t="s">
        <v>90</v>
      </c>
      <c r="F125" s="846"/>
      <c r="G125" s="800"/>
      <c r="H125" s="250" t="s">
        <v>31</v>
      </c>
    </row>
    <row r="126" spans="1:8">
      <c r="B126" s="1122" t="s">
        <v>348</v>
      </c>
      <c r="C126" s="826"/>
      <c r="D126" s="828"/>
      <c r="E126" s="1132" t="s">
        <v>348</v>
      </c>
      <c r="F126" s="826"/>
      <c r="G126" s="828"/>
    </row>
    <row r="127" spans="1:8" ht="27.75" customHeight="1">
      <c r="B127" s="1133" t="s">
        <v>71</v>
      </c>
      <c r="C127" s="802"/>
      <c r="D127" s="804"/>
      <c r="E127" s="1134" t="s">
        <v>71</v>
      </c>
      <c r="F127" s="802"/>
      <c r="G127" s="804"/>
    </row>
    <row r="128" spans="1:8">
      <c r="B128" s="1135" t="s">
        <v>73</v>
      </c>
      <c r="C128" s="841"/>
      <c r="D128" s="1005"/>
      <c r="E128" s="1006" t="s">
        <v>73</v>
      </c>
      <c r="F128" s="802"/>
      <c r="G128" s="804"/>
    </row>
    <row r="129" spans="2:7">
      <c r="B129" s="855" t="s">
        <v>346</v>
      </c>
      <c r="C129" s="806">
        <f>C130</f>
        <v>143925608</v>
      </c>
      <c r="D129" s="808">
        <f>D130</f>
        <v>-6471842</v>
      </c>
      <c r="E129" s="1007" t="s">
        <v>4</v>
      </c>
      <c r="F129" s="806">
        <f>F137+F132+F131+F130</f>
        <v>4148719</v>
      </c>
      <c r="G129" s="856">
        <f>G137</f>
        <v>6471842</v>
      </c>
    </row>
    <row r="130" spans="2:7" ht="25.5">
      <c r="B130" s="861" t="s">
        <v>10</v>
      </c>
      <c r="C130" s="810">
        <f t="shared" ref="C130:D132" si="4">C131</f>
        <v>143925608</v>
      </c>
      <c r="D130" s="804">
        <f t="shared" si="4"/>
        <v>-6471842</v>
      </c>
      <c r="E130" s="1008" t="s">
        <v>5</v>
      </c>
      <c r="F130" s="806">
        <v>0</v>
      </c>
      <c r="G130" s="856"/>
    </row>
    <row r="131" spans="2:7" ht="25.5">
      <c r="B131" s="864" t="s">
        <v>11</v>
      </c>
      <c r="C131" s="810">
        <f t="shared" si="4"/>
        <v>143925608</v>
      </c>
      <c r="D131" s="804">
        <f t="shared" si="4"/>
        <v>-6471842</v>
      </c>
      <c r="E131" s="1009" t="s">
        <v>349</v>
      </c>
      <c r="F131" s="810">
        <v>92036</v>
      </c>
      <c r="G131" s="856"/>
    </row>
    <row r="132" spans="2:7">
      <c r="B132" s="855" t="s">
        <v>1</v>
      </c>
      <c r="C132" s="806">
        <f t="shared" si="4"/>
        <v>143925608</v>
      </c>
      <c r="D132" s="808">
        <f t="shared" si="4"/>
        <v>-6471842</v>
      </c>
      <c r="E132" s="1008" t="s">
        <v>7</v>
      </c>
      <c r="F132" s="810">
        <f>F133</f>
        <v>357338</v>
      </c>
      <c r="G132" s="804"/>
    </row>
    <row r="133" spans="2:7">
      <c r="B133" s="1126" t="s">
        <v>2</v>
      </c>
      <c r="C133" s="810">
        <f>C134</f>
        <v>143925608</v>
      </c>
      <c r="D133" s="804">
        <f>D134</f>
        <v>-6471842</v>
      </c>
      <c r="E133" s="1010" t="s">
        <v>8</v>
      </c>
      <c r="F133" s="810">
        <f>F134</f>
        <v>357338</v>
      </c>
      <c r="G133" s="804"/>
    </row>
    <row r="134" spans="2:7">
      <c r="B134" s="835" t="s">
        <v>16</v>
      </c>
      <c r="C134" s="810">
        <f>C135</f>
        <v>143925608</v>
      </c>
      <c r="D134" s="804">
        <f>D135</f>
        <v>-6471842</v>
      </c>
      <c r="E134" s="1011" t="s">
        <v>9</v>
      </c>
      <c r="F134" s="810">
        <f>F135</f>
        <v>357338</v>
      </c>
      <c r="G134" s="804"/>
    </row>
    <row r="135" spans="2:7" ht="25.5">
      <c r="B135" s="858" t="s">
        <v>17</v>
      </c>
      <c r="C135" s="810">
        <v>143925608</v>
      </c>
      <c r="D135" s="862">
        <v>-6471842</v>
      </c>
      <c r="E135" s="1012" t="s">
        <v>50</v>
      </c>
      <c r="F135" s="810">
        <f>F136</f>
        <v>357338</v>
      </c>
      <c r="G135" s="804"/>
    </row>
    <row r="136" spans="2:7" ht="38.25">
      <c r="B136" s="1342"/>
      <c r="C136" s="1343"/>
      <c r="D136" s="1344"/>
      <c r="E136" s="1013" t="s">
        <v>76</v>
      </c>
      <c r="F136" s="810">
        <v>357338</v>
      </c>
      <c r="G136" s="804"/>
    </row>
    <row r="137" spans="2:7">
      <c r="B137" s="1342"/>
      <c r="C137" s="1343"/>
      <c r="D137" s="1344"/>
      <c r="E137" s="1014" t="s">
        <v>10</v>
      </c>
      <c r="F137" s="810">
        <f>F138+F139</f>
        <v>3699345</v>
      </c>
      <c r="G137" s="862">
        <f>G138</f>
        <v>6471842</v>
      </c>
    </row>
    <row r="138" spans="2:7" ht="25.5">
      <c r="B138" s="1342"/>
      <c r="C138" s="1343"/>
      <c r="D138" s="1344"/>
      <c r="E138" s="1015" t="s">
        <v>11</v>
      </c>
      <c r="F138" s="810">
        <v>3554845</v>
      </c>
      <c r="G138" s="804">
        <v>6471842</v>
      </c>
    </row>
    <row r="139" spans="2:7" ht="25.5">
      <c r="B139" s="1342"/>
      <c r="C139" s="1343"/>
      <c r="D139" s="1344"/>
      <c r="E139" s="1016" t="s">
        <v>53</v>
      </c>
      <c r="F139" s="810">
        <v>144500</v>
      </c>
      <c r="G139" s="804"/>
    </row>
    <row r="140" spans="2:7">
      <c r="B140" s="1342"/>
      <c r="C140" s="1343"/>
      <c r="D140" s="1344"/>
      <c r="E140" s="1007" t="s">
        <v>1</v>
      </c>
      <c r="F140" s="806">
        <f>F141</f>
        <v>4148719</v>
      </c>
      <c r="G140" s="856">
        <f>G141</f>
        <v>6471842</v>
      </c>
    </row>
    <row r="141" spans="2:7">
      <c r="B141" s="1342"/>
      <c r="C141" s="1343"/>
      <c r="D141" s="1344"/>
      <c r="E141" s="1014" t="s">
        <v>2</v>
      </c>
      <c r="F141" s="810">
        <f>F142+F146+F149</f>
        <v>4148719</v>
      </c>
      <c r="G141" s="862">
        <f>G142</f>
        <v>6471842</v>
      </c>
    </row>
    <row r="142" spans="2:7">
      <c r="B142" s="1342"/>
      <c r="C142" s="1343"/>
      <c r="D142" s="1344"/>
      <c r="E142" s="1017" t="s">
        <v>12</v>
      </c>
      <c r="F142" s="810">
        <f>F143+F145</f>
        <v>749311</v>
      </c>
      <c r="G142" s="862">
        <f>G143+G145</f>
        <v>6471842</v>
      </c>
    </row>
    <row r="143" spans="2:7">
      <c r="B143" s="1342"/>
      <c r="C143" s="1343"/>
      <c r="D143" s="1344"/>
      <c r="E143" s="1011" t="s">
        <v>13</v>
      </c>
      <c r="F143" s="810">
        <v>404839</v>
      </c>
      <c r="G143" s="804">
        <v>99834</v>
      </c>
    </row>
    <row r="144" spans="2:7">
      <c r="B144" s="1342"/>
      <c r="C144" s="1343"/>
      <c r="D144" s="1344"/>
      <c r="E144" s="1012" t="s">
        <v>32</v>
      </c>
      <c r="F144" s="810">
        <v>326921</v>
      </c>
      <c r="G144" s="804">
        <v>79914</v>
      </c>
    </row>
    <row r="145" spans="2:7">
      <c r="B145" s="1342"/>
      <c r="C145" s="1343"/>
      <c r="D145" s="1344"/>
      <c r="E145" s="1011" t="s">
        <v>15</v>
      </c>
      <c r="F145" s="810">
        <v>344472</v>
      </c>
      <c r="G145" s="804">
        <v>6372008</v>
      </c>
    </row>
    <row r="146" spans="2:7">
      <c r="B146" s="1342"/>
      <c r="C146" s="1343"/>
      <c r="D146" s="1344"/>
      <c r="E146" s="1017" t="s">
        <v>16</v>
      </c>
      <c r="F146" s="810">
        <f>F147+F148</f>
        <v>3162872</v>
      </c>
      <c r="G146" s="862"/>
    </row>
    <row r="147" spans="2:7">
      <c r="B147" s="1342"/>
      <c r="C147" s="1343"/>
      <c r="D147" s="1344"/>
      <c r="E147" s="1011" t="s">
        <v>17</v>
      </c>
      <c r="F147" s="868">
        <v>3162872</v>
      </c>
      <c r="G147" s="804"/>
    </row>
    <row r="148" spans="2:7">
      <c r="B148" s="1342"/>
      <c r="C148" s="1343"/>
      <c r="D148" s="1344"/>
      <c r="E148" s="1011" t="s">
        <v>75</v>
      </c>
      <c r="F148" s="868">
        <v>0</v>
      </c>
      <c r="G148" s="804"/>
    </row>
    <row r="149" spans="2:7">
      <c r="B149" s="1342"/>
      <c r="C149" s="1343"/>
      <c r="D149" s="1344"/>
      <c r="E149" s="1017" t="s">
        <v>19</v>
      </c>
      <c r="F149" s="810">
        <f>F150</f>
        <v>236536</v>
      </c>
      <c r="G149" s="862"/>
    </row>
    <row r="150" spans="2:7" ht="25.5">
      <c r="B150" s="1342"/>
      <c r="C150" s="1343"/>
      <c r="D150" s="1344"/>
      <c r="E150" s="1018" t="s">
        <v>64</v>
      </c>
      <c r="F150" s="810">
        <v>236536</v>
      </c>
      <c r="G150" s="862"/>
    </row>
    <row r="151" spans="2:7">
      <c r="B151" s="1135" t="s">
        <v>239</v>
      </c>
      <c r="C151" s="841"/>
      <c r="D151" s="1005"/>
      <c r="E151" s="1006" t="s">
        <v>239</v>
      </c>
      <c r="F151" s="802"/>
      <c r="G151" s="804"/>
    </row>
    <row r="152" spans="2:7">
      <c r="B152" s="855" t="s">
        <v>4</v>
      </c>
      <c r="C152" s="806">
        <f>C153</f>
        <v>898162977</v>
      </c>
      <c r="D152" s="808">
        <f>D153</f>
        <v>-6604281</v>
      </c>
      <c r="E152" s="1007" t="s">
        <v>4</v>
      </c>
      <c r="F152" s="806">
        <f>F153</f>
        <v>701881</v>
      </c>
      <c r="G152" s="856">
        <f>G153</f>
        <v>6604281</v>
      </c>
    </row>
    <row r="153" spans="2:7">
      <c r="B153" s="861" t="s">
        <v>10</v>
      </c>
      <c r="C153" s="810">
        <f t="shared" ref="C153:D155" si="5">C154</f>
        <v>898162977</v>
      </c>
      <c r="D153" s="804">
        <f t="shared" si="5"/>
        <v>-6604281</v>
      </c>
      <c r="E153" s="1014" t="s">
        <v>10</v>
      </c>
      <c r="F153" s="810">
        <f>F154+F155</f>
        <v>701881</v>
      </c>
      <c r="G153" s="862">
        <f>G154</f>
        <v>6604281</v>
      </c>
    </row>
    <row r="154" spans="2:7" ht="25.5">
      <c r="B154" s="864" t="s">
        <v>11</v>
      </c>
      <c r="C154" s="810">
        <v>898162977</v>
      </c>
      <c r="D154" s="804">
        <v>-6604281</v>
      </c>
      <c r="E154" s="1015" t="s">
        <v>11</v>
      </c>
      <c r="F154" s="810">
        <v>701881</v>
      </c>
      <c r="G154" s="804">
        <v>6604281</v>
      </c>
    </row>
    <row r="155" spans="2:7" ht="25.5">
      <c r="B155" s="855" t="s">
        <v>1</v>
      </c>
      <c r="C155" s="806">
        <f t="shared" si="5"/>
        <v>898162977</v>
      </c>
      <c r="D155" s="808">
        <f t="shared" si="5"/>
        <v>-6604281</v>
      </c>
      <c r="E155" s="1016" t="s">
        <v>53</v>
      </c>
      <c r="F155" s="810"/>
      <c r="G155" s="804"/>
    </row>
    <row r="156" spans="2:7">
      <c r="B156" s="1126" t="s">
        <v>2</v>
      </c>
      <c r="C156" s="810">
        <v>898162977</v>
      </c>
      <c r="D156" s="862">
        <v>-6604281</v>
      </c>
      <c r="E156" s="1007" t="s">
        <v>1</v>
      </c>
      <c r="F156" s="806">
        <f>F157</f>
        <v>701881</v>
      </c>
      <c r="G156" s="856">
        <f>G157</f>
        <v>6604281</v>
      </c>
    </row>
    <row r="157" spans="2:7">
      <c r="B157" s="835" t="s">
        <v>16</v>
      </c>
      <c r="C157" s="810">
        <v>898162977</v>
      </c>
      <c r="D157" s="862">
        <v>-6604281</v>
      </c>
      <c r="E157" s="1014" t="s">
        <v>2</v>
      </c>
      <c r="F157" s="810">
        <f>F158+F162</f>
        <v>701881</v>
      </c>
      <c r="G157" s="862">
        <f>G158</f>
        <v>6604281</v>
      </c>
    </row>
    <row r="158" spans="2:7">
      <c r="B158" s="858" t="s">
        <v>17</v>
      </c>
      <c r="C158" s="810">
        <v>898162977</v>
      </c>
      <c r="D158" s="862">
        <v>-6604281</v>
      </c>
      <c r="E158" s="1017" t="s">
        <v>12</v>
      </c>
      <c r="F158" s="810">
        <f>F159+F161</f>
        <v>116486</v>
      </c>
      <c r="G158" s="862">
        <f>G159+G161</f>
        <v>6604281</v>
      </c>
    </row>
    <row r="159" spans="2:7">
      <c r="B159" s="875"/>
      <c r="C159" s="810"/>
      <c r="D159" s="862"/>
      <c r="E159" s="1011" t="s">
        <v>13</v>
      </c>
      <c r="F159" s="810">
        <v>65011</v>
      </c>
      <c r="G159" s="804">
        <v>99834</v>
      </c>
    </row>
    <row r="160" spans="2:7">
      <c r="B160" s="816"/>
      <c r="C160" s="863"/>
      <c r="D160" s="1019"/>
      <c r="E160" s="1012" t="s">
        <v>32</v>
      </c>
      <c r="F160" s="810">
        <v>52390</v>
      </c>
      <c r="G160" s="804">
        <v>79914</v>
      </c>
    </row>
    <row r="161" spans="2:7">
      <c r="B161" s="816"/>
      <c r="C161" s="863"/>
      <c r="D161" s="1019"/>
      <c r="E161" s="1011" t="s">
        <v>15</v>
      </c>
      <c r="F161" s="810">
        <v>51475</v>
      </c>
      <c r="G161" s="804">
        <v>6504447</v>
      </c>
    </row>
    <row r="162" spans="2:7">
      <c r="B162" s="875"/>
      <c r="C162" s="876"/>
      <c r="D162" s="877"/>
      <c r="E162" s="1017" t="s">
        <v>16</v>
      </c>
      <c r="F162" s="810">
        <f>F163</f>
        <v>585395</v>
      </c>
      <c r="G162" s="862"/>
    </row>
    <row r="163" spans="2:7">
      <c r="B163" s="875"/>
      <c r="C163" s="876"/>
      <c r="D163" s="877"/>
      <c r="E163" s="1011" t="s">
        <v>17</v>
      </c>
      <c r="F163" s="868">
        <v>585395</v>
      </c>
      <c r="G163" s="804"/>
    </row>
    <row r="164" spans="2:7">
      <c r="B164" s="854" t="s">
        <v>371</v>
      </c>
      <c r="C164" s="841"/>
      <c r="D164" s="1005"/>
      <c r="E164" s="1006" t="s">
        <v>371</v>
      </c>
      <c r="F164" s="802"/>
      <c r="G164" s="804"/>
    </row>
    <row r="165" spans="2:7">
      <c r="B165" s="855" t="s">
        <v>466</v>
      </c>
      <c r="C165" s="806">
        <v>971648773</v>
      </c>
      <c r="D165" s="808">
        <f>D166</f>
        <v>-6739369</v>
      </c>
      <c r="E165" s="1007" t="s">
        <v>4</v>
      </c>
      <c r="F165" s="806">
        <f>F166</f>
        <v>3759</v>
      </c>
      <c r="G165" s="856">
        <f>G166</f>
        <v>6739369</v>
      </c>
    </row>
    <row r="166" spans="2:7">
      <c r="B166" s="861" t="s">
        <v>10</v>
      </c>
      <c r="C166" s="863">
        <f>C167</f>
        <v>971648773</v>
      </c>
      <c r="D166" s="1019">
        <f>D167</f>
        <v>-6739369</v>
      </c>
      <c r="E166" s="1014" t="s">
        <v>10</v>
      </c>
      <c r="F166" s="810">
        <f>F167+F168</f>
        <v>3759</v>
      </c>
      <c r="G166" s="862">
        <f>G167</f>
        <v>6739369</v>
      </c>
    </row>
    <row r="167" spans="2:7" ht="25.5">
      <c r="B167" s="864" t="s">
        <v>11</v>
      </c>
      <c r="C167" s="863">
        <v>971648773</v>
      </c>
      <c r="D167" s="1019">
        <v>-6739369</v>
      </c>
      <c r="E167" s="1015" t="s">
        <v>11</v>
      </c>
      <c r="F167" s="810">
        <v>3759</v>
      </c>
      <c r="G167" s="804">
        <v>6739369</v>
      </c>
    </row>
    <row r="168" spans="2:7" ht="25.5">
      <c r="B168" s="855" t="s">
        <v>1</v>
      </c>
      <c r="C168" s="1345">
        <f t="shared" ref="C168:D170" si="6">C169</f>
        <v>971648773</v>
      </c>
      <c r="D168" s="1346">
        <f t="shared" si="6"/>
        <v>-6739369</v>
      </c>
      <c r="E168" s="1016" t="s">
        <v>53</v>
      </c>
      <c r="F168" s="810"/>
      <c r="G168" s="804"/>
    </row>
    <row r="169" spans="2:7">
      <c r="B169" s="1126" t="s">
        <v>2</v>
      </c>
      <c r="C169" s="863">
        <f t="shared" si="6"/>
        <v>971648773</v>
      </c>
      <c r="D169" s="1019">
        <f t="shared" si="6"/>
        <v>-6739369</v>
      </c>
      <c r="E169" s="1007" t="s">
        <v>1</v>
      </c>
      <c r="F169" s="806">
        <f>F170</f>
        <v>3759</v>
      </c>
      <c r="G169" s="856">
        <f>G170</f>
        <v>6739369</v>
      </c>
    </row>
    <row r="170" spans="2:7">
      <c r="B170" s="835" t="s">
        <v>16</v>
      </c>
      <c r="C170" s="863">
        <f t="shared" si="6"/>
        <v>971648773</v>
      </c>
      <c r="D170" s="1019">
        <f t="shared" si="6"/>
        <v>-6739369</v>
      </c>
      <c r="E170" s="1014" t="s">
        <v>2</v>
      </c>
      <c r="F170" s="810">
        <f>F171</f>
        <v>3759</v>
      </c>
      <c r="G170" s="862">
        <f>G171</f>
        <v>6739369</v>
      </c>
    </row>
    <row r="171" spans="2:7">
      <c r="B171" s="858" t="s">
        <v>17</v>
      </c>
      <c r="C171" s="863">
        <v>971648773</v>
      </c>
      <c r="D171" s="1019">
        <v>-6739369</v>
      </c>
      <c r="E171" s="1017" t="s">
        <v>12</v>
      </c>
      <c r="F171" s="810">
        <f>F172+F174</f>
        <v>3759</v>
      </c>
      <c r="G171" s="862">
        <f>G172+G174</f>
        <v>6739369</v>
      </c>
    </row>
    <row r="172" spans="2:7">
      <c r="B172" s="816"/>
      <c r="C172" s="863"/>
      <c r="D172" s="1019"/>
      <c r="E172" s="1011" t="s">
        <v>13</v>
      </c>
      <c r="F172" s="810">
        <v>3107</v>
      </c>
      <c r="G172" s="804">
        <v>99834</v>
      </c>
    </row>
    <row r="173" spans="2:7">
      <c r="B173" s="854"/>
      <c r="C173" s="841"/>
      <c r="D173" s="1005"/>
      <c r="E173" s="1012" t="s">
        <v>32</v>
      </c>
      <c r="F173" s="810">
        <v>2504</v>
      </c>
      <c r="G173" s="804">
        <v>79914</v>
      </c>
    </row>
    <row r="174" spans="2:7">
      <c r="B174" s="855"/>
      <c r="C174" s="806"/>
      <c r="D174" s="808"/>
      <c r="E174" s="1011" t="s">
        <v>15</v>
      </c>
      <c r="F174" s="810">
        <v>652</v>
      </c>
      <c r="G174" s="804">
        <v>6639535</v>
      </c>
    </row>
    <row r="175" spans="2:7">
      <c r="B175" s="816"/>
      <c r="C175" s="863"/>
      <c r="D175" s="1019"/>
      <c r="E175" s="1006" t="s">
        <v>463</v>
      </c>
      <c r="F175" s="802"/>
      <c r="G175" s="804"/>
    </row>
    <row r="176" spans="2:7">
      <c r="B176" s="816"/>
      <c r="C176" s="863"/>
      <c r="D176" s="1019"/>
      <c r="E176" s="1007" t="s">
        <v>4</v>
      </c>
      <c r="F176" s="806">
        <f>F177</f>
        <v>0</v>
      </c>
      <c r="G176" s="856">
        <f>G177</f>
        <v>20218107</v>
      </c>
    </row>
    <row r="177" spans="2:7">
      <c r="B177" s="816"/>
      <c r="C177" s="863"/>
      <c r="D177" s="1019"/>
      <c r="E177" s="1014" t="s">
        <v>10</v>
      </c>
      <c r="F177" s="810">
        <f>F178</f>
        <v>0</v>
      </c>
      <c r="G177" s="862">
        <f>G178</f>
        <v>20218107</v>
      </c>
    </row>
    <row r="178" spans="2:7" ht="25.5">
      <c r="B178" s="816"/>
      <c r="C178" s="863"/>
      <c r="D178" s="1019"/>
      <c r="E178" s="1015" t="s">
        <v>11</v>
      </c>
      <c r="F178" s="810">
        <v>0</v>
      </c>
      <c r="G178" s="804">
        <f>G104+G116</f>
        <v>20218107</v>
      </c>
    </row>
    <row r="179" spans="2:7">
      <c r="B179" s="816"/>
      <c r="C179" s="863"/>
      <c r="D179" s="1019"/>
      <c r="E179" s="1007" t="s">
        <v>1</v>
      </c>
      <c r="F179" s="806">
        <v>0</v>
      </c>
      <c r="G179" s="856">
        <f>G180</f>
        <v>20218107</v>
      </c>
    </row>
    <row r="180" spans="2:7">
      <c r="B180" s="816"/>
      <c r="C180" s="863"/>
      <c r="D180" s="1019"/>
      <c r="E180" s="1014" t="s">
        <v>2</v>
      </c>
      <c r="F180" s="810">
        <v>0</v>
      </c>
      <c r="G180" s="862">
        <f>G181</f>
        <v>20218107</v>
      </c>
    </row>
    <row r="181" spans="2:7">
      <c r="B181" s="816"/>
      <c r="C181" s="863"/>
      <c r="D181" s="1019"/>
      <c r="E181" s="1017" t="s">
        <v>12</v>
      </c>
      <c r="F181" s="810">
        <f>F182+F184</f>
        <v>0</v>
      </c>
      <c r="G181" s="862">
        <f>G182+G184</f>
        <v>20218107</v>
      </c>
    </row>
    <row r="182" spans="2:7">
      <c r="B182" s="816"/>
      <c r="C182" s="863"/>
      <c r="D182" s="1019"/>
      <c r="E182" s="1011" t="s">
        <v>13</v>
      </c>
      <c r="F182" s="810">
        <v>0</v>
      </c>
      <c r="G182" s="804">
        <v>299502</v>
      </c>
    </row>
    <row r="183" spans="2:7">
      <c r="B183" s="1021"/>
      <c r="C183" s="1020"/>
      <c r="D183" s="1023"/>
      <c r="E183" s="1012" t="s">
        <v>32</v>
      </c>
      <c r="F183" s="810">
        <v>0</v>
      </c>
      <c r="G183" s="804">
        <v>239742</v>
      </c>
    </row>
    <row r="184" spans="2:7" ht="13.5" thickBot="1">
      <c r="B184" s="1136"/>
      <c r="C184" s="1137"/>
      <c r="D184" s="1138"/>
      <c r="E184" s="1022" t="s">
        <v>15</v>
      </c>
      <c r="F184" s="879">
        <v>0</v>
      </c>
      <c r="G184" s="843">
        <v>19918605</v>
      </c>
    </row>
    <row r="185" spans="2:7" ht="80.25" customHeight="1" thickBot="1">
      <c r="B185" s="1382" t="s">
        <v>465</v>
      </c>
      <c r="C185" s="1383"/>
      <c r="D185" s="1383"/>
      <c r="E185" s="1383"/>
      <c r="F185" s="1383"/>
      <c r="G185" s="1384"/>
    </row>
  </sheetData>
  <mergeCells count="8">
    <mergeCell ref="B121:G121"/>
    <mergeCell ref="B125:C125"/>
    <mergeCell ref="B185:G185"/>
    <mergeCell ref="H1:H2"/>
    <mergeCell ref="C1:C2"/>
    <mergeCell ref="D1:D2"/>
    <mergeCell ref="F1:F2"/>
    <mergeCell ref="G1:G2"/>
  </mergeCells>
  <pageMargins left="0.31" right="0.15748031496062992" top="0.51181102362204722" bottom="0.6692913385826772" header="0.27559055118110237" footer="0.28000000000000003"/>
  <pageSetup paperSize="9" scale="78" firstPageNumber="2" fitToHeight="0" orientation="landscape" r:id="rId1"/>
  <headerFooter alignWithMargins="0">
    <oddHeader>&amp;C&amp;"Times New Roman,Regular"&amp;P</oddHeader>
    <oddFooter>&amp;L&amp;"Times New Roman,Regular"&amp;F; Par priekšlikumiem likumprojekta „Par valsts budžetu 2015.gadam” un likumprojekta „Par vidēja termiņa budžeta ietvaru 2015., 2016. un 2017.gadam” izskatīšanai Saeimā otrajā lasījumā</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77"/>
  <sheetViews>
    <sheetView view="pageLayout" zoomScaleNormal="70" workbookViewId="0">
      <selection activeCell="F19" sqref="F19"/>
    </sheetView>
  </sheetViews>
  <sheetFormatPr defaultColWidth="9.140625" defaultRowHeight="12.75"/>
  <cols>
    <col min="1" max="1" width="5.5703125" style="13" customWidth="1"/>
    <col min="2" max="2" width="47.28515625" style="15" customWidth="1"/>
    <col min="3" max="3" width="14.7109375" style="14" customWidth="1"/>
    <col min="4" max="4" width="13.140625" style="14" customWidth="1"/>
    <col min="5" max="5" width="52.85546875" style="7" customWidth="1"/>
    <col min="6" max="6" width="14.7109375" style="7" customWidth="1"/>
    <col min="7" max="7" width="13.5703125" style="7" customWidth="1"/>
    <col min="8" max="8" width="18.28515625" style="7" customWidth="1"/>
    <col min="9" max="9" width="12" style="7" customWidth="1"/>
    <col min="10" max="16384" width="9.140625" style="7"/>
  </cols>
  <sheetData>
    <row r="1" spans="1:8" ht="12.75" customHeight="1">
      <c r="B1" s="24"/>
      <c r="C1" s="1375" t="s">
        <v>74</v>
      </c>
      <c r="D1" s="1375" t="s">
        <v>30</v>
      </c>
      <c r="E1" s="66"/>
      <c r="F1" s="1375" t="s">
        <v>74</v>
      </c>
      <c r="G1" s="1375" t="s">
        <v>30</v>
      </c>
      <c r="H1" s="1388" t="s">
        <v>38</v>
      </c>
    </row>
    <row r="2" spans="1:8" ht="13.5" thickBot="1">
      <c r="B2" s="25"/>
      <c r="C2" s="1376"/>
      <c r="D2" s="1376"/>
      <c r="E2" s="67"/>
      <c r="F2" s="1376"/>
      <c r="G2" s="1376"/>
      <c r="H2" s="1389"/>
    </row>
    <row r="3" spans="1:8">
      <c r="A3" s="10"/>
      <c r="B3" s="1"/>
      <c r="C3" s="12"/>
      <c r="D3" s="12"/>
      <c r="E3" s="4"/>
      <c r="F3" s="12"/>
      <c r="G3" s="12"/>
    </row>
    <row r="4" spans="1:8">
      <c r="A4" s="10"/>
      <c r="B4" s="124" t="s">
        <v>62</v>
      </c>
      <c r="C4" s="12"/>
      <c r="D4" s="12"/>
      <c r="E4" s="4"/>
      <c r="F4" s="12"/>
      <c r="G4" s="12"/>
    </row>
    <row r="5" spans="1:8">
      <c r="A5" s="87"/>
      <c r="B5" s="22" t="s">
        <v>41</v>
      </c>
      <c r="C5" s="20"/>
      <c r="D5" s="35"/>
      <c r="E5" s="68"/>
      <c r="F5" s="9"/>
      <c r="G5" s="9"/>
      <c r="H5" s="118"/>
    </row>
    <row r="6" spans="1:8">
      <c r="A6" s="87"/>
      <c r="B6" s="6" t="s">
        <v>42</v>
      </c>
      <c r="C6" s="95"/>
      <c r="D6" s="97"/>
      <c r="E6" s="6"/>
      <c r="F6" s="95"/>
      <c r="G6" s="97"/>
      <c r="H6" s="215"/>
    </row>
    <row r="7" spans="1:8">
      <c r="A7" s="87"/>
      <c r="B7" s="182" t="s">
        <v>78</v>
      </c>
      <c r="C7" s="455">
        <v>-217960980</v>
      </c>
      <c r="D7" s="97"/>
      <c r="E7" s="182"/>
      <c r="F7" s="455"/>
      <c r="G7" s="97"/>
      <c r="H7" s="215"/>
    </row>
    <row r="8" spans="1:8">
      <c r="A8" s="87"/>
      <c r="B8" s="182" t="s">
        <v>253</v>
      </c>
      <c r="C8" s="455">
        <v>-270786819</v>
      </c>
      <c r="D8" s="97"/>
      <c r="E8" s="182"/>
      <c r="F8" s="455"/>
      <c r="G8" s="97"/>
      <c r="H8" s="215"/>
    </row>
    <row r="9" spans="1:8">
      <c r="A9" s="1275"/>
      <c r="B9" s="182" t="s">
        <v>375</v>
      </c>
      <c r="C9" s="455">
        <v>-171873109</v>
      </c>
      <c r="D9" s="97"/>
      <c r="E9" s="182"/>
      <c r="F9" s="455"/>
      <c r="G9" s="97"/>
      <c r="H9" s="215"/>
    </row>
    <row r="11" spans="1:8" s="46" customFormat="1">
      <c r="A11" s="177"/>
      <c r="B11" s="106" t="s">
        <v>374</v>
      </c>
      <c r="C11" s="278"/>
      <c r="D11" s="278"/>
      <c r="E11" s="106"/>
      <c r="F11" s="278"/>
      <c r="G11" s="278"/>
    </row>
    <row r="12" spans="1:8" s="46" customFormat="1" ht="13.5" thickBot="1">
      <c r="A12" s="79"/>
      <c r="B12" s="278"/>
      <c r="C12" s="278"/>
      <c r="D12" s="278"/>
      <c r="E12" s="278"/>
      <c r="F12" s="278"/>
      <c r="G12" s="278"/>
    </row>
    <row r="13" spans="1:8" s="46" customFormat="1" ht="13.5">
      <c r="A13" s="276">
        <f>'08'!A21+1</f>
        <v>3</v>
      </c>
      <c r="B13" s="166"/>
      <c r="C13" s="151"/>
      <c r="D13" s="152"/>
      <c r="E13" s="166" t="s">
        <v>62</v>
      </c>
      <c r="F13" s="151"/>
      <c r="G13" s="152"/>
      <c r="H13" s="184" t="s">
        <v>80</v>
      </c>
    </row>
    <row r="14" spans="1:8" s="46" customFormat="1">
      <c r="A14" s="79"/>
      <c r="B14" s="128"/>
      <c r="C14" s="297"/>
      <c r="D14" s="153"/>
      <c r="E14" s="128" t="s">
        <v>22</v>
      </c>
      <c r="F14" s="297"/>
      <c r="G14" s="153"/>
      <c r="H14" s="184"/>
    </row>
    <row r="15" spans="1:8" s="46" customFormat="1" ht="38.25">
      <c r="A15" s="79"/>
      <c r="B15" s="750"/>
      <c r="C15" s="751"/>
      <c r="D15" s="752"/>
      <c r="E15" s="750" t="s">
        <v>387</v>
      </c>
      <c r="F15" s="751"/>
      <c r="G15" s="752"/>
      <c r="H15" s="184"/>
    </row>
    <row r="16" spans="1:8" s="46" customFormat="1">
      <c r="A16" s="79"/>
      <c r="B16" s="1205"/>
      <c r="C16" s="326"/>
      <c r="D16" s="227"/>
      <c r="E16" s="408" t="s">
        <v>4</v>
      </c>
      <c r="F16" s="326">
        <v>1554339</v>
      </c>
      <c r="G16" s="227">
        <v>0</v>
      </c>
      <c r="H16" s="183"/>
    </row>
    <row r="17" spans="1:8" s="46" customFormat="1">
      <c r="A17" s="79"/>
      <c r="B17" s="398"/>
      <c r="C17" s="328"/>
      <c r="D17" s="227"/>
      <c r="E17" s="398" t="s">
        <v>56</v>
      </c>
      <c r="F17" s="328">
        <v>1554339</v>
      </c>
      <c r="G17" s="227"/>
      <c r="H17" s="183"/>
    </row>
    <row r="18" spans="1:8" s="46" customFormat="1">
      <c r="A18" s="79"/>
      <c r="B18" s="408"/>
      <c r="C18" s="326"/>
      <c r="D18" s="86"/>
      <c r="E18" s="408" t="s">
        <v>28</v>
      </c>
      <c r="F18" s="326">
        <v>1554339</v>
      </c>
      <c r="G18" s="86">
        <v>180000</v>
      </c>
      <c r="H18" s="183"/>
    </row>
    <row r="19" spans="1:8" s="46" customFormat="1">
      <c r="A19" s="79"/>
      <c r="B19" s="398"/>
      <c r="C19" s="328"/>
      <c r="D19" s="219"/>
      <c r="E19" s="398" t="s">
        <v>2</v>
      </c>
      <c r="F19" s="328">
        <v>1554339</v>
      </c>
      <c r="G19" s="219">
        <v>180000</v>
      </c>
      <c r="H19" s="183"/>
    </row>
    <row r="20" spans="1:8" s="46" customFormat="1">
      <c r="A20" s="79"/>
      <c r="B20" s="399"/>
      <c r="C20" s="328"/>
      <c r="D20" s="219"/>
      <c r="E20" s="399" t="s">
        <v>12</v>
      </c>
      <c r="F20" s="328">
        <v>310723</v>
      </c>
      <c r="G20" s="219">
        <v>180000</v>
      </c>
      <c r="H20" s="183"/>
    </row>
    <row r="21" spans="1:8" s="46" customFormat="1">
      <c r="A21" s="79"/>
      <c r="B21" s="400"/>
      <c r="C21" s="328"/>
      <c r="D21" s="219"/>
      <c r="E21" s="400" t="s">
        <v>15</v>
      </c>
      <c r="F21" s="328">
        <v>310723</v>
      </c>
      <c r="G21" s="219">
        <v>180000</v>
      </c>
      <c r="H21" s="183"/>
    </row>
    <row r="22" spans="1:8" s="46" customFormat="1">
      <c r="A22" s="79"/>
      <c r="B22" s="399"/>
      <c r="C22" s="328"/>
      <c r="D22" s="219"/>
      <c r="E22" s="399" t="s">
        <v>19</v>
      </c>
      <c r="F22" s="328">
        <v>1243616</v>
      </c>
      <c r="G22" s="219"/>
      <c r="H22" s="183"/>
    </row>
    <row r="23" spans="1:8" s="46" customFormat="1">
      <c r="A23" s="79"/>
      <c r="B23" s="400"/>
      <c r="C23" s="328"/>
      <c r="D23" s="219"/>
      <c r="E23" s="400" t="s">
        <v>69</v>
      </c>
      <c r="F23" s="328">
        <v>1243616</v>
      </c>
      <c r="G23" s="219"/>
      <c r="H23" s="183"/>
    </row>
    <row r="24" spans="1:8" s="46" customFormat="1" ht="25.5">
      <c r="A24" s="79"/>
      <c r="B24" s="401"/>
      <c r="C24" s="328"/>
      <c r="D24" s="219"/>
      <c r="E24" s="401" t="s">
        <v>70</v>
      </c>
      <c r="F24" s="328">
        <v>1243616</v>
      </c>
      <c r="G24" s="219"/>
      <c r="H24" s="183"/>
    </row>
    <row r="25" spans="1:8" s="46" customFormat="1" ht="38.25">
      <c r="A25" s="79"/>
      <c r="B25" s="402"/>
      <c r="C25" s="328"/>
      <c r="D25" s="219"/>
      <c r="E25" s="402" t="s">
        <v>95</v>
      </c>
      <c r="F25" s="328">
        <v>1243616</v>
      </c>
      <c r="G25" s="219"/>
      <c r="H25" s="183"/>
    </row>
    <row r="26" spans="1:8" s="46" customFormat="1">
      <c r="A26" s="79"/>
      <c r="B26" s="403"/>
      <c r="C26" s="319"/>
      <c r="D26" s="421"/>
      <c r="E26" s="403" t="s">
        <v>54</v>
      </c>
      <c r="F26" s="319">
        <v>0</v>
      </c>
      <c r="G26" s="421">
        <v>-180000</v>
      </c>
      <c r="H26" s="183"/>
    </row>
    <row r="27" spans="1:8" s="46" customFormat="1">
      <c r="A27" s="79"/>
      <c r="B27" s="404"/>
      <c r="C27" s="319"/>
      <c r="D27" s="421"/>
      <c r="E27" s="404" t="s">
        <v>23</v>
      </c>
      <c r="F27" s="319">
        <v>0</v>
      </c>
      <c r="G27" s="421">
        <v>180000</v>
      </c>
      <c r="H27" s="183"/>
    </row>
    <row r="28" spans="1:8" s="46" customFormat="1">
      <c r="A28" s="79"/>
      <c r="B28" s="149"/>
      <c r="C28" s="319"/>
      <c r="D28" s="421"/>
      <c r="E28" s="149" t="s">
        <v>24</v>
      </c>
      <c r="F28" s="319">
        <v>0</v>
      </c>
      <c r="G28" s="421">
        <v>180000</v>
      </c>
      <c r="H28" s="183"/>
    </row>
    <row r="29" spans="1:8" s="46" customFormat="1" ht="26.25" thickBot="1">
      <c r="A29" s="79"/>
      <c r="B29" s="165"/>
      <c r="C29" s="553"/>
      <c r="D29" s="421"/>
      <c r="E29" s="165" t="s">
        <v>25</v>
      </c>
      <c r="F29" s="553">
        <v>0</v>
      </c>
      <c r="G29" s="421">
        <v>180000</v>
      </c>
      <c r="H29" s="183"/>
    </row>
    <row r="30" spans="1:8" s="46" customFormat="1" ht="13.5">
      <c r="A30" s="79"/>
      <c r="B30" s="166"/>
      <c r="C30" s="151"/>
      <c r="D30" s="152"/>
      <c r="E30" s="166" t="s">
        <v>62</v>
      </c>
      <c r="F30" s="151"/>
      <c r="G30" s="152"/>
      <c r="H30" s="184" t="s">
        <v>80</v>
      </c>
    </row>
    <row r="31" spans="1:8" s="46" customFormat="1">
      <c r="A31" s="106"/>
      <c r="B31" s="128"/>
      <c r="C31" s="1199"/>
      <c r="D31" s="153"/>
      <c r="E31" s="128" t="s">
        <v>47</v>
      </c>
      <c r="F31" s="297"/>
      <c r="G31" s="153"/>
      <c r="H31" s="184"/>
    </row>
    <row r="32" spans="1:8" s="46" customFormat="1" ht="38.25">
      <c r="A32" s="101"/>
      <c r="B32" s="750"/>
      <c r="C32" s="751"/>
      <c r="D32" s="752"/>
      <c r="E32" s="750" t="s">
        <v>387</v>
      </c>
      <c r="F32" s="751"/>
      <c r="G32" s="752"/>
      <c r="H32" s="184"/>
    </row>
    <row r="33" spans="1:8" s="46" customFormat="1">
      <c r="A33" s="100"/>
      <c r="B33" s="606"/>
      <c r="C33" s="438"/>
      <c r="D33" s="260"/>
      <c r="E33" s="606" t="s">
        <v>254</v>
      </c>
      <c r="F33" s="438"/>
      <c r="G33" s="260"/>
      <c r="H33" s="183"/>
    </row>
    <row r="34" spans="1:8" s="46" customFormat="1">
      <c r="A34" s="79"/>
      <c r="B34" s="408"/>
      <c r="C34" s="326"/>
      <c r="D34" s="227"/>
      <c r="E34" s="408" t="s">
        <v>4</v>
      </c>
      <c r="F34" s="326">
        <v>1554339</v>
      </c>
      <c r="G34" s="227">
        <v>0</v>
      </c>
      <c r="H34" s="183"/>
    </row>
    <row r="35" spans="1:8" s="46" customFormat="1">
      <c r="A35" s="79"/>
      <c r="B35" s="398"/>
      <c r="C35" s="328"/>
      <c r="D35" s="227"/>
      <c r="E35" s="398" t="s">
        <v>56</v>
      </c>
      <c r="F35" s="328">
        <v>1554339</v>
      </c>
      <c r="G35" s="227"/>
      <c r="H35" s="183"/>
    </row>
    <row r="36" spans="1:8" s="46" customFormat="1">
      <c r="A36" s="79"/>
      <c r="B36" s="408"/>
      <c r="C36" s="326"/>
      <c r="D36" s="86"/>
      <c r="E36" s="408" t="s">
        <v>28</v>
      </c>
      <c r="F36" s="326">
        <v>1554339</v>
      </c>
      <c r="G36" s="86">
        <v>180000</v>
      </c>
      <c r="H36" s="183"/>
    </row>
    <row r="37" spans="1:8" s="46" customFormat="1">
      <c r="A37" s="79"/>
      <c r="B37" s="398"/>
      <c r="C37" s="328"/>
      <c r="D37" s="219"/>
      <c r="E37" s="398" t="s">
        <v>2</v>
      </c>
      <c r="F37" s="328">
        <v>1554339</v>
      </c>
      <c r="G37" s="219">
        <v>180000</v>
      </c>
      <c r="H37" s="183"/>
    </row>
    <row r="38" spans="1:8" s="46" customFormat="1">
      <c r="A38" s="79"/>
      <c r="B38" s="399"/>
      <c r="C38" s="328"/>
      <c r="D38" s="219"/>
      <c r="E38" s="399" t="s">
        <v>12</v>
      </c>
      <c r="F38" s="328">
        <v>310723</v>
      </c>
      <c r="G38" s="219">
        <v>180000</v>
      </c>
      <c r="H38" s="183"/>
    </row>
    <row r="39" spans="1:8" s="46" customFormat="1">
      <c r="A39" s="79"/>
      <c r="B39" s="400"/>
      <c r="C39" s="328"/>
      <c r="D39" s="219"/>
      <c r="E39" s="400" t="s">
        <v>15</v>
      </c>
      <c r="F39" s="328">
        <v>310723</v>
      </c>
      <c r="G39" s="219">
        <v>180000</v>
      </c>
      <c r="H39" s="183"/>
    </row>
    <row r="40" spans="1:8" s="46" customFormat="1">
      <c r="A40" s="79"/>
      <c r="B40" s="399"/>
      <c r="C40" s="328"/>
      <c r="D40" s="219"/>
      <c r="E40" s="399" t="s">
        <v>19</v>
      </c>
      <c r="F40" s="328">
        <v>1243616</v>
      </c>
      <c r="G40" s="219"/>
      <c r="H40" s="183"/>
    </row>
    <row r="41" spans="1:8" s="46" customFormat="1">
      <c r="A41" s="79"/>
      <c r="B41" s="400"/>
      <c r="C41" s="328"/>
      <c r="D41" s="219"/>
      <c r="E41" s="400" t="s">
        <v>69</v>
      </c>
      <c r="F41" s="328">
        <v>1243616</v>
      </c>
      <c r="G41" s="219"/>
      <c r="H41" s="183"/>
    </row>
    <row r="42" spans="1:8" s="46" customFormat="1" ht="25.5">
      <c r="A42" s="79"/>
      <c r="B42" s="401"/>
      <c r="C42" s="328"/>
      <c r="D42" s="219"/>
      <c r="E42" s="401" t="s">
        <v>70</v>
      </c>
      <c r="F42" s="328">
        <v>1243616</v>
      </c>
      <c r="G42" s="219"/>
      <c r="H42" s="183"/>
    </row>
    <row r="43" spans="1:8" s="46" customFormat="1" ht="38.25">
      <c r="A43" s="79"/>
      <c r="B43" s="402"/>
      <c r="C43" s="328"/>
      <c r="D43" s="219"/>
      <c r="E43" s="402" t="s">
        <v>95</v>
      </c>
      <c r="F43" s="328">
        <v>1243616</v>
      </c>
      <c r="G43" s="219"/>
      <c r="H43" s="183"/>
    </row>
    <row r="44" spans="1:8" s="46" customFormat="1">
      <c r="A44" s="79"/>
      <c r="B44" s="403"/>
      <c r="C44" s="319"/>
      <c r="D44" s="421"/>
      <c r="E44" s="403" t="s">
        <v>54</v>
      </c>
      <c r="F44" s="319">
        <v>0</v>
      </c>
      <c r="G44" s="421">
        <v>-180000</v>
      </c>
      <c r="H44" s="183"/>
    </row>
    <row r="45" spans="1:8" s="46" customFormat="1">
      <c r="A45" s="178"/>
      <c r="B45" s="404"/>
      <c r="C45" s="319"/>
      <c r="D45" s="421"/>
      <c r="E45" s="404" t="s">
        <v>23</v>
      </c>
      <c r="F45" s="319">
        <v>0</v>
      </c>
      <c r="G45" s="421">
        <v>180000</v>
      </c>
      <c r="H45" s="183"/>
    </row>
    <row r="46" spans="1:8" s="46" customFormat="1">
      <c r="A46" s="178"/>
      <c r="B46" s="149"/>
      <c r="C46" s="319"/>
      <c r="D46" s="421"/>
      <c r="E46" s="149" t="s">
        <v>24</v>
      </c>
      <c r="F46" s="319">
        <v>0</v>
      </c>
      <c r="G46" s="421">
        <v>180000</v>
      </c>
      <c r="H46" s="183"/>
    </row>
    <row r="47" spans="1:8" s="46" customFormat="1" ht="26.25" thickBot="1">
      <c r="A47" s="178"/>
      <c r="B47" s="165"/>
      <c r="C47" s="553"/>
      <c r="D47" s="436"/>
      <c r="E47" s="753" t="s">
        <v>25</v>
      </c>
      <c r="F47" s="170">
        <v>0</v>
      </c>
      <c r="G47" s="754">
        <v>180000</v>
      </c>
      <c r="H47" s="183"/>
    </row>
    <row r="48" spans="1:8" s="46" customFormat="1" ht="30.75" customHeight="1" thickBot="1">
      <c r="A48" s="178"/>
      <c r="B48" s="1385" t="s">
        <v>477</v>
      </c>
      <c r="C48" s="1386"/>
      <c r="D48" s="1386"/>
      <c r="E48" s="1386"/>
      <c r="F48" s="1386"/>
      <c r="G48" s="1387"/>
      <c r="H48" s="183"/>
    </row>
    <row r="49" spans="1:8" s="46" customFormat="1">
      <c r="A49" s="178"/>
      <c r="B49" s="755"/>
      <c r="C49" s="755"/>
      <c r="D49" s="755"/>
      <c r="E49" s="756"/>
      <c r="F49" s="756"/>
      <c r="G49" s="756"/>
      <c r="H49" s="183"/>
    </row>
    <row r="50" spans="1:8" s="46" customFormat="1">
      <c r="A50" s="178"/>
      <c r="B50" s="106" t="s">
        <v>373</v>
      </c>
      <c r="C50" s="278"/>
      <c r="D50" s="278"/>
      <c r="E50" s="106"/>
      <c r="F50" s="278"/>
      <c r="G50" s="278"/>
      <c r="H50" s="183"/>
    </row>
    <row r="51" spans="1:8" s="46" customFormat="1" ht="13.5" thickBot="1">
      <c r="A51" s="178"/>
      <c r="B51" s="278"/>
      <c r="C51" s="278"/>
      <c r="D51" s="278"/>
      <c r="E51" s="278"/>
      <c r="F51" s="278"/>
      <c r="G51" s="278"/>
      <c r="H51" s="183"/>
    </row>
    <row r="52" spans="1:8" s="46" customFormat="1" ht="13.5">
      <c r="A52" s="444">
        <f>A13</f>
        <v>3</v>
      </c>
      <c r="B52" s="166"/>
      <c r="C52" s="157"/>
      <c r="D52" s="266"/>
      <c r="E52" s="166" t="s">
        <v>62</v>
      </c>
      <c r="F52" s="157"/>
      <c r="G52" s="266"/>
      <c r="H52" s="184" t="s">
        <v>80</v>
      </c>
    </row>
    <row r="53" spans="1:8" s="46" customFormat="1">
      <c r="A53" s="178"/>
      <c r="B53" s="128"/>
      <c r="C53" s="297"/>
      <c r="D53" s="267"/>
      <c r="E53" s="128" t="s">
        <v>67</v>
      </c>
      <c r="F53" s="297"/>
      <c r="G53" s="267"/>
      <c r="H53" s="184"/>
    </row>
    <row r="54" spans="1:8" s="46" customFormat="1" ht="25.5">
      <c r="A54" s="178"/>
      <c r="B54" s="320"/>
      <c r="C54" s="336"/>
      <c r="D54" s="267"/>
      <c r="E54" s="320" t="s">
        <v>71</v>
      </c>
      <c r="F54" s="336"/>
      <c r="G54" s="267"/>
      <c r="H54" s="184"/>
    </row>
    <row r="55" spans="1:8" s="46" customFormat="1">
      <c r="A55" s="79"/>
      <c r="B55" s="129"/>
      <c r="C55" s="336"/>
      <c r="D55" s="267"/>
      <c r="E55" s="129" t="s">
        <v>73</v>
      </c>
      <c r="F55" s="336"/>
      <c r="G55" s="267"/>
      <c r="H55" s="183"/>
    </row>
    <row r="56" spans="1:8" s="46" customFormat="1">
      <c r="A56" s="179"/>
      <c r="B56" s="148"/>
      <c r="C56" s="318"/>
      <c r="D56" s="261"/>
      <c r="E56" s="148" t="s">
        <v>4</v>
      </c>
      <c r="F56" s="318">
        <v>1704883</v>
      </c>
      <c r="G56" s="261">
        <v>0</v>
      </c>
      <c r="H56" s="183"/>
    </row>
    <row r="57" spans="1:8" s="46" customFormat="1">
      <c r="A57" s="106"/>
      <c r="B57" s="149"/>
      <c r="C57" s="319"/>
      <c r="D57" s="218"/>
      <c r="E57" s="149" t="s">
        <v>56</v>
      </c>
      <c r="F57" s="319">
        <v>1554339</v>
      </c>
      <c r="G57" s="218"/>
      <c r="H57" s="183"/>
    </row>
    <row r="58" spans="1:8" s="46" customFormat="1">
      <c r="A58" s="179"/>
      <c r="B58" s="149"/>
      <c r="C58" s="319"/>
      <c r="D58" s="405"/>
      <c r="E58" s="149" t="s">
        <v>7</v>
      </c>
      <c r="F58" s="319">
        <v>125822</v>
      </c>
      <c r="G58" s="405"/>
      <c r="H58" s="183"/>
    </row>
    <row r="59" spans="1:8" s="46" customFormat="1">
      <c r="A59" s="177"/>
      <c r="B59" s="150"/>
      <c r="C59" s="319"/>
      <c r="D59" s="405"/>
      <c r="E59" s="150" t="s">
        <v>8</v>
      </c>
      <c r="F59" s="319">
        <v>125822</v>
      </c>
      <c r="G59" s="405"/>
    </row>
    <row r="60" spans="1:8" s="46" customFormat="1">
      <c r="A60" s="89"/>
      <c r="B60" s="154"/>
      <c r="C60" s="318"/>
      <c r="D60" s="86"/>
      <c r="E60" s="154" t="s">
        <v>9</v>
      </c>
      <c r="F60" s="318">
        <v>125822</v>
      </c>
      <c r="G60" s="86"/>
    </row>
    <row r="61" spans="1:8" s="46" customFormat="1" ht="25.5">
      <c r="A61" s="79"/>
      <c r="B61" s="155"/>
      <c r="C61" s="319"/>
      <c r="D61" s="219"/>
      <c r="E61" s="155" t="s">
        <v>50</v>
      </c>
      <c r="F61" s="319">
        <v>125822</v>
      </c>
      <c r="G61" s="219"/>
    </row>
    <row r="62" spans="1:8" s="46" customFormat="1" ht="38.25">
      <c r="A62" s="79"/>
      <c r="B62" s="156"/>
      <c r="C62" s="319"/>
      <c r="D62" s="219"/>
      <c r="E62" s="156" t="s">
        <v>76</v>
      </c>
      <c r="F62" s="319">
        <v>125822</v>
      </c>
      <c r="G62" s="219"/>
    </row>
    <row r="63" spans="1:8" s="46" customFormat="1">
      <c r="A63" s="79"/>
      <c r="B63" s="149"/>
      <c r="C63" s="319"/>
      <c r="D63" s="219"/>
      <c r="E63" s="149" t="s">
        <v>10</v>
      </c>
      <c r="F63" s="319">
        <v>24722</v>
      </c>
      <c r="G63" s="219"/>
    </row>
    <row r="64" spans="1:8" s="46" customFormat="1" ht="25.5">
      <c r="A64" s="79"/>
      <c r="B64" s="150"/>
      <c r="C64" s="319"/>
      <c r="D64" s="219"/>
      <c r="E64" s="150" t="s">
        <v>11</v>
      </c>
      <c r="F64" s="319">
        <v>24722</v>
      </c>
      <c r="G64" s="219"/>
    </row>
    <row r="65" spans="1:7" s="46" customFormat="1">
      <c r="A65" s="79"/>
      <c r="B65" s="148"/>
      <c r="C65" s="318"/>
      <c r="D65" s="86"/>
      <c r="E65" s="148" t="s">
        <v>28</v>
      </c>
      <c r="F65" s="318">
        <v>1704883</v>
      </c>
      <c r="G65" s="86">
        <v>180000</v>
      </c>
    </row>
    <row r="66" spans="1:7" s="46" customFormat="1">
      <c r="A66" s="79"/>
      <c r="B66" s="149"/>
      <c r="C66" s="319"/>
      <c r="D66" s="219"/>
      <c r="E66" s="149" t="s">
        <v>2</v>
      </c>
      <c r="F66" s="319">
        <v>1704883</v>
      </c>
      <c r="G66" s="219">
        <v>180000</v>
      </c>
    </row>
    <row r="67" spans="1:7" s="46" customFormat="1">
      <c r="A67" s="79"/>
      <c r="B67" s="150"/>
      <c r="C67" s="319"/>
      <c r="D67" s="219"/>
      <c r="E67" s="150" t="s">
        <v>12</v>
      </c>
      <c r="F67" s="319">
        <v>461267</v>
      </c>
      <c r="G67" s="219">
        <v>180000</v>
      </c>
    </row>
    <row r="68" spans="1:7" s="46" customFormat="1">
      <c r="A68" s="79"/>
      <c r="B68" s="154"/>
      <c r="C68" s="319"/>
      <c r="D68" s="219"/>
      <c r="E68" s="154" t="s">
        <v>15</v>
      </c>
      <c r="F68" s="319">
        <v>461267</v>
      </c>
      <c r="G68" s="219">
        <v>180000</v>
      </c>
    </row>
    <row r="69" spans="1:7" s="46" customFormat="1">
      <c r="A69" s="79"/>
      <c r="B69" s="150"/>
      <c r="C69" s="319"/>
      <c r="D69" s="219"/>
      <c r="E69" s="150" t="s">
        <v>19</v>
      </c>
      <c r="F69" s="319">
        <v>1243616</v>
      </c>
      <c r="G69" s="219"/>
    </row>
    <row r="70" spans="1:7" s="46" customFormat="1">
      <c r="A70" s="79"/>
      <c r="B70" s="154"/>
      <c r="C70" s="319"/>
      <c r="D70" s="219"/>
      <c r="E70" s="154" t="s">
        <v>69</v>
      </c>
      <c r="F70" s="319">
        <v>1243616</v>
      </c>
      <c r="G70" s="219"/>
    </row>
    <row r="71" spans="1:7" s="46" customFormat="1" ht="25.5">
      <c r="A71" s="179"/>
      <c r="B71" s="155"/>
      <c r="C71" s="319"/>
      <c r="D71" s="219"/>
      <c r="E71" s="155" t="s">
        <v>70</v>
      </c>
      <c r="F71" s="319">
        <v>1243616</v>
      </c>
      <c r="G71" s="219"/>
    </row>
    <row r="72" spans="1:7" s="46" customFormat="1" ht="38.25">
      <c r="A72" s="178"/>
      <c r="B72" s="156"/>
      <c r="C72" s="319"/>
      <c r="D72" s="219"/>
      <c r="E72" s="156" t="s">
        <v>95</v>
      </c>
      <c r="F72" s="319">
        <v>1243616</v>
      </c>
      <c r="G72" s="219"/>
    </row>
    <row r="73" spans="1:7" s="46" customFormat="1">
      <c r="A73" s="177"/>
      <c r="B73" s="403"/>
      <c r="C73" s="319"/>
      <c r="D73" s="421"/>
      <c r="E73" s="403" t="s">
        <v>54</v>
      </c>
      <c r="F73" s="319">
        <v>0</v>
      </c>
      <c r="G73" s="421">
        <v>-180000</v>
      </c>
    </row>
    <row r="74" spans="1:7" s="46" customFormat="1">
      <c r="A74" s="89"/>
      <c r="B74" s="404"/>
      <c r="C74" s="319"/>
      <c r="D74" s="421"/>
      <c r="E74" s="404" t="s">
        <v>23</v>
      </c>
      <c r="F74" s="319">
        <v>0</v>
      </c>
      <c r="G74" s="421">
        <v>180000</v>
      </c>
    </row>
    <row r="75" spans="1:7" s="46" customFormat="1">
      <c r="A75" s="79"/>
      <c r="B75" s="149"/>
      <c r="C75" s="319"/>
      <c r="D75" s="421"/>
      <c r="E75" s="149" t="s">
        <v>24</v>
      </c>
      <c r="F75" s="319">
        <v>0</v>
      </c>
      <c r="G75" s="421">
        <v>180000</v>
      </c>
    </row>
    <row r="76" spans="1:7" s="46" customFormat="1" ht="26.25" thickBot="1">
      <c r="A76" s="79"/>
      <c r="B76" s="150"/>
      <c r="C76" s="319"/>
      <c r="D76" s="421"/>
      <c r="E76" s="150" t="s">
        <v>25</v>
      </c>
      <c r="F76" s="319">
        <v>0</v>
      </c>
      <c r="G76" s="421">
        <v>180000</v>
      </c>
    </row>
    <row r="77" spans="1:7" s="46" customFormat="1" ht="34.5" customHeight="1" thickBot="1">
      <c r="A77" s="79"/>
      <c r="B77" s="1385" t="s">
        <v>477</v>
      </c>
      <c r="C77" s="1386"/>
      <c r="D77" s="1386"/>
      <c r="E77" s="1386"/>
      <c r="F77" s="1386"/>
      <c r="G77" s="1387"/>
    </row>
  </sheetData>
  <mergeCells count="7">
    <mergeCell ref="B77:G77"/>
    <mergeCell ref="B48:G48"/>
    <mergeCell ref="H1:H2"/>
    <mergeCell ref="C1:C2"/>
    <mergeCell ref="D1:D2"/>
    <mergeCell ref="F1:F2"/>
    <mergeCell ref="G1:G2"/>
  </mergeCells>
  <pageMargins left="0.35433070866141736" right="0.15748031496062992" top="0.35433070866141736" bottom="0.47244094488188981" header="0.19685039370078741" footer="0.19685039370078741"/>
  <pageSetup paperSize="9" scale="80" firstPageNumber="7" fitToHeight="0" orientation="landscape" useFirstPageNumber="1" r:id="rId1"/>
  <headerFooter alignWithMargins="0">
    <oddHeader>&amp;C&amp;"Times New Roman,Regular"&amp;P</oddHeader>
    <oddFooter>&amp;L&amp;"Times New Roman,Regular"&amp;F; Par priekšlikumiem likumprojekta „Par valsts budžetu 2015.gadam” un likumprojekta „Par vidēja termiņa budžeta ietvaru 2015., 2016. un 2017.gadam” izskatīšanai Saeimā otrajā lasījumā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69"/>
  <sheetViews>
    <sheetView view="pageLayout" zoomScaleNormal="70" workbookViewId="0">
      <selection activeCell="E19" sqref="E19"/>
    </sheetView>
  </sheetViews>
  <sheetFormatPr defaultColWidth="9.140625" defaultRowHeight="12.75"/>
  <cols>
    <col min="1" max="1" width="5.28515625" style="36" customWidth="1"/>
    <col min="2" max="2" width="51.7109375" style="42" customWidth="1"/>
    <col min="3" max="3" width="13.28515625" style="43" customWidth="1"/>
    <col min="4" max="4" width="13" style="43" customWidth="1"/>
    <col min="5" max="5" width="51.140625" style="37" customWidth="1"/>
    <col min="6" max="6" width="14" style="37" customWidth="1"/>
    <col min="7" max="7" width="13.85546875" style="37" customWidth="1"/>
    <col min="8" max="8" width="19.140625" style="37" customWidth="1"/>
    <col min="9" max="9" width="11.28515625" style="37" customWidth="1"/>
    <col min="10" max="16384" width="9.140625" style="37"/>
  </cols>
  <sheetData>
    <row r="1" spans="1:8" s="28" customFormat="1">
      <c r="A1" s="33"/>
      <c r="B1" s="27"/>
      <c r="C1" s="1375" t="s">
        <v>74</v>
      </c>
      <c r="D1" s="1375" t="s">
        <v>30</v>
      </c>
      <c r="E1" s="66"/>
      <c r="F1" s="1375" t="s">
        <v>74</v>
      </c>
      <c r="G1" s="1375" t="s">
        <v>30</v>
      </c>
      <c r="H1" s="1388" t="s">
        <v>38</v>
      </c>
    </row>
    <row r="2" spans="1:8" s="28" customFormat="1" ht="13.5" thickBot="1">
      <c r="A2" s="33"/>
      <c r="B2" s="29"/>
      <c r="C2" s="1376"/>
      <c r="D2" s="1376"/>
      <c r="E2" s="67"/>
      <c r="F2" s="1376"/>
      <c r="G2" s="1376"/>
      <c r="H2" s="1389"/>
    </row>
    <row r="3" spans="1:8" s="39" customFormat="1">
      <c r="A3" s="38"/>
      <c r="D3" s="40"/>
      <c r="G3" s="40"/>
    </row>
    <row r="4" spans="1:8" s="39" customFormat="1">
      <c r="A4" s="38"/>
      <c r="B4" s="125" t="s">
        <v>27</v>
      </c>
      <c r="D4" s="40"/>
      <c r="G4" s="40"/>
    </row>
    <row r="5" spans="1:8" s="7" customFormat="1">
      <c r="A5" s="87"/>
      <c r="B5" s="22" t="s">
        <v>41</v>
      </c>
      <c r="C5" s="20"/>
      <c r="D5" s="35"/>
      <c r="E5" s="68"/>
      <c r="F5" s="9"/>
      <c r="G5" s="9"/>
      <c r="H5" s="118"/>
    </row>
    <row r="6" spans="1:8">
      <c r="B6" s="6" t="s">
        <v>42</v>
      </c>
      <c r="C6" s="95"/>
      <c r="E6" s="6"/>
      <c r="F6" s="95"/>
    </row>
    <row r="7" spans="1:8">
      <c r="B7" s="182" t="s">
        <v>78</v>
      </c>
      <c r="C7" s="455">
        <v>-217960980</v>
      </c>
      <c r="E7" s="182"/>
      <c r="F7" s="455"/>
      <c r="G7" s="43"/>
    </row>
    <row r="8" spans="1:8">
      <c r="B8" s="182" t="s">
        <v>253</v>
      </c>
      <c r="C8" s="455">
        <v>-270786819</v>
      </c>
      <c r="E8" s="182"/>
      <c r="F8" s="455"/>
      <c r="G8" s="43"/>
    </row>
    <row r="9" spans="1:8">
      <c r="A9" s="1276"/>
      <c r="B9" s="182" t="s">
        <v>375</v>
      </c>
      <c r="C9" s="455">
        <v>-171873109</v>
      </c>
      <c r="E9" s="182"/>
      <c r="F9" s="455"/>
      <c r="G9" s="43"/>
    </row>
    <row r="10" spans="1:8" ht="38.25">
      <c r="B10" s="23" t="s">
        <v>79</v>
      </c>
      <c r="C10" s="457"/>
      <c r="E10" s="23" t="s">
        <v>486</v>
      </c>
      <c r="F10" s="457"/>
    </row>
    <row r="11" spans="1:8">
      <c r="B11" s="182" t="s">
        <v>78</v>
      </c>
      <c r="C11" s="458">
        <v>143925608</v>
      </c>
      <c r="D11" s="43">
        <f>D85</f>
        <v>-22370</v>
      </c>
      <c r="E11" s="182" t="s">
        <v>78</v>
      </c>
      <c r="F11" s="458"/>
      <c r="G11" s="43">
        <f>G38</f>
        <v>22370</v>
      </c>
    </row>
    <row r="12" spans="1:8">
      <c r="B12" s="182" t="s">
        <v>253</v>
      </c>
      <c r="C12" s="458">
        <v>898162977</v>
      </c>
      <c r="D12" s="43">
        <f>D123</f>
        <v>-22370</v>
      </c>
      <c r="E12" s="182" t="s">
        <v>253</v>
      </c>
      <c r="F12" s="458"/>
      <c r="G12" s="599">
        <f>G48</f>
        <v>22370</v>
      </c>
    </row>
    <row r="13" spans="1:8">
      <c r="B13" s="182" t="s">
        <v>375</v>
      </c>
      <c r="C13" s="458">
        <v>971648773</v>
      </c>
      <c r="D13" s="43">
        <f>D151</f>
        <v>-22370</v>
      </c>
      <c r="E13" s="182" t="s">
        <v>375</v>
      </c>
      <c r="F13" s="458"/>
      <c r="G13" s="599">
        <f>G58</f>
        <v>22370</v>
      </c>
    </row>
    <row r="14" spans="1:8">
      <c r="B14" s="182"/>
      <c r="C14" s="459"/>
    </row>
    <row r="15" spans="1:8">
      <c r="B15" s="106" t="s">
        <v>374</v>
      </c>
      <c r="C15" s="278"/>
      <c r="D15" s="278"/>
    </row>
    <row r="16" spans="1:8" s="72" customFormat="1" ht="13.5" thickBot="1">
      <c r="A16" s="70"/>
      <c r="B16" s="1204"/>
      <c r="C16" s="497"/>
      <c r="D16" s="497"/>
      <c r="E16" s="460"/>
      <c r="F16" s="460"/>
      <c r="G16" s="460"/>
    </row>
    <row r="17" spans="1:8" s="72" customFormat="1" ht="14.25" customHeight="1">
      <c r="A17" s="276">
        <f>'11'!A13+1</f>
        <v>4</v>
      </c>
      <c r="B17" s="480" t="s">
        <v>29</v>
      </c>
      <c r="C17" s="345"/>
      <c r="D17" s="359"/>
      <c r="E17" s="471" t="s">
        <v>27</v>
      </c>
      <c r="F17" s="481"/>
      <c r="G17" s="359"/>
      <c r="H17" s="386" t="s">
        <v>31</v>
      </c>
    </row>
    <row r="18" spans="1:8" s="72" customFormat="1">
      <c r="A18" s="70"/>
      <c r="B18" s="360" t="s">
        <v>22</v>
      </c>
      <c r="C18" s="361"/>
      <c r="D18" s="360"/>
      <c r="E18" s="653" t="s">
        <v>22</v>
      </c>
      <c r="F18" s="654"/>
      <c r="G18" s="360"/>
    </row>
    <row r="19" spans="1:8" s="72" customFormat="1" ht="38.25">
      <c r="A19" s="70"/>
      <c r="B19" s="1218" t="s">
        <v>358</v>
      </c>
      <c r="C19" s="1218"/>
      <c r="D19" s="1218"/>
      <c r="E19" s="1219" t="s">
        <v>359</v>
      </c>
      <c r="F19" s="655"/>
      <c r="G19" s="656"/>
    </row>
    <row r="20" spans="1:8" s="72" customFormat="1">
      <c r="A20" s="70"/>
      <c r="B20" s="483" t="s">
        <v>4</v>
      </c>
      <c r="C20" s="657">
        <v>143925608</v>
      </c>
      <c r="D20" s="657">
        <f>D21</f>
        <v>-22370</v>
      </c>
      <c r="E20" s="483" t="s">
        <v>4</v>
      </c>
      <c r="F20" s="658">
        <f>F21</f>
        <v>0</v>
      </c>
      <c r="G20" s="658">
        <f>G21</f>
        <v>22370</v>
      </c>
    </row>
    <row r="21" spans="1:8" s="72" customFormat="1">
      <c r="A21" s="70"/>
      <c r="B21" s="659" t="s">
        <v>10</v>
      </c>
      <c r="C21" s="478">
        <v>143925608</v>
      </c>
      <c r="D21" s="478">
        <f>D22</f>
        <v>-22370</v>
      </c>
      <c r="E21" s="484" t="s">
        <v>10</v>
      </c>
      <c r="F21" s="660">
        <f>F22</f>
        <v>0</v>
      </c>
      <c r="G21" s="660">
        <f>G22</f>
        <v>22370</v>
      </c>
    </row>
    <row r="22" spans="1:8" s="72" customFormat="1" ht="25.5">
      <c r="A22" s="70"/>
      <c r="B22" s="485" t="s">
        <v>11</v>
      </c>
      <c r="C22" s="478">
        <v>143925608</v>
      </c>
      <c r="D22" s="478">
        <v>-22370</v>
      </c>
      <c r="E22" s="485" t="s">
        <v>11</v>
      </c>
      <c r="F22" s="660">
        <v>0</v>
      </c>
      <c r="G22" s="660">
        <v>22370</v>
      </c>
    </row>
    <row r="23" spans="1:8" s="72" customFormat="1">
      <c r="A23" s="70"/>
      <c r="B23" s="661" t="s">
        <v>1</v>
      </c>
      <c r="C23" s="477">
        <v>143925608</v>
      </c>
      <c r="D23" s="477">
        <f>D24</f>
        <v>-22370</v>
      </c>
      <c r="E23" s="475" t="s">
        <v>28</v>
      </c>
      <c r="F23" s="658">
        <f>F24</f>
        <v>0</v>
      </c>
      <c r="G23" s="658">
        <f>G24</f>
        <v>22370</v>
      </c>
    </row>
    <row r="24" spans="1:8" s="72" customFormat="1">
      <c r="A24" s="70"/>
      <c r="B24" s="662" t="s">
        <v>2</v>
      </c>
      <c r="C24" s="478">
        <v>143925608</v>
      </c>
      <c r="D24" s="478">
        <f>D25</f>
        <v>-22370</v>
      </c>
      <c r="E24" s="467" t="s">
        <v>2</v>
      </c>
      <c r="F24" s="660">
        <f>F25</f>
        <v>0</v>
      </c>
      <c r="G24" s="660">
        <f>G25</f>
        <v>22370</v>
      </c>
    </row>
    <row r="25" spans="1:8" s="72" customFormat="1">
      <c r="A25" s="70"/>
      <c r="B25" s="594" t="s">
        <v>16</v>
      </c>
      <c r="C25" s="478">
        <v>143925608</v>
      </c>
      <c r="D25" s="478">
        <f>D26</f>
        <v>-22370</v>
      </c>
      <c r="E25" s="465" t="s">
        <v>12</v>
      </c>
      <c r="F25" s="660">
        <f>F26+F28</f>
        <v>0</v>
      </c>
      <c r="G25" s="660">
        <f>G26+G28</f>
        <v>22370</v>
      </c>
    </row>
    <row r="26" spans="1:8" s="72" customFormat="1">
      <c r="A26" s="70"/>
      <c r="B26" s="663" t="s">
        <v>360</v>
      </c>
      <c r="C26" s="479">
        <v>143925608</v>
      </c>
      <c r="D26" s="479">
        <v>-22370</v>
      </c>
      <c r="E26" s="468" t="s">
        <v>34</v>
      </c>
      <c r="F26" s="660">
        <v>0</v>
      </c>
      <c r="G26" s="660">
        <v>18353</v>
      </c>
    </row>
    <row r="27" spans="1:8" s="72" customFormat="1">
      <c r="A27" s="70"/>
      <c r="B27" s="664"/>
      <c r="C27" s="665"/>
      <c r="D27" s="665"/>
      <c r="E27" s="474" t="s">
        <v>32</v>
      </c>
      <c r="F27" s="660">
        <v>0</v>
      </c>
      <c r="G27" s="660">
        <v>14850</v>
      </c>
    </row>
    <row r="28" spans="1:8" s="72" customFormat="1">
      <c r="A28" s="70"/>
      <c r="B28" s="664"/>
      <c r="C28" s="665"/>
      <c r="D28" s="665"/>
      <c r="E28" s="468" t="s">
        <v>15</v>
      </c>
      <c r="F28" s="660">
        <v>0</v>
      </c>
      <c r="G28" s="660">
        <v>4017</v>
      </c>
    </row>
    <row r="29" spans="1:8" s="72" customFormat="1">
      <c r="A29" s="70"/>
      <c r="B29" s="1279"/>
      <c r="C29" s="1107"/>
      <c r="D29" s="360"/>
      <c r="E29" s="653" t="s">
        <v>47</v>
      </c>
      <c r="F29" s="654"/>
      <c r="G29" s="360"/>
    </row>
    <row r="30" spans="1:8" s="72" customFormat="1" ht="38.25">
      <c r="A30" s="70"/>
      <c r="B30" s="642" t="s">
        <v>345</v>
      </c>
      <c r="C30" s="1108"/>
      <c r="D30" s="656"/>
      <c r="E30" s="1220" t="s">
        <v>359</v>
      </c>
      <c r="F30" s="655"/>
      <c r="G30" s="656"/>
    </row>
    <row r="31" spans="1:8" s="72" customFormat="1" ht="13.5">
      <c r="A31" s="70"/>
      <c r="B31" s="1280"/>
      <c r="C31" s="1288"/>
      <c r="D31" s="1288"/>
      <c r="E31" s="1106" t="s">
        <v>361</v>
      </c>
      <c r="F31" s="654"/>
      <c r="G31" s="360"/>
    </row>
    <row r="32" spans="1:8" s="72" customFormat="1">
      <c r="A32" s="70"/>
      <c r="B32" s="1280"/>
      <c r="C32" s="1288"/>
      <c r="D32" s="1288"/>
      <c r="E32" s="666" t="s">
        <v>362</v>
      </c>
      <c r="F32" s="665"/>
      <c r="G32" s="665"/>
    </row>
    <row r="33" spans="1:7" s="72" customFormat="1" ht="27">
      <c r="A33" s="70"/>
      <c r="B33" s="1280"/>
      <c r="C33" s="1288"/>
      <c r="D33" s="1288"/>
      <c r="E33" s="667" t="s">
        <v>363</v>
      </c>
      <c r="F33" s="665"/>
      <c r="G33" s="665"/>
    </row>
    <row r="34" spans="1:7" s="72" customFormat="1">
      <c r="A34" s="70"/>
      <c r="B34" s="1281" t="s">
        <v>73</v>
      </c>
      <c r="C34" s="1198"/>
      <c r="D34" s="360"/>
      <c r="E34" s="668" t="s">
        <v>73</v>
      </c>
      <c r="F34" s="665"/>
      <c r="G34" s="665"/>
    </row>
    <row r="35" spans="1:7" s="72" customFormat="1">
      <c r="A35" s="70"/>
      <c r="B35" s="1282" t="s">
        <v>346</v>
      </c>
      <c r="C35" s="1109">
        <f>C36</f>
        <v>143925608</v>
      </c>
      <c r="D35" s="665">
        <f>D36</f>
        <v>-22370</v>
      </c>
      <c r="E35" s="483" t="s">
        <v>364</v>
      </c>
      <c r="F35" s="658">
        <f>F36</f>
        <v>0</v>
      </c>
      <c r="G35" s="658">
        <f>G36</f>
        <v>22370</v>
      </c>
    </row>
    <row r="36" spans="1:7" s="72" customFormat="1">
      <c r="A36" s="70"/>
      <c r="B36" s="1283" t="s">
        <v>10</v>
      </c>
      <c r="C36" s="567">
        <f t="shared" ref="C36:C38" si="0">C37</f>
        <v>143925608</v>
      </c>
      <c r="D36" s="665">
        <f>D37</f>
        <v>-22370</v>
      </c>
      <c r="E36" s="484" t="s">
        <v>256</v>
      </c>
      <c r="F36" s="660">
        <f>F37</f>
        <v>0</v>
      </c>
      <c r="G36" s="660">
        <f>G37</f>
        <v>22370</v>
      </c>
    </row>
    <row r="37" spans="1:7" s="72" customFormat="1" ht="25.5">
      <c r="A37" s="70"/>
      <c r="B37" s="1284" t="s">
        <v>11</v>
      </c>
      <c r="C37" s="567">
        <f t="shared" si="0"/>
        <v>143925608</v>
      </c>
      <c r="D37" s="665">
        <v>-22370</v>
      </c>
      <c r="E37" s="485" t="s">
        <v>365</v>
      </c>
      <c r="F37" s="660">
        <v>0</v>
      </c>
      <c r="G37" s="660">
        <v>22370</v>
      </c>
    </row>
    <row r="38" spans="1:7" s="72" customFormat="1">
      <c r="A38" s="70"/>
      <c r="B38" s="1282" t="s">
        <v>1</v>
      </c>
      <c r="C38" s="1109">
        <f t="shared" si="0"/>
        <v>143925608</v>
      </c>
      <c r="D38" s="665">
        <f>D39</f>
        <v>-22370</v>
      </c>
      <c r="E38" s="475" t="s">
        <v>366</v>
      </c>
      <c r="F38" s="658">
        <f>F39</f>
        <v>0</v>
      </c>
      <c r="G38" s="658">
        <f>G39</f>
        <v>22370</v>
      </c>
    </row>
    <row r="39" spans="1:7" s="72" customFormat="1">
      <c r="A39" s="70"/>
      <c r="B39" s="1285" t="s">
        <v>2</v>
      </c>
      <c r="C39" s="567">
        <f>C40</f>
        <v>143925608</v>
      </c>
      <c r="D39" s="665">
        <f>D40</f>
        <v>-22370</v>
      </c>
      <c r="E39" s="467" t="s">
        <v>367</v>
      </c>
      <c r="F39" s="660">
        <f>F40</f>
        <v>0</v>
      </c>
      <c r="G39" s="660">
        <f>G40</f>
        <v>22370</v>
      </c>
    </row>
    <row r="40" spans="1:7" s="72" customFormat="1">
      <c r="A40" s="70"/>
      <c r="B40" s="1286" t="s">
        <v>16</v>
      </c>
      <c r="C40" s="567">
        <f>C41</f>
        <v>143925608</v>
      </c>
      <c r="D40" s="665">
        <f>D41</f>
        <v>-22370</v>
      </c>
      <c r="E40" s="465" t="s">
        <v>368</v>
      </c>
      <c r="F40" s="660">
        <f>F41+F43</f>
        <v>0</v>
      </c>
      <c r="G40" s="660">
        <f>G41+G43</f>
        <v>22370</v>
      </c>
    </row>
    <row r="41" spans="1:7" s="72" customFormat="1">
      <c r="A41" s="70"/>
      <c r="B41" s="1287" t="s">
        <v>17</v>
      </c>
      <c r="C41" s="567">
        <v>143925608</v>
      </c>
      <c r="D41" s="665">
        <v>-22370</v>
      </c>
      <c r="E41" s="468" t="s">
        <v>369</v>
      </c>
      <c r="F41" s="660">
        <v>0</v>
      </c>
      <c r="G41" s="660">
        <v>18353</v>
      </c>
    </row>
    <row r="42" spans="1:7" s="72" customFormat="1">
      <c r="A42" s="70"/>
      <c r="B42" s="1280"/>
      <c r="C42" s="1288"/>
      <c r="D42" s="1288"/>
      <c r="E42" s="474" t="s">
        <v>370</v>
      </c>
      <c r="F42" s="660">
        <v>0</v>
      </c>
      <c r="G42" s="660">
        <v>14850</v>
      </c>
    </row>
    <row r="43" spans="1:7" s="72" customFormat="1">
      <c r="A43" s="70"/>
      <c r="B43" s="1280"/>
      <c r="C43" s="1288"/>
      <c r="D43" s="1288"/>
      <c r="E43" s="468" t="s">
        <v>15</v>
      </c>
      <c r="F43" s="660">
        <v>0</v>
      </c>
      <c r="G43" s="660">
        <v>4017</v>
      </c>
    </row>
    <row r="44" spans="1:7" s="72" customFormat="1">
      <c r="A44" s="70"/>
      <c r="B44" s="1281" t="s">
        <v>239</v>
      </c>
      <c r="C44" s="1110"/>
      <c r="D44" s="665"/>
      <c r="E44" s="668" t="s">
        <v>239</v>
      </c>
      <c r="F44" s="665"/>
      <c r="G44" s="665"/>
    </row>
    <row r="45" spans="1:7" s="72" customFormat="1">
      <c r="A45" s="70"/>
      <c r="B45" s="1282" t="s">
        <v>346</v>
      </c>
      <c r="C45" s="1111">
        <f>C46</f>
        <v>898162977</v>
      </c>
      <c r="D45" s="665">
        <f>D46</f>
        <v>-22370</v>
      </c>
      <c r="E45" s="483" t="s">
        <v>364</v>
      </c>
      <c r="F45" s="658">
        <f>F46</f>
        <v>0</v>
      </c>
      <c r="G45" s="658">
        <f>G46</f>
        <v>22370</v>
      </c>
    </row>
    <row r="46" spans="1:7" s="72" customFormat="1">
      <c r="A46" s="70"/>
      <c r="B46" s="1283" t="s">
        <v>10</v>
      </c>
      <c r="C46" s="1112">
        <f>C47</f>
        <v>898162977</v>
      </c>
      <c r="D46" s="665">
        <f>D47</f>
        <v>-22370</v>
      </c>
      <c r="E46" s="484" t="s">
        <v>256</v>
      </c>
      <c r="F46" s="660">
        <f>F47</f>
        <v>0</v>
      </c>
      <c r="G46" s="660">
        <f>G47</f>
        <v>22370</v>
      </c>
    </row>
    <row r="47" spans="1:7" s="72" customFormat="1" ht="25.5">
      <c r="A47" s="70"/>
      <c r="B47" s="1284" t="s">
        <v>11</v>
      </c>
      <c r="C47" s="1112">
        <v>898162977</v>
      </c>
      <c r="D47" s="665">
        <v>-22370</v>
      </c>
      <c r="E47" s="485" t="s">
        <v>365</v>
      </c>
      <c r="F47" s="660">
        <v>0</v>
      </c>
      <c r="G47" s="660">
        <v>22370</v>
      </c>
    </row>
    <row r="48" spans="1:7" s="72" customFormat="1">
      <c r="A48" s="70"/>
      <c r="B48" s="1282" t="s">
        <v>1</v>
      </c>
      <c r="C48" s="1111">
        <f t="shared" ref="C48:C50" si="1">C49</f>
        <v>898162977</v>
      </c>
      <c r="D48" s="665">
        <f>D49</f>
        <v>-22370</v>
      </c>
      <c r="E48" s="475" t="s">
        <v>366</v>
      </c>
      <c r="F48" s="658">
        <f>F49</f>
        <v>0</v>
      </c>
      <c r="G48" s="658">
        <f>G49</f>
        <v>22370</v>
      </c>
    </row>
    <row r="49" spans="1:7" s="72" customFormat="1">
      <c r="A49" s="70"/>
      <c r="B49" s="1285" t="s">
        <v>2</v>
      </c>
      <c r="C49" s="1112">
        <f t="shared" si="1"/>
        <v>898162977</v>
      </c>
      <c r="D49" s="665">
        <f>D50</f>
        <v>-22370</v>
      </c>
      <c r="E49" s="467" t="s">
        <v>367</v>
      </c>
      <c r="F49" s="660">
        <f>F50</f>
        <v>0</v>
      </c>
      <c r="G49" s="660">
        <f>G50</f>
        <v>22370</v>
      </c>
    </row>
    <row r="50" spans="1:7" s="72" customFormat="1">
      <c r="A50" s="70"/>
      <c r="B50" s="1286" t="s">
        <v>16</v>
      </c>
      <c r="C50" s="1112">
        <f t="shared" si="1"/>
        <v>898162977</v>
      </c>
      <c r="D50" s="665">
        <f>D51</f>
        <v>-22370</v>
      </c>
      <c r="E50" s="465" t="s">
        <v>368</v>
      </c>
      <c r="F50" s="660">
        <f>F51+F53</f>
        <v>0</v>
      </c>
      <c r="G50" s="660">
        <f>G51+G53</f>
        <v>22370</v>
      </c>
    </row>
    <row r="51" spans="1:7" s="72" customFormat="1">
      <c r="A51" s="70"/>
      <c r="B51" s="1287" t="s">
        <v>17</v>
      </c>
      <c r="C51" s="1112">
        <v>898162977</v>
      </c>
      <c r="D51" s="665">
        <v>-22370</v>
      </c>
      <c r="E51" s="468" t="s">
        <v>369</v>
      </c>
      <c r="F51" s="660">
        <v>0</v>
      </c>
      <c r="G51" s="660">
        <v>18353</v>
      </c>
    </row>
    <row r="52" spans="1:7" s="72" customFormat="1">
      <c r="A52" s="70"/>
      <c r="B52" s="1280"/>
      <c r="C52" s="1288"/>
      <c r="D52" s="1288"/>
      <c r="E52" s="474" t="s">
        <v>370</v>
      </c>
      <c r="F52" s="660">
        <v>0</v>
      </c>
      <c r="G52" s="660">
        <v>14850</v>
      </c>
    </row>
    <row r="53" spans="1:7" s="72" customFormat="1" ht="13.5" customHeight="1">
      <c r="A53" s="70"/>
      <c r="B53" s="1280"/>
      <c r="C53" s="1288"/>
      <c r="D53" s="1288"/>
      <c r="E53" s="468" t="s">
        <v>15</v>
      </c>
      <c r="F53" s="660">
        <v>0</v>
      </c>
      <c r="G53" s="660">
        <v>4017</v>
      </c>
    </row>
    <row r="54" spans="1:7" s="72" customFormat="1">
      <c r="A54" s="70"/>
      <c r="B54" s="1281" t="s">
        <v>371</v>
      </c>
      <c r="C54" s="562"/>
      <c r="D54" s="665"/>
      <c r="E54" s="668" t="s">
        <v>371</v>
      </c>
      <c r="F54" s="665"/>
      <c r="G54" s="665"/>
    </row>
    <row r="55" spans="1:7" s="72" customFormat="1" ht="13.5" customHeight="1">
      <c r="A55" s="70"/>
      <c r="B55" s="1282" t="s">
        <v>346</v>
      </c>
      <c r="C55" s="1111">
        <v>971648773</v>
      </c>
      <c r="D55" s="665">
        <v>-22370</v>
      </c>
      <c r="E55" s="483" t="s">
        <v>364</v>
      </c>
      <c r="F55" s="658">
        <f>F56</f>
        <v>0</v>
      </c>
      <c r="G55" s="658">
        <f>G56</f>
        <v>22370</v>
      </c>
    </row>
    <row r="56" spans="1:7" s="72" customFormat="1">
      <c r="A56" s="70"/>
      <c r="B56" s="1283" t="s">
        <v>10</v>
      </c>
      <c r="C56" s="1112">
        <v>971648773</v>
      </c>
      <c r="D56" s="665">
        <v>-22370</v>
      </c>
      <c r="E56" s="484" t="s">
        <v>256</v>
      </c>
      <c r="F56" s="660">
        <f>F57</f>
        <v>0</v>
      </c>
      <c r="G56" s="660">
        <f>G57</f>
        <v>22370</v>
      </c>
    </row>
    <row r="57" spans="1:7" s="72" customFormat="1" ht="25.5">
      <c r="A57" s="70"/>
      <c r="B57" s="1284" t="s">
        <v>11</v>
      </c>
      <c r="C57" s="1112">
        <v>971648773</v>
      </c>
      <c r="D57" s="665">
        <v>-22370</v>
      </c>
      <c r="E57" s="485" t="s">
        <v>365</v>
      </c>
      <c r="F57" s="660">
        <v>0</v>
      </c>
      <c r="G57" s="660">
        <v>22370</v>
      </c>
    </row>
    <row r="58" spans="1:7" s="72" customFormat="1">
      <c r="A58" s="70"/>
      <c r="B58" s="1282" t="s">
        <v>1</v>
      </c>
      <c r="C58" s="1111">
        <v>971648773</v>
      </c>
      <c r="D58" s="665">
        <v>-22370</v>
      </c>
      <c r="E58" s="475" t="s">
        <v>366</v>
      </c>
      <c r="F58" s="658">
        <f>F59</f>
        <v>0</v>
      </c>
      <c r="G58" s="658">
        <f>G59</f>
        <v>22370</v>
      </c>
    </row>
    <row r="59" spans="1:7" s="72" customFormat="1">
      <c r="A59" s="70"/>
      <c r="B59" s="1285" t="s">
        <v>2</v>
      </c>
      <c r="C59" s="1112">
        <v>971648773</v>
      </c>
      <c r="D59" s="665">
        <v>-22370</v>
      </c>
      <c r="E59" s="467" t="s">
        <v>367</v>
      </c>
      <c r="F59" s="660">
        <f>F60</f>
        <v>0</v>
      </c>
      <c r="G59" s="660">
        <f>G60</f>
        <v>22370</v>
      </c>
    </row>
    <row r="60" spans="1:7" s="72" customFormat="1">
      <c r="A60" s="70"/>
      <c r="B60" s="1286" t="s">
        <v>16</v>
      </c>
      <c r="C60" s="1112">
        <v>971648773</v>
      </c>
      <c r="D60" s="665">
        <v>-22370</v>
      </c>
      <c r="E60" s="465" t="s">
        <v>368</v>
      </c>
      <c r="F60" s="660">
        <f>F61+F63</f>
        <v>0</v>
      </c>
      <c r="G60" s="660">
        <f>G61+G63</f>
        <v>22370</v>
      </c>
    </row>
    <row r="61" spans="1:7" s="72" customFormat="1">
      <c r="A61" s="70"/>
      <c r="B61" s="1287" t="s">
        <v>17</v>
      </c>
      <c r="C61" s="562">
        <v>971648773</v>
      </c>
      <c r="D61" s="665">
        <v>-22370</v>
      </c>
      <c r="E61" s="468" t="s">
        <v>369</v>
      </c>
      <c r="F61" s="660">
        <v>0</v>
      </c>
      <c r="G61" s="660">
        <v>18353</v>
      </c>
    </row>
    <row r="62" spans="1:7" s="72" customFormat="1">
      <c r="A62" s="70"/>
      <c r="B62" s="664"/>
      <c r="C62" s="665"/>
      <c r="D62" s="665"/>
      <c r="E62" s="474" t="s">
        <v>370</v>
      </c>
      <c r="F62" s="660">
        <v>0</v>
      </c>
      <c r="G62" s="660">
        <v>14850</v>
      </c>
    </row>
    <row r="63" spans="1:7" s="72" customFormat="1">
      <c r="A63" s="70"/>
      <c r="B63" s="210"/>
      <c r="C63" s="665"/>
      <c r="D63" s="665"/>
      <c r="E63" s="468" t="s">
        <v>15</v>
      </c>
      <c r="F63" s="660">
        <v>0</v>
      </c>
      <c r="G63" s="660">
        <v>4017</v>
      </c>
    </row>
    <row r="64" spans="1:7" s="72" customFormat="1">
      <c r="A64" s="70"/>
      <c r="B64" s="210"/>
      <c r="C64" s="665"/>
      <c r="D64" s="665"/>
      <c r="E64" s="1296" t="s">
        <v>512</v>
      </c>
      <c r="F64" s="1293"/>
      <c r="G64" s="1293"/>
    </row>
    <row r="65" spans="1:8" s="72" customFormat="1">
      <c r="A65" s="70"/>
      <c r="B65" s="210"/>
      <c r="C65" s="665"/>
      <c r="D65" s="665"/>
      <c r="E65" s="483" t="s">
        <v>364</v>
      </c>
      <c r="F65" s="1294">
        <f>F66</f>
        <v>0</v>
      </c>
      <c r="G65" s="1294">
        <f>G66</f>
        <v>67110</v>
      </c>
    </row>
    <row r="66" spans="1:8" s="72" customFormat="1">
      <c r="A66" s="70"/>
      <c r="B66" s="210"/>
      <c r="C66" s="665"/>
      <c r="D66" s="665"/>
      <c r="E66" s="484" t="s">
        <v>256</v>
      </c>
      <c r="F66" s="1295">
        <f>F67</f>
        <v>0</v>
      </c>
      <c r="G66" s="1295">
        <f>G67</f>
        <v>67110</v>
      </c>
    </row>
    <row r="67" spans="1:8" s="72" customFormat="1" ht="25.5">
      <c r="A67" s="70"/>
      <c r="B67" s="210"/>
      <c r="C67" s="665"/>
      <c r="D67" s="665"/>
      <c r="E67" s="485" t="s">
        <v>365</v>
      </c>
      <c r="F67" s="1295">
        <v>0</v>
      </c>
      <c r="G67" s="1295">
        <f>22370*3</f>
        <v>67110</v>
      </c>
    </row>
    <row r="68" spans="1:8" s="72" customFormat="1">
      <c r="A68" s="70"/>
      <c r="B68" s="210"/>
      <c r="C68" s="665"/>
      <c r="D68" s="665"/>
      <c r="E68" s="475" t="s">
        <v>366</v>
      </c>
      <c r="F68" s="1294">
        <f>F69</f>
        <v>0</v>
      </c>
      <c r="G68" s="1294">
        <f>G69</f>
        <v>67110</v>
      </c>
    </row>
    <row r="69" spans="1:8" s="72" customFormat="1">
      <c r="A69" s="70"/>
      <c r="B69" s="210"/>
      <c r="C69" s="665"/>
      <c r="D69" s="665"/>
      <c r="E69" s="467" t="s">
        <v>367</v>
      </c>
      <c r="F69" s="1295">
        <f>F70</f>
        <v>0</v>
      </c>
      <c r="G69" s="1295">
        <f>G70</f>
        <v>67110</v>
      </c>
    </row>
    <row r="70" spans="1:8" s="72" customFormat="1">
      <c r="A70" s="70"/>
      <c r="B70" s="210"/>
      <c r="C70" s="665"/>
      <c r="D70" s="665"/>
      <c r="E70" s="465" t="s">
        <v>368</v>
      </c>
      <c r="F70" s="1295">
        <f>F71+F73</f>
        <v>0</v>
      </c>
      <c r="G70" s="1295">
        <f>G71+G73</f>
        <v>67110</v>
      </c>
    </row>
    <row r="71" spans="1:8" s="72" customFormat="1">
      <c r="A71" s="70"/>
      <c r="B71" s="210"/>
      <c r="C71" s="665"/>
      <c r="D71" s="665"/>
      <c r="E71" s="468" t="s">
        <v>369</v>
      </c>
      <c r="F71" s="1295">
        <v>0</v>
      </c>
      <c r="G71" s="1295">
        <f>18353*3</f>
        <v>55059</v>
      </c>
    </row>
    <row r="72" spans="1:8" s="72" customFormat="1">
      <c r="A72" s="70"/>
      <c r="B72" s="210"/>
      <c r="C72" s="665"/>
      <c r="D72" s="665"/>
      <c r="E72" s="474" t="s">
        <v>370</v>
      </c>
      <c r="F72" s="1295">
        <v>0</v>
      </c>
      <c r="G72" s="1295">
        <f>14850*3</f>
        <v>44550</v>
      </c>
    </row>
    <row r="73" spans="1:8" s="72" customFormat="1" ht="13.5" thickBot="1">
      <c r="A73" s="70"/>
      <c r="B73" s="210"/>
      <c r="C73" s="665"/>
      <c r="D73" s="665"/>
      <c r="E73" s="468" t="s">
        <v>15</v>
      </c>
      <c r="F73" s="1295">
        <v>0</v>
      </c>
      <c r="G73" s="1295">
        <f>4017*3</f>
        <v>12051</v>
      </c>
    </row>
    <row r="74" spans="1:8" s="72" customFormat="1" ht="30" customHeight="1" thickBot="1">
      <c r="A74" s="70"/>
      <c r="B74" s="1397" t="s">
        <v>511</v>
      </c>
      <c r="C74" s="1398"/>
      <c r="D74" s="1398"/>
      <c r="E74" s="1398"/>
      <c r="F74" s="1398"/>
      <c r="G74" s="1399"/>
    </row>
    <row r="75" spans="1:8" s="72" customFormat="1">
      <c r="A75" s="70"/>
      <c r="B75" s="278"/>
      <c r="C75" s="278"/>
      <c r="D75" s="278"/>
      <c r="E75" s="82"/>
      <c r="F75" s="413"/>
      <c r="G75" s="413"/>
    </row>
    <row r="76" spans="1:8" s="72" customFormat="1">
      <c r="A76" s="70"/>
      <c r="B76" s="106" t="s">
        <v>373</v>
      </c>
      <c r="C76" s="278"/>
      <c r="D76" s="278"/>
      <c r="E76" s="82"/>
      <c r="F76" s="413"/>
      <c r="G76" s="413"/>
    </row>
    <row r="77" spans="1:8" s="72" customFormat="1" ht="13.5" thickBot="1">
      <c r="A77" s="70"/>
      <c r="B77" s="1396"/>
      <c r="C77" s="1396"/>
      <c r="D77" s="1396"/>
      <c r="E77" s="82"/>
      <c r="F77" s="413"/>
      <c r="G77" s="413"/>
    </row>
    <row r="78" spans="1:8" s="72" customFormat="1" ht="27">
      <c r="A78" s="70">
        <f>A17</f>
        <v>4</v>
      </c>
      <c r="B78" s="480" t="s">
        <v>29</v>
      </c>
      <c r="C78" s="345"/>
      <c r="D78" s="359"/>
      <c r="E78" s="471" t="s">
        <v>27</v>
      </c>
      <c r="F78" s="481"/>
      <c r="G78" s="359"/>
      <c r="H78" s="386" t="s">
        <v>31</v>
      </c>
    </row>
    <row r="79" spans="1:8" s="72" customFormat="1">
      <c r="A79" s="70"/>
      <c r="B79" s="360" t="s">
        <v>67</v>
      </c>
      <c r="C79" s="361"/>
      <c r="D79" s="360"/>
      <c r="E79" s="653" t="s">
        <v>67</v>
      </c>
      <c r="F79" s="654"/>
      <c r="G79" s="360"/>
    </row>
    <row r="80" spans="1:8" s="72" customFormat="1" ht="38.25">
      <c r="A80" s="70"/>
      <c r="B80" s="1218" t="s">
        <v>372</v>
      </c>
      <c r="C80" s="1218"/>
      <c r="D80" s="1218"/>
      <c r="E80" s="1219" t="s">
        <v>372</v>
      </c>
      <c r="F80" s="655"/>
      <c r="G80" s="656"/>
    </row>
    <row r="81" spans="1:7" s="72" customFormat="1">
      <c r="A81" s="70"/>
      <c r="B81" s="668" t="s">
        <v>73</v>
      </c>
      <c r="C81" s="665"/>
      <c r="D81" s="665"/>
      <c r="E81" s="668" t="s">
        <v>73</v>
      </c>
      <c r="F81" s="665"/>
      <c r="G81" s="665"/>
    </row>
    <row r="82" spans="1:7" s="72" customFormat="1">
      <c r="A82" s="70"/>
      <c r="B82" s="483" t="s">
        <v>4</v>
      </c>
      <c r="C82" s="657">
        <v>143925608</v>
      </c>
      <c r="D82" s="657">
        <f t="shared" ref="D82:D87" si="2">D83</f>
        <v>-22370</v>
      </c>
      <c r="E82" s="483" t="s">
        <v>4</v>
      </c>
      <c r="F82" s="658">
        <v>122319518</v>
      </c>
      <c r="G82" s="658">
        <f>G91</f>
        <v>22370</v>
      </c>
    </row>
    <row r="83" spans="1:7" s="72" customFormat="1">
      <c r="A83" s="70"/>
      <c r="B83" s="659" t="s">
        <v>10</v>
      </c>
      <c r="C83" s="478">
        <v>143925608</v>
      </c>
      <c r="D83" s="478">
        <f t="shared" si="2"/>
        <v>-22370</v>
      </c>
      <c r="E83" s="484" t="s">
        <v>56</v>
      </c>
      <c r="F83" s="660">
        <v>5709101</v>
      </c>
      <c r="G83" s="660">
        <v>0</v>
      </c>
    </row>
    <row r="84" spans="1:7" s="72" customFormat="1" ht="25.5">
      <c r="A84" s="70"/>
      <c r="B84" s="485" t="s">
        <v>11</v>
      </c>
      <c r="C84" s="478">
        <v>143925608</v>
      </c>
      <c r="D84" s="478">
        <f t="shared" si="2"/>
        <v>-22370</v>
      </c>
      <c r="E84" s="468" t="s">
        <v>6</v>
      </c>
      <c r="F84" s="660">
        <v>4845937</v>
      </c>
      <c r="G84" s="660">
        <v>0</v>
      </c>
    </row>
    <row r="85" spans="1:7" s="72" customFormat="1">
      <c r="A85" s="70"/>
      <c r="B85" s="661" t="s">
        <v>28</v>
      </c>
      <c r="C85" s="477">
        <v>143925608</v>
      </c>
      <c r="D85" s="477">
        <f t="shared" si="2"/>
        <v>-22370</v>
      </c>
      <c r="E85" s="484" t="s">
        <v>7</v>
      </c>
      <c r="F85" s="660">
        <v>144455</v>
      </c>
      <c r="G85" s="660">
        <v>0</v>
      </c>
    </row>
    <row r="86" spans="1:7" s="72" customFormat="1">
      <c r="A86" s="70"/>
      <c r="B86" s="662" t="s">
        <v>2</v>
      </c>
      <c r="C86" s="478">
        <v>143925608</v>
      </c>
      <c r="D86" s="478">
        <f t="shared" si="2"/>
        <v>-22370</v>
      </c>
      <c r="E86" s="485" t="s">
        <v>8</v>
      </c>
      <c r="F86" s="660">
        <v>144455</v>
      </c>
      <c r="G86" s="660">
        <v>0</v>
      </c>
    </row>
    <row r="87" spans="1:7" s="72" customFormat="1">
      <c r="A87" s="70"/>
      <c r="B87" s="594" t="s">
        <v>16</v>
      </c>
      <c r="C87" s="478">
        <v>143925608</v>
      </c>
      <c r="D87" s="478">
        <f t="shared" si="2"/>
        <v>-22370</v>
      </c>
      <c r="E87" s="468" t="s">
        <v>9</v>
      </c>
      <c r="F87" s="660">
        <v>144455</v>
      </c>
      <c r="G87" s="660">
        <v>0</v>
      </c>
    </row>
    <row r="88" spans="1:7" s="72" customFormat="1" ht="25.5">
      <c r="A88" s="70"/>
      <c r="B88" s="663" t="s">
        <v>17</v>
      </c>
      <c r="C88" s="479">
        <v>143925608</v>
      </c>
      <c r="D88" s="479">
        <v>-22370</v>
      </c>
      <c r="E88" s="474" t="s">
        <v>50</v>
      </c>
      <c r="F88" s="660">
        <v>144455</v>
      </c>
      <c r="G88" s="660">
        <v>0</v>
      </c>
    </row>
    <row r="89" spans="1:7" s="72" customFormat="1" ht="38.25">
      <c r="A89" s="70"/>
      <c r="B89" s="663"/>
      <c r="C89" s="660"/>
      <c r="D89" s="479"/>
      <c r="E89" s="672" t="s">
        <v>76</v>
      </c>
      <c r="F89" s="660">
        <v>379</v>
      </c>
      <c r="G89" s="660"/>
    </row>
    <row r="90" spans="1:7" s="72" customFormat="1" ht="25.5">
      <c r="A90" s="70"/>
      <c r="B90" s="663"/>
      <c r="C90" s="660"/>
      <c r="D90" s="669"/>
      <c r="E90" s="495" t="s">
        <v>89</v>
      </c>
      <c r="F90" s="660">
        <v>144076</v>
      </c>
      <c r="G90" s="660">
        <v>0</v>
      </c>
    </row>
    <row r="91" spans="1:7" s="72" customFormat="1" ht="13.5" customHeight="1">
      <c r="A91" s="70"/>
      <c r="B91" s="663"/>
      <c r="C91" s="660"/>
      <c r="D91" s="669"/>
      <c r="E91" s="484" t="s">
        <v>10</v>
      </c>
      <c r="F91" s="660">
        <v>116465962</v>
      </c>
      <c r="G91" s="660">
        <f>G92</f>
        <v>22370</v>
      </c>
    </row>
    <row r="92" spans="1:7" s="72" customFormat="1" ht="25.5">
      <c r="A92" s="70"/>
      <c r="B92" s="663"/>
      <c r="C92" s="660"/>
      <c r="D92" s="669"/>
      <c r="E92" s="485" t="s">
        <v>11</v>
      </c>
      <c r="F92" s="660">
        <v>55923350</v>
      </c>
      <c r="G92" s="660">
        <v>22370</v>
      </c>
    </row>
    <row r="93" spans="1:7" s="72" customFormat="1" ht="25.5">
      <c r="A93" s="70"/>
      <c r="B93" s="663"/>
      <c r="C93" s="660"/>
      <c r="D93" s="669"/>
      <c r="E93" s="485" t="s">
        <v>53</v>
      </c>
      <c r="F93" s="660">
        <v>60542612</v>
      </c>
      <c r="G93" s="660">
        <v>0</v>
      </c>
    </row>
    <row r="94" spans="1:7" s="72" customFormat="1">
      <c r="A94" s="70"/>
      <c r="B94" s="663"/>
      <c r="C94" s="660"/>
      <c r="D94" s="669"/>
      <c r="E94" s="661" t="s">
        <v>28</v>
      </c>
      <c r="F94" s="563">
        <v>122449912</v>
      </c>
      <c r="G94" s="563">
        <f>G95</f>
        <v>22370</v>
      </c>
    </row>
    <row r="95" spans="1:7" s="72" customFormat="1">
      <c r="A95" s="70"/>
      <c r="B95" s="663"/>
      <c r="C95" s="660"/>
      <c r="D95" s="669"/>
      <c r="E95" s="467" t="s">
        <v>2</v>
      </c>
      <c r="F95" s="660">
        <v>72565798</v>
      </c>
      <c r="G95" s="660">
        <f>G96</f>
        <v>22370</v>
      </c>
    </row>
    <row r="96" spans="1:7" s="72" customFormat="1">
      <c r="A96" s="70"/>
      <c r="B96" s="663"/>
      <c r="C96" s="660"/>
      <c r="D96" s="669"/>
      <c r="E96" s="465" t="s">
        <v>12</v>
      </c>
      <c r="F96" s="660">
        <v>5360626</v>
      </c>
      <c r="G96" s="660">
        <f>G97+G99</f>
        <v>22370</v>
      </c>
    </row>
    <row r="97" spans="1:7" s="72" customFormat="1">
      <c r="A97" s="70"/>
      <c r="B97" s="663"/>
      <c r="C97" s="660"/>
      <c r="D97" s="669"/>
      <c r="E97" s="468" t="s">
        <v>34</v>
      </c>
      <c r="F97" s="660">
        <v>3278206</v>
      </c>
      <c r="G97" s="660">
        <v>18353</v>
      </c>
    </row>
    <row r="98" spans="1:7" s="72" customFormat="1">
      <c r="A98" s="70"/>
      <c r="B98" s="663"/>
      <c r="C98" s="660"/>
      <c r="D98" s="669"/>
      <c r="E98" s="474" t="s">
        <v>32</v>
      </c>
      <c r="F98" s="660">
        <v>2538446</v>
      </c>
      <c r="G98" s="660">
        <v>14850</v>
      </c>
    </row>
    <row r="99" spans="1:7" s="72" customFormat="1">
      <c r="A99" s="70"/>
      <c r="B99" s="663"/>
      <c r="C99" s="660"/>
      <c r="D99" s="669"/>
      <c r="E99" s="468" t="s">
        <v>15</v>
      </c>
      <c r="F99" s="660">
        <v>2082420</v>
      </c>
      <c r="G99" s="660">
        <v>4017</v>
      </c>
    </row>
    <row r="100" spans="1:7" s="72" customFormat="1">
      <c r="A100" s="70"/>
      <c r="B100" s="663"/>
      <c r="C100" s="660"/>
      <c r="D100" s="669"/>
      <c r="E100" s="465" t="s">
        <v>16</v>
      </c>
      <c r="F100" s="660">
        <v>34333545</v>
      </c>
      <c r="G100" s="660">
        <v>0</v>
      </c>
    </row>
    <row r="101" spans="1:7" s="72" customFormat="1">
      <c r="A101" s="70"/>
      <c r="B101" s="663"/>
      <c r="C101" s="660"/>
      <c r="D101" s="669"/>
      <c r="E101" s="468" t="s">
        <v>17</v>
      </c>
      <c r="F101" s="660">
        <v>34333545</v>
      </c>
      <c r="G101" s="660">
        <v>0</v>
      </c>
    </row>
    <row r="102" spans="1:7" s="72" customFormat="1">
      <c r="A102" s="70"/>
      <c r="B102" s="663"/>
      <c r="C102" s="660"/>
      <c r="D102" s="669"/>
      <c r="E102" s="465" t="s">
        <v>19</v>
      </c>
      <c r="F102" s="660">
        <v>32871627</v>
      </c>
      <c r="G102" s="660">
        <v>0</v>
      </c>
    </row>
    <row r="103" spans="1:7" s="72" customFormat="1">
      <c r="A103" s="70"/>
      <c r="B103" s="663"/>
      <c r="C103" s="660"/>
      <c r="D103" s="669"/>
      <c r="E103" s="468" t="s">
        <v>69</v>
      </c>
      <c r="F103" s="660">
        <v>125822</v>
      </c>
      <c r="G103" s="660">
        <v>0</v>
      </c>
    </row>
    <row r="104" spans="1:7" s="72" customFormat="1" ht="25.5">
      <c r="A104" s="70"/>
      <c r="B104" s="663"/>
      <c r="C104" s="660"/>
      <c r="D104" s="669"/>
      <c r="E104" s="673" t="s">
        <v>70</v>
      </c>
      <c r="F104" s="660">
        <v>125822</v>
      </c>
      <c r="G104" s="660">
        <v>0</v>
      </c>
    </row>
    <row r="105" spans="1:7" s="72" customFormat="1" ht="38.25">
      <c r="A105" s="70"/>
      <c r="B105" s="663"/>
      <c r="C105" s="660"/>
      <c r="D105" s="669"/>
      <c r="E105" s="672" t="s">
        <v>55</v>
      </c>
      <c r="F105" s="660">
        <v>125822</v>
      </c>
      <c r="G105" s="660">
        <v>0</v>
      </c>
    </row>
    <row r="106" spans="1:7" s="72" customFormat="1" ht="25.5">
      <c r="A106" s="70"/>
      <c r="B106" s="663"/>
      <c r="C106" s="660"/>
      <c r="D106" s="669"/>
      <c r="E106" s="468" t="s">
        <v>44</v>
      </c>
      <c r="F106" s="660">
        <v>314383</v>
      </c>
      <c r="G106" s="660">
        <v>0</v>
      </c>
    </row>
    <row r="107" spans="1:7" s="72" customFormat="1" ht="51">
      <c r="A107" s="70"/>
      <c r="B107" s="663"/>
      <c r="C107" s="660"/>
      <c r="D107" s="669"/>
      <c r="E107" s="673" t="s">
        <v>57</v>
      </c>
      <c r="F107" s="660">
        <v>314383</v>
      </c>
      <c r="G107" s="660">
        <v>0</v>
      </c>
    </row>
    <row r="108" spans="1:7" s="72" customFormat="1" ht="25.5">
      <c r="A108" s="70"/>
      <c r="B108" s="663"/>
      <c r="C108" s="660"/>
      <c r="D108" s="669"/>
      <c r="E108" s="468" t="s">
        <v>64</v>
      </c>
      <c r="F108" s="660">
        <v>32431422</v>
      </c>
      <c r="G108" s="660">
        <v>0</v>
      </c>
    </row>
    <row r="109" spans="1:7" s="72" customFormat="1">
      <c r="A109" s="70"/>
      <c r="B109" s="663"/>
      <c r="C109" s="660"/>
      <c r="D109" s="669"/>
      <c r="E109" s="467" t="s">
        <v>3</v>
      </c>
      <c r="F109" s="660">
        <v>49884114</v>
      </c>
      <c r="G109" s="660">
        <v>0</v>
      </c>
    </row>
    <row r="110" spans="1:7" s="72" customFormat="1">
      <c r="A110" s="70"/>
      <c r="B110" s="663"/>
      <c r="C110" s="660"/>
      <c r="D110" s="669"/>
      <c r="E110" s="465" t="s">
        <v>20</v>
      </c>
      <c r="F110" s="660">
        <v>769888</v>
      </c>
      <c r="G110" s="660">
        <v>0</v>
      </c>
    </row>
    <row r="111" spans="1:7" s="72" customFormat="1">
      <c r="A111" s="70"/>
      <c r="B111" s="663"/>
      <c r="C111" s="660"/>
      <c r="D111" s="669"/>
      <c r="E111" s="465" t="s">
        <v>48</v>
      </c>
      <c r="F111" s="660">
        <v>49114226</v>
      </c>
      <c r="G111" s="660">
        <v>0</v>
      </c>
    </row>
    <row r="112" spans="1:7" s="72" customFormat="1" ht="25.5">
      <c r="A112" s="70"/>
      <c r="B112" s="663"/>
      <c r="C112" s="660"/>
      <c r="D112" s="669"/>
      <c r="E112" s="468" t="s">
        <v>49</v>
      </c>
      <c r="F112" s="660">
        <v>16157099</v>
      </c>
      <c r="G112" s="660">
        <v>0</v>
      </c>
    </row>
    <row r="113" spans="1:7" s="72" customFormat="1" ht="51">
      <c r="A113" s="70"/>
      <c r="B113" s="663"/>
      <c r="C113" s="660"/>
      <c r="D113" s="669"/>
      <c r="E113" s="474" t="s">
        <v>61</v>
      </c>
      <c r="F113" s="660">
        <v>16157099</v>
      </c>
      <c r="G113" s="660">
        <v>0</v>
      </c>
    </row>
    <row r="114" spans="1:7" s="72" customFormat="1" ht="25.5">
      <c r="A114" s="70"/>
      <c r="B114" s="663"/>
      <c r="C114" s="660"/>
      <c r="D114" s="669"/>
      <c r="E114" s="468" t="s">
        <v>87</v>
      </c>
      <c r="F114" s="660">
        <v>32957127</v>
      </c>
      <c r="G114" s="660">
        <v>0</v>
      </c>
    </row>
    <row r="115" spans="1:7" s="72" customFormat="1">
      <c r="A115" s="70"/>
      <c r="B115" s="663"/>
      <c r="C115" s="665"/>
      <c r="D115" s="669"/>
      <c r="E115" s="466" t="s">
        <v>54</v>
      </c>
      <c r="F115" s="658">
        <v>-130394</v>
      </c>
      <c r="G115" s="658">
        <v>0</v>
      </c>
    </row>
    <row r="116" spans="1:7" s="72" customFormat="1">
      <c r="A116" s="70"/>
      <c r="B116" s="670"/>
      <c r="C116" s="665"/>
      <c r="D116" s="669"/>
      <c r="E116" s="463" t="s">
        <v>23</v>
      </c>
      <c r="F116" s="658">
        <v>130394</v>
      </c>
      <c r="G116" s="658">
        <v>0</v>
      </c>
    </row>
    <row r="117" spans="1:7" s="72" customFormat="1">
      <c r="A117" s="70"/>
      <c r="B117" s="670"/>
      <c r="C117" s="665"/>
      <c r="D117" s="669"/>
      <c r="E117" s="467" t="s">
        <v>24</v>
      </c>
      <c r="F117" s="660">
        <v>130394</v>
      </c>
      <c r="G117" s="660">
        <v>0</v>
      </c>
    </row>
    <row r="118" spans="1:7" s="72" customFormat="1" ht="25.5">
      <c r="A118" s="70"/>
      <c r="B118" s="670"/>
      <c r="C118" s="665"/>
      <c r="D118" s="669"/>
      <c r="E118" s="489" t="s">
        <v>25</v>
      </c>
      <c r="F118" s="660">
        <v>130394</v>
      </c>
      <c r="G118" s="660">
        <v>0</v>
      </c>
    </row>
    <row r="119" spans="1:7" s="72" customFormat="1">
      <c r="A119" s="70"/>
      <c r="B119" s="668" t="s">
        <v>239</v>
      </c>
      <c r="C119" s="665"/>
      <c r="D119" s="665"/>
      <c r="E119" s="668" t="s">
        <v>239</v>
      </c>
      <c r="F119" s="665"/>
      <c r="G119" s="665"/>
    </row>
    <row r="120" spans="1:7" s="72" customFormat="1">
      <c r="A120" s="70"/>
      <c r="B120" s="483" t="s">
        <v>4</v>
      </c>
      <c r="C120" s="554">
        <v>898162977</v>
      </c>
      <c r="D120" s="657">
        <f t="shared" ref="D120:D125" si="3">D121</f>
        <v>-22370</v>
      </c>
      <c r="E120" s="483" t="s">
        <v>4</v>
      </c>
      <c r="F120" s="658">
        <v>13664686</v>
      </c>
      <c r="G120" s="658">
        <f>G128</f>
        <v>22370</v>
      </c>
    </row>
    <row r="121" spans="1:7" s="72" customFormat="1">
      <c r="A121" s="70"/>
      <c r="B121" s="659" t="s">
        <v>10</v>
      </c>
      <c r="C121" s="478">
        <v>898162977</v>
      </c>
      <c r="D121" s="478">
        <f t="shared" si="3"/>
        <v>-22370</v>
      </c>
      <c r="E121" s="484" t="s">
        <v>56</v>
      </c>
      <c r="F121" s="660">
        <v>3621253</v>
      </c>
      <c r="G121" s="660">
        <v>0</v>
      </c>
    </row>
    <row r="122" spans="1:7" s="72" customFormat="1" ht="25.5">
      <c r="A122" s="70"/>
      <c r="B122" s="485" t="s">
        <v>11</v>
      </c>
      <c r="C122" s="478">
        <v>898162977</v>
      </c>
      <c r="D122" s="478">
        <f t="shared" si="3"/>
        <v>-22370</v>
      </c>
      <c r="E122" s="468" t="s">
        <v>6</v>
      </c>
      <c r="F122" s="660">
        <v>3141650</v>
      </c>
      <c r="G122" s="660">
        <v>0</v>
      </c>
    </row>
    <row r="123" spans="1:7" s="72" customFormat="1">
      <c r="A123" s="70"/>
      <c r="B123" s="661" t="s">
        <v>28</v>
      </c>
      <c r="C123" s="477">
        <v>898162977</v>
      </c>
      <c r="D123" s="477">
        <f t="shared" si="3"/>
        <v>-22370</v>
      </c>
      <c r="E123" s="484" t="s">
        <v>7</v>
      </c>
      <c r="F123" s="660">
        <v>79268</v>
      </c>
      <c r="G123" s="660">
        <v>0</v>
      </c>
    </row>
    <row r="124" spans="1:7" s="72" customFormat="1">
      <c r="A124" s="70"/>
      <c r="B124" s="662" t="s">
        <v>2</v>
      </c>
      <c r="C124" s="478">
        <v>898162977</v>
      </c>
      <c r="D124" s="478">
        <f t="shared" si="3"/>
        <v>-22370</v>
      </c>
      <c r="E124" s="485" t="s">
        <v>8</v>
      </c>
      <c r="F124" s="660">
        <v>79268</v>
      </c>
      <c r="G124" s="660">
        <v>0</v>
      </c>
    </row>
    <row r="125" spans="1:7" s="72" customFormat="1">
      <c r="A125" s="70"/>
      <c r="B125" s="594" t="s">
        <v>16</v>
      </c>
      <c r="C125" s="478">
        <v>898162977</v>
      </c>
      <c r="D125" s="478">
        <f t="shared" si="3"/>
        <v>-22370</v>
      </c>
      <c r="E125" s="468" t="s">
        <v>9</v>
      </c>
      <c r="F125" s="660">
        <v>79268</v>
      </c>
      <c r="G125" s="660">
        <v>0</v>
      </c>
    </row>
    <row r="126" spans="1:7" s="72" customFormat="1" ht="25.5">
      <c r="A126" s="70"/>
      <c r="B126" s="663" t="s">
        <v>17</v>
      </c>
      <c r="C126" s="660">
        <v>898162977</v>
      </c>
      <c r="D126" s="479">
        <v>-22370</v>
      </c>
      <c r="E126" s="474" t="s">
        <v>50</v>
      </c>
      <c r="F126" s="660">
        <v>79268</v>
      </c>
      <c r="G126" s="660">
        <v>0</v>
      </c>
    </row>
    <row r="127" spans="1:7" s="72" customFormat="1" ht="25.5">
      <c r="A127" s="70"/>
      <c r="B127" s="663"/>
      <c r="C127" s="660"/>
      <c r="D127" s="669"/>
      <c r="E127" s="495" t="s">
        <v>89</v>
      </c>
      <c r="F127" s="660">
        <v>79268</v>
      </c>
      <c r="G127" s="660">
        <v>0</v>
      </c>
    </row>
    <row r="128" spans="1:7" s="72" customFormat="1">
      <c r="A128" s="70"/>
      <c r="B128" s="663"/>
      <c r="C128" s="660"/>
      <c r="D128" s="669"/>
      <c r="E128" s="484" t="s">
        <v>10</v>
      </c>
      <c r="F128" s="660">
        <v>9964165</v>
      </c>
      <c r="G128" s="660">
        <f>G129</f>
        <v>22370</v>
      </c>
    </row>
    <row r="129" spans="1:7" s="72" customFormat="1" ht="25.5">
      <c r="A129" s="70"/>
      <c r="B129" s="663"/>
      <c r="C129" s="660"/>
      <c r="D129" s="669"/>
      <c r="E129" s="485" t="s">
        <v>11</v>
      </c>
      <c r="F129" s="660">
        <v>5279216</v>
      </c>
      <c r="G129" s="660">
        <v>22370</v>
      </c>
    </row>
    <row r="130" spans="1:7" s="72" customFormat="1" ht="25.5">
      <c r="A130" s="70"/>
      <c r="B130" s="663"/>
      <c r="C130" s="660"/>
      <c r="D130" s="669"/>
      <c r="E130" s="485" t="s">
        <v>53</v>
      </c>
      <c r="F130" s="660">
        <v>4684949</v>
      </c>
      <c r="G130" s="660">
        <v>0</v>
      </c>
    </row>
    <row r="131" spans="1:7" s="72" customFormat="1">
      <c r="A131" s="70"/>
      <c r="B131" s="663"/>
      <c r="C131" s="660"/>
      <c r="D131" s="669"/>
      <c r="E131" s="661" t="s">
        <v>28</v>
      </c>
      <c r="F131" s="563">
        <v>13664686</v>
      </c>
      <c r="G131" s="563">
        <f>G132</f>
        <v>22370</v>
      </c>
    </row>
    <row r="132" spans="1:7" s="72" customFormat="1">
      <c r="A132" s="70"/>
      <c r="B132" s="663"/>
      <c r="C132" s="660"/>
      <c r="D132" s="669"/>
      <c r="E132" s="467" t="s">
        <v>2</v>
      </c>
      <c r="F132" s="660">
        <v>12127580</v>
      </c>
      <c r="G132" s="660">
        <f>G133</f>
        <v>22370</v>
      </c>
    </row>
    <row r="133" spans="1:7" s="72" customFormat="1">
      <c r="A133" s="70"/>
      <c r="B133" s="663"/>
      <c r="C133" s="660"/>
      <c r="D133" s="669"/>
      <c r="E133" s="465" t="s">
        <v>12</v>
      </c>
      <c r="F133" s="660">
        <v>684931</v>
      </c>
      <c r="G133" s="660">
        <f>G134+G136</f>
        <v>22370</v>
      </c>
    </row>
    <row r="134" spans="1:7" s="72" customFormat="1">
      <c r="A134" s="70"/>
      <c r="B134" s="663"/>
      <c r="C134" s="660"/>
      <c r="D134" s="669"/>
      <c r="E134" s="468" t="s">
        <v>34</v>
      </c>
      <c r="F134" s="660">
        <v>181916</v>
      </c>
      <c r="G134" s="660">
        <v>18353</v>
      </c>
    </row>
    <row r="135" spans="1:7" s="72" customFormat="1">
      <c r="A135" s="70"/>
      <c r="B135" s="663"/>
      <c r="C135" s="660"/>
      <c r="D135" s="669"/>
      <c r="E135" s="474" t="s">
        <v>32</v>
      </c>
      <c r="F135" s="660">
        <v>140421</v>
      </c>
      <c r="G135" s="660">
        <v>14850</v>
      </c>
    </row>
    <row r="136" spans="1:7" s="72" customFormat="1">
      <c r="A136" s="70"/>
      <c r="B136" s="663"/>
      <c r="C136" s="660"/>
      <c r="D136" s="669"/>
      <c r="E136" s="468" t="s">
        <v>15</v>
      </c>
      <c r="F136" s="660">
        <v>503015</v>
      </c>
      <c r="G136" s="660">
        <v>4017</v>
      </c>
    </row>
    <row r="137" spans="1:7" s="72" customFormat="1">
      <c r="A137" s="70"/>
      <c r="B137" s="663"/>
      <c r="C137" s="660"/>
      <c r="D137" s="669"/>
      <c r="E137" s="465" t="s">
        <v>16</v>
      </c>
      <c r="F137" s="660">
        <v>3643061</v>
      </c>
      <c r="G137" s="660">
        <v>0</v>
      </c>
    </row>
    <row r="138" spans="1:7" s="72" customFormat="1">
      <c r="A138" s="70"/>
      <c r="B138" s="663"/>
      <c r="C138" s="660"/>
      <c r="D138" s="669"/>
      <c r="E138" s="468" t="s">
        <v>17</v>
      </c>
      <c r="F138" s="660">
        <v>3643061</v>
      </c>
      <c r="G138" s="660">
        <v>0</v>
      </c>
    </row>
    <row r="139" spans="1:7" s="72" customFormat="1">
      <c r="A139" s="70"/>
      <c r="B139" s="663"/>
      <c r="C139" s="660"/>
      <c r="D139" s="669"/>
      <c r="E139" s="465" t="s">
        <v>19</v>
      </c>
      <c r="F139" s="660">
        <v>7799588</v>
      </c>
      <c r="G139" s="660">
        <v>0</v>
      </c>
    </row>
    <row r="140" spans="1:7" s="72" customFormat="1" ht="25.5">
      <c r="A140" s="70"/>
      <c r="B140" s="663"/>
      <c r="C140" s="660"/>
      <c r="D140" s="669"/>
      <c r="E140" s="468" t="s">
        <v>64</v>
      </c>
      <c r="F140" s="660">
        <v>7799588</v>
      </c>
      <c r="G140" s="660">
        <v>0</v>
      </c>
    </row>
    <row r="141" spans="1:7" s="72" customFormat="1">
      <c r="A141" s="70"/>
      <c r="B141" s="663"/>
      <c r="C141" s="660"/>
      <c r="D141" s="669"/>
      <c r="E141" s="467" t="s">
        <v>3</v>
      </c>
      <c r="F141" s="660">
        <v>1537106</v>
      </c>
      <c r="G141" s="660">
        <v>0</v>
      </c>
    </row>
    <row r="142" spans="1:7" s="72" customFormat="1">
      <c r="A142" s="70"/>
      <c r="B142" s="663"/>
      <c r="C142" s="660"/>
      <c r="D142" s="669"/>
      <c r="E142" s="465" t="s">
        <v>20</v>
      </c>
      <c r="F142" s="660">
        <v>166669</v>
      </c>
      <c r="G142" s="660">
        <v>0</v>
      </c>
    </row>
    <row r="143" spans="1:7" s="72" customFormat="1">
      <c r="A143" s="70"/>
      <c r="B143" s="663"/>
      <c r="C143" s="660"/>
      <c r="D143" s="669"/>
      <c r="E143" s="465" t="s">
        <v>48</v>
      </c>
      <c r="F143" s="660">
        <v>1370437</v>
      </c>
      <c r="G143" s="660">
        <v>0</v>
      </c>
    </row>
    <row r="144" spans="1:7" s="72" customFormat="1" ht="25.5">
      <c r="A144" s="70"/>
      <c r="B144" s="663"/>
      <c r="C144" s="660"/>
      <c r="D144" s="669"/>
      <c r="E144" s="468" t="s">
        <v>49</v>
      </c>
      <c r="F144" s="660">
        <v>1343426</v>
      </c>
      <c r="G144" s="660">
        <v>0</v>
      </c>
    </row>
    <row r="145" spans="1:7" s="72" customFormat="1" ht="51">
      <c r="A145" s="70"/>
      <c r="B145" s="663"/>
      <c r="C145" s="660"/>
      <c r="D145" s="669"/>
      <c r="E145" s="474" t="s">
        <v>61</v>
      </c>
      <c r="F145" s="660">
        <v>1343426</v>
      </c>
      <c r="G145" s="660">
        <v>0</v>
      </c>
    </row>
    <row r="146" spans="1:7" s="72" customFormat="1" ht="25.5">
      <c r="A146" s="70"/>
      <c r="B146" s="663"/>
      <c r="C146" s="660"/>
      <c r="D146" s="669"/>
      <c r="E146" s="468" t="s">
        <v>87</v>
      </c>
      <c r="F146" s="660">
        <v>27011</v>
      </c>
      <c r="G146" s="660">
        <v>0</v>
      </c>
    </row>
    <row r="147" spans="1:7" s="72" customFormat="1">
      <c r="A147" s="70"/>
      <c r="B147" s="668" t="s">
        <v>371</v>
      </c>
      <c r="C147" s="665"/>
      <c r="D147" s="665"/>
      <c r="E147" s="668" t="s">
        <v>371</v>
      </c>
      <c r="F147" s="665"/>
      <c r="G147" s="665"/>
    </row>
    <row r="148" spans="1:7" s="72" customFormat="1">
      <c r="A148" s="70"/>
      <c r="B148" s="483" t="s">
        <v>4</v>
      </c>
      <c r="C148" s="554">
        <v>971648773</v>
      </c>
      <c r="D148" s="657">
        <f t="shared" ref="D148:D153" si="4">D149</f>
        <v>-22370</v>
      </c>
      <c r="E148" s="483" t="s">
        <v>4</v>
      </c>
      <c r="F148" s="658">
        <v>3589699</v>
      </c>
      <c r="G148" s="658">
        <f>G156</f>
        <v>22370</v>
      </c>
    </row>
    <row r="149" spans="1:7" s="72" customFormat="1">
      <c r="A149" s="70"/>
      <c r="B149" s="659" t="s">
        <v>10</v>
      </c>
      <c r="C149" s="478">
        <v>971648773</v>
      </c>
      <c r="D149" s="478">
        <f t="shared" si="4"/>
        <v>-22370</v>
      </c>
      <c r="E149" s="484" t="s">
        <v>56</v>
      </c>
      <c r="F149" s="660">
        <v>3315716</v>
      </c>
      <c r="G149" s="660">
        <v>0</v>
      </c>
    </row>
    <row r="150" spans="1:7" s="72" customFormat="1" ht="25.5">
      <c r="A150" s="70"/>
      <c r="B150" s="485" t="s">
        <v>11</v>
      </c>
      <c r="C150" s="478">
        <v>971648773</v>
      </c>
      <c r="D150" s="478">
        <f t="shared" si="4"/>
        <v>-22370</v>
      </c>
      <c r="E150" s="468" t="s">
        <v>6</v>
      </c>
      <c r="F150" s="660">
        <v>2836113</v>
      </c>
      <c r="G150" s="660">
        <v>0</v>
      </c>
    </row>
    <row r="151" spans="1:7" s="72" customFormat="1">
      <c r="A151" s="70"/>
      <c r="B151" s="661" t="s">
        <v>28</v>
      </c>
      <c r="C151" s="477">
        <v>971648773</v>
      </c>
      <c r="D151" s="477">
        <f t="shared" si="4"/>
        <v>-22370</v>
      </c>
      <c r="E151" s="484" t="s">
        <v>7</v>
      </c>
      <c r="F151" s="660">
        <v>80262</v>
      </c>
      <c r="G151" s="660">
        <v>0</v>
      </c>
    </row>
    <row r="152" spans="1:7" s="72" customFormat="1">
      <c r="A152" s="70"/>
      <c r="B152" s="662" t="s">
        <v>2</v>
      </c>
      <c r="C152" s="478">
        <v>971648773</v>
      </c>
      <c r="D152" s="478">
        <f t="shared" si="4"/>
        <v>-22370</v>
      </c>
      <c r="E152" s="485" t="s">
        <v>8</v>
      </c>
      <c r="F152" s="660">
        <v>80262</v>
      </c>
      <c r="G152" s="660">
        <v>0</v>
      </c>
    </row>
    <row r="153" spans="1:7" s="72" customFormat="1">
      <c r="A153" s="70"/>
      <c r="B153" s="594" t="s">
        <v>16</v>
      </c>
      <c r="C153" s="478">
        <v>971648773</v>
      </c>
      <c r="D153" s="478">
        <f t="shared" si="4"/>
        <v>-22370</v>
      </c>
      <c r="E153" s="468" t="s">
        <v>9</v>
      </c>
      <c r="F153" s="660">
        <v>80262</v>
      </c>
      <c r="G153" s="660">
        <v>0</v>
      </c>
    </row>
    <row r="154" spans="1:7" s="72" customFormat="1" ht="25.5">
      <c r="A154" s="70"/>
      <c r="B154" s="663" t="s">
        <v>17</v>
      </c>
      <c r="C154" s="660">
        <v>971648773</v>
      </c>
      <c r="D154" s="479">
        <v>-22370</v>
      </c>
      <c r="E154" s="474" t="s">
        <v>50</v>
      </c>
      <c r="F154" s="660">
        <v>80262</v>
      </c>
      <c r="G154" s="660">
        <v>0</v>
      </c>
    </row>
    <row r="155" spans="1:7" s="72" customFormat="1" ht="25.5">
      <c r="A155" s="70"/>
      <c r="B155" s="663"/>
      <c r="C155" s="665"/>
      <c r="D155" s="669"/>
      <c r="E155" s="495" t="s">
        <v>89</v>
      </c>
      <c r="F155" s="660">
        <v>80262</v>
      </c>
      <c r="G155" s="660">
        <v>0</v>
      </c>
    </row>
    <row r="156" spans="1:7" s="72" customFormat="1">
      <c r="A156" s="70"/>
      <c r="B156" s="663"/>
      <c r="C156" s="665"/>
      <c r="D156" s="669"/>
      <c r="E156" s="484" t="s">
        <v>10</v>
      </c>
      <c r="F156" s="660">
        <v>193721</v>
      </c>
      <c r="G156" s="660">
        <f>G157</f>
        <v>22370</v>
      </c>
    </row>
    <row r="157" spans="1:7" s="72" customFormat="1" ht="25.5">
      <c r="A157" s="70"/>
      <c r="B157" s="663"/>
      <c r="C157" s="665"/>
      <c r="D157" s="669"/>
      <c r="E157" s="671" t="s">
        <v>11</v>
      </c>
      <c r="F157" s="660">
        <v>193721</v>
      </c>
      <c r="G157" s="660">
        <f>G158</f>
        <v>22370</v>
      </c>
    </row>
    <row r="158" spans="1:7" s="72" customFormat="1" ht="13.5" customHeight="1">
      <c r="A158" s="70"/>
      <c r="B158" s="663"/>
      <c r="C158" s="665"/>
      <c r="D158" s="669"/>
      <c r="E158" s="661" t="s">
        <v>28</v>
      </c>
      <c r="F158" s="563">
        <v>3589699</v>
      </c>
      <c r="G158" s="563">
        <f>G159</f>
        <v>22370</v>
      </c>
    </row>
    <row r="159" spans="1:7" s="72" customFormat="1">
      <c r="A159" s="70"/>
      <c r="B159" s="663"/>
      <c r="C159" s="665"/>
      <c r="D159" s="669"/>
      <c r="E159" s="467" t="s">
        <v>2</v>
      </c>
      <c r="F159" s="660">
        <v>3489897</v>
      </c>
      <c r="G159" s="660">
        <f>G160</f>
        <v>22370</v>
      </c>
    </row>
    <row r="160" spans="1:7" s="72" customFormat="1">
      <c r="A160" s="70"/>
      <c r="B160" s="663"/>
      <c r="C160" s="665"/>
      <c r="D160" s="669"/>
      <c r="E160" s="465" t="s">
        <v>12</v>
      </c>
      <c r="F160" s="660">
        <v>653784</v>
      </c>
      <c r="G160" s="660">
        <f>G161+G163</f>
        <v>22370</v>
      </c>
    </row>
    <row r="161" spans="1:8" s="72" customFormat="1">
      <c r="A161" s="70"/>
      <c r="B161" s="663"/>
      <c r="C161" s="665"/>
      <c r="D161" s="669"/>
      <c r="E161" s="468" t="s">
        <v>34</v>
      </c>
      <c r="F161" s="660">
        <v>144789</v>
      </c>
      <c r="G161" s="660">
        <v>18353</v>
      </c>
    </row>
    <row r="162" spans="1:8" s="72" customFormat="1">
      <c r="A162" s="70"/>
      <c r="B162" s="663"/>
      <c r="C162" s="665"/>
      <c r="D162" s="669"/>
      <c r="E162" s="474" t="s">
        <v>32</v>
      </c>
      <c r="F162" s="660">
        <v>111744</v>
      </c>
      <c r="G162" s="660">
        <v>14850</v>
      </c>
    </row>
    <row r="163" spans="1:8" s="72" customFormat="1">
      <c r="A163" s="70"/>
      <c r="B163" s="663"/>
      <c r="C163" s="665"/>
      <c r="D163" s="669"/>
      <c r="E163" s="468" t="s">
        <v>15</v>
      </c>
      <c r="F163" s="660">
        <v>508995</v>
      </c>
      <c r="G163" s="660">
        <v>4017</v>
      </c>
    </row>
    <row r="164" spans="1:8" s="72" customFormat="1">
      <c r="A164" s="70"/>
      <c r="B164" s="663"/>
      <c r="C164" s="665"/>
      <c r="D164" s="669"/>
      <c r="E164" s="465" t="s">
        <v>19</v>
      </c>
      <c r="F164" s="660">
        <v>2836113</v>
      </c>
      <c r="G164" s="660">
        <v>0</v>
      </c>
    </row>
    <row r="165" spans="1:8" s="72" customFormat="1" ht="13.5" customHeight="1">
      <c r="A165" s="70"/>
      <c r="B165" s="663"/>
      <c r="C165" s="665"/>
      <c r="D165" s="669"/>
      <c r="E165" s="468" t="s">
        <v>64</v>
      </c>
      <c r="F165" s="660">
        <v>2836113</v>
      </c>
      <c r="G165" s="660">
        <v>0</v>
      </c>
    </row>
    <row r="166" spans="1:8" s="72" customFormat="1">
      <c r="A166" s="89"/>
      <c r="B166" s="663"/>
      <c r="C166" s="665"/>
      <c r="D166" s="669"/>
      <c r="E166" s="467" t="s">
        <v>3</v>
      </c>
      <c r="F166" s="660">
        <v>99802</v>
      </c>
      <c r="G166" s="660">
        <v>0</v>
      </c>
      <c r="H166" s="386"/>
    </row>
    <row r="167" spans="1:8" s="72" customFormat="1" ht="13.5" thickBot="1">
      <c r="A167" s="70"/>
      <c r="B167" s="674"/>
      <c r="C167" s="675"/>
      <c r="D167" s="578"/>
      <c r="E167" s="676" t="s">
        <v>20</v>
      </c>
      <c r="F167" s="677">
        <v>99802</v>
      </c>
      <c r="G167" s="677">
        <v>0</v>
      </c>
    </row>
    <row r="168" spans="1:8">
      <c r="B168" s="1390" t="s">
        <v>514</v>
      </c>
      <c r="C168" s="1391"/>
      <c r="D168" s="1391"/>
      <c r="E168" s="1391"/>
      <c r="F168" s="1391"/>
      <c r="G168" s="1392"/>
    </row>
    <row r="169" spans="1:8" ht="13.5" thickBot="1">
      <c r="B169" s="1393"/>
      <c r="C169" s="1394"/>
      <c r="D169" s="1394"/>
      <c r="E169" s="1394"/>
      <c r="F169" s="1394"/>
      <c r="G169" s="1395"/>
    </row>
  </sheetData>
  <mergeCells count="8">
    <mergeCell ref="B168:G169"/>
    <mergeCell ref="B77:D77"/>
    <mergeCell ref="B74:G74"/>
    <mergeCell ref="H1:H2"/>
    <mergeCell ref="C1:C2"/>
    <mergeCell ref="D1:D2"/>
    <mergeCell ref="F1:F2"/>
    <mergeCell ref="G1:G2"/>
  </mergeCells>
  <pageMargins left="0.35433070866141736" right="0.27559055118110237" top="0.51181102362204722" bottom="0.6692913385826772" header="0.19685039370078741" footer="0.35433070866141736"/>
  <pageSetup paperSize="9" scale="79" firstPageNumber="9" fitToHeight="0" orientation="landscape" useFirstPageNumber="1" verticalDpi="200" r:id="rId1"/>
  <headerFooter>
    <oddHeader>&amp;C&amp;"Times New Roman,Regular"&amp;P</oddHeader>
    <oddFooter>&amp;L&amp;"Times New Roman,Regular"&amp;F; Par priekšlikumiem likumprojekta „Par valsts budžetu 2015.gadam” un likumprojekta „Par vidēja termiņa budžeta ietvaru 2015., 2016. un 2017.gadam” izskatīšanai Saeimā otrajā lasījumā</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67"/>
  <sheetViews>
    <sheetView view="pageLayout" zoomScaleNormal="70" workbookViewId="0">
      <selection activeCell="E20" sqref="E20"/>
    </sheetView>
  </sheetViews>
  <sheetFormatPr defaultColWidth="9.140625" defaultRowHeight="12.75"/>
  <cols>
    <col min="1" max="1" width="5.85546875" style="26" customWidth="1"/>
    <col min="2" max="2" width="52.5703125" style="31" customWidth="1"/>
    <col min="3" max="3" width="13.85546875" style="32" customWidth="1"/>
    <col min="4" max="4" width="14.28515625" style="32" customWidth="1"/>
    <col min="5" max="5" width="52.5703125" style="46" customWidth="1"/>
    <col min="6" max="6" width="14.42578125" style="46" customWidth="1"/>
    <col min="7" max="7" width="13.85546875" style="46" customWidth="1"/>
    <col min="8" max="8" width="17.7109375" style="107" customWidth="1"/>
    <col min="9" max="9" width="9.140625" style="30"/>
    <col min="10" max="10" width="10.28515625" style="30" bestFit="1" customWidth="1"/>
    <col min="11" max="16384" width="9.140625" style="30"/>
  </cols>
  <sheetData>
    <row r="1" spans="1:11">
      <c r="B1" s="27"/>
      <c r="C1" s="1375" t="s">
        <v>74</v>
      </c>
      <c r="D1" s="1375" t="s">
        <v>30</v>
      </c>
      <c r="E1" s="66"/>
      <c r="F1" s="1375" t="s">
        <v>74</v>
      </c>
      <c r="G1" s="1375" t="s">
        <v>30</v>
      </c>
      <c r="H1" s="1400" t="s">
        <v>38</v>
      </c>
    </row>
    <row r="2" spans="1:11" ht="13.5" thickBot="1">
      <c r="B2" s="55"/>
      <c r="C2" s="1376"/>
      <c r="D2" s="1376"/>
      <c r="E2" s="67"/>
      <c r="F2" s="1376"/>
      <c r="G2" s="1376"/>
      <c r="H2" s="1401"/>
    </row>
    <row r="4" spans="1:11">
      <c r="B4" s="126" t="s">
        <v>65</v>
      </c>
    </row>
    <row r="5" spans="1:11" s="7" customFormat="1">
      <c r="A5" s="89"/>
      <c r="B5" s="22" t="s">
        <v>41</v>
      </c>
      <c r="C5" s="20"/>
      <c r="D5" s="35"/>
      <c r="E5" s="68"/>
      <c r="F5" s="9"/>
      <c r="G5" s="9"/>
      <c r="H5" s="249"/>
    </row>
    <row r="6" spans="1:11">
      <c r="B6" s="6" t="s">
        <v>42</v>
      </c>
      <c r="C6" s="95"/>
      <c r="E6" s="6"/>
      <c r="F6" s="95"/>
      <c r="G6" s="32"/>
    </row>
    <row r="7" spans="1:11">
      <c r="B7" s="182" t="s">
        <v>78</v>
      </c>
      <c r="C7" s="455">
        <v>-217960980</v>
      </c>
      <c r="D7" s="32">
        <f>D15+D19+D23-G15-G19-G23</f>
        <v>129888</v>
      </c>
      <c r="E7" s="182"/>
      <c r="F7" s="455"/>
      <c r="G7" s="32"/>
    </row>
    <row r="8" spans="1:11">
      <c r="B8" s="182" t="s">
        <v>253</v>
      </c>
      <c r="C8" s="455">
        <v>-270786819</v>
      </c>
      <c r="D8" s="32">
        <f t="shared" ref="D8:D9" si="0">D16+D20+D24-G16-G20-G24</f>
        <v>150464</v>
      </c>
      <c r="E8" s="182"/>
      <c r="F8" s="455"/>
      <c r="G8" s="32"/>
    </row>
    <row r="9" spans="1:11">
      <c r="A9" s="54"/>
      <c r="B9" s="182" t="s">
        <v>375</v>
      </c>
      <c r="C9" s="455">
        <v>-171873109</v>
      </c>
      <c r="D9" s="32">
        <f t="shared" si="0"/>
        <v>145259</v>
      </c>
      <c r="E9" s="182"/>
      <c r="F9" s="455"/>
      <c r="G9" s="32"/>
    </row>
    <row r="10" spans="1:11" ht="25.5">
      <c r="B10" s="23" t="s">
        <v>37</v>
      </c>
      <c r="C10" s="457"/>
      <c r="D10" s="97"/>
      <c r="E10" s="23" t="s">
        <v>487</v>
      </c>
      <c r="F10" s="457"/>
      <c r="G10" s="97"/>
    </row>
    <row r="11" spans="1:11">
      <c r="B11" s="182" t="s">
        <v>78</v>
      </c>
      <c r="C11" s="458">
        <v>35000000</v>
      </c>
      <c r="D11" s="97">
        <f>D241</f>
        <v>-45787</v>
      </c>
      <c r="E11" s="182" t="s">
        <v>78</v>
      </c>
      <c r="F11" s="458"/>
      <c r="G11" s="97">
        <f>G246</f>
        <v>45787</v>
      </c>
    </row>
    <row r="12" spans="1:11">
      <c r="B12" s="182" t="s">
        <v>253</v>
      </c>
      <c r="C12" s="458">
        <v>35000000</v>
      </c>
      <c r="D12" s="97"/>
      <c r="E12" s="182" t="s">
        <v>253</v>
      </c>
      <c r="F12" s="458"/>
      <c r="G12" s="97"/>
    </row>
    <row r="13" spans="1:11">
      <c r="B13" s="182" t="s">
        <v>375</v>
      </c>
      <c r="C13" s="458">
        <v>35000000</v>
      </c>
      <c r="D13" s="97"/>
      <c r="E13" s="182" t="s">
        <v>375</v>
      </c>
      <c r="F13" s="458"/>
      <c r="G13" s="97"/>
    </row>
    <row r="14" spans="1:11" ht="38.25">
      <c r="B14" s="1192" t="s">
        <v>488</v>
      </c>
      <c r="C14" s="46"/>
      <c r="D14" s="46"/>
      <c r="E14" s="777" t="s">
        <v>494</v>
      </c>
      <c r="F14" s="459"/>
      <c r="G14" s="32"/>
      <c r="H14" s="1192"/>
      <c r="I14" s="46"/>
      <c r="J14" s="46"/>
      <c r="K14" s="107"/>
    </row>
    <row r="15" spans="1:11">
      <c r="B15" s="796" t="s">
        <v>78</v>
      </c>
      <c r="C15" s="46"/>
      <c r="D15" s="797">
        <f>D39+D80</f>
        <v>405205</v>
      </c>
      <c r="E15" s="182" t="s">
        <v>78</v>
      </c>
      <c r="F15" s="459"/>
      <c r="G15" s="32">
        <f>G88</f>
        <v>337709</v>
      </c>
      <c r="H15" s="796"/>
      <c r="I15" s="46"/>
      <c r="J15" s="797"/>
      <c r="K15" s="107"/>
    </row>
    <row r="16" spans="1:11">
      <c r="B16" s="796" t="s">
        <v>253</v>
      </c>
      <c r="C16" s="46"/>
      <c r="D16" s="797">
        <f>D42+D105</f>
        <v>353314</v>
      </c>
      <c r="E16" s="182" t="s">
        <v>253</v>
      </c>
      <c r="F16" s="459"/>
      <c r="G16" s="32">
        <f>G109</f>
        <v>294463</v>
      </c>
      <c r="H16" s="796"/>
      <c r="I16" s="46"/>
      <c r="J16" s="797"/>
      <c r="K16" s="107"/>
    </row>
    <row r="17" spans="1:11">
      <c r="B17" s="796" t="s">
        <v>375</v>
      </c>
      <c r="C17" s="46"/>
      <c r="D17" s="797">
        <f>D45+D126</f>
        <v>353314</v>
      </c>
      <c r="E17" s="182" t="s">
        <v>375</v>
      </c>
      <c r="F17" s="459"/>
      <c r="G17" s="32">
        <f>G130</f>
        <v>294463</v>
      </c>
      <c r="H17" s="796"/>
      <c r="I17" s="46"/>
      <c r="J17" s="797"/>
      <c r="K17" s="107"/>
    </row>
    <row r="18" spans="1:11" ht="51">
      <c r="B18" s="31" t="s">
        <v>489</v>
      </c>
      <c r="C18" s="46"/>
      <c r="D18" s="46"/>
      <c r="E18" s="31" t="s">
        <v>495</v>
      </c>
      <c r="F18" s="32"/>
      <c r="G18" s="32"/>
      <c r="H18" s="31"/>
      <c r="I18" s="46"/>
      <c r="J18" s="46"/>
      <c r="K18" s="107"/>
    </row>
    <row r="19" spans="1:11">
      <c r="B19" s="182" t="s">
        <v>78</v>
      </c>
      <c r="C19" s="46"/>
      <c r="D19" s="797">
        <f>D160+D193</f>
        <v>16982</v>
      </c>
      <c r="E19" s="182" t="s">
        <v>78</v>
      </c>
      <c r="F19" s="32"/>
      <c r="G19" s="32">
        <f>G201</f>
        <v>10482</v>
      </c>
      <c r="H19" s="182"/>
      <c r="I19" s="46"/>
      <c r="J19" s="797"/>
      <c r="K19" s="107"/>
    </row>
    <row r="20" spans="1:11">
      <c r="B20" s="182" t="s">
        <v>253</v>
      </c>
      <c r="C20" s="46"/>
      <c r="D20" s="797">
        <f>D163</f>
        <v>6047</v>
      </c>
      <c r="E20" s="182" t="s">
        <v>253</v>
      </c>
      <c r="F20" s="32"/>
      <c r="G20" s="32"/>
      <c r="H20" s="182"/>
      <c r="I20" s="46"/>
      <c r="J20" s="797"/>
      <c r="K20" s="107"/>
    </row>
    <row r="21" spans="1:11">
      <c r="B21" s="182" t="s">
        <v>375</v>
      </c>
      <c r="C21" s="46"/>
      <c r="D21" s="797">
        <f>D166</f>
        <v>842</v>
      </c>
      <c r="E21" s="182" t="s">
        <v>375</v>
      </c>
      <c r="F21" s="32"/>
      <c r="G21" s="32"/>
      <c r="H21" s="182"/>
      <c r="I21" s="46"/>
      <c r="J21" s="797"/>
      <c r="K21" s="107"/>
    </row>
    <row r="22" spans="1:11" ht="25.5">
      <c r="B22" s="798" t="s">
        <v>490</v>
      </c>
      <c r="C22" s="46"/>
      <c r="D22" s="46"/>
      <c r="E22" s="798" t="s">
        <v>496</v>
      </c>
      <c r="F22" s="32"/>
      <c r="G22" s="32"/>
      <c r="H22" s="798"/>
      <c r="I22" s="46"/>
      <c r="J22" s="46"/>
      <c r="K22" s="107"/>
    </row>
    <row r="23" spans="1:11">
      <c r="B23" s="182" t="s">
        <v>78</v>
      </c>
      <c r="C23" s="46"/>
      <c r="D23" s="797">
        <f>D276+D309+D408</f>
        <v>223499</v>
      </c>
      <c r="E23" s="182" t="s">
        <v>78</v>
      </c>
      <c r="F23" s="32"/>
      <c r="G23" s="32">
        <f>G317+G416</f>
        <v>167607</v>
      </c>
      <c r="H23" s="182"/>
      <c r="I23" s="46"/>
      <c r="J23" s="797"/>
      <c r="K23" s="107"/>
    </row>
    <row r="24" spans="1:11">
      <c r="B24" s="182" t="s">
        <v>253</v>
      </c>
      <c r="C24" s="46"/>
      <c r="D24" s="797">
        <f>D279+D334+D433</f>
        <v>223499</v>
      </c>
      <c r="E24" s="182" t="s">
        <v>253</v>
      </c>
      <c r="F24" s="32"/>
      <c r="G24" s="32">
        <f>G338+G437</f>
        <v>137933</v>
      </c>
      <c r="H24" s="182"/>
      <c r="I24" s="46"/>
      <c r="J24" s="797"/>
      <c r="K24" s="107"/>
    </row>
    <row r="25" spans="1:11">
      <c r="B25" s="182" t="s">
        <v>375</v>
      </c>
      <c r="C25" s="46"/>
      <c r="D25" s="797">
        <f>D282+D355+D454</f>
        <v>223499</v>
      </c>
      <c r="E25" s="182" t="s">
        <v>375</v>
      </c>
      <c r="F25" s="32"/>
      <c r="G25" s="32">
        <f>G359+G458</f>
        <v>137933</v>
      </c>
      <c r="H25" s="182"/>
      <c r="I25" s="46"/>
      <c r="J25" s="797"/>
      <c r="K25" s="107"/>
    </row>
    <row r="26" spans="1:11" s="498" customFormat="1">
      <c r="A26" s="448">
        <f>'13'!A17+1</f>
        <v>5</v>
      </c>
      <c r="B26" s="31"/>
      <c r="C26" s="32"/>
      <c r="D26" s="32"/>
      <c r="E26" s="46"/>
      <c r="F26" s="46"/>
      <c r="G26" s="46"/>
      <c r="H26" s="100"/>
    </row>
    <row r="27" spans="1:11" s="76" customFormat="1" ht="13.5" thickBot="1">
      <c r="A27" s="493"/>
      <c r="B27" s="106" t="s">
        <v>374</v>
      </c>
      <c r="C27" s="503"/>
      <c r="D27" s="503"/>
      <c r="E27" s="503"/>
      <c r="F27" s="503"/>
      <c r="G27" s="503"/>
      <c r="H27" s="100"/>
    </row>
    <row r="28" spans="1:11" s="76" customFormat="1" ht="13.5">
      <c r="A28" s="113"/>
      <c r="B28" s="244" t="s">
        <v>270</v>
      </c>
      <c r="C28" s="518"/>
      <c r="D28" s="519"/>
      <c r="E28" s="341"/>
      <c r="F28" s="112"/>
      <c r="G28" s="112"/>
      <c r="H28" s="100" t="s">
        <v>31</v>
      </c>
    </row>
    <row r="29" spans="1:11" s="500" customFormat="1">
      <c r="A29" s="113"/>
      <c r="B29" s="102" t="s">
        <v>77</v>
      </c>
      <c r="C29" s="533"/>
      <c r="D29" s="778"/>
      <c r="E29" s="187"/>
      <c r="F29" s="112"/>
      <c r="G29" s="112"/>
      <c r="H29" s="100"/>
    </row>
    <row r="30" spans="1:11" s="501" customFormat="1" ht="25.5">
      <c r="A30" s="113"/>
      <c r="B30" s="537" t="s">
        <v>399</v>
      </c>
      <c r="C30" s="514">
        <v>124436</v>
      </c>
      <c r="D30" s="515">
        <f>405205-337709</f>
        <v>67496</v>
      </c>
      <c r="E30" s="779"/>
      <c r="F30" s="527"/>
      <c r="G30" s="780"/>
      <c r="H30" s="100"/>
    </row>
    <row r="31" spans="1:11" s="501" customFormat="1" ht="13.5" thickBot="1">
      <c r="A31" s="113"/>
      <c r="B31" s="537"/>
      <c r="C31" s="514"/>
      <c r="D31" s="515"/>
      <c r="E31" s="779"/>
      <c r="F31" s="527"/>
      <c r="G31" s="780"/>
      <c r="H31" s="100"/>
    </row>
    <row r="32" spans="1:11" s="501" customFormat="1" ht="102.75" customHeight="1" thickBot="1">
      <c r="A32" s="113"/>
      <c r="B32" s="1402" t="s">
        <v>400</v>
      </c>
      <c r="C32" s="1403"/>
      <c r="D32" s="1404"/>
      <c r="E32" s="79"/>
      <c r="F32" s="781"/>
      <c r="G32" s="781"/>
      <c r="H32" s="100"/>
    </row>
    <row r="33" spans="1:8" s="500" customFormat="1">
      <c r="A33" s="113"/>
      <c r="B33" s="105"/>
      <c r="C33" s="105"/>
      <c r="D33" s="105"/>
      <c r="E33" s="105"/>
      <c r="F33" s="105"/>
      <c r="G33" s="105"/>
      <c r="H33" s="100"/>
    </row>
    <row r="34" spans="1:8" s="501" customFormat="1" ht="13.5" thickBot="1">
      <c r="A34" s="113">
        <f>A26</f>
        <v>5</v>
      </c>
      <c r="B34" s="106" t="s">
        <v>373</v>
      </c>
      <c r="C34" s="278"/>
      <c r="D34" s="278"/>
      <c r="E34" s="278"/>
      <c r="F34" s="278"/>
      <c r="G34" s="278"/>
      <c r="H34" s="100"/>
    </row>
    <row r="35" spans="1:8" s="501" customFormat="1" ht="13.5">
      <c r="A35" s="113"/>
      <c r="B35" s="166" t="s">
        <v>270</v>
      </c>
      <c r="C35" s="518"/>
      <c r="D35" s="519"/>
      <c r="E35" s="608"/>
      <c r="F35" s="222"/>
      <c r="G35" s="223"/>
      <c r="H35" s="100" t="s">
        <v>31</v>
      </c>
    </row>
    <row r="36" spans="1:8" s="501" customFormat="1">
      <c r="A36" s="113"/>
      <c r="B36" s="102" t="s">
        <v>77</v>
      </c>
      <c r="C36" s="533"/>
      <c r="D36" s="778"/>
      <c r="E36" s="223"/>
      <c r="F36" s="222"/>
      <c r="G36" s="223"/>
      <c r="H36" s="100"/>
    </row>
    <row r="37" spans="1:8" s="501" customFormat="1">
      <c r="A37" s="113"/>
      <c r="B37" s="537"/>
      <c r="C37" s="514"/>
      <c r="D37" s="545"/>
      <c r="E37" s="782"/>
      <c r="F37" s="783"/>
      <c r="G37" s="491"/>
      <c r="H37" s="100"/>
    </row>
    <row r="38" spans="1:8" s="501" customFormat="1">
      <c r="A38" s="113"/>
      <c r="B38" s="245" t="s">
        <v>73</v>
      </c>
      <c r="C38" s="322"/>
      <c r="D38" s="246"/>
      <c r="E38" s="224"/>
      <c r="F38" s="248"/>
      <c r="G38" s="223"/>
      <c r="H38" s="100"/>
    </row>
    <row r="39" spans="1:8" s="501" customFormat="1" ht="25.5">
      <c r="A39" s="113"/>
      <c r="B39" s="537" t="s">
        <v>399</v>
      </c>
      <c r="C39" s="514">
        <v>124436</v>
      </c>
      <c r="D39" s="515">
        <f>405205-337709</f>
        <v>67496</v>
      </c>
      <c r="E39" s="224"/>
      <c r="F39" s="529"/>
      <c r="G39" s="529"/>
      <c r="H39" s="100"/>
    </row>
    <row r="40" spans="1:8" s="501" customFormat="1">
      <c r="A40" s="113"/>
      <c r="B40" s="464"/>
      <c r="C40" s="542"/>
      <c r="D40" s="134"/>
      <c r="E40" s="526"/>
      <c r="F40" s="527"/>
      <c r="G40" s="527"/>
      <c r="H40" s="100"/>
    </row>
    <row r="41" spans="1:8" s="502" customFormat="1">
      <c r="A41" s="597"/>
      <c r="B41" s="245" t="s">
        <v>239</v>
      </c>
      <c r="C41" s="322"/>
      <c r="D41" s="246"/>
      <c r="E41" s="224"/>
      <c r="F41" s="527"/>
      <c r="G41" s="527"/>
      <c r="H41" s="100"/>
    </row>
    <row r="42" spans="1:8" s="502" customFormat="1" ht="25.5">
      <c r="A42" s="597"/>
      <c r="B42" s="537" t="s">
        <v>399</v>
      </c>
      <c r="C42" s="514">
        <v>124436</v>
      </c>
      <c r="D42" s="515">
        <f>353314-294463</f>
        <v>58851</v>
      </c>
      <c r="E42" s="224"/>
      <c r="F42" s="529"/>
      <c r="G42" s="529"/>
      <c r="H42" s="100"/>
    </row>
    <row r="43" spans="1:8" s="502" customFormat="1">
      <c r="A43" s="597"/>
      <c r="B43" s="161"/>
      <c r="C43" s="324"/>
      <c r="D43" s="543"/>
      <c r="E43" s="526"/>
      <c r="F43" s="527"/>
      <c r="G43" s="527"/>
      <c r="H43" s="100"/>
    </row>
    <row r="44" spans="1:8" s="313" customFormat="1">
      <c r="A44" s="70"/>
      <c r="B44" s="245" t="s">
        <v>371</v>
      </c>
      <c r="C44" s="322"/>
      <c r="D44" s="246"/>
      <c r="E44" s="784"/>
      <c r="F44" s="527"/>
      <c r="G44" s="252"/>
      <c r="H44" s="100"/>
    </row>
    <row r="45" spans="1:8" s="313" customFormat="1" ht="25.5">
      <c r="A45" s="597"/>
      <c r="B45" s="537" t="s">
        <v>399</v>
      </c>
      <c r="C45" s="514">
        <v>124436</v>
      </c>
      <c r="D45" s="515">
        <f>353314-294463</f>
        <v>58851</v>
      </c>
      <c r="E45" s="224"/>
      <c r="F45" s="529"/>
      <c r="G45" s="529"/>
      <c r="H45" s="100"/>
    </row>
    <row r="46" spans="1:8" s="313" customFormat="1" ht="13.5" thickBot="1">
      <c r="A46" s="597"/>
      <c r="B46" s="163"/>
      <c r="C46" s="324"/>
      <c r="D46" s="543"/>
      <c r="E46" s="526"/>
      <c r="F46" s="527"/>
      <c r="G46" s="527"/>
      <c r="H46" s="100"/>
    </row>
    <row r="47" spans="1:8" s="313" customFormat="1" ht="79.5" customHeight="1" thickBot="1">
      <c r="A47" s="597"/>
      <c r="B47" s="1382" t="s">
        <v>401</v>
      </c>
      <c r="C47" s="1383"/>
      <c r="D47" s="1384"/>
      <c r="E47" s="781"/>
      <c r="F47" s="516"/>
      <c r="G47" s="516"/>
      <c r="H47" s="100"/>
    </row>
    <row r="48" spans="1:8" s="313" customFormat="1">
      <c r="A48" s="597"/>
      <c r="B48" s="503"/>
      <c r="C48" s="503"/>
      <c r="D48" s="503"/>
      <c r="E48" s="503"/>
      <c r="F48" s="503"/>
      <c r="G48" s="503"/>
      <c r="H48" s="100"/>
    </row>
    <row r="49" spans="1:8" s="313" customFormat="1" ht="13.5" thickBot="1">
      <c r="A49" s="1024">
        <f>A26+1</f>
        <v>6</v>
      </c>
      <c r="B49" s="106" t="s">
        <v>374</v>
      </c>
      <c r="C49" s="503"/>
      <c r="D49" s="503"/>
      <c r="E49" s="503"/>
      <c r="F49" s="503"/>
      <c r="G49" s="503"/>
      <c r="H49" s="100"/>
    </row>
    <row r="50" spans="1:8" s="313" customFormat="1" ht="13.5">
      <c r="A50" s="597"/>
      <c r="B50" s="244" t="s">
        <v>270</v>
      </c>
      <c r="C50" s="518"/>
      <c r="D50" s="531"/>
      <c r="E50" s="244" t="s">
        <v>270</v>
      </c>
      <c r="F50" s="504"/>
      <c r="G50" s="532"/>
      <c r="H50" s="100" t="s">
        <v>31</v>
      </c>
    </row>
    <row r="51" spans="1:8" s="313" customFormat="1">
      <c r="A51" s="597"/>
      <c r="B51" s="102" t="s">
        <v>77</v>
      </c>
      <c r="C51" s="533"/>
      <c r="D51" s="534"/>
      <c r="E51" s="102" t="s">
        <v>22</v>
      </c>
      <c r="F51" s="535"/>
      <c r="G51" s="536"/>
      <c r="H51" s="100"/>
    </row>
    <row r="52" spans="1:8" s="313" customFormat="1" ht="25.5">
      <c r="A52" s="597"/>
      <c r="B52" s="537" t="s">
        <v>399</v>
      </c>
      <c r="C52" s="514">
        <v>124436</v>
      </c>
      <c r="D52" s="515">
        <f>405205-67496</f>
        <v>337709</v>
      </c>
      <c r="E52" s="1221" t="s">
        <v>272</v>
      </c>
      <c r="F52" s="1222"/>
      <c r="G52" s="1223"/>
      <c r="H52" s="100"/>
    </row>
    <row r="53" spans="1:8" s="313" customFormat="1">
      <c r="A53" s="597"/>
      <c r="B53" s="537"/>
      <c r="C53" s="514"/>
      <c r="D53" s="544"/>
      <c r="E53" s="245" t="s">
        <v>4</v>
      </c>
      <c r="F53" s="314">
        <f>F54+F55</f>
        <v>112199275</v>
      </c>
      <c r="G53" s="513">
        <f>G54+G55</f>
        <v>337709</v>
      </c>
      <c r="H53" s="177"/>
    </row>
    <row r="54" spans="1:8" s="313" customFormat="1">
      <c r="A54" s="597"/>
      <c r="B54" s="537"/>
      <c r="C54" s="514"/>
      <c r="D54" s="544"/>
      <c r="E54" s="216" t="s">
        <v>33</v>
      </c>
      <c r="F54" s="514">
        <v>1268501</v>
      </c>
      <c r="G54" s="515"/>
      <c r="H54" s="177"/>
    </row>
    <row r="55" spans="1:8" s="313" customFormat="1">
      <c r="A55" s="597"/>
      <c r="B55" s="537"/>
      <c r="C55" s="514"/>
      <c r="D55" s="544"/>
      <c r="E55" s="216" t="s">
        <v>10</v>
      </c>
      <c r="F55" s="514">
        <f>F56</f>
        <v>110930774</v>
      </c>
      <c r="G55" s="515">
        <f>G56</f>
        <v>337709</v>
      </c>
      <c r="H55" s="177"/>
    </row>
    <row r="56" spans="1:8" s="313" customFormat="1">
      <c r="A56" s="597"/>
      <c r="B56" s="537"/>
      <c r="C56" s="514"/>
      <c r="D56" s="544"/>
      <c r="E56" s="216" t="s">
        <v>11</v>
      </c>
      <c r="F56" s="514">
        <v>110930774</v>
      </c>
      <c r="G56" s="515">
        <v>337709</v>
      </c>
      <c r="H56" s="177"/>
    </row>
    <row r="57" spans="1:8" s="313" customFormat="1">
      <c r="A57" s="597"/>
      <c r="B57" s="537"/>
      <c r="C57" s="514"/>
      <c r="D57" s="544"/>
      <c r="E57" s="245" t="s">
        <v>28</v>
      </c>
      <c r="F57" s="314">
        <f>F58+F71</f>
        <v>112199275</v>
      </c>
      <c r="G57" s="513">
        <f>G58+G71</f>
        <v>337709</v>
      </c>
      <c r="H57" s="177"/>
    </row>
    <row r="58" spans="1:8" s="313" customFormat="1">
      <c r="A58" s="597"/>
      <c r="B58" s="537"/>
      <c r="C58" s="514"/>
      <c r="D58" s="544"/>
      <c r="E58" s="216" t="s">
        <v>2</v>
      </c>
      <c r="F58" s="514">
        <f>F59+F63+F66+F68</f>
        <v>111474155</v>
      </c>
      <c r="G58" s="515">
        <f>G59+G63+G66+G68</f>
        <v>268631</v>
      </c>
      <c r="H58" s="177"/>
    </row>
    <row r="59" spans="1:8" s="313" customFormat="1">
      <c r="A59" s="597"/>
      <c r="B59" s="537"/>
      <c r="C59" s="514"/>
      <c r="D59" s="544"/>
      <c r="E59" s="216" t="s">
        <v>12</v>
      </c>
      <c r="F59" s="514">
        <f>F60+F62</f>
        <v>110332849</v>
      </c>
      <c r="G59" s="515">
        <f>G60+G62</f>
        <v>268631</v>
      </c>
      <c r="H59" s="177"/>
    </row>
    <row r="60" spans="1:8" s="313" customFormat="1">
      <c r="A60" s="597"/>
      <c r="B60" s="537"/>
      <c r="C60" s="514"/>
      <c r="D60" s="544"/>
      <c r="E60" s="216" t="s">
        <v>34</v>
      </c>
      <c r="F60" s="514">
        <v>88550953</v>
      </c>
      <c r="G60" s="515">
        <v>79593</v>
      </c>
      <c r="H60" s="177"/>
    </row>
    <row r="61" spans="1:8" s="313" customFormat="1">
      <c r="A61" s="597"/>
      <c r="B61" s="537"/>
      <c r="C61" s="514"/>
      <c r="D61" s="544"/>
      <c r="E61" s="216" t="s">
        <v>32</v>
      </c>
      <c r="F61" s="514">
        <v>68111261</v>
      </c>
      <c r="G61" s="515">
        <v>64400</v>
      </c>
      <c r="H61" s="177"/>
    </row>
    <row r="62" spans="1:8" s="313" customFormat="1">
      <c r="A62" s="597"/>
      <c r="B62" s="537"/>
      <c r="C62" s="514"/>
      <c r="D62" s="544"/>
      <c r="E62" s="216" t="s">
        <v>15</v>
      </c>
      <c r="F62" s="514">
        <v>21781896</v>
      </c>
      <c r="G62" s="515">
        <v>189038</v>
      </c>
      <c r="H62" s="177"/>
    </row>
    <row r="63" spans="1:8" s="313" customFormat="1">
      <c r="A63" s="597"/>
      <c r="B63" s="537"/>
      <c r="C63" s="514"/>
      <c r="D63" s="544"/>
      <c r="E63" s="216" t="s">
        <v>16</v>
      </c>
      <c r="F63" s="514">
        <f>F64+F65</f>
        <v>893160</v>
      </c>
      <c r="G63" s="515"/>
      <c r="H63" s="177"/>
    </row>
    <row r="64" spans="1:8" s="313" customFormat="1">
      <c r="A64" s="597"/>
      <c r="B64" s="537"/>
      <c r="C64" s="514"/>
      <c r="D64" s="544"/>
      <c r="E64" s="216" t="s">
        <v>17</v>
      </c>
      <c r="F64" s="514">
        <v>890160</v>
      </c>
      <c r="G64" s="515"/>
      <c r="H64" s="177"/>
    </row>
    <row r="65" spans="1:8" s="313" customFormat="1">
      <c r="A65" s="597"/>
      <c r="B65" s="537"/>
      <c r="C65" s="514"/>
      <c r="D65" s="544"/>
      <c r="E65" s="216" t="s">
        <v>75</v>
      </c>
      <c r="F65" s="514">
        <v>3000</v>
      </c>
      <c r="G65" s="515"/>
      <c r="H65" s="177"/>
    </row>
    <row r="66" spans="1:8" s="313" customFormat="1" ht="25.5">
      <c r="A66" s="597"/>
      <c r="B66" s="537"/>
      <c r="C66" s="514"/>
      <c r="D66" s="544"/>
      <c r="E66" s="216" t="s">
        <v>43</v>
      </c>
      <c r="F66" s="514">
        <f>F67</f>
        <v>21266</v>
      </c>
      <c r="G66" s="515"/>
      <c r="H66" s="177"/>
    </row>
    <row r="67" spans="1:8" s="313" customFormat="1">
      <c r="A67" s="597"/>
      <c r="B67" s="537"/>
      <c r="C67" s="514"/>
      <c r="D67" s="544"/>
      <c r="E67" s="216" t="s">
        <v>35</v>
      </c>
      <c r="F67" s="514">
        <v>21266</v>
      </c>
      <c r="G67" s="515"/>
      <c r="H67" s="177"/>
    </row>
    <row r="68" spans="1:8" s="313" customFormat="1">
      <c r="A68" s="597"/>
      <c r="B68" s="537"/>
      <c r="C68" s="514"/>
      <c r="D68" s="544"/>
      <c r="E68" s="216" t="s">
        <v>19</v>
      </c>
      <c r="F68" s="514">
        <f>F69</f>
        <v>226880</v>
      </c>
      <c r="G68" s="515"/>
      <c r="H68" s="177"/>
    </row>
    <row r="69" spans="1:8" s="313" customFormat="1" ht="25.5">
      <c r="A69" s="597"/>
      <c r="B69" s="537"/>
      <c r="C69" s="514"/>
      <c r="D69" s="544"/>
      <c r="E69" s="216" t="s">
        <v>44</v>
      </c>
      <c r="F69" s="514">
        <f>F70</f>
        <v>226880</v>
      </c>
      <c r="G69" s="515"/>
      <c r="H69" s="177"/>
    </row>
    <row r="70" spans="1:8" s="313" customFormat="1" ht="38.25">
      <c r="A70" s="597"/>
      <c r="B70" s="537"/>
      <c r="C70" s="514"/>
      <c r="D70" s="544"/>
      <c r="E70" s="216" t="s">
        <v>241</v>
      </c>
      <c r="F70" s="514">
        <v>226880</v>
      </c>
      <c r="G70" s="515"/>
      <c r="H70" s="177"/>
    </row>
    <row r="71" spans="1:8" s="313" customFormat="1">
      <c r="A71" s="597"/>
      <c r="B71" s="537"/>
      <c r="C71" s="514"/>
      <c r="D71" s="544"/>
      <c r="E71" s="216" t="s">
        <v>3</v>
      </c>
      <c r="F71" s="514">
        <f>F72</f>
        <v>725120</v>
      </c>
      <c r="G71" s="515">
        <f>G72</f>
        <v>69078</v>
      </c>
      <c r="H71" s="177"/>
    </row>
    <row r="72" spans="1:8" s="313" customFormat="1" ht="13.5" thickBot="1">
      <c r="A72" s="597"/>
      <c r="B72" s="537"/>
      <c r="C72" s="514"/>
      <c r="D72" s="544"/>
      <c r="E72" s="216" t="s">
        <v>20</v>
      </c>
      <c r="F72" s="514">
        <v>725120</v>
      </c>
      <c r="G72" s="546">
        <v>69078</v>
      </c>
      <c r="H72" s="177"/>
    </row>
    <row r="73" spans="1:8" s="313" customFormat="1" ht="72" customHeight="1" thickBot="1">
      <c r="A73" s="597"/>
      <c r="B73" s="1402" t="s">
        <v>402</v>
      </c>
      <c r="C73" s="1405"/>
      <c r="D73" s="1405"/>
      <c r="E73" s="1405"/>
      <c r="F73" s="1405"/>
      <c r="G73" s="1404"/>
      <c r="H73" s="100"/>
    </row>
    <row r="74" spans="1:8" s="313" customFormat="1">
      <c r="A74" s="597"/>
      <c r="B74" s="105"/>
      <c r="C74" s="105"/>
      <c r="D74" s="105"/>
      <c r="E74" s="105"/>
      <c r="F74" s="105"/>
      <c r="G74" s="105"/>
      <c r="H74" s="100" t="s">
        <v>31</v>
      </c>
    </row>
    <row r="75" spans="1:8" s="313" customFormat="1" ht="13.5" thickBot="1">
      <c r="A75" s="597">
        <f>A49</f>
        <v>6</v>
      </c>
      <c r="B75" s="106" t="s">
        <v>373</v>
      </c>
      <c r="C75" s="278"/>
      <c r="D75" s="278"/>
      <c r="E75" s="278"/>
      <c r="F75" s="278"/>
      <c r="G75" s="278"/>
      <c r="H75" s="100"/>
    </row>
    <row r="76" spans="1:8" s="313" customFormat="1" ht="13.5">
      <c r="A76" s="597"/>
      <c r="B76" s="166" t="s">
        <v>270</v>
      </c>
      <c r="C76" s="518"/>
      <c r="D76" s="531"/>
      <c r="E76" s="539" t="s">
        <v>270</v>
      </c>
      <c r="F76" s="157"/>
      <c r="G76" s="158"/>
      <c r="H76" s="100"/>
    </row>
    <row r="77" spans="1:8" s="313" customFormat="1">
      <c r="A77" s="597"/>
      <c r="B77" s="102" t="s">
        <v>77</v>
      </c>
      <c r="C77" s="533"/>
      <c r="D77" s="534"/>
      <c r="E77" s="540" t="s">
        <v>67</v>
      </c>
      <c r="F77" s="295"/>
      <c r="G77" s="153"/>
      <c r="H77" s="100"/>
    </row>
    <row r="78" spans="1:8" s="72" customFormat="1" ht="13.5">
      <c r="A78" s="596"/>
      <c r="B78" s="537"/>
      <c r="C78" s="514"/>
      <c r="D78" s="538"/>
      <c r="E78" s="541" t="s">
        <v>68</v>
      </c>
      <c r="F78" s="321"/>
      <c r="G78" s="169"/>
      <c r="H78" s="100"/>
    </row>
    <row r="79" spans="1:8" s="72" customFormat="1" ht="13.5">
      <c r="A79" s="596"/>
      <c r="B79" s="245" t="s">
        <v>73</v>
      </c>
      <c r="C79" s="322"/>
      <c r="D79" s="246"/>
      <c r="E79" s="245" t="s">
        <v>73</v>
      </c>
      <c r="F79" s="296"/>
      <c r="G79" s="153"/>
      <c r="H79" s="100"/>
    </row>
    <row r="80" spans="1:8" s="72" customFormat="1" ht="25.5">
      <c r="A80" s="70"/>
      <c r="B80" s="537" t="s">
        <v>399</v>
      </c>
      <c r="C80" s="514">
        <v>124436</v>
      </c>
      <c r="D80" s="515">
        <f>405205-67496</f>
        <v>337709</v>
      </c>
      <c r="E80" s="245" t="s">
        <v>4</v>
      </c>
      <c r="F80" s="314">
        <f>F81+F82+F86</f>
        <v>279164443</v>
      </c>
      <c r="G80" s="513">
        <f>G81+G86</f>
        <v>337709</v>
      </c>
      <c r="H80" s="100"/>
    </row>
    <row r="81" spans="1:8" s="72" customFormat="1">
      <c r="A81" s="89"/>
      <c r="B81" s="464"/>
      <c r="C81" s="542"/>
      <c r="D81" s="134"/>
      <c r="E81" s="216" t="s">
        <v>33</v>
      </c>
      <c r="F81" s="514">
        <v>6521690</v>
      </c>
      <c r="G81" s="515"/>
      <c r="H81" s="100"/>
    </row>
    <row r="82" spans="1:8" s="72" customFormat="1">
      <c r="A82" s="70"/>
      <c r="B82" s="464"/>
      <c r="C82" s="542"/>
      <c r="D82" s="134"/>
      <c r="E82" s="216" t="s">
        <v>7</v>
      </c>
      <c r="F82" s="514">
        <f>F83</f>
        <v>20000</v>
      </c>
      <c r="G82" s="515"/>
      <c r="H82" s="100"/>
    </row>
    <row r="83" spans="1:8" s="72" customFormat="1" ht="25.5">
      <c r="A83" s="70"/>
      <c r="B83" s="464"/>
      <c r="C83" s="542"/>
      <c r="D83" s="134"/>
      <c r="E83" s="216" t="s">
        <v>242</v>
      </c>
      <c r="F83" s="514">
        <f>F84</f>
        <v>20000</v>
      </c>
      <c r="G83" s="515"/>
      <c r="H83" s="100"/>
    </row>
    <row r="84" spans="1:8" s="72" customFormat="1" ht="38.25">
      <c r="A84" s="70"/>
      <c r="B84" s="464"/>
      <c r="C84" s="542"/>
      <c r="D84" s="134"/>
      <c r="E84" s="216" t="s">
        <v>60</v>
      </c>
      <c r="F84" s="514">
        <f>F85</f>
        <v>20000</v>
      </c>
      <c r="G84" s="515"/>
      <c r="H84" s="100"/>
    </row>
    <row r="85" spans="1:8" s="72" customFormat="1" ht="51">
      <c r="A85" s="70"/>
      <c r="B85" s="464"/>
      <c r="C85" s="542"/>
      <c r="D85" s="134"/>
      <c r="E85" s="216" t="s">
        <v>273</v>
      </c>
      <c r="F85" s="514">
        <v>20000</v>
      </c>
      <c r="G85" s="515"/>
      <c r="H85" s="100"/>
    </row>
    <row r="86" spans="1:8" s="72" customFormat="1">
      <c r="A86" s="70"/>
      <c r="B86" s="323"/>
      <c r="C86" s="324"/>
      <c r="D86" s="134"/>
      <c r="E86" s="216" t="s">
        <v>10</v>
      </c>
      <c r="F86" s="514">
        <f>F87</f>
        <v>272622753</v>
      </c>
      <c r="G86" s="515">
        <f>G87</f>
        <v>337709</v>
      </c>
      <c r="H86" s="100"/>
    </row>
    <row r="87" spans="1:8" s="72" customFormat="1">
      <c r="A87" s="70"/>
      <c r="B87" s="160"/>
      <c r="C87" s="325"/>
      <c r="D87" s="135"/>
      <c r="E87" s="216" t="s">
        <v>11</v>
      </c>
      <c r="F87" s="514">
        <v>272622753</v>
      </c>
      <c r="G87" s="538">
        <v>337709</v>
      </c>
      <c r="H87" s="100"/>
    </row>
    <row r="88" spans="1:8" s="72" customFormat="1">
      <c r="A88" s="70"/>
      <c r="B88" s="161"/>
      <c r="C88" s="324"/>
      <c r="D88" s="134"/>
      <c r="E88" s="245" t="s">
        <v>28</v>
      </c>
      <c r="F88" s="314">
        <f>F89+F102</f>
        <v>279164443</v>
      </c>
      <c r="G88" s="513">
        <f>G89+G102</f>
        <v>337709</v>
      </c>
      <c r="H88" s="100"/>
    </row>
    <row r="89" spans="1:8" s="72" customFormat="1">
      <c r="A89" s="70"/>
      <c r="B89" s="163"/>
      <c r="C89" s="324"/>
      <c r="D89" s="134"/>
      <c r="E89" s="216" t="s">
        <v>2</v>
      </c>
      <c r="F89" s="514">
        <f>F90+F94+F97+F99</f>
        <v>266188813</v>
      </c>
      <c r="G89" s="547">
        <f>G90+G94+G97+G99</f>
        <v>268631</v>
      </c>
      <c r="H89" s="100"/>
    </row>
    <row r="90" spans="1:8" s="72" customFormat="1">
      <c r="A90" s="70"/>
      <c r="B90" s="162"/>
      <c r="C90" s="324"/>
      <c r="D90" s="134"/>
      <c r="E90" s="216" t="s">
        <v>12</v>
      </c>
      <c r="F90" s="514">
        <f>F91+F93</f>
        <v>264667798</v>
      </c>
      <c r="G90" s="515">
        <f>G91+G93</f>
        <v>268631</v>
      </c>
      <c r="H90" s="100"/>
    </row>
    <row r="91" spans="1:8" s="72" customFormat="1">
      <c r="A91" s="70"/>
      <c r="B91" s="164"/>
      <c r="C91" s="324"/>
      <c r="D91" s="515"/>
      <c r="E91" s="216" t="s">
        <v>34</v>
      </c>
      <c r="F91" s="514">
        <v>178123322</v>
      </c>
      <c r="G91" s="515">
        <v>79593</v>
      </c>
      <c r="H91" s="100"/>
    </row>
    <row r="92" spans="1:8" s="72" customFormat="1">
      <c r="A92" s="70"/>
      <c r="B92" s="162"/>
      <c r="C92" s="324"/>
      <c r="D92" s="515"/>
      <c r="E92" s="216" t="s">
        <v>32</v>
      </c>
      <c r="F92" s="514">
        <v>134721465</v>
      </c>
      <c r="G92" s="515">
        <v>64400</v>
      </c>
      <c r="H92" s="100"/>
    </row>
    <row r="93" spans="1:8" s="72" customFormat="1">
      <c r="A93" s="70"/>
      <c r="B93" s="163"/>
      <c r="C93" s="324"/>
      <c r="D93" s="515"/>
      <c r="E93" s="216" t="s">
        <v>15</v>
      </c>
      <c r="F93" s="514">
        <v>86544476</v>
      </c>
      <c r="G93" s="515">
        <v>189038</v>
      </c>
      <c r="H93" s="100"/>
    </row>
    <row r="94" spans="1:8" s="72" customFormat="1">
      <c r="A94" s="70"/>
      <c r="B94" s="162"/>
      <c r="C94" s="324"/>
      <c r="D94" s="543"/>
      <c r="E94" s="216" t="s">
        <v>16</v>
      </c>
      <c r="F94" s="514">
        <f>F95+F96</f>
        <v>1150335</v>
      </c>
      <c r="G94" s="515"/>
      <c r="H94" s="100"/>
    </row>
    <row r="95" spans="1:8" s="72" customFormat="1">
      <c r="A95" s="70"/>
      <c r="B95" s="163"/>
      <c r="C95" s="324"/>
      <c r="D95" s="543"/>
      <c r="E95" s="216" t="s">
        <v>17</v>
      </c>
      <c r="F95" s="514">
        <v>890160</v>
      </c>
      <c r="G95" s="515"/>
      <c r="H95" s="100"/>
    </row>
    <row r="96" spans="1:8" s="72" customFormat="1">
      <c r="A96" s="70"/>
      <c r="B96" s="163"/>
      <c r="C96" s="324"/>
      <c r="D96" s="543"/>
      <c r="E96" s="216" t="s">
        <v>75</v>
      </c>
      <c r="F96" s="514">
        <v>260175</v>
      </c>
      <c r="G96" s="515"/>
      <c r="H96" s="100"/>
    </row>
    <row r="97" spans="1:8" s="72" customFormat="1" ht="25.5">
      <c r="A97" s="70"/>
      <c r="B97" s="162"/>
      <c r="C97" s="324"/>
      <c r="D97" s="543"/>
      <c r="E97" s="216" t="s">
        <v>43</v>
      </c>
      <c r="F97" s="514">
        <f>F98</f>
        <v>97645</v>
      </c>
      <c r="G97" s="515"/>
      <c r="H97" s="100"/>
    </row>
    <row r="98" spans="1:8" s="72" customFormat="1">
      <c r="A98" s="70"/>
      <c r="B98" s="163"/>
      <c r="C98" s="324"/>
      <c r="D98" s="543"/>
      <c r="E98" s="216" t="s">
        <v>35</v>
      </c>
      <c r="F98" s="514">
        <v>97645</v>
      </c>
      <c r="G98" s="515"/>
      <c r="H98" s="100"/>
    </row>
    <row r="99" spans="1:8" s="72" customFormat="1">
      <c r="A99" s="70"/>
      <c r="B99" s="162"/>
      <c r="C99" s="324"/>
      <c r="D99" s="543"/>
      <c r="E99" s="216" t="s">
        <v>19</v>
      </c>
      <c r="F99" s="514">
        <f>F100</f>
        <v>273035</v>
      </c>
      <c r="G99" s="515"/>
      <c r="H99" s="100"/>
    </row>
    <row r="100" spans="1:8" s="72" customFormat="1" ht="25.5">
      <c r="A100" s="70"/>
      <c r="B100" s="164"/>
      <c r="C100" s="324"/>
      <c r="D100" s="543"/>
      <c r="E100" s="216" t="s">
        <v>44</v>
      </c>
      <c r="F100" s="514">
        <f>F101</f>
        <v>273035</v>
      </c>
      <c r="G100" s="515"/>
      <c r="H100" s="100"/>
    </row>
    <row r="101" spans="1:8" s="72" customFormat="1" ht="38.25">
      <c r="A101" s="70"/>
      <c r="B101" s="161"/>
      <c r="C101" s="324"/>
      <c r="D101" s="543"/>
      <c r="E101" s="216" t="s">
        <v>241</v>
      </c>
      <c r="F101" s="514">
        <v>273035</v>
      </c>
      <c r="G101" s="515"/>
      <c r="H101" s="100"/>
    </row>
    <row r="102" spans="1:8" s="72" customFormat="1">
      <c r="A102" s="70"/>
      <c r="B102" s="161"/>
      <c r="C102" s="324"/>
      <c r="D102" s="543"/>
      <c r="E102" s="216" t="s">
        <v>3</v>
      </c>
      <c r="F102" s="514">
        <f>F103</f>
        <v>12975630</v>
      </c>
      <c r="G102" s="515">
        <f>G103</f>
        <v>69078</v>
      </c>
      <c r="H102" s="100"/>
    </row>
    <row r="103" spans="1:8" s="72" customFormat="1">
      <c r="A103" s="70"/>
      <c r="B103" s="161"/>
      <c r="C103" s="324"/>
      <c r="D103" s="543"/>
      <c r="E103" s="216" t="s">
        <v>20</v>
      </c>
      <c r="F103" s="514">
        <v>12975630</v>
      </c>
      <c r="G103" s="515">
        <v>69078</v>
      </c>
      <c r="H103" s="100"/>
    </row>
    <row r="104" spans="1:8" s="72" customFormat="1">
      <c r="A104" s="70"/>
      <c r="B104" s="245" t="s">
        <v>239</v>
      </c>
      <c r="C104" s="322"/>
      <c r="D104" s="246"/>
      <c r="E104" s="245" t="s">
        <v>239</v>
      </c>
      <c r="F104" s="514"/>
      <c r="G104" s="515"/>
      <c r="H104" s="100"/>
    </row>
    <row r="105" spans="1:8" s="72" customFormat="1" ht="25.5">
      <c r="A105" s="70"/>
      <c r="B105" s="537" t="s">
        <v>399</v>
      </c>
      <c r="C105" s="514">
        <v>124436</v>
      </c>
      <c r="D105" s="515">
        <f>353314-58851</f>
        <v>294463</v>
      </c>
      <c r="E105" s="245" t="s">
        <v>4</v>
      </c>
      <c r="F105" s="314">
        <f>F106+F107</f>
        <v>282910130</v>
      </c>
      <c r="G105" s="513">
        <f>G106+G107</f>
        <v>294463</v>
      </c>
      <c r="H105" s="100"/>
    </row>
    <row r="106" spans="1:8" s="72" customFormat="1">
      <c r="A106" s="70"/>
      <c r="B106" s="161"/>
      <c r="C106" s="324"/>
      <c r="D106" s="543"/>
      <c r="E106" s="216" t="s">
        <v>33</v>
      </c>
      <c r="F106" s="514">
        <v>6498489</v>
      </c>
      <c r="G106" s="515"/>
      <c r="H106" s="100"/>
    </row>
    <row r="107" spans="1:8" s="72" customFormat="1">
      <c r="A107" s="70"/>
      <c r="B107" s="161"/>
      <c r="C107" s="324"/>
      <c r="D107" s="543"/>
      <c r="E107" s="216" t="s">
        <v>10</v>
      </c>
      <c r="F107" s="514">
        <f>F108</f>
        <v>276411641</v>
      </c>
      <c r="G107" s="515">
        <f>G108</f>
        <v>294463</v>
      </c>
      <c r="H107" s="100"/>
    </row>
    <row r="108" spans="1:8" s="72" customFormat="1">
      <c r="A108" s="70"/>
      <c r="B108" s="161"/>
      <c r="C108" s="324"/>
      <c r="D108" s="543"/>
      <c r="E108" s="216" t="s">
        <v>11</v>
      </c>
      <c r="F108" s="514">
        <v>276411641</v>
      </c>
      <c r="G108" s="515">
        <v>294463</v>
      </c>
      <c r="H108" s="100"/>
    </row>
    <row r="109" spans="1:8" s="72" customFormat="1">
      <c r="A109" s="70"/>
      <c r="B109" s="161"/>
      <c r="C109" s="324"/>
      <c r="D109" s="543"/>
      <c r="E109" s="245" t="s">
        <v>28</v>
      </c>
      <c r="F109" s="314">
        <f>F110+F123</f>
        <v>282910130</v>
      </c>
      <c r="G109" s="513">
        <f>G110+G123</f>
        <v>294463</v>
      </c>
      <c r="H109" s="100"/>
    </row>
    <row r="110" spans="1:8" s="72" customFormat="1">
      <c r="A110" s="70"/>
      <c r="B110" s="161"/>
      <c r="C110" s="324"/>
      <c r="D110" s="543"/>
      <c r="E110" s="216" t="s">
        <v>2</v>
      </c>
      <c r="F110" s="514">
        <f>F111+F115+F118+F120</f>
        <v>262854006</v>
      </c>
      <c r="G110" s="515">
        <f>G111+G115+G118+G120</f>
        <v>234231</v>
      </c>
      <c r="H110" s="100"/>
    </row>
    <row r="111" spans="1:8" s="72" customFormat="1">
      <c r="A111" s="70"/>
      <c r="B111" s="161"/>
      <c r="C111" s="324"/>
      <c r="D111" s="543"/>
      <c r="E111" s="216" t="s">
        <v>12</v>
      </c>
      <c r="F111" s="514">
        <f>F112+F114</f>
        <v>261343943</v>
      </c>
      <c r="G111" s="515">
        <f>G112+G114</f>
        <v>234231</v>
      </c>
      <c r="H111" s="100"/>
    </row>
    <row r="112" spans="1:8" s="72" customFormat="1">
      <c r="A112" s="70"/>
      <c r="B112" s="161"/>
      <c r="C112" s="324"/>
      <c r="D112" s="543"/>
      <c r="E112" s="216" t="s">
        <v>34</v>
      </c>
      <c r="F112" s="514">
        <v>176867428</v>
      </c>
      <c r="G112" s="515">
        <v>69402</v>
      </c>
      <c r="H112" s="100"/>
    </row>
    <row r="113" spans="1:8" s="72" customFormat="1">
      <c r="A113" s="70"/>
      <c r="B113" s="161"/>
      <c r="C113" s="324"/>
      <c r="D113" s="543"/>
      <c r="E113" s="216" t="s">
        <v>32</v>
      </c>
      <c r="F113" s="514">
        <v>133754280</v>
      </c>
      <c r="G113" s="515">
        <v>56155</v>
      </c>
      <c r="H113" s="100"/>
    </row>
    <row r="114" spans="1:8" s="72" customFormat="1">
      <c r="A114" s="70"/>
      <c r="B114" s="161"/>
      <c r="C114" s="324"/>
      <c r="D114" s="543"/>
      <c r="E114" s="216" t="s">
        <v>15</v>
      </c>
      <c r="F114" s="514">
        <v>84476515</v>
      </c>
      <c r="G114" s="515">
        <v>164829</v>
      </c>
      <c r="H114" s="100"/>
    </row>
    <row r="115" spans="1:8" s="72" customFormat="1">
      <c r="A115" s="70"/>
      <c r="B115" s="161"/>
      <c r="C115" s="324"/>
      <c r="D115" s="543"/>
      <c r="E115" s="216" t="s">
        <v>16</v>
      </c>
      <c r="F115" s="514">
        <f>F116+F117</f>
        <v>1120526</v>
      </c>
      <c r="G115" s="515"/>
      <c r="H115" s="100"/>
    </row>
    <row r="116" spans="1:8" s="72" customFormat="1">
      <c r="A116" s="70"/>
      <c r="B116" s="161"/>
      <c r="C116" s="324"/>
      <c r="D116" s="543"/>
      <c r="E116" s="216" t="s">
        <v>17</v>
      </c>
      <c r="F116" s="514">
        <v>860352</v>
      </c>
      <c r="G116" s="515"/>
      <c r="H116" s="100"/>
    </row>
    <row r="117" spans="1:8" s="72" customFormat="1">
      <c r="A117" s="70"/>
      <c r="B117" s="245"/>
      <c r="C117" s="322"/>
      <c r="D117" s="246"/>
      <c r="E117" s="216" t="s">
        <v>75</v>
      </c>
      <c r="F117" s="514">
        <v>260174</v>
      </c>
      <c r="G117" s="515"/>
      <c r="H117" s="100"/>
    </row>
    <row r="118" spans="1:8" s="72" customFormat="1" ht="25.5">
      <c r="A118" s="70"/>
      <c r="B118" s="537"/>
      <c r="C118" s="514"/>
      <c r="D118" s="538"/>
      <c r="E118" s="216" t="s">
        <v>43</v>
      </c>
      <c r="F118" s="514">
        <f>F119</f>
        <v>98337</v>
      </c>
      <c r="G118" s="515"/>
      <c r="H118" s="100"/>
    </row>
    <row r="119" spans="1:8" s="72" customFormat="1">
      <c r="A119" s="70"/>
      <c r="B119" s="464"/>
      <c r="C119" s="542"/>
      <c r="D119" s="134"/>
      <c r="E119" s="216" t="s">
        <v>35</v>
      </c>
      <c r="F119" s="514">
        <v>98337</v>
      </c>
      <c r="G119" s="515"/>
      <c r="H119" s="100"/>
    </row>
    <row r="120" spans="1:8" s="72" customFormat="1">
      <c r="A120" s="70"/>
      <c r="B120" s="323"/>
      <c r="C120" s="324"/>
      <c r="D120" s="134"/>
      <c r="E120" s="216" t="s">
        <v>19</v>
      </c>
      <c r="F120" s="514">
        <f>F121</f>
        <v>291200</v>
      </c>
      <c r="G120" s="515"/>
      <c r="H120" s="100"/>
    </row>
    <row r="121" spans="1:8" s="72" customFormat="1" ht="25.5">
      <c r="A121" s="70"/>
      <c r="B121" s="160"/>
      <c r="C121" s="325"/>
      <c r="D121" s="135"/>
      <c r="E121" s="216" t="s">
        <v>44</v>
      </c>
      <c r="F121" s="514">
        <f>F122</f>
        <v>291200</v>
      </c>
      <c r="G121" s="515"/>
      <c r="H121" s="100"/>
    </row>
    <row r="122" spans="1:8" s="72" customFormat="1" ht="38.25">
      <c r="A122" s="70"/>
      <c r="B122" s="161"/>
      <c r="C122" s="324"/>
      <c r="D122" s="134"/>
      <c r="E122" s="216" t="s">
        <v>241</v>
      </c>
      <c r="F122" s="514">
        <v>291200</v>
      </c>
      <c r="G122" s="515"/>
      <c r="H122" s="100"/>
    </row>
    <row r="123" spans="1:8" s="72" customFormat="1">
      <c r="A123" s="70"/>
      <c r="B123" s="163"/>
      <c r="C123" s="324"/>
      <c r="D123" s="134"/>
      <c r="E123" s="216" t="s">
        <v>3</v>
      </c>
      <c r="F123" s="514">
        <f>F124</f>
        <v>20056124</v>
      </c>
      <c r="G123" s="515">
        <f>G124</f>
        <v>60232</v>
      </c>
      <c r="H123" s="100"/>
    </row>
    <row r="124" spans="1:8" s="72" customFormat="1">
      <c r="A124" s="70"/>
      <c r="B124" s="162"/>
      <c r="C124" s="324"/>
      <c r="D124" s="134"/>
      <c r="E124" s="216" t="s">
        <v>20</v>
      </c>
      <c r="F124" s="514">
        <v>20056124</v>
      </c>
      <c r="G124" s="515">
        <v>60232</v>
      </c>
      <c r="H124" s="100"/>
    </row>
    <row r="125" spans="1:8" s="72" customFormat="1">
      <c r="A125" s="70"/>
      <c r="B125" s="245" t="s">
        <v>371</v>
      </c>
      <c r="C125" s="322"/>
      <c r="D125" s="246"/>
      <c r="E125" s="245" t="s">
        <v>371</v>
      </c>
      <c r="F125" s="514"/>
      <c r="G125" s="515"/>
      <c r="H125" s="100"/>
    </row>
    <row r="126" spans="1:8" s="72" customFormat="1" ht="25.5">
      <c r="A126" s="70"/>
      <c r="B126" s="537" t="s">
        <v>399</v>
      </c>
      <c r="C126" s="514">
        <v>124436</v>
      </c>
      <c r="D126" s="515">
        <f>353314-58851</f>
        <v>294463</v>
      </c>
      <c r="E126" s="245" t="s">
        <v>4</v>
      </c>
      <c r="F126" s="314">
        <f>F127+F128</f>
        <v>278449696</v>
      </c>
      <c r="G126" s="513">
        <f>G127+G128</f>
        <v>294463</v>
      </c>
      <c r="H126" s="100"/>
    </row>
    <row r="127" spans="1:8" s="72" customFormat="1">
      <c r="A127" s="70"/>
      <c r="B127" s="161"/>
      <c r="C127" s="324"/>
      <c r="D127" s="543"/>
      <c r="E127" s="216" t="s">
        <v>33</v>
      </c>
      <c r="F127" s="514">
        <v>6480340</v>
      </c>
      <c r="G127" s="515"/>
      <c r="H127" s="100"/>
    </row>
    <row r="128" spans="1:8" s="72" customFormat="1">
      <c r="A128" s="70"/>
      <c r="B128" s="161"/>
      <c r="C128" s="324"/>
      <c r="D128" s="543"/>
      <c r="E128" s="216" t="s">
        <v>10</v>
      </c>
      <c r="F128" s="514">
        <f>F129</f>
        <v>271969356</v>
      </c>
      <c r="G128" s="515">
        <f>G129</f>
        <v>294463</v>
      </c>
      <c r="H128" s="100"/>
    </row>
    <row r="129" spans="1:8" s="72" customFormat="1">
      <c r="A129" s="70"/>
      <c r="B129" s="161"/>
      <c r="C129" s="324"/>
      <c r="D129" s="543"/>
      <c r="E129" s="216" t="s">
        <v>11</v>
      </c>
      <c r="F129" s="514">
        <v>271969356</v>
      </c>
      <c r="G129" s="515">
        <v>294463</v>
      </c>
      <c r="H129" s="100"/>
    </row>
    <row r="130" spans="1:8" s="72" customFormat="1">
      <c r="A130" s="70"/>
      <c r="B130" s="161"/>
      <c r="C130" s="324"/>
      <c r="D130" s="543"/>
      <c r="E130" s="245" t="s">
        <v>28</v>
      </c>
      <c r="F130" s="314">
        <f>F131+F144</f>
        <v>278449696</v>
      </c>
      <c r="G130" s="513">
        <f>G131+G144</f>
        <v>294463</v>
      </c>
      <c r="H130" s="100"/>
    </row>
    <row r="131" spans="1:8" s="72" customFormat="1">
      <c r="A131" s="70"/>
      <c r="B131" s="161"/>
      <c r="C131" s="324"/>
      <c r="D131" s="543"/>
      <c r="E131" s="216" t="s">
        <v>2</v>
      </c>
      <c r="F131" s="514">
        <f>F132+F136+F139+F141</f>
        <v>252710532</v>
      </c>
      <c r="G131" s="515">
        <f>G132+G136+G139+G141</f>
        <v>234231</v>
      </c>
      <c r="H131" s="100"/>
    </row>
    <row r="132" spans="1:8" s="72" customFormat="1">
      <c r="A132" s="70"/>
      <c r="B132" s="161"/>
      <c r="C132" s="324"/>
      <c r="D132" s="543"/>
      <c r="E132" s="216" t="s">
        <v>12</v>
      </c>
      <c r="F132" s="514">
        <f>F133+F135</f>
        <v>251328625</v>
      </c>
      <c r="G132" s="515">
        <f>G133+G135</f>
        <v>234231</v>
      </c>
      <c r="H132" s="100"/>
    </row>
    <row r="133" spans="1:8" s="72" customFormat="1">
      <c r="A133" s="70"/>
      <c r="B133" s="161"/>
      <c r="C133" s="324"/>
      <c r="D133" s="543"/>
      <c r="E133" s="216" t="s">
        <v>34</v>
      </c>
      <c r="F133" s="514">
        <v>176867428</v>
      </c>
      <c r="G133" s="515">
        <v>69402</v>
      </c>
      <c r="H133" s="100"/>
    </row>
    <row r="134" spans="1:8" s="72" customFormat="1">
      <c r="A134" s="70"/>
      <c r="B134" s="161"/>
      <c r="C134" s="324"/>
      <c r="D134" s="543"/>
      <c r="E134" s="216" t="s">
        <v>32</v>
      </c>
      <c r="F134" s="514">
        <v>133754280</v>
      </c>
      <c r="G134" s="515">
        <v>56155</v>
      </c>
      <c r="H134" s="100"/>
    </row>
    <row r="135" spans="1:8" s="72" customFormat="1">
      <c r="A135" s="70"/>
      <c r="B135" s="161"/>
      <c r="C135" s="324"/>
      <c r="D135" s="543"/>
      <c r="E135" s="216" t="s">
        <v>15</v>
      </c>
      <c r="F135" s="514">
        <v>74461197</v>
      </c>
      <c r="G135" s="515">
        <v>164829</v>
      </c>
      <c r="H135" s="100"/>
    </row>
    <row r="136" spans="1:8" s="72" customFormat="1">
      <c r="A136" s="70"/>
      <c r="B136" s="161"/>
      <c r="C136" s="324"/>
      <c r="D136" s="543"/>
      <c r="E136" s="216" t="s">
        <v>16</v>
      </c>
      <c r="F136" s="514">
        <f>F137+F138</f>
        <v>1090718</v>
      </c>
      <c r="G136" s="515"/>
      <c r="H136" s="100"/>
    </row>
    <row r="137" spans="1:8" s="72" customFormat="1">
      <c r="A137" s="70"/>
      <c r="B137" s="161"/>
      <c r="C137" s="324"/>
      <c r="D137" s="543"/>
      <c r="E137" s="216" t="s">
        <v>17</v>
      </c>
      <c r="F137" s="514">
        <v>830544</v>
      </c>
      <c r="G137" s="515"/>
      <c r="H137" s="100"/>
    </row>
    <row r="138" spans="1:8" s="72" customFormat="1">
      <c r="A138" s="70"/>
      <c r="B138" s="245"/>
      <c r="C138" s="322"/>
      <c r="D138" s="246"/>
      <c r="E138" s="216" t="s">
        <v>75</v>
      </c>
      <c r="F138" s="514">
        <v>260174</v>
      </c>
      <c r="G138" s="515"/>
      <c r="H138" s="100"/>
    </row>
    <row r="139" spans="1:8" s="72" customFormat="1" ht="25.5">
      <c r="A139" s="70"/>
      <c r="B139" s="537"/>
      <c r="C139" s="514"/>
      <c r="D139" s="538"/>
      <c r="E139" s="216" t="s">
        <v>43</v>
      </c>
      <c r="F139" s="514">
        <f>F140</f>
        <v>98337</v>
      </c>
      <c r="G139" s="515"/>
      <c r="H139" s="100"/>
    </row>
    <row r="140" spans="1:8" s="72" customFormat="1">
      <c r="A140" s="512"/>
      <c r="B140" s="464"/>
      <c r="C140" s="542"/>
      <c r="D140" s="134"/>
      <c r="E140" s="216" t="s">
        <v>35</v>
      </c>
      <c r="F140" s="514">
        <v>98337</v>
      </c>
      <c r="G140" s="515"/>
      <c r="H140" s="100"/>
    </row>
    <row r="141" spans="1:8" s="72" customFormat="1">
      <c r="A141" s="512"/>
      <c r="B141" s="323"/>
      <c r="C141" s="324"/>
      <c r="D141" s="134"/>
      <c r="E141" s="216" t="s">
        <v>19</v>
      </c>
      <c r="F141" s="514">
        <f>F142</f>
        <v>192852</v>
      </c>
      <c r="G141" s="515"/>
      <c r="H141" s="100"/>
    </row>
    <row r="142" spans="1:8" s="72" customFormat="1" ht="25.5">
      <c r="A142" s="492"/>
      <c r="B142" s="160"/>
      <c r="C142" s="325"/>
      <c r="D142" s="135"/>
      <c r="E142" s="216" t="s">
        <v>44</v>
      </c>
      <c r="F142" s="514">
        <f>F143</f>
        <v>192852</v>
      </c>
      <c r="G142" s="515"/>
      <c r="H142" s="100"/>
    </row>
    <row r="143" spans="1:8" s="72" customFormat="1" ht="38.25">
      <c r="A143" s="492"/>
      <c r="B143" s="161"/>
      <c r="C143" s="324"/>
      <c r="D143" s="134"/>
      <c r="E143" s="216" t="s">
        <v>241</v>
      </c>
      <c r="F143" s="514">
        <v>192852</v>
      </c>
      <c r="G143" s="515"/>
      <c r="H143" s="100"/>
    </row>
    <row r="144" spans="1:8" s="72" customFormat="1">
      <c r="A144" s="492"/>
      <c r="B144" s="163"/>
      <c r="C144" s="324"/>
      <c r="D144" s="134"/>
      <c r="E144" s="216" t="s">
        <v>3</v>
      </c>
      <c r="F144" s="514">
        <f>F145</f>
        <v>25739164</v>
      </c>
      <c r="G144" s="515">
        <f>G145</f>
        <v>60232</v>
      </c>
      <c r="H144" s="100"/>
    </row>
    <row r="145" spans="1:8" s="72" customFormat="1" ht="13.5" thickBot="1">
      <c r="A145" s="492"/>
      <c r="B145" s="162"/>
      <c r="C145" s="324"/>
      <c r="D145" s="134"/>
      <c r="E145" s="216" t="s">
        <v>20</v>
      </c>
      <c r="F145" s="514">
        <v>25739164</v>
      </c>
      <c r="G145" s="515">
        <v>60232</v>
      </c>
      <c r="H145" s="100"/>
    </row>
    <row r="146" spans="1:8" s="72" customFormat="1" ht="69" customHeight="1" thickBot="1">
      <c r="A146" s="492"/>
      <c r="B146" s="1382" t="s">
        <v>403</v>
      </c>
      <c r="C146" s="1383"/>
      <c r="D146" s="1383"/>
      <c r="E146" s="1383"/>
      <c r="F146" s="1383"/>
      <c r="G146" s="1384"/>
      <c r="H146" s="100"/>
    </row>
    <row r="147" spans="1:8" s="72" customFormat="1">
      <c r="A147" s="492"/>
      <c r="B147" s="194"/>
      <c r="C147" s="194"/>
      <c r="D147" s="194"/>
      <c r="E147" s="194"/>
      <c r="F147" s="194"/>
      <c r="G147" s="194"/>
      <c r="H147" s="100"/>
    </row>
    <row r="148" spans="1:8" s="72" customFormat="1" ht="13.5" thickBot="1">
      <c r="A148" s="1025">
        <f>A49+1</f>
        <v>7</v>
      </c>
      <c r="B148" s="106" t="s">
        <v>374</v>
      </c>
      <c r="C148" s="503"/>
      <c r="D148" s="503"/>
      <c r="E148" s="503"/>
      <c r="F148" s="503"/>
      <c r="G148" s="503"/>
      <c r="H148" s="100"/>
    </row>
    <row r="149" spans="1:8" s="72" customFormat="1" ht="13.5">
      <c r="A149" s="492"/>
      <c r="B149" s="244" t="s">
        <v>270</v>
      </c>
      <c r="C149" s="518"/>
      <c r="D149" s="519"/>
      <c r="E149" s="341"/>
      <c r="F149" s="112"/>
      <c r="G149" s="112"/>
      <c r="H149" s="100" t="s">
        <v>31</v>
      </c>
    </row>
    <row r="150" spans="1:8" s="72" customFormat="1">
      <c r="A150" s="492"/>
      <c r="B150" s="102" t="s">
        <v>77</v>
      </c>
      <c r="C150" s="533"/>
      <c r="D150" s="778"/>
      <c r="E150" s="187"/>
      <c r="F150" s="112"/>
      <c r="G150" s="112"/>
      <c r="H150" s="100"/>
    </row>
    <row r="151" spans="1:8" s="72" customFormat="1" ht="38.25">
      <c r="A151" s="492"/>
      <c r="B151" s="537" t="s">
        <v>404</v>
      </c>
      <c r="C151" s="514">
        <v>97469</v>
      </c>
      <c r="D151" s="515">
        <v>6500</v>
      </c>
      <c r="E151" s="779"/>
      <c r="F151" s="527"/>
      <c r="G151" s="780"/>
      <c r="H151" s="100"/>
    </row>
    <row r="152" spans="1:8" s="72" customFormat="1" ht="13.5" thickBot="1">
      <c r="A152" s="492"/>
      <c r="B152" s="537"/>
      <c r="C152" s="514"/>
      <c r="D152" s="515"/>
      <c r="E152" s="779"/>
      <c r="F152" s="527"/>
      <c r="G152" s="780"/>
      <c r="H152" s="100"/>
    </row>
    <row r="153" spans="1:8" s="72" customFormat="1" ht="124.5" customHeight="1" thickBot="1">
      <c r="A153" s="512"/>
      <c r="B153" s="1402" t="s">
        <v>405</v>
      </c>
      <c r="C153" s="1405"/>
      <c r="D153" s="1404"/>
      <c r="E153" s="781"/>
      <c r="F153" s="781"/>
      <c r="G153" s="781"/>
      <c r="H153" s="100"/>
    </row>
    <row r="154" spans="1:8" s="72" customFormat="1">
      <c r="A154" s="598"/>
      <c r="B154" s="105"/>
      <c r="C154" s="105"/>
      <c r="D154" s="105"/>
      <c r="E154" s="105"/>
      <c r="F154" s="105"/>
      <c r="G154" s="105"/>
      <c r="H154" s="100"/>
    </row>
    <row r="155" spans="1:8" s="72" customFormat="1" ht="13.5" thickBot="1">
      <c r="A155" s="598">
        <f>A148</f>
        <v>7</v>
      </c>
      <c r="B155" s="106" t="s">
        <v>373</v>
      </c>
      <c r="C155" s="278"/>
      <c r="D155" s="278"/>
      <c r="E155" s="278"/>
      <c r="F155" s="278"/>
      <c r="G155" s="278"/>
      <c r="H155" s="100"/>
    </row>
    <row r="156" spans="1:8" s="72" customFormat="1" ht="13.5">
      <c r="A156" s="598"/>
      <c r="B156" s="166" t="s">
        <v>270</v>
      </c>
      <c r="C156" s="518"/>
      <c r="D156" s="519"/>
      <c r="E156" s="608"/>
      <c r="F156" s="222"/>
      <c r="G156" s="223"/>
      <c r="H156" s="100" t="s">
        <v>31</v>
      </c>
    </row>
    <row r="157" spans="1:8" s="72" customFormat="1">
      <c r="A157" s="598"/>
      <c r="B157" s="102" t="s">
        <v>77</v>
      </c>
      <c r="C157" s="533"/>
      <c r="D157" s="778"/>
      <c r="E157" s="223"/>
      <c r="F157" s="222"/>
      <c r="G157" s="223"/>
      <c r="H157" s="100"/>
    </row>
    <row r="158" spans="1:8" s="72" customFormat="1">
      <c r="A158" s="598"/>
      <c r="B158" s="537"/>
      <c r="C158" s="514"/>
      <c r="D158" s="545"/>
      <c r="E158" s="782"/>
      <c r="F158" s="783"/>
      <c r="G158" s="491"/>
      <c r="H158" s="100"/>
    </row>
    <row r="159" spans="1:8" s="72" customFormat="1">
      <c r="A159" s="598"/>
      <c r="B159" s="245" t="s">
        <v>73</v>
      </c>
      <c r="C159" s="322"/>
      <c r="D159" s="246"/>
      <c r="E159" s="224"/>
      <c r="F159" s="248"/>
      <c r="G159" s="223"/>
      <c r="H159" s="100"/>
    </row>
    <row r="160" spans="1:8" s="72" customFormat="1" ht="38.25">
      <c r="A160" s="598"/>
      <c r="B160" s="537" t="s">
        <v>404</v>
      </c>
      <c r="C160" s="514">
        <v>97469</v>
      </c>
      <c r="D160" s="515">
        <v>6500</v>
      </c>
      <c r="E160" s="224"/>
      <c r="F160" s="529"/>
      <c r="G160" s="529"/>
      <c r="H160" s="100"/>
    </row>
    <row r="161" spans="1:8" s="72" customFormat="1">
      <c r="A161" s="598"/>
      <c r="B161" s="464"/>
      <c r="C161" s="542"/>
      <c r="D161" s="134"/>
      <c r="E161" s="526"/>
      <c r="F161" s="527"/>
      <c r="G161" s="527"/>
      <c r="H161" s="100"/>
    </row>
    <row r="162" spans="1:8" s="72" customFormat="1">
      <c r="A162" s="598"/>
      <c r="B162" s="245" t="s">
        <v>239</v>
      </c>
      <c r="C162" s="322"/>
      <c r="D162" s="246"/>
      <c r="E162" s="224"/>
      <c r="F162" s="527"/>
      <c r="G162" s="527"/>
      <c r="H162" s="100"/>
    </row>
    <row r="163" spans="1:8" s="72" customFormat="1" ht="38.25">
      <c r="A163" s="598"/>
      <c r="B163" s="537" t="s">
        <v>404</v>
      </c>
      <c r="C163" s="514">
        <v>97469</v>
      </c>
      <c r="D163" s="515">
        <v>6047</v>
      </c>
      <c r="E163" s="224"/>
      <c r="F163" s="529"/>
      <c r="G163" s="529"/>
      <c r="H163" s="100"/>
    </row>
    <row r="164" spans="1:8" s="72" customFormat="1">
      <c r="A164" s="598"/>
      <c r="B164" s="161"/>
      <c r="C164" s="324"/>
      <c r="D164" s="543"/>
      <c r="E164" s="526"/>
      <c r="F164" s="527"/>
      <c r="G164" s="527"/>
      <c r="H164" s="100"/>
    </row>
    <row r="165" spans="1:8" s="72" customFormat="1">
      <c r="A165" s="598"/>
      <c r="B165" s="245" t="s">
        <v>371</v>
      </c>
      <c r="C165" s="322"/>
      <c r="D165" s="246"/>
      <c r="E165" s="784"/>
      <c r="F165" s="527"/>
      <c r="G165" s="252"/>
      <c r="H165" s="100"/>
    </row>
    <row r="166" spans="1:8" s="72" customFormat="1" ht="38.25">
      <c r="A166" s="598"/>
      <c r="B166" s="537" t="s">
        <v>404</v>
      </c>
      <c r="C166" s="514">
        <v>97469</v>
      </c>
      <c r="D166" s="515">
        <v>842</v>
      </c>
      <c r="E166" s="224"/>
      <c r="F166" s="529"/>
      <c r="G166" s="529"/>
      <c r="H166" s="100"/>
    </row>
    <row r="167" spans="1:8" s="72" customFormat="1" ht="13.5" thickBot="1">
      <c r="A167" s="598"/>
      <c r="B167" s="163"/>
      <c r="C167" s="324"/>
      <c r="D167" s="543"/>
      <c r="E167" s="526"/>
      <c r="F167" s="527"/>
      <c r="G167" s="527"/>
      <c r="H167" s="100"/>
    </row>
    <row r="168" spans="1:8" s="72" customFormat="1" ht="82.5" customHeight="1" thickBot="1">
      <c r="A168" s="598"/>
      <c r="B168" s="1382" t="s">
        <v>406</v>
      </c>
      <c r="C168" s="1383"/>
      <c r="D168" s="1384"/>
      <c r="E168" s="652"/>
      <c r="F168" s="516"/>
      <c r="G168" s="516"/>
      <c r="H168" s="100"/>
    </row>
    <row r="169" spans="1:8" s="72" customFormat="1">
      <c r="A169" s="598"/>
      <c r="B169" s="503"/>
      <c r="C169" s="503"/>
      <c r="D169" s="503"/>
      <c r="E169" s="503"/>
      <c r="F169" s="503"/>
      <c r="G169" s="503"/>
      <c r="H169" s="100"/>
    </row>
    <row r="170" spans="1:8" s="72" customFormat="1" ht="13.5" thickBot="1">
      <c r="A170" s="1026">
        <f>A148+1</f>
        <v>8</v>
      </c>
      <c r="B170" s="106" t="s">
        <v>374</v>
      </c>
      <c r="C170" s="503"/>
      <c r="D170" s="503"/>
      <c r="E170" s="503"/>
      <c r="F170" s="503"/>
      <c r="G170" s="503"/>
      <c r="H170" s="100"/>
    </row>
    <row r="171" spans="1:8" s="72" customFormat="1" ht="13.5">
      <c r="A171" s="598"/>
      <c r="B171" s="244" t="s">
        <v>270</v>
      </c>
      <c r="C171" s="518"/>
      <c r="D171" s="531"/>
      <c r="E171" s="244" t="s">
        <v>270</v>
      </c>
      <c r="F171" s="504"/>
      <c r="G171" s="532"/>
      <c r="H171" s="100" t="s">
        <v>31</v>
      </c>
    </row>
    <row r="172" spans="1:8" s="72" customFormat="1">
      <c r="A172" s="598"/>
      <c r="B172" s="102" t="s">
        <v>77</v>
      </c>
      <c r="C172" s="533"/>
      <c r="D172" s="534"/>
      <c r="E172" s="102" t="s">
        <v>22</v>
      </c>
      <c r="F172" s="535"/>
      <c r="G172" s="536"/>
      <c r="H172" s="100"/>
    </row>
    <row r="173" spans="1:8" s="72" customFormat="1" ht="38.25">
      <c r="A173" s="598"/>
      <c r="B173" s="537" t="s">
        <v>404</v>
      </c>
      <c r="C173" s="514">
        <v>97469</v>
      </c>
      <c r="D173" s="515">
        <v>10482</v>
      </c>
      <c r="E173" s="1221" t="s">
        <v>271</v>
      </c>
      <c r="F173" s="1222"/>
      <c r="G173" s="1223"/>
      <c r="H173" s="100"/>
    </row>
    <row r="174" spans="1:8" s="72" customFormat="1">
      <c r="A174" s="598"/>
      <c r="B174" s="537"/>
      <c r="C174" s="514"/>
      <c r="D174" s="544"/>
      <c r="E174" s="245" t="s">
        <v>4</v>
      </c>
      <c r="F174" s="314">
        <f>F175+F176</f>
        <v>10639585</v>
      </c>
      <c r="G174" s="513">
        <f>G175+G176</f>
        <v>10482</v>
      </c>
      <c r="H174" s="177"/>
    </row>
    <row r="175" spans="1:8" s="72" customFormat="1">
      <c r="A175" s="598"/>
      <c r="B175" s="537"/>
      <c r="C175" s="514"/>
      <c r="D175" s="544"/>
      <c r="E175" s="216" t="s">
        <v>33</v>
      </c>
      <c r="F175" s="514">
        <v>153057</v>
      </c>
      <c r="G175" s="515"/>
      <c r="H175" s="177"/>
    </row>
    <row r="176" spans="1:8" s="72" customFormat="1">
      <c r="A176" s="492"/>
      <c r="B176" s="537"/>
      <c r="C176" s="514"/>
      <c r="D176" s="544"/>
      <c r="E176" s="216" t="s">
        <v>10</v>
      </c>
      <c r="F176" s="514">
        <f>F177</f>
        <v>10486528</v>
      </c>
      <c r="G176" s="515">
        <f>G177</f>
        <v>10482</v>
      </c>
      <c r="H176" s="177"/>
    </row>
    <row r="177" spans="1:8" s="72" customFormat="1">
      <c r="A177" s="492"/>
      <c r="B177" s="537"/>
      <c r="C177" s="514"/>
      <c r="D177" s="544"/>
      <c r="E177" s="216" t="s">
        <v>11</v>
      </c>
      <c r="F177" s="514">
        <v>10486528</v>
      </c>
      <c r="G177" s="515">
        <v>10482</v>
      </c>
      <c r="H177" s="177"/>
    </row>
    <row r="178" spans="1:8" s="72" customFormat="1">
      <c r="A178" s="492"/>
      <c r="B178" s="537"/>
      <c r="C178" s="514"/>
      <c r="D178" s="544"/>
      <c r="E178" s="245" t="s">
        <v>28</v>
      </c>
      <c r="F178" s="314">
        <f>F179+F184</f>
        <v>10639585</v>
      </c>
      <c r="G178" s="513">
        <f>G179+G184</f>
        <v>10482</v>
      </c>
      <c r="H178" s="177"/>
    </row>
    <row r="179" spans="1:8" s="72" customFormat="1">
      <c r="A179" s="492"/>
      <c r="B179" s="537"/>
      <c r="C179" s="514"/>
      <c r="D179" s="544"/>
      <c r="E179" s="216" t="s">
        <v>2</v>
      </c>
      <c r="F179" s="514">
        <f>F180</f>
        <v>9148592</v>
      </c>
      <c r="G179" s="515"/>
      <c r="H179" s="177"/>
    </row>
    <row r="180" spans="1:8" s="72" customFormat="1">
      <c r="A180" s="492"/>
      <c r="B180" s="537"/>
      <c r="C180" s="514"/>
      <c r="D180" s="544"/>
      <c r="E180" s="216" t="s">
        <v>12</v>
      </c>
      <c r="F180" s="514">
        <f>F181+F183</f>
        <v>9148592</v>
      </c>
      <c r="G180" s="515"/>
      <c r="H180" s="177"/>
    </row>
    <row r="181" spans="1:8" s="72" customFormat="1">
      <c r="A181" s="492"/>
      <c r="B181" s="537"/>
      <c r="C181" s="514"/>
      <c r="D181" s="544"/>
      <c r="E181" s="216" t="s">
        <v>34</v>
      </c>
      <c r="F181" s="514">
        <v>4487208</v>
      </c>
      <c r="G181" s="515"/>
      <c r="H181" s="177"/>
    </row>
    <row r="182" spans="1:8" s="72" customFormat="1">
      <c r="A182" s="492"/>
      <c r="B182" s="537"/>
      <c r="C182" s="514"/>
      <c r="D182" s="544"/>
      <c r="E182" s="216" t="s">
        <v>32</v>
      </c>
      <c r="F182" s="514">
        <v>3471445</v>
      </c>
      <c r="G182" s="515"/>
      <c r="H182" s="177"/>
    </row>
    <row r="183" spans="1:8" s="72" customFormat="1">
      <c r="A183" s="492"/>
      <c r="B183" s="537"/>
      <c r="C183" s="514"/>
      <c r="D183" s="544"/>
      <c r="E183" s="216" t="s">
        <v>15</v>
      </c>
      <c r="F183" s="514">
        <v>4661384</v>
      </c>
      <c r="G183" s="515"/>
      <c r="H183" s="177"/>
    </row>
    <row r="184" spans="1:8" s="72" customFormat="1">
      <c r="A184" s="492"/>
      <c r="B184" s="537"/>
      <c r="C184" s="514"/>
      <c r="D184" s="544"/>
      <c r="E184" s="216" t="s">
        <v>3</v>
      </c>
      <c r="F184" s="514">
        <f>F185</f>
        <v>1490993</v>
      </c>
      <c r="G184" s="515">
        <f>G185</f>
        <v>10482</v>
      </c>
      <c r="H184" s="177"/>
    </row>
    <row r="185" spans="1:8" s="72" customFormat="1" ht="13.5" thickBot="1">
      <c r="A185" s="492"/>
      <c r="B185" s="537"/>
      <c r="C185" s="514"/>
      <c r="D185" s="544"/>
      <c r="E185" s="216" t="s">
        <v>20</v>
      </c>
      <c r="F185" s="514">
        <v>1490993</v>
      </c>
      <c r="G185" s="546">
        <v>10482</v>
      </c>
      <c r="H185" s="177"/>
    </row>
    <row r="186" spans="1:8" s="72" customFormat="1" ht="73.5" customHeight="1" thickBot="1">
      <c r="A186" s="598"/>
      <c r="B186" s="1402" t="s">
        <v>407</v>
      </c>
      <c r="C186" s="1405"/>
      <c r="D186" s="1405"/>
      <c r="E186" s="1405"/>
      <c r="F186" s="1405"/>
      <c r="G186" s="1404"/>
      <c r="H186" s="100"/>
    </row>
    <row r="187" spans="1:8" s="72" customFormat="1">
      <c r="A187" s="598"/>
      <c r="B187" s="105"/>
      <c r="C187" s="105"/>
      <c r="D187" s="105"/>
      <c r="E187" s="105"/>
      <c r="F187" s="105"/>
      <c r="G187" s="105"/>
      <c r="H187" s="100"/>
    </row>
    <row r="188" spans="1:8" s="72" customFormat="1" ht="13.5" thickBot="1">
      <c r="A188" s="598">
        <f>A170</f>
        <v>8</v>
      </c>
      <c r="B188" s="106" t="s">
        <v>373</v>
      </c>
      <c r="C188" s="278"/>
      <c r="D188" s="278"/>
      <c r="E188" s="278"/>
      <c r="F188" s="278"/>
      <c r="G188" s="278"/>
      <c r="H188" s="100"/>
    </row>
    <row r="189" spans="1:8" s="72" customFormat="1" ht="13.5">
      <c r="A189" s="598"/>
      <c r="B189" s="166" t="s">
        <v>270</v>
      </c>
      <c r="C189" s="518"/>
      <c r="D189" s="531"/>
      <c r="E189" s="539" t="s">
        <v>270</v>
      </c>
      <c r="F189" s="157"/>
      <c r="G189" s="158"/>
      <c r="H189" s="100" t="s">
        <v>31</v>
      </c>
    </row>
    <row r="190" spans="1:8" s="72" customFormat="1">
      <c r="A190" s="598"/>
      <c r="B190" s="102" t="s">
        <v>77</v>
      </c>
      <c r="C190" s="533"/>
      <c r="D190" s="534"/>
      <c r="E190" s="540" t="s">
        <v>67</v>
      </c>
      <c r="F190" s="295"/>
      <c r="G190" s="153"/>
      <c r="H190" s="100"/>
    </row>
    <row r="191" spans="1:8" s="72" customFormat="1">
      <c r="A191" s="598"/>
      <c r="B191" s="537"/>
      <c r="C191" s="514"/>
      <c r="D191" s="538"/>
      <c r="E191" s="541" t="s">
        <v>68</v>
      </c>
      <c r="F191" s="321"/>
      <c r="G191" s="169"/>
      <c r="H191" s="100"/>
    </row>
    <row r="192" spans="1:8" s="72" customFormat="1">
      <c r="A192" s="598"/>
      <c r="B192" s="245" t="s">
        <v>73</v>
      </c>
      <c r="C192" s="322"/>
      <c r="D192" s="246"/>
      <c r="E192" s="245" t="s">
        <v>73</v>
      </c>
      <c r="F192" s="296"/>
      <c r="G192" s="153"/>
      <c r="H192" s="100"/>
    </row>
    <row r="193" spans="1:8" s="72" customFormat="1" ht="38.25">
      <c r="A193" s="598"/>
      <c r="B193" s="537" t="s">
        <v>404</v>
      </c>
      <c r="C193" s="514">
        <v>97469</v>
      </c>
      <c r="D193" s="515">
        <v>10482</v>
      </c>
      <c r="E193" s="245" t="s">
        <v>4</v>
      </c>
      <c r="F193" s="314">
        <f>F194+F195+F199</f>
        <v>279164443</v>
      </c>
      <c r="G193" s="513">
        <f>G194+G199</f>
        <v>10482</v>
      </c>
      <c r="H193" s="100"/>
    </row>
    <row r="194" spans="1:8" s="72" customFormat="1">
      <c r="A194" s="598"/>
      <c r="B194" s="464"/>
      <c r="C194" s="542"/>
      <c r="D194" s="134"/>
      <c r="E194" s="216" t="s">
        <v>33</v>
      </c>
      <c r="F194" s="514">
        <v>6521690</v>
      </c>
      <c r="G194" s="515"/>
      <c r="H194" s="100"/>
    </row>
    <row r="195" spans="1:8" s="72" customFormat="1">
      <c r="A195" s="598"/>
      <c r="B195" s="464"/>
      <c r="C195" s="542"/>
      <c r="D195" s="134"/>
      <c r="E195" s="216" t="s">
        <v>7</v>
      </c>
      <c r="F195" s="514">
        <f>F196</f>
        <v>20000</v>
      </c>
      <c r="G195" s="515"/>
      <c r="H195" s="100"/>
    </row>
    <row r="196" spans="1:8" s="72" customFormat="1" ht="25.5">
      <c r="A196" s="598"/>
      <c r="B196" s="464"/>
      <c r="C196" s="542"/>
      <c r="D196" s="134"/>
      <c r="E196" s="216" t="s">
        <v>242</v>
      </c>
      <c r="F196" s="514">
        <f>F197</f>
        <v>20000</v>
      </c>
      <c r="G196" s="515"/>
      <c r="H196" s="100"/>
    </row>
    <row r="197" spans="1:8" s="72" customFormat="1" ht="38.25">
      <c r="A197" s="598"/>
      <c r="B197" s="464"/>
      <c r="C197" s="542"/>
      <c r="D197" s="134"/>
      <c r="E197" s="216" t="s">
        <v>60</v>
      </c>
      <c r="F197" s="514">
        <f>F198</f>
        <v>20000</v>
      </c>
      <c r="G197" s="515"/>
      <c r="H197" s="100"/>
    </row>
    <row r="198" spans="1:8" s="72" customFormat="1" ht="51">
      <c r="A198" s="598"/>
      <c r="B198" s="464"/>
      <c r="C198" s="542"/>
      <c r="D198" s="134"/>
      <c r="E198" s="216" t="s">
        <v>273</v>
      </c>
      <c r="F198" s="514">
        <v>20000</v>
      </c>
      <c r="G198" s="515"/>
      <c r="H198" s="100"/>
    </row>
    <row r="199" spans="1:8" s="72" customFormat="1">
      <c r="A199" s="598"/>
      <c r="B199" s="323"/>
      <c r="C199" s="324"/>
      <c r="D199" s="134"/>
      <c r="E199" s="216" t="s">
        <v>10</v>
      </c>
      <c r="F199" s="514">
        <f>F200</f>
        <v>272622753</v>
      </c>
      <c r="G199" s="515">
        <f>G200</f>
        <v>10482</v>
      </c>
      <c r="H199" s="100"/>
    </row>
    <row r="200" spans="1:8" s="72" customFormat="1">
      <c r="A200" s="598"/>
      <c r="B200" s="160"/>
      <c r="C200" s="325"/>
      <c r="D200" s="135"/>
      <c r="E200" s="216" t="s">
        <v>11</v>
      </c>
      <c r="F200" s="514">
        <v>272622753</v>
      </c>
      <c r="G200" s="515">
        <v>10482</v>
      </c>
      <c r="H200" s="100"/>
    </row>
    <row r="201" spans="1:8" s="72" customFormat="1">
      <c r="A201" s="598"/>
      <c r="B201" s="161"/>
      <c r="C201" s="324"/>
      <c r="D201" s="134"/>
      <c r="E201" s="245" t="s">
        <v>28</v>
      </c>
      <c r="F201" s="314">
        <f>F202+F215</f>
        <v>279164443</v>
      </c>
      <c r="G201" s="513">
        <f>G202+G215</f>
        <v>10482</v>
      </c>
      <c r="H201" s="100"/>
    </row>
    <row r="202" spans="1:8" s="72" customFormat="1">
      <c r="A202" s="598"/>
      <c r="B202" s="163"/>
      <c r="C202" s="324"/>
      <c r="D202" s="134"/>
      <c r="E202" s="216" t="s">
        <v>2</v>
      </c>
      <c r="F202" s="514">
        <f>F203+F207+F210+F212</f>
        <v>266188813</v>
      </c>
      <c r="G202" s="513"/>
      <c r="H202" s="100"/>
    </row>
    <row r="203" spans="1:8" s="72" customFormat="1">
      <c r="A203" s="598"/>
      <c r="B203" s="162"/>
      <c r="C203" s="324"/>
      <c r="D203" s="134"/>
      <c r="E203" s="216" t="s">
        <v>12</v>
      </c>
      <c r="F203" s="514">
        <f>F204+F206</f>
        <v>264667798</v>
      </c>
      <c r="G203" s="515"/>
      <c r="H203" s="100"/>
    </row>
    <row r="204" spans="1:8" s="72" customFormat="1">
      <c r="A204" s="70"/>
      <c r="B204" s="164"/>
      <c r="C204" s="324"/>
      <c r="D204" s="515"/>
      <c r="E204" s="216" t="s">
        <v>34</v>
      </c>
      <c r="F204" s="514">
        <v>178123322</v>
      </c>
      <c r="G204" s="515"/>
      <c r="H204" s="100"/>
    </row>
    <row r="205" spans="1:8" s="72" customFormat="1">
      <c r="A205" s="70"/>
      <c r="B205" s="162"/>
      <c r="C205" s="324"/>
      <c r="D205" s="515"/>
      <c r="E205" s="216" t="s">
        <v>32</v>
      </c>
      <c r="F205" s="514">
        <v>134721465</v>
      </c>
      <c r="G205" s="515"/>
      <c r="H205" s="100"/>
    </row>
    <row r="206" spans="1:8" s="72" customFormat="1">
      <c r="A206" s="70"/>
      <c r="B206" s="163"/>
      <c r="C206" s="324"/>
      <c r="D206" s="515"/>
      <c r="E206" s="216" t="s">
        <v>15</v>
      </c>
      <c r="F206" s="514">
        <v>86544476</v>
      </c>
      <c r="G206" s="515"/>
      <c r="H206" s="100"/>
    </row>
    <row r="207" spans="1:8" s="79" customFormat="1">
      <c r="A207" s="89"/>
      <c r="B207" s="162"/>
      <c r="C207" s="324"/>
      <c r="D207" s="543"/>
      <c r="E207" s="216" t="s">
        <v>16</v>
      </c>
      <c r="F207" s="514">
        <f>F208+F209</f>
        <v>1150335</v>
      </c>
      <c r="G207" s="515"/>
      <c r="H207" s="100"/>
    </row>
    <row r="208" spans="1:8" s="79" customFormat="1">
      <c r="A208" s="89"/>
      <c r="B208" s="163"/>
      <c r="C208" s="324"/>
      <c r="D208" s="543"/>
      <c r="E208" s="216" t="s">
        <v>17</v>
      </c>
      <c r="F208" s="514">
        <v>890160</v>
      </c>
      <c r="G208" s="515"/>
      <c r="H208" s="100"/>
    </row>
    <row r="209" spans="1:8" s="79" customFormat="1">
      <c r="A209" s="89"/>
      <c r="B209" s="163"/>
      <c r="C209" s="324"/>
      <c r="D209" s="543"/>
      <c r="E209" s="216" t="s">
        <v>75</v>
      </c>
      <c r="F209" s="514">
        <v>260175</v>
      </c>
      <c r="G209" s="515"/>
      <c r="H209" s="100"/>
    </row>
    <row r="210" spans="1:8" s="79" customFormat="1" ht="25.5">
      <c r="A210" s="89"/>
      <c r="B210" s="162"/>
      <c r="C210" s="324"/>
      <c r="D210" s="543"/>
      <c r="E210" s="216" t="s">
        <v>43</v>
      </c>
      <c r="F210" s="514">
        <f>F211</f>
        <v>97645</v>
      </c>
      <c r="G210" s="515"/>
      <c r="H210" s="100"/>
    </row>
    <row r="211" spans="1:8" s="79" customFormat="1">
      <c r="A211" s="89"/>
      <c r="B211" s="163"/>
      <c r="C211" s="324"/>
      <c r="D211" s="543"/>
      <c r="E211" s="216" t="s">
        <v>35</v>
      </c>
      <c r="F211" s="514">
        <v>97645</v>
      </c>
      <c r="G211" s="515"/>
      <c r="H211" s="100"/>
    </row>
    <row r="212" spans="1:8" s="79" customFormat="1">
      <c r="A212" s="89"/>
      <c r="B212" s="162"/>
      <c r="C212" s="324"/>
      <c r="D212" s="543"/>
      <c r="E212" s="216" t="s">
        <v>19</v>
      </c>
      <c r="F212" s="514">
        <f>F213</f>
        <v>273035</v>
      </c>
      <c r="G212" s="515"/>
      <c r="H212" s="100"/>
    </row>
    <row r="213" spans="1:8" s="79" customFormat="1" ht="25.5">
      <c r="A213" s="89"/>
      <c r="B213" s="164"/>
      <c r="C213" s="324"/>
      <c r="D213" s="543"/>
      <c r="E213" s="216" t="s">
        <v>44</v>
      </c>
      <c r="F213" s="514">
        <f>F214</f>
        <v>273035</v>
      </c>
      <c r="G213" s="515"/>
      <c r="H213" s="100"/>
    </row>
    <row r="214" spans="1:8" s="79" customFormat="1" ht="38.25">
      <c r="A214" s="89"/>
      <c r="B214" s="161"/>
      <c r="C214" s="324"/>
      <c r="D214" s="543"/>
      <c r="E214" s="216" t="s">
        <v>241</v>
      </c>
      <c r="F214" s="514">
        <v>273035</v>
      </c>
      <c r="G214" s="515"/>
      <c r="H214" s="100"/>
    </row>
    <row r="215" spans="1:8" s="79" customFormat="1">
      <c r="A215" s="89"/>
      <c r="B215" s="161"/>
      <c r="C215" s="324"/>
      <c r="D215" s="543"/>
      <c r="E215" s="216" t="s">
        <v>3</v>
      </c>
      <c r="F215" s="514">
        <f>F216</f>
        <v>12975630</v>
      </c>
      <c r="G215" s="515">
        <f>G216</f>
        <v>10482</v>
      </c>
      <c r="H215" s="100"/>
    </row>
    <row r="216" spans="1:8" s="79" customFormat="1" ht="13.5" thickBot="1">
      <c r="A216" s="89"/>
      <c r="B216" s="161"/>
      <c r="C216" s="324"/>
      <c r="D216" s="543"/>
      <c r="E216" s="216" t="s">
        <v>20</v>
      </c>
      <c r="F216" s="514">
        <v>12975630</v>
      </c>
      <c r="G216" s="515">
        <v>10482</v>
      </c>
      <c r="H216" s="100"/>
    </row>
    <row r="217" spans="1:8" s="79" customFormat="1" ht="68.25" customHeight="1" thickBot="1">
      <c r="A217" s="89"/>
      <c r="B217" s="1382" t="s">
        <v>408</v>
      </c>
      <c r="C217" s="1383"/>
      <c r="D217" s="1383"/>
      <c r="E217" s="1383"/>
      <c r="F217" s="1383"/>
      <c r="G217" s="1384"/>
      <c r="H217" s="100"/>
    </row>
    <row r="218" spans="1:8" s="79" customFormat="1">
      <c r="A218" s="89"/>
      <c r="D218" s="80"/>
      <c r="G218" s="80"/>
      <c r="H218" s="100"/>
    </row>
    <row r="219" spans="1:8" s="79" customFormat="1" ht="13.5" thickBot="1">
      <c r="A219" s="276">
        <f>A170+1</f>
        <v>9</v>
      </c>
      <c r="B219" s="106" t="s">
        <v>374</v>
      </c>
      <c r="C219" s="503"/>
      <c r="D219" s="503"/>
      <c r="E219" s="503"/>
      <c r="F219" s="503"/>
      <c r="G219" s="503"/>
      <c r="H219" s="100"/>
    </row>
    <row r="220" spans="1:8" s="79" customFormat="1" ht="27">
      <c r="A220" s="89"/>
      <c r="B220" s="244" t="s">
        <v>29</v>
      </c>
      <c r="C220" s="518"/>
      <c r="D220" s="531"/>
      <c r="E220" s="244" t="s">
        <v>270</v>
      </c>
      <c r="F220" s="504"/>
      <c r="G220" s="532"/>
      <c r="H220" s="100" t="s">
        <v>31</v>
      </c>
    </row>
    <row r="221" spans="1:8" s="79" customFormat="1">
      <c r="A221" s="89"/>
      <c r="B221" s="102" t="s">
        <v>22</v>
      </c>
      <c r="C221" s="533"/>
      <c r="D221" s="534"/>
      <c r="E221" s="102" t="s">
        <v>22</v>
      </c>
      <c r="F221" s="535"/>
      <c r="G221" s="536"/>
      <c r="H221" s="100"/>
    </row>
    <row r="222" spans="1:8" s="79" customFormat="1">
      <c r="A222" s="89"/>
      <c r="B222" s="1221" t="s">
        <v>37</v>
      </c>
      <c r="C222" s="1222"/>
      <c r="D222" s="1225"/>
      <c r="E222" s="1221" t="s">
        <v>409</v>
      </c>
      <c r="F222" s="1222"/>
      <c r="G222" s="1223"/>
      <c r="H222" s="100"/>
    </row>
    <row r="223" spans="1:8" s="79" customFormat="1">
      <c r="A223" s="89"/>
      <c r="B223" s="245" t="s">
        <v>4</v>
      </c>
      <c r="C223" s="314">
        <f>C224</f>
        <v>35000000</v>
      </c>
      <c r="D223" s="314">
        <f>D224</f>
        <v>-45787</v>
      </c>
      <c r="E223" s="245" t="s">
        <v>4</v>
      </c>
      <c r="F223" s="314">
        <f>F224+F225</f>
        <v>110516</v>
      </c>
      <c r="G223" s="513">
        <f>G224+G225</f>
        <v>45787</v>
      </c>
      <c r="H223" s="177"/>
    </row>
    <row r="224" spans="1:8" s="79" customFormat="1">
      <c r="A224" s="89"/>
      <c r="B224" s="506" t="s">
        <v>10</v>
      </c>
      <c r="C224" s="508">
        <f>C225</f>
        <v>35000000</v>
      </c>
      <c r="D224" s="508">
        <f>D225</f>
        <v>-45787</v>
      </c>
      <c r="E224" s="216" t="s">
        <v>33</v>
      </c>
      <c r="F224" s="514">
        <v>110516</v>
      </c>
      <c r="G224" s="515"/>
      <c r="H224" s="177"/>
    </row>
    <row r="225" spans="1:8" s="79" customFormat="1">
      <c r="A225" s="89"/>
      <c r="B225" s="509" t="s">
        <v>11</v>
      </c>
      <c r="C225" s="508">
        <v>35000000</v>
      </c>
      <c r="D225" s="544">
        <v>-45787</v>
      </c>
      <c r="E225" s="216" t="s">
        <v>10</v>
      </c>
      <c r="F225" s="514"/>
      <c r="G225" s="515">
        <f>G226</f>
        <v>45787</v>
      </c>
      <c r="H225" s="177"/>
    </row>
    <row r="226" spans="1:8" s="79" customFormat="1">
      <c r="A226" s="89"/>
      <c r="B226" s="505" t="s">
        <v>1</v>
      </c>
      <c r="C226" s="307">
        <f t="shared" ref="C226:D228" si="1">C227</f>
        <v>35000000</v>
      </c>
      <c r="D226" s="307">
        <f t="shared" si="1"/>
        <v>-45787</v>
      </c>
      <c r="E226" s="216" t="s">
        <v>11</v>
      </c>
      <c r="F226" s="514"/>
      <c r="G226" s="515">
        <v>45787</v>
      </c>
      <c r="H226" s="177"/>
    </row>
    <row r="227" spans="1:8" s="79" customFormat="1">
      <c r="A227" s="89"/>
      <c r="B227" s="509" t="s">
        <v>2</v>
      </c>
      <c r="C227" s="508">
        <f t="shared" si="1"/>
        <v>35000000</v>
      </c>
      <c r="D227" s="508">
        <f t="shared" si="1"/>
        <v>-45787</v>
      </c>
      <c r="E227" s="245" t="s">
        <v>28</v>
      </c>
      <c r="F227" s="314">
        <f t="shared" ref="F227:G229" si="2">F228</f>
        <v>110516</v>
      </c>
      <c r="G227" s="513">
        <f t="shared" si="2"/>
        <v>45787</v>
      </c>
      <c r="H227" s="177"/>
    </row>
    <row r="228" spans="1:8" s="79" customFormat="1">
      <c r="A228" s="89"/>
      <c r="B228" s="3" t="s">
        <v>16</v>
      </c>
      <c r="C228" s="507">
        <f t="shared" si="1"/>
        <v>35000000</v>
      </c>
      <c r="D228" s="507">
        <f t="shared" si="1"/>
        <v>-45787</v>
      </c>
      <c r="E228" s="216" t="s">
        <v>2</v>
      </c>
      <c r="F228" s="514">
        <f t="shared" si="2"/>
        <v>110516</v>
      </c>
      <c r="G228" s="515">
        <f t="shared" si="2"/>
        <v>45787</v>
      </c>
      <c r="H228" s="177"/>
    </row>
    <row r="229" spans="1:8" s="79" customFormat="1">
      <c r="A229" s="89"/>
      <c r="B229" s="3" t="s">
        <v>17</v>
      </c>
      <c r="C229" s="507">
        <v>35000000</v>
      </c>
      <c r="D229" s="544">
        <v>-45787</v>
      </c>
      <c r="E229" s="216" t="s">
        <v>12</v>
      </c>
      <c r="F229" s="514">
        <f t="shared" si="2"/>
        <v>110516</v>
      </c>
      <c r="G229" s="515">
        <f t="shared" si="2"/>
        <v>45787</v>
      </c>
      <c r="H229" s="177"/>
    </row>
    <row r="230" spans="1:8" s="79" customFormat="1" ht="13.5" thickBot="1">
      <c r="A230" s="89"/>
      <c r="B230" s="785"/>
      <c r="C230" s="507"/>
      <c r="D230" s="544"/>
      <c r="E230" s="216" t="s">
        <v>15</v>
      </c>
      <c r="F230" s="514">
        <v>110516</v>
      </c>
      <c r="G230" s="515">
        <v>45787</v>
      </c>
      <c r="H230" s="177"/>
    </row>
    <row r="231" spans="1:8" s="79" customFormat="1" ht="60" customHeight="1" thickBot="1">
      <c r="A231" s="89"/>
      <c r="B231" s="1402" t="s">
        <v>410</v>
      </c>
      <c r="C231" s="1405"/>
      <c r="D231" s="1405"/>
      <c r="E231" s="1405"/>
      <c r="F231" s="1405"/>
      <c r="G231" s="1404"/>
      <c r="H231" s="100"/>
    </row>
    <row r="232" spans="1:8" s="79" customFormat="1">
      <c r="A232" s="89"/>
      <c r="B232" s="105"/>
      <c r="C232" s="105"/>
      <c r="D232" s="105"/>
      <c r="E232" s="105"/>
      <c r="F232" s="105"/>
      <c r="G232" s="105"/>
      <c r="H232" s="100"/>
    </row>
    <row r="233" spans="1:8" s="79" customFormat="1" ht="13.5" thickBot="1">
      <c r="A233" s="89">
        <f>A219</f>
        <v>9</v>
      </c>
      <c r="B233" s="106" t="s">
        <v>373</v>
      </c>
      <c r="C233" s="278"/>
      <c r="D233" s="278"/>
      <c r="E233" s="278"/>
      <c r="F233" s="278"/>
      <c r="G233" s="278"/>
      <c r="H233" s="100"/>
    </row>
    <row r="234" spans="1:8" s="79" customFormat="1" ht="27">
      <c r="A234" s="89"/>
      <c r="B234" s="244" t="s">
        <v>29</v>
      </c>
      <c r="C234" s="518"/>
      <c r="D234" s="531"/>
      <c r="E234" s="539" t="s">
        <v>270</v>
      </c>
      <c r="F234" s="157"/>
      <c r="G234" s="158"/>
      <c r="H234" s="100" t="s">
        <v>31</v>
      </c>
    </row>
    <row r="235" spans="1:8" s="79" customFormat="1">
      <c r="A235" s="89"/>
      <c r="B235" s="128" t="s">
        <v>67</v>
      </c>
      <c r="C235" s="533"/>
      <c r="D235" s="534"/>
      <c r="E235" s="540" t="s">
        <v>67</v>
      </c>
      <c r="F235" s="295"/>
      <c r="G235" s="153"/>
      <c r="H235" s="100"/>
    </row>
    <row r="236" spans="1:8" s="79" customFormat="1">
      <c r="A236" s="89"/>
      <c r="B236" s="320" t="s">
        <v>68</v>
      </c>
      <c r="C236" s="514"/>
      <c r="D236" s="538"/>
      <c r="E236" s="541" t="s">
        <v>68</v>
      </c>
      <c r="F236" s="321"/>
      <c r="G236" s="169"/>
      <c r="H236" s="100"/>
    </row>
    <row r="237" spans="1:8" s="79" customFormat="1">
      <c r="A237" s="89"/>
      <c r="B237" s="257" t="s">
        <v>73</v>
      </c>
      <c r="C237" s="322"/>
      <c r="D237" s="246"/>
      <c r="E237" s="245" t="s">
        <v>73</v>
      </c>
      <c r="F237" s="296"/>
      <c r="G237" s="153"/>
      <c r="H237" s="100"/>
    </row>
    <row r="238" spans="1:8" s="79" customFormat="1">
      <c r="A238" s="89"/>
      <c r="B238" s="174" t="s">
        <v>4</v>
      </c>
      <c r="C238" s="314">
        <f>C239</f>
        <v>41862232</v>
      </c>
      <c r="D238" s="388">
        <f>D239</f>
        <v>-45787</v>
      </c>
      <c r="E238" s="245" t="s">
        <v>4</v>
      </c>
      <c r="F238" s="314">
        <f>F239+F240+F244</f>
        <v>279164443</v>
      </c>
      <c r="G238" s="513">
        <f>G239+G244</f>
        <v>45787</v>
      </c>
      <c r="H238" s="100"/>
    </row>
    <row r="239" spans="1:8" s="79" customFormat="1">
      <c r="A239" s="89"/>
      <c r="B239" s="242" t="s">
        <v>10</v>
      </c>
      <c r="C239" s="508">
        <f>C240</f>
        <v>41862232</v>
      </c>
      <c r="D239" s="435">
        <f>D240</f>
        <v>-45787</v>
      </c>
      <c r="E239" s="216" t="s">
        <v>33</v>
      </c>
      <c r="F239" s="514">
        <v>6521690</v>
      </c>
      <c r="G239" s="515"/>
      <c r="H239" s="100"/>
    </row>
    <row r="240" spans="1:8" s="79" customFormat="1">
      <c r="A240" s="89"/>
      <c r="B240" s="242" t="s">
        <v>11</v>
      </c>
      <c r="C240" s="510">
        <v>41862232</v>
      </c>
      <c r="D240" s="544">
        <v>-45787</v>
      </c>
      <c r="E240" s="216" t="s">
        <v>7</v>
      </c>
      <c r="F240" s="514">
        <f>F241</f>
        <v>20000</v>
      </c>
      <c r="G240" s="515"/>
      <c r="H240" s="100"/>
    </row>
    <row r="241" spans="1:8" s="79" customFormat="1" ht="25.5">
      <c r="A241" s="89"/>
      <c r="B241" s="174" t="s">
        <v>28</v>
      </c>
      <c r="C241" s="307">
        <f t="shared" ref="C241:D243" si="3">C242</f>
        <v>41862232</v>
      </c>
      <c r="D241" s="388">
        <f t="shared" si="3"/>
        <v>-45787</v>
      </c>
      <c r="E241" s="216" t="s">
        <v>242</v>
      </c>
      <c r="F241" s="514">
        <f>F242</f>
        <v>20000</v>
      </c>
      <c r="G241" s="515"/>
      <c r="H241" s="100"/>
    </row>
    <row r="242" spans="1:8" s="79" customFormat="1" ht="38.25">
      <c r="A242" s="89"/>
      <c r="B242" s="242" t="s">
        <v>2</v>
      </c>
      <c r="C242" s="508">
        <f t="shared" si="3"/>
        <v>41862232</v>
      </c>
      <c r="D242" s="435">
        <f t="shared" si="3"/>
        <v>-45787</v>
      </c>
      <c r="E242" s="216" t="s">
        <v>60</v>
      </c>
      <c r="F242" s="514">
        <f>F243</f>
        <v>20000</v>
      </c>
      <c r="G242" s="515"/>
      <c r="H242" s="100"/>
    </row>
    <row r="243" spans="1:8" s="79" customFormat="1" ht="51">
      <c r="A243" s="89"/>
      <c r="B243" s="242" t="s">
        <v>16</v>
      </c>
      <c r="C243" s="507">
        <f t="shared" si="3"/>
        <v>41862232</v>
      </c>
      <c r="D243" s="435">
        <f t="shared" si="3"/>
        <v>-45787</v>
      </c>
      <c r="E243" s="216" t="s">
        <v>273</v>
      </c>
      <c r="F243" s="514">
        <v>20000</v>
      </c>
      <c r="G243" s="515"/>
      <c r="H243" s="100"/>
    </row>
    <row r="244" spans="1:8" s="79" customFormat="1">
      <c r="A244" s="89"/>
      <c r="B244" s="242" t="s">
        <v>17</v>
      </c>
      <c r="C244" s="510">
        <v>41862232</v>
      </c>
      <c r="D244" s="544">
        <v>-45787</v>
      </c>
      <c r="E244" s="216" t="s">
        <v>10</v>
      </c>
      <c r="F244" s="514">
        <f>F245</f>
        <v>272622753</v>
      </c>
      <c r="G244" s="515">
        <f>G245</f>
        <v>45787</v>
      </c>
      <c r="H244" s="100"/>
    </row>
    <row r="245" spans="1:8" s="79" customFormat="1">
      <c r="A245" s="89"/>
      <c r="B245" s="163"/>
      <c r="C245" s="324"/>
      <c r="D245" s="414"/>
      <c r="E245" s="216" t="s">
        <v>11</v>
      </c>
      <c r="F245" s="514">
        <v>272622753</v>
      </c>
      <c r="G245" s="515">
        <v>45787</v>
      </c>
      <c r="H245" s="100"/>
    </row>
    <row r="246" spans="1:8" s="79" customFormat="1">
      <c r="A246" s="89"/>
      <c r="B246" s="163"/>
      <c r="C246" s="324"/>
      <c r="D246" s="312"/>
      <c r="E246" s="245" t="s">
        <v>28</v>
      </c>
      <c r="F246" s="314">
        <f>F247+F260</f>
        <v>279164443</v>
      </c>
      <c r="G246" s="513">
        <f>G247+G260</f>
        <v>45787</v>
      </c>
      <c r="H246" s="100"/>
    </row>
    <row r="247" spans="1:8" s="79" customFormat="1">
      <c r="A247" s="89"/>
      <c r="B247" s="163"/>
      <c r="C247" s="324"/>
      <c r="D247" s="134"/>
      <c r="E247" s="216" t="s">
        <v>2</v>
      </c>
      <c r="F247" s="514">
        <f>F248+F252+F255+F257</f>
        <v>266188813</v>
      </c>
      <c r="G247" s="513">
        <f>G248+G252+G255+G257</f>
        <v>45787</v>
      </c>
      <c r="H247" s="100"/>
    </row>
    <row r="248" spans="1:8" s="79" customFormat="1">
      <c r="A248" s="89"/>
      <c r="B248" s="162"/>
      <c r="C248" s="324"/>
      <c r="D248" s="134"/>
      <c r="E248" s="216" t="s">
        <v>12</v>
      </c>
      <c r="F248" s="514">
        <f>F249+F251</f>
        <v>264667798</v>
      </c>
      <c r="G248" s="515">
        <f>G249+G251</f>
        <v>45787</v>
      </c>
      <c r="H248" s="100"/>
    </row>
    <row r="249" spans="1:8" s="79" customFormat="1">
      <c r="A249" s="89"/>
      <c r="B249" s="164"/>
      <c r="C249" s="324"/>
      <c r="D249" s="515"/>
      <c r="E249" s="216" t="s">
        <v>34</v>
      </c>
      <c r="F249" s="514">
        <v>178123322</v>
      </c>
      <c r="G249" s="515"/>
      <c r="H249" s="100"/>
    </row>
    <row r="250" spans="1:8" s="79" customFormat="1">
      <c r="A250" s="89"/>
      <c r="B250" s="162"/>
      <c r="C250" s="324"/>
      <c r="D250" s="515"/>
      <c r="E250" s="216" t="s">
        <v>32</v>
      </c>
      <c r="F250" s="514">
        <v>134721465</v>
      </c>
      <c r="G250" s="515"/>
      <c r="H250" s="100"/>
    </row>
    <row r="251" spans="1:8" s="79" customFormat="1">
      <c r="A251" s="89"/>
      <c r="B251" s="163"/>
      <c r="C251" s="324"/>
      <c r="D251" s="515"/>
      <c r="E251" s="216" t="s">
        <v>15</v>
      </c>
      <c r="F251" s="514">
        <v>86544476</v>
      </c>
      <c r="G251" s="515">
        <v>45787</v>
      </c>
      <c r="H251" s="100"/>
    </row>
    <row r="252" spans="1:8" s="79" customFormat="1">
      <c r="A252" s="89"/>
      <c r="B252" s="162"/>
      <c r="C252" s="324"/>
      <c r="D252" s="543"/>
      <c r="E252" s="216" t="s">
        <v>16</v>
      </c>
      <c r="F252" s="514">
        <f>F253+F254</f>
        <v>1150335</v>
      </c>
      <c r="G252" s="515"/>
      <c r="H252" s="100"/>
    </row>
    <row r="253" spans="1:8" s="79" customFormat="1">
      <c r="A253" s="89"/>
      <c r="B253" s="163"/>
      <c r="C253" s="324"/>
      <c r="D253" s="543"/>
      <c r="E253" s="216" t="s">
        <v>17</v>
      </c>
      <c r="F253" s="514">
        <v>890160</v>
      </c>
      <c r="G253" s="515"/>
      <c r="H253" s="100"/>
    </row>
    <row r="254" spans="1:8" s="79" customFormat="1">
      <c r="A254" s="89"/>
      <c r="B254" s="163"/>
      <c r="C254" s="324"/>
      <c r="D254" s="543"/>
      <c r="E254" s="216" t="s">
        <v>75</v>
      </c>
      <c r="F254" s="514">
        <v>260175</v>
      </c>
      <c r="G254" s="515"/>
      <c r="H254" s="100"/>
    </row>
    <row r="255" spans="1:8" s="79" customFormat="1" ht="25.5">
      <c r="A255" s="89"/>
      <c r="B255" s="162"/>
      <c r="C255" s="324"/>
      <c r="D255" s="543"/>
      <c r="E255" s="216" t="s">
        <v>43</v>
      </c>
      <c r="F255" s="514">
        <f>F256</f>
        <v>97645</v>
      </c>
      <c r="G255" s="515"/>
      <c r="H255" s="100"/>
    </row>
    <row r="256" spans="1:8" s="79" customFormat="1">
      <c r="A256" s="89"/>
      <c r="B256" s="163"/>
      <c r="C256" s="324"/>
      <c r="D256" s="543"/>
      <c r="E256" s="216" t="s">
        <v>35</v>
      </c>
      <c r="F256" s="514">
        <v>97645</v>
      </c>
      <c r="G256" s="515"/>
      <c r="H256" s="100"/>
    </row>
    <row r="257" spans="1:8" s="79" customFormat="1">
      <c r="A257" s="89"/>
      <c r="B257" s="162"/>
      <c r="C257" s="324"/>
      <c r="D257" s="543"/>
      <c r="E257" s="216" t="s">
        <v>19</v>
      </c>
      <c r="F257" s="514">
        <f>F258</f>
        <v>273035</v>
      </c>
      <c r="G257" s="515"/>
      <c r="H257" s="100"/>
    </row>
    <row r="258" spans="1:8" s="79" customFormat="1" ht="25.5">
      <c r="A258" s="89"/>
      <c r="B258" s="164"/>
      <c r="C258" s="324"/>
      <c r="D258" s="543"/>
      <c r="E258" s="216" t="s">
        <v>44</v>
      </c>
      <c r="F258" s="514">
        <f>F259</f>
        <v>273035</v>
      </c>
      <c r="G258" s="515"/>
      <c r="H258" s="100"/>
    </row>
    <row r="259" spans="1:8" s="79" customFormat="1" ht="38.25">
      <c r="A259" s="520"/>
      <c r="B259" s="161"/>
      <c r="C259" s="324"/>
      <c r="D259" s="543"/>
      <c r="E259" s="216" t="s">
        <v>241</v>
      </c>
      <c r="F259" s="514">
        <v>273035</v>
      </c>
      <c r="G259" s="515"/>
      <c r="H259" s="100"/>
    </row>
    <row r="260" spans="1:8" s="79" customFormat="1">
      <c r="A260" s="520"/>
      <c r="B260" s="161"/>
      <c r="C260" s="324"/>
      <c r="D260" s="543"/>
      <c r="E260" s="216" t="s">
        <v>3</v>
      </c>
      <c r="F260" s="514">
        <f>F261</f>
        <v>12975630</v>
      </c>
      <c r="G260" s="515"/>
      <c r="H260" s="100"/>
    </row>
    <row r="261" spans="1:8" s="79" customFormat="1" ht="13.5" thickBot="1">
      <c r="A261" s="289"/>
      <c r="B261" s="161"/>
      <c r="C261" s="324"/>
      <c r="D261" s="543"/>
      <c r="E261" s="216" t="s">
        <v>20</v>
      </c>
      <c r="F261" s="514">
        <v>12975630</v>
      </c>
      <c r="G261" s="515"/>
      <c r="H261" s="100"/>
    </row>
    <row r="262" spans="1:8" s="79" customFormat="1" ht="52.5" customHeight="1" thickBot="1">
      <c r="A262" s="289"/>
      <c r="B262" s="1382" t="s">
        <v>411</v>
      </c>
      <c r="C262" s="1383"/>
      <c r="D262" s="1383"/>
      <c r="E262" s="1383"/>
      <c r="F262" s="1383"/>
      <c r="G262" s="1384"/>
      <c r="H262" s="177"/>
    </row>
    <row r="263" spans="1:8" s="79" customFormat="1">
      <c r="A263" s="289"/>
      <c r="B263" s="194"/>
      <c r="C263" s="194"/>
      <c r="D263" s="194"/>
      <c r="E263" s="194"/>
      <c r="F263" s="194"/>
      <c r="G263" s="194"/>
      <c r="H263" s="100"/>
    </row>
    <row r="264" spans="1:8" s="79" customFormat="1" ht="13.5" thickBot="1">
      <c r="A264" s="1025">
        <f>A219+1</f>
        <v>10</v>
      </c>
      <c r="B264" s="106" t="s">
        <v>374</v>
      </c>
      <c r="C264" s="503"/>
      <c r="D264" s="503"/>
      <c r="E264" s="503"/>
      <c r="F264" s="503"/>
      <c r="G264" s="503"/>
      <c r="H264" s="100"/>
    </row>
    <row r="265" spans="1:8" s="79" customFormat="1" ht="13.5">
      <c r="A265" s="289"/>
      <c r="B265" s="244" t="s">
        <v>270</v>
      </c>
      <c r="C265" s="518"/>
      <c r="D265" s="519"/>
      <c r="E265" s="341"/>
      <c r="F265" s="112"/>
      <c r="G265" s="112"/>
      <c r="H265" s="100" t="s">
        <v>31</v>
      </c>
    </row>
    <row r="266" spans="1:8" s="79" customFormat="1">
      <c r="A266" s="289"/>
      <c r="B266" s="102" t="s">
        <v>77</v>
      </c>
      <c r="C266" s="533"/>
      <c r="D266" s="778"/>
      <c r="E266" s="187"/>
      <c r="F266" s="112"/>
      <c r="G266" s="112"/>
      <c r="H266" s="100"/>
    </row>
    <row r="267" spans="1:8" s="79" customFormat="1" ht="25.5">
      <c r="A267" s="289"/>
      <c r="B267" s="537" t="s">
        <v>412</v>
      </c>
      <c r="C267" s="514">
        <v>147501</v>
      </c>
      <c r="D267" s="515">
        <f>223499-157867-9740</f>
        <v>55892</v>
      </c>
      <c r="E267" s="786"/>
      <c r="F267" s="527"/>
      <c r="G267" s="780"/>
      <c r="H267" s="100"/>
    </row>
    <row r="268" spans="1:8" s="79" customFormat="1" ht="13.5" thickBot="1">
      <c r="A268" s="289"/>
      <c r="B268" s="537"/>
      <c r="C268" s="514"/>
      <c r="D268" s="515"/>
      <c r="E268" s="779"/>
      <c r="F268" s="527"/>
      <c r="G268" s="780"/>
      <c r="H268" s="100"/>
    </row>
    <row r="269" spans="1:8" s="79" customFormat="1" ht="123.75" customHeight="1" thickBot="1">
      <c r="A269" s="289"/>
      <c r="B269" s="1402" t="s">
        <v>413</v>
      </c>
      <c r="C269" s="1405"/>
      <c r="D269" s="1404"/>
      <c r="E269" s="787"/>
      <c r="F269" s="781"/>
      <c r="G269" s="781"/>
      <c r="H269" s="100"/>
    </row>
    <row r="270" spans="1:8" s="79" customFormat="1">
      <c r="A270" s="289"/>
      <c r="B270" s="105"/>
      <c r="C270" s="105"/>
      <c r="D270" s="105"/>
      <c r="E270" s="105"/>
      <c r="F270" s="105"/>
      <c r="G270" s="105"/>
      <c r="H270" s="100"/>
    </row>
    <row r="271" spans="1:8" s="79" customFormat="1" ht="13.5" thickBot="1">
      <c r="A271" s="289">
        <f>A264</f>
        <v>10</v>
      </c>
      <c r="B271" s="106" t="s">
        <v>373</v>
      </c>
      <c r="C271" s="278"/>
      <c r="D271" s="278"/>
      <c r="E271" s="278"/>
      <c r="F271" s="278"/>
      <c r="G271" s="278"/>
      <c r="H271" s="100"/>
    </row>
    <row r="272" spans="1:8" s="79" customFormat="1" ht="13.5">
      <c r="A272" s="520"/>
      <c r="B272" s="166" t="s">
        <v>270</v>
      </c>
      <c r="C272" s="518"/>
      <c r="D272" s="519"/>
      <c r="E272" s="608"/>
      <c r="F272" s="222"/>
      <c r="G272" s="223"/>
      <c r="H272" s="100" t="s">
        <v>31</v>
      </c>
    </row>
    <row r="273" spans="1:8" s="79" customFormat="1">
      <c r="A273" s="598"/>
      <c r="B273" s="102" t="s">
        <v>77</v>
      </c>
      <c r="C273" s="533"/>
      <c r="D273" s="778"/>
      <c r="E273" s="223"/>
      <c r="F273" s="222"/>
      <c r="G273" s="223"/>
      <c r="H273" s="100"/>
    </row>
    <row r="274" spans="1:8" s="79" customFormat="1">
      <c r="A274" s="598"/>
      <c r="B274" s="537"/>
      <c r="C274" s="514"/>
      <c r="D274" s="545"/>
      <c r="E274" s="782"/>
      <c r="F274" s="783"/>
      <c r="G274" s="491"/>
      <c r="H274" s="100"/>
    </row>
    <row r="275" spans="1:8" s="79" customFormat="1">
      <c r="A275" s="598"/>
      <c r="B275" s="245" t="s">
        <v>73</v>
      </c>
      <c r="C275" s="322"/>
      <c r="D275" s="246"/>
      <c r="E275" s="224"/>
      <c r="F275" s="248"/>
      <c r="G275" s="223"/>
      <c r="H275" s="100"/>
    </row>
    <row r="276" spans="1:8" s="79" customFormat="1" ht="25.5">
      <c r="A276" s="598"/>
      <c r="B276" s="537" t="s">
        <v>412</v>
      </c>
      <c r="C276" s="514">
        <v>147501</v>
      </c>
      <c r="D276" s="515">
        <f>223499-157867-9740</f>
        <v>55892</v>
      </c>
      <c r="E276" s="224"/>
      <c r="F276" s="529"/>
      <c r="G276" s="529"/>
      <c r="H276" s="100"/>
    </row>
    <row r="277" spans="1:8" s="79" customFormat="1">
      <c r="A277" s="598"/>
      <c r="B277" s="464"/>
      <c r="C277" s="542"/>
      <c r="D277" s="134"/>
      <c r="E277" s="526"/>
      <c r="F277" s="527"/>
      <c r="G277" s="527"/>
      <c r="H277" s="100"/>
    </row>
    <row r="278" spans="1:8" s="79" customFormat="1">
      <c r="A278" s="598"/>
      <c r="B278" s="245" t="s">
        <v>239</v>
      </c>
      <c r="C278" s="322"/>
      <c r="D278" s="246"/>
      <c r="E278" s="224"/>
      <c r="F278" s="527"/>
      <c r="G278" s="527"/>
      <c r="H278" s="100"/>
    </row>
    <row r="279" spans="1:8" s="79" customFormat="1" ht="25.5">
      <c r="A279" s="598"/>
      <c r="B279" s="537" t="s">
        <v>412</v>
      </c>
      <c r="C279" s="514">
        <v>147501</v>
      </c>
      <c r="D279" s="515">
        <f>223499-135723-2210</f>
        <v>85566</v>
      </c>
      <c r="E279" s="224"/>
      <c r="F279" s="529"/>
      <c r="G279" s="529"/>
      <c r="H279" s="100"/>
    </row>
    <row r="280" spans="1:8" s="79" customFormat="1">
      <c r="A280" s="598"/>
      <c r="B280" s="161"/>
      <c r="C280" s="324"/>
      <c r="D280" s="543"/>
      <c r="E280" s="526"/>
      <c r="F280" s="527"/>
      <c r="G280" s="527"/>
      <c r="H280" s="100"/>
    </row>
    <row r="281" spans="1:8" s="79" customFormat="1">
      <c r="A281" s="598"/>
      <c r="B281" s="245" t="s">
        <v>371</v>
      </c>
      <c r="C281" s="322"/>
      <c r="D281" s="246"/>
      <c r="E281" s="784"/>
      <c r="F281" s="527"/>
      <c r="G281" s="252"/>
      <c r="H281" s="100"/>
    </row>
    <row r="282" spans="1:8" s="79" customFormat="1" ht="25.5">
      <c r="A282" s="598"/>
      <c r="B282" s="537" t="s">
        <v>412</v>
      </c>
      <c r="C282" s="514">
        <v>147501</v>
      </c>
      <c r="D282" s="515">
        <f>223499-135723-2210</f>
        <v>85566</v>
      </c>
      <c r="E282" s="224"/>
      <c r="F282" s="529"/>
      <c r="G282" s="529"/>
      <c r="H282" s="100"/>
    </row>
    <row r="283" spans="1:8" s="79" customFormat="1" ht="13.5" thickBot="1">
      <c r="A283" s="598"/>
      <c r="B283" s="163"/>
      <c r="C283" s="324"/>
      <c r="D283" s="543"/>
      <c r="E283" s="526"/>
      <c r="F283" s="527"/>
      <c r="G283" s="527"/>
      <c r="H283" s="100"/>
    </row>
    <row r="284" spans="1:8" s="79" customFormat="1" ht="96.75" customHeight="1" thickBot="1">
      <c r="A284" s="598"/>
      <c r="B284" s="1382" t="s">
        <v>414</v>
      </c>
      <c r="C284" s="1383"/>
      <c r="D284" s="1384"/>
      <c r="E284" s="652"/>
      <c r="F284" s="516"/>
      <c r="G284" s="516"/>
      <c r="H284" s="177"/>
    </row>
    <row r="285" spans="1:8" s="79" customFormat="1">
      <c r="A285" s="598"/>
      <c r="B285" s="194"/>
      <c r="C285" s="194"/>
      <c r="D285" s="194"/>
      <c r="E285" s="516"/>
      <c r="F285" s="516"/>
      <c r="G285" s="516"/>
      <c r="H285" s="100"/>
    </row>
    <row r="286" spans="1:8" s="79" customFormat="1" ht="13.5" thickBot="1">
      <c r="A286" s="1026">
        <f>A264+1</f>
        <v>11</v>
      </c>
      <c r="B286" s="106" t="s">
        <v>374</v>
      </c>
      <c r="C286" s="503"/>
      <c r="D286" s="503"/>
      <c r="E286" s="503"/>
      <c r="F286" s="503"/>
      <c r="G286" s="503"/>
      <c r="H286" s="100"/>
    </row>
    <row r="287" spans="1:8" s="79" customFormat="1" ht="13.5">
      <c r="A287" s="598"/>
      <c r="B287" s="244" t="s">
        <v>270</v>
      </c>
      <c r="C287" s="518"/>
      <c r="D287" s="531"/>
      <c r="E287" s="244" t="s">
        <v>270</v>
      </c>
      <c r="F287" s="504"/>
      <c r="G287" s="532"/>
      <c r="H287" s="100" t="s">
        <v>31</v>
      </c>
    </row>
    <row r="288" spans="1:8" s="79" customFormat="1">
      <c r="A288" s="598"/>
      <c r="B288" s="102" t="s">
        <v>77</v>
      </c>
      <c r="C288" s="533"/>
      <c r="D288" s="534"/>
      <c r="E288" s="102" t="s">
        <v>22</v>
      </c>
      <c r="F288" s="535"/>
      <c r="G288" s="536"/>
      <c r="H288" s="100"/>
    </row>
    <row r="289" spans="1:8" s="79" customFormat="1" ht="25.5">
      <c r="A289" s="598"/>
      <c r="B289" s="537" t="s">
        <v>412</v>
      </c>
      <c r="C289" s="514">
        <v>147501</v>
      </c>
      <c r="D289" s="515">
        <f>223449-157867-55842</f>
        <v>9740</v>
      </c>
      <c r="E289" s="1221" t="s">
        <v>271</v>
      </c>
      <c r="F289" s="1222"/>
      <c r="G289" s="1223"/>
      <c r="H289" s="100"/>
    </row>
    <row r="290" spans="1:8" s="79" customFormat="1">
      <c r="A290" s="598"/>
      <c r="B290" s="537"/>
      <c r="C290" s="514"/>
      <c r="D290" s="544"/>
      <c r="E290" s="245" t="s">
        <v>4</v>
      </c>
      <c r="F290" s="314">
        <f>F291+F292</f>
        <v>10639585</v>
      </c>
      <c r="G290" s="513">
        <f>G291+G292</f>
        <v>9740</v>
      </c>
      <c r="H290" s="177"/>
    </row>
    <row r="291" spans="1:8" s="79" customFormat="1">
      <c r="A291" s="598"/>
      <c r="B291" s="537"/>
      <c r="C291" s="514"/>
      <c r="D291" s="544"/>
      <c r="E291" s="216" t="s">
        <v>33</v>
      </c>
      <c r="F291" s="514">
        <v>153057</v>
      </c>
      <c r="G291" s="515"/>
      <c r="H291" s="177"/>
    </row>
    <row r="292" spans="1:8" s="79" customFormat="1">
      <c r="A292" s="598"/>
      <c r="B292" s="537"/>
      <c r="C292" s="514"/>
      <c r="D292" s="544"/>
      <c r="E292" s="216" t="s">
        <v>10</v>
      </c>
      <c r="F292" s="514">
        <f>F293</f>
        <v>10486528</v>
      </c>
      <c r="G292" s="515">
        <f>G293</f>
        <v>9740</v>
      </c>
      <c r="H292" s="177"/>
    </row>
    <row r="293" spans="1:8" s="79" customFormat="1">
      <c r="A293" s="598"/>
      <c r="B293" s="537"/>
      <c r="C293" s="514"/>
      <c r="D293" s="544"/>
      <c r="E293" s="216" t="s">
        <v>11</v>
      </c>
      <c r="F293" s="514">
        <v>10486528</v>
      </c>
      <c r="G293" s="515">
        <v>9740</v>
      </c>
      <c r="H293" s="177"/>
    </row>
    <row r="294" spans="1:8" s="79" customFormat="1">
      <c r="A294" s="598"/>
      <c r="B294" s="537"/>
      <c r="C294" s="514"/>
      <c r="D294" s="544"/>
      <c r="E294" s="245" t="s">
        <v>28</v>
      </c>
      <c r="F294" s="314">
        <f>F295+F300</f>
        <v>10639585</v>
      </c>
      <c r="G294" s="513">
        <f>G295+G300</f>
        <v>9740</v>
      </c>
      <c r="H294" s="177"/>
    </row>
    <row r="295" spans="1:8" s="79" customFormat="1">
      <c r="A295" s="289"/>
      <c r="B295" s="537"/>
      <c r="C295" s="514"/>
      <c r="D295" s="544"/>
      <c r="E295" s="216" t="s">
        <v>2</v>
      </c>
      <c r="F295" s="514">
        <f>F296</f>
        <v>9148592</v>
      </c>
      <c r="G295" s="515">
        <f>G296</f>
        <v>4760</v>
      </c>
      <c r="H295" s="177"/>
    </row>
    <row r="296" spans="1:8" s="79" customFormat="1">
      <c r="A296" s="289"/>
      <c r="B296" s="537"/>
      <c r="C296" s="514"/>
      <c r="D296" s="544"/>
      <c r="E296" s="216" t="s">
        <v>12</v>
      </c>
      <c r="F296" s="514">
        <f>F297+F299</f>
        <v>9148592</v>
      </c>
      <c r="G296" s="515">
        <f>G297+G299</f>
        <v>4760</v>
      </c>
      <c r="H296" s="177"/>
    </row>
    <row r="297" spans="1:8" s="79" customFormat="1">
      <c r="A297" s="289"/>
      <c r="B297" s="537"/>
      <c r="C297" s="514"/>
      <c r="D297" s="544"/>
      <c r="E297" s="216" t="s">
        <v>34</v>
      </c>
      <c r="F297" s="514">
        <v>4487208</v>
      </c>
      <c r="G297" s="515"/>
      <c r="H297" s="177"/>
    </row>
    <row r="298" spans="1:8" s="79" customFormat="1">
      <c r="A298" s="289"/>
      <c r="B298" s="537"/>
      <c r="C298" s="514"/>
      <c r="D298" s="544"/>
      <c r="E298" s="216" t="s">
        <v>32</v>
      </c>
      <c r="F298" s="514">
        <v>3471445</v>
      </c>
      <c r="G298" s="515"/>
      <c r="H298" s="177"/>
    </row>
    <row r="299" spans="1:8" s="79" customFormat="1">
      <c r="A299" s="289"/>
      <c r="B299" s="537"/>
      <c r="C299" s="514"/>
      <c r="D299" s="544"/>
      <c r="E299" s="216" t="s">
        <v>15</v>
      </c>
      <c r="F299" s="514">
        <v>4661384</v>
      </c>
      <c r="G299" s="515">
        <v>4760</v>
      </c>
      <c r="H299" s="177"/>
    </row>
    <row r="300" spans="1:8" s="79" customFormat="1">
      <c r="A300" s="289"/>
      <c r="B300" s="537"/>
      <c r="C300" s="514"/>
      <c r="D300" s="544"/>
      <c r="E300" s="216" t="s">
        <v>3</v>
      </c>
      <c r="F300" s="514">
        <f>F301</f>
        <v>1490993</v>
      </c>
      <c r="G300" s="515">
        <f>G301</f>
        <v>4980</v>
      </c>
      <c r="H300" s="177"/>
    </row>
    <row r="301" spans="1:8" s="79" customFormat="1" ht="13.5" thickBot="1">
      <c r="A301" s="289"/>
      <c r="B301" s="537"/>
      <c r="C301" s="514"/>
      <c r="D301" s="544"/>
      <c r="E301" s="216" t="s">
        <v>20</v>
      </c>
      <c r="F301" s="514">
        <v>1490993</v>
      </c>
      <c r="G301" s="546">
        <v>4980</v>
      </c>
      <c r="H301" s="177"/>
    </row>
    <row r="302" spans="1:8" s="79" customFormat="1" ht="83.25" customHeight="1" thickBot="1">
      <c r="A302" s="289"/>
      <c r="B302" s="1402" t="s">
        <v>415</v>
      </c>
      <c r="C302" s="1405"/>
      <c r="D302" s="1405"/>
      <c r="E302" s="1405"/>
      <c r="F302" s="1405"/>
      <c r="G302" s="1404"/>
      <c r="H302" s="100"/>
    </row>
    <row r="303" spans="1:8" s="79" customFormat="1">
      <c r="A303" s="289"/>
      <c r="B303" s="105"/>
      <c r="C303" s="105"/>
      <c r="D303" s="105"/>
      <c r="E303" s="105"/>
      <c r="F303" s="105"/>
      <c r="G303" s="105"/>
      <c r="H303" s="100"/>
    </row>
    <row r="304" spans="1:8" s="79" customFormat="1" ht="13.5" thickBot="1">
      <c r="A304" s="289">
        <f>A286</f>
        <v>11</v>
      </c>
      <c r="B304" s="106" t="s">
        <v>373</v>
      </c>
      <c r="C304" s="278"/>
      <c r="D304" s="278"/>
      <c r="E304" s="278"/>
      <c r="F304" s="278"/>
      <c r="G304" s="278"/>
      <c r="H304" s="100"/>
    </row>
    <row r="305" spans="1:8" s="79" customFormat="1" ht="13.5">
      <c r="A305" s="598"/>
      <c r="B305" s="166" t="s">
        <v>270</v>
      </c>
      <c r="C305" s="518"/>
      <c r="D305" s="531"/>
      <c r="E305" s="539" t="s">
        <v>270</v>
      </c>
      <c r="F305" s="157"/>
      <c r="G305" s="158"/>
      <c r="H305" s="100" t="s">
        <v>31</v>
      </c>
    </row>
    <row r="306" spans="1:8" s="79" customFormat="1">
      <c r="A306" s="598"/>
      <c r="B306" s="102" t="s">
        <v>77</v>
      </c>
      <c r="C306" s="533"/>
      <c r="D306" s="534"/>
      <c r="E306" s="540" t="s">
        <v>67</v>
      </c>
      <c r="F306" s="295"/>
      <c r="G306" s="153"/>
      <c r="H306" s="100"/>
    </row>
    <row r="307" spans="1:8" s="79" customFormat="1">
      <c r="A307" s="598"/>
      <c r="B307" s="537"/>
      <c r="C307" s="514"/>
      <c r="D307" s="538"/>
      <c r="E307" s="541" t="s">
        <v>68</v>
      </c>
      <c r="F307" s="321"/>
      <c r="G307" s="169"/>
      <c r="H307" s="100"/>
    </row>
    <row r="308" spans="1:8" s="79" customFormat="1">
      <c r="A308" s="598"/>
      <c r="B308" s="245" t="s">
        <v>73</v>
      </c>
      <c r="C308" s="322"/>
      <c r="D308" s="246"/>
      <c r="E308" s="245" t="s">
        <v>73</v>
      </c>
      <c r="F308" s="296"/>
      <c r="G308" s="153"/>
      <c r="H308" s="100"/>
    </row>
    <row r="309" spans="1:8" s="79" customFormat="1" ht="25.5">
      <c r="A309" s="598"/>
      <c r="B309" s="537" t="s">
        <v>412</v>
      </c>
      <c r="C309" s="514">
        <v>147501</v>
      </c>
      <c r="D309" s="515">
        <f>223449-157867-55842</f>
        <v>9740</v>
      </c>
      <c r="E309" s="245" t="s">
        <v>4</v>
      </c>
      <c r="F309" s="314">
        <f>F310+F311+F315</f>
        <v>279164443</v>
      </c>
      <c r="G309" s="513">
        <f>G310+G315</f>
        <v>9740</v>
      </c>
      <c r="H309" s="100"/>
    </row>
    <row r="310" spans="1:8" s="79" customFormat="1">
      <c r="A310" s="598"/>
      <c r="B310" s="464"/>
      <c r="C310" s="542"/>
      <c r="D310" s="134"/>
      <c r="E310" s="216" t="s">
        <v>33</v>
      </c>
      <c r="F310" s="514">
        <v>6521690</v>
      </c>
      <c r="G310" s="515"/>
      <c r="H310" s="100"/>
    </row>
    <row r="311" spans="1:8" s="79" customFormat="1">
      <c r="A311" s="598"/>
      <c r="B311" s="464"/>
      <c r="C311" s="542"/>
      <c r="D311" s="134"/>
      <c r="E311" s="216" t="s">
        <v>7</v>
      </c>
      <c r="F311" s="514">
        <f>F312</f>
        <v>20000</v>
      </c>
      <c r="G311" s="515"/>
      <c r="H311" s="100"/>
    </row>
    <row r="312" spans="1:8" s="79" customFormat="1" ht="25.5">
      <c r="A312" s="598"/>
      <c r="B312" s="464"/>
      <c r="C312" s="542"/>
      <c r="D312" s="134"/>
      <c r="E312" s="216" t="s">
        <v>242</v>
      </c>
      <c r="F312" s="514">
        <f>F313</f>
        <v>20000</v>
      </c>
      <c r="G312" s="515"/>
      <c r="H312" s="100"/>
    </row>
    <row r="313" spans="1:8" s="79" customFormat="1" ht="38.25">
      <c r="A313" s="598"/>
      <c r="B313" s="464"/>
      <c r="C313" s="542"/>
      <c r="D313" s="134"/>
      <c r="E313" s="216" t="s">
        <v>60</v>
      </c>
      <c r="F313" s="514">
        <f>F314</f>
        <v>20000</v>
      </c>
      <c r="G313" s="515"/>
      <c r="H313" s="100"/>
    </row>
    <row r="314" spans="1:8" s="79" customFormat="1" ht="51">
      <c r="A314" s="598"/>
      <c r="B314" s="464"/>
      <c r="C314" s="542"/>
      <c r="D314" s="134"/>
      <c r="E314" s="216" t="s">
        <v>273</v>
      </c>
      <c r="F314" s="514">
        <v>20000</v>
      </c>
      <c r="G314" s="515"/>
      <c r="H314" s="100"/>
    </row>
    <row r="315" spans="1:8" s="79" customFormat="1">
      <c r="A315" s="598"/>
      <c r="B315" s="323"/>
      <c r="C315" s="324"/>
      <c r="D315" s="134"/>
      <c r="E315" s="216" t="s">
        <v>10</v>
      </c>
      <c r="F315" s="514">
        <f>F316</f>
        <v>272622753</v>
      </c>
      <c r="G315" s="515">
        <f>G316</f>
        <v>9740</v>
      </c>
      <c r="H315" s="100"/>
    </row>
    <row r="316" spans="1:8" s="79" customFormat="1">
      <c r="A316" s="598"/>
      <c r="B316" s="160"/>
      <c r="C316" s="325"/>
      <c r="D316" s="135"/>
      <c r="E316" s="216" t="s">
        <v>11</v>
      </c>
      <c r="F316" s="514">
        <v>272622753</v>
      </c>
      <c r="G316" s="515">
        <v>9740</v>
      </c>
      <c r="H316" s="100"/>
    </row>
    <row r="317" spans="1:8" s="79" customFormat="1">
      <c r="A317" s="598"/>
      <c r="B317" s="161"/>
      <c r="C317" s="324"/>
      <c r="D317" s="134"/>
      <c r="E317" s="245" t="s">
        <v>28</v>
      </c>
      <c r="F317" s="314">
        <f>F318+F331</f>
        <v>279164443</v>
      </c>
      <c r="G317" s="513">
        <f>G318+G331</f>
        <v>9740</v>
      </c>
      <c r="H317" s="100"/>
    </row>
    <row r="318" spans="1:8" s="79" customFormat="1">
      <c r="A318" s="598"/>
      <c r="B318" s="163"/>
      <c r="C318" s="324"/>
      <c r="D318" s="134"/>
      <c r="E318" s="216" t="s">
        <v>2</v>
      </c>
      <c r="F318" s="514">
        <f>F319+F323+F326+F328</f>
        <v>266188813</v>
      </c>
      <c r="G318" s="515">
        <f>G319+G323+G326+G328</f>
        <v>4760</v>
      </c>
      <c r="H318" s="100"/>
    </row>
    <row r="319" spans="1:8" s="79" customFormat="1">
      <c r="A319" s="598"/>
      <c r="B319" s="162"/>
      <c r="C319" s="324"/>
      <c r="D319" s="134"/>
      <c r="E319" s="216" t="s">
        <v>12</v>
      </c>
      <c r="F319" s="514">
        <f>F320+F322</f>
        <v>264667798</v>
      </c>
      <c r="G319" s="515">
        <f>G320+G322</f>
        <v>4760</v>
      </c>
      <c r="H319" s="100"/>
    </row>
    <row r="320" spans="1:8" s="79" customFormat="1">
      <c r="A320" s="598"/>
      <c r="B320" s="164"/>
      <c r="C320" s="324"/>
      <c r="D320" s="515"/>
      <c r="E320" s="216" t="s">
        <v>34</v>
      </c>
      <c r="F320" s="514">
        <v>178123322</v>
      </c>
      <c r="G320" s="515"/>
      <c r="H320" s="100"/>
    </row>
    <row r="321" spans="1:8" s="79" customFormat="1">
      <c r="A321" s="598"/>
      <c r="B321" s="162"/>
      <c r="C321" s="324"/>
      <c r="D321" s="515"/>
      <c r="E321" s="216" t="s">
        <v>32</v>
      </c>
      <c r="F321" s="514">
        <v>134721465</v>
      </c>
      <c r="G321" s="515"/>
      <c r="H321" s="100"/>
    </row>
    <row r="322" spans="1:8" s="79" customFormat="1">
      <c r="A322" s="598"/>
      <c r="B322" s="163"/>
      <c r="C322" s="324"/>
      <c r="D322" s="515"/>
      <c r="E322" s="216" t="s">
        <v>15</v>
      </c>
      <c r="F322" s="514">
        <v>86544476</v>
      </c>
      <c r="G322" s="515">
        <v>4760</v>
      </c>
      <c r="H322" s="100"/>
    </row>
    <row r="323" spans="1:8" s="79" customFormat="1">
      <c r="A323" s="89"/>
      <c r="B323" s="162"/>
      <c r="C323" s="324"/>
      <c r="D323" s="543"/>
      <c r="E323" s="216" t="s">
        <v>16</v>
      </c>
      <c r="F323" s="514">
        <f>F324+F325</f>
        <v>1150335</v>
      </c>
      <c r="G323" s="515"/>
      <c r="H323" s="100"/>
    </row>
    <row r="324" spans="1:8" s="79" customFormat="1">
      <c r="A324" s="89"/>
      <c r="B324" s="163"/>
      <c r="C324" s="324"/>
      <c r="D324" s="543"/>
      <c r="E324" s="216" t="s">
        <v>17</v>
      </c>
      <c r="F324" s="514">
        <v>890160</v>
      </c>
      <c r="G324" s="515"/>
      <c r="H324" s="100"/>
    </row>
    <row r="325" spans="1:8" s="79" customFormat="1">
      <c r="A325" s="89"/>
      <c r="B325" s="163"/>
      <c r="C325" s="324"/>
      <c r="D325" s="543"/>
      <c r="E325" s="216" t="s">
        <v>75</v>
      </c>
      <c r="F325" s="514">
        <v>260175</v>
      </c>
      <c r="G325" s="515"/>
      <c r="H325" s="100"/>
    </row>
    <row r="326" spans="1:8" s="79" customFormat="1" ht="25.5">
      <c r="A326" s="89"/>
      <c r="B326" s="162"/>
      <c r="C326" s="324"/>
      <c r="D326" s="543"/>
      <c r="E326" s="216" t="s">
        <v>43</v>
      </c>
      <c r="F326" s="514">
        <f>F327</f>
        <v>97645</v>
      </c>
      <c r="G326" s="515"/>
      <c r="H326" s="100"/>
    </row>
    <row r="327" spans="1:8" s="79" customFormat="1">
      <c r="A327" s="89"/>
      <c r="B327" s="163"/>
      <c r="C327" s="324"/>
      <c r="D327" s="543"/>
      <c r="E327" s="216" t="s">
        <v>35</v>
      </c>
      <c r="F327" s="514">
        <v>97645</v>
      </c>
      <c r="G327" s="515"/>
      <c r="H327" s="100"/>
    </row>
    <row r="328" spans="1:8" s="79" customFormat="1">
      <c r="A328" s="89"/>
      <c r="B328" s="162"/>
      <c r="C328" s="324"/>
      <c r="D328" s="543"/>
      <c r="E328" s="216" t="s">
        <v>19</v>
      </c>
      <c r="F328" s="514">
        <f>F329</f>
        <v>273035</v>
      </c>
      <c r="G328" s="515"/>
      <c r="H328" s="100"/>
    </row>
    <row r="329" spans="1:8" s="79" customFormat="1" ht="25.5">
      <c r="A329" s="89"/>
      <c r="B329" s="164"/>
      <c r="C329" s="324"/>
      <c r="D329" s="543"/>
      <c r="E329" s="216" t="s">
        <v>44</v>
      </c>
      <c r="F329" s="514">
        <f>F330</f>
        <v>273035</v>
      </c>
      <c r="G329" s="515"/>
      <c r="H329" s="100"/>
    </row>
    <row r="330" spans="1:8" s="79" customFormat="1" ht="38.25">
      <c r="A330" s="89"/>
      <c r="B330" s="161"/>
      <c r="C330" s="324"/>
      <c r="D330" s="543"/>
      <c r="E330" s="216" t="s">
        <v>241</v>
      </c>
      <c r="F330" s="514">
        <v>273035</v>
      </c>
      <c r="G330" s="515"/>
      <c r="H330" s="100"/>
    </row>
    <row r="331" spans="1:8" s="79" customFormat="1">
      <c r="A331" s="89"/>
      <c r="B331" s="161"/>
      <c r="C331" s="324"/>
      <c r="D331" s="543"/>
      <c r="E331" s="216" t="s">
        <v>3</v>
      </c>
      <c r="F331" s="514">
        <f>F332</f>
        <v>12975630</v>
      </c>
      <c r="G331" s="515">
        <f>G332</f>
        <v>4980</v>
      </c>
      <c r="H331" s="100"/>
    </row>
    <row r="332" spans="1:8" s="79" customFormat="1">
      <c r="A332" s="89"/>
      <c r="B332" s="161"/>
      <c r="C332" s="324"/>
      <c r="D332" s="543"/>
      <c r="E332" s="216" t="s">
        <v>20</v>
      </c>
      <c r="F332" s="514">
        <v>12975630</v>
      </c>
      <c r="G332" s="515">
        <v>4980</v>
      </c>
      <c r="H332" s="100"/>
    </row>
    <row r="333" spans="1:8" s="79" customFormat="1">
      <c r="A333" s="89"/>
      <c r="B333" s="245" t="s">
        <v>239</v>
      </c>
      <c r="C333" s="322"/>
      <c r="D333" s="246"/>
      <c r="E333" s="245" t="s">
        <v>239</v>
      </c>
      <c r="F333" s="514"/>
      <c r="G333" s="515"/>
      <c r="H333" s="100"/>
    </row>
    <row r="334" spans="1:8" s="79" customFormat="1" ht="25.5">
      <c r="A334" s="89"/>
      <c r="B334" s="537" t="s">
        <v>412</v>
      </c>
      <c r="C334" s="514">
        <v>147501</v>
      </c>
      <c r="D334" s="515">
        <v>2210</v>
      </c>
      <c r="E334" s="245" t="s">
        <v>4</v>
      </c>
      <c r="F334" s="314">
        <f>F335+F336</f>
        <v>282910130</v>
      </c>
      <c r="G334" s="513">
        <f>G335+G336</f>
        <v>2210</v>
      </c>
      <c r="H334" s="100"/>
    </row>
    <row r="335" spans="1:8" s="79" customFormat="1" ht="18.75" customHeight="1">
      <c r="A335" s="89"/>
      <c r="B335" s="161"/>
      <c r="C335" s="324"/>
      <c r="D335" s="543"/>
      <c r="E335" s="1224" t="s">
        <v>33</v>
      </c>
      <c r="F335" s="514">
        <v>6498489</v>
      </c>
      <c r="G335" s="515"/>
      <c r="H335" s="100"/>
    </row>
    <row r="336" spans="1:8" s="79" customFormat="1">
      <c r="A336" s="89"/>
      <c r="B336" s="161"/>
      <c r="C336" s="324"/>
      <c r="D336" s="543"/>
      <c r="E336" s="216" t="s">
        <v>10</v>
      </c>
      <c r="F336" s="514">
        <f>F337</f>
        <v>276411641</v>
      </c>
      <c r="G336" s="515">
        <f>G337</f>
        <v>2210</v>
      </c>
      <c r="H336" s="100"/>
    </row>
    <row r="337" spans="1:8" s="79" customFormat="1">
      <c r="A337" s="89"/>
      <c r="B337" s="161"/>
      <c r="C337" s="324"/>
      <c r="D337" s="543"/>
      <c r="E337" s="216" t="s">
        <v>11</v>
      </c>
      <c r="F337" s="514">
        <v>276411641</v>
      </c>
      <c r="G337" s="515">
        <v>2210</v>
      </c>
      <c r="H337" s="100"/>
    </row>
    <row r="338" spans="1:8" s="79" customFormat="1">
      <c r="A338" s="89"/>
      <c r="B338" s="161"/>
      <c r="C338" s="324"/>
      <c r="D338" s="543"/>
      <c r="E338" s="245" t="s">
        <v>28</v>
      </c>
      <c r="F338" s="314">
        <f>F339+F352</f>
        <v>282910130</v>
      </c>
      <c r="G338" s="513">
        <f>G339+G352</f>
        <v>2210</v>
      </c>
      <c r="H338" s="100"/>
    </row>
    <row r="339" spans="1:8" s="79" customFormat="1">
      <c r="A339" s="89"/>
      <c r="B339" s="161"/>
      <c r="C339" s="324"/>
      <c r="D339" s="543"/>
      <c r="E339" s="216" t="s">
        <v>2</v>
      </c>
      <c r="F339" s="514">
        <f>F340+F344+F347+F349</f>
        <v>262854006</v>
      </c>
      <c r="G339" s="515">
        <f>G340+G344+G347+G349</f>
        <v>2210</v>
      </c>
      <c r="H339" s="100"/>
    </row>
    <row r="340" spans="1:8" s="79" customFormat="1">
      <c r="A340" s="89"/>
      <c r="B340" s="161"/>
      <c r="C340" s="324"/>
      <c r="D340" s="543"/>
      <c r="E340" s="216" t="s">
        <v>12</v>
      </c>
      <c r="F340" s="514">
        <f>F341+F343</f>
        <v>261343943</v>
      </c>
      <c r="G340" s="515">
        <f>G341+G343</f>
        <v>2210</v>
      </c>
      <c r="H340" s="100"/>
    </row>
    <row r="341" spans="1:8" s="79" customFormat="1">
      <c r="A341" s="89"/>
      <c r="B341" s="161"/>
      <c r="C341" s="324"/>
      <c r="D341" s="543"/>
      <c r="E341" s="216" t="s">
        <v>34</v>
      </c>
      <c r="F341" s="514">
        <v>176867428</v>
      </c>
      <c r="G341" s="515"/>
      <c r="H341" s="100"/>
    </row>
    <row r="342" spans="1:8" s="79" customFormat="1">
      <c r="A342" s="89"/>
      <c r="B342" s="161"/>
      <c r="C342" s="324"/>
      <c r="D342" s="543"/>
      <c r="E342" s="216" t="s">
        <v>32</v>
      </c>
      <c r="F342" s="514">
        <v>133754280</v>
      </c>
      <c r="G342" s="515"/>
      <c r="H342" s="100"/>
    </row>
    <row r="343" spans="1:8" s="79" customFormat="1">
      <c r="A343" s="89"/>
      <c r="B343" s="161"/>
      <c r="C343" s="324"/>
      <c r="D343" s="543"/>
      <c r="E343" s="216" t="s">
        <v>15</v>
      </c>
      <c r="F343" s="514">
        <v>84476515</v>
      </c>
      <c r="G343" s="515">
        <v>2210</v>
      </c>
      <c r="H343" s="100"/>
    </row>
    <row r="344" spans="1:8" s="79" customFormat="1">
      <c r="A344" s="89"/>
      <c r="B344" s="161"/>
      <c r="C344" s="324"/>
      <c r="D344" s="543"/>
      <c r="E344" s="216" t="s">
        <v>16</v>
      </c>
      <c r="F344" s="514">
        <f>F345+F346</f>
        <v>1120526</v>
      </c>
      <c r="G344" s="515"/>
      <c r="H344" s="100"/>
    </row>
    <row r="345" spans="1:8" s="79" customFormat="1">
      <c r="A345" s="89"/>
      <c r="B345" s="161"/>
      <c r="C345" s="324"/>
      <c r="D345" s="543"/>
      <c r="E345" s="216" t="s">
        <v>17</v>
      </c>
      <c r="F345" s="514">
        <v>860352</v>
      </c>
      <c r="G345" s="515"/>
      <c r="H345" s="100"/>
    </row>
    <row r="346" spans="1:8" s="79" customFormat="1">
      <c r="A346" s="89"/>
      <c r="B346" s="245"/>
      <c r="C346" s="322"/>
      <c r="D346" s="246"/>
      <c r="E346" s="216" t="s">
        <v>75</v>
      </c>
      <c r="F346" s="514">
        <v>260174</v>
      </c>
      <c r="G346" s="515"/>
      <c r="H346" s="100"/>
    </row>
    <row r="347" spans="1:8" s="79" customFormat="1" ht="25.5">
      <c r="A347" s="89"/>
      <c r="B347" s="537"/>
      <c r="C347" s="514"/>
      <c r="D347" s="538"/>
      <c r="E347" s="216" t="s">
        <v>43</v>
      </c>
      <c r="F347" s="514">
        <f>F348</f>
        <v>98337</v>
      </c>
      <c r="G347" s="515"/>
      <c r="H347" s="100"/>
    </row>
    <row r="348" spans="1:8" s="79" customFormat="1">
      <c r="A348" s="89"/>
      <c r="B348" s="464"/>
      <c r="C348" s="542"/>
      <c r="D348" s="134"/>
      <c r="E348" s="216" t="s">
        <v>35</v>
      </c>
      <c r="F348" s="514">
        <v>98337</v>
      </c>
      <c r="G348" s="515"/>
      <c r="H348" s="100"/>
    </row>
    <row r="349" spans="1:8" s="79" customFormat="1">
      <c r="A349" s="89"/>
      <c r="B349" s="323"/>
      <c r="C349" s="324"/>
      <c r="D349" s="134"/>
      <c r="E349" s="216" t="s">
        <v>19</v>
      </c>
      <c r="F349" s="514">
        <f>F350</f>
        <v>291200</v>
      </c>
      <c r="G349" s="515"/>
      <c r="H349" s="100"/>
    </row>
    <row r="350" spans="1:8" s="79" customFormat="1" ht="25.5">
      <c r="A350" s="89"/>
      <c r="B350" s="160"/>
      <c r="C350" s="325"/>
      <c r="D350" s="135"/>
      <c r="E350" s="216" t="s">
        <v>44</v>
      </c>
      <c r="F350" s="514">
        <f>F351</f>
        <v>291200</v>
      </c>
      <c r="G350" s="515"/>
      <c r="H350" s="100"/>
    </row>
    <row r="351" spans="1:8" s="79" customFormat="1" ht="38.25">
      <c r="A351" s="89"/>
      <c r="B351" s="161"/>
      <c r="C351" s="324"/>
      <c r="D351" s="134"/>
      <c r="E351" s="216" t="s">
        <v>241</v>
      </c>
      <c r="F351" s="514">
        <v>291200</v>
      </c>
      <c r="G351" s="515"/>
      <c r="H351" s="100"/>
    </row>
    <row r="352" spans="1:8" s="79" customFormat="1">
      <c r="A352" s="89"/>
      <c r="B352" s="163"/>
      <c r="C352" s="324"/>
      <c r="D352" s="134"/>
      <c r="E352" s="216" t="s">
        <v>3</v>
      </c>
      <c r="F352" s="514">
        <f>F353</f>
        <v>20056124</v>
      </c>
      <c r="G352" s="515"/>
      <c r="H352" s="100"/>
    </row>
    <row r="353" spans="1:8" s="79" customFormat="1">
      <c r="A353" s="89"/>
      <c r="B353" s="162"/>
      <c r="C353" s="324"/>
      <c r="D353" s="134"/>
      <c r="E353" s="216" t="s">
        <v>20</v>
      </c>
      <c r="F353" s="514">
        <v>20056124</v>
      </c>
      <c r="G353" s="515"/>
      <c r="H353" s="100"/>
    </row>
    <row r="354" spans="1:8" s="72" customFormat="1">
      <c r="A354" s="70"/>
      <c r="B354" s="245" t="s">
        <v>371</v>
      </c>
      <c r="C354" s="322"/>
      <c r="D354" s="246"/>
      <c r="E354" s="245" t="s">
        <v>371</v>
      </c>
      <c r="F354" s="514"/>
      <c r="G354" s="515"/>
      <c r="H354" s="100"/>
    </row>
    <row r="355" spans="1:8" s="72" customFormat="1" ht="25.5">
      <c r="A355" s="70"/>
      <c r="B355" s="537" t="s">
        <v>412</v>
      </c>
      <c r="C355" s="514">
        <v>147501</v>
      </c>
      <c r="D355" s="515">
        <v>2210</v>
      </c>
      <c r="E355" s="245" t="s">
        <v>4</v>
      </c>
      <c r="F355" s="314">
        <f>F356+F357</f>
        <v>278449696</v>
      </c>
      <c r="G355" s="513">
        <f>G356+G357</f>
        <v>2210</v>
      </c>
      <c r="H355" s="100"/>
    </row>
    <row r="356" spans="1:8" s="79" customFormat="1">
      <c r="A356" s="89"/>
      <c r="B356" s="161"/>
      <c r="C356" s="324"/>
      <c r="D356" s="543"/>
      <c r="E356" s="216" t="s">
        <v>33</v>
      </c>
      <c r="F356" s="514">
        <v>6480340</v>
      </c>
      <c r="G356" s="515"/>
      <c r="H356" s="100"/>
    </row>
    <row r="357" spans="1:8" s="79" customFormat="1">
      <c r="A357" s="89"/>
      <c r="B357" s="161"/>
      <c r="C357" s="324"/>
      <c r="D357" s="543"/>
      <c r="E357" s="216" t="s">
        <v>10</v>
      </c>
      <c r="F357" s="514">
        <f>F358</f>
        <v>271969356</v>
      </c>
      <c r="G357" s="515">
        <f>G358</f>
        <v>2210</v>
      </c>
      <c r="H357" s="100"/>
    </row>
    <row r="358" spans="1:8" s="79" customFormat="1">
      <c r="A358" s="89"/>
      <c r="B358" s="161"/>
      <c r="C358" s="324"/>
      <c r="D358" s="543"/>
      <c r="E358" s="216" t="s">
        <v>11</v>
      </c>
      <c r="F358" s="514">
        <v>271969356</v>
      </c>
      <c r="G358" s="515">
        <v>2210</v>
      </c>
      <c r="H358" s="100"/>
    </row>
    <row r="359" spans="1:8" s="79" customFormat="1">
      <c r="A359" s="89"/>
      <c r="B359" s="161"/>
      <c r="C359" s="324"/>
      <c r="D359" s="543"/>
      <c r="E359" s="245" t="s">
        <v>28</v>
      </c>
      <c r="F359" s="314">
        <f>F360+F373</f>
        <v>278449696</v>
      </c>
      <c r="G359" s="513">
        <f>G360+G373</f>
        <v>2210</v>
      </c>
      <c r="H359" s="100"/>
    </row>
    <row r="360" spans="1:8" s="79" customFormat="1">
      <c r="A360" s="89"/>
      <c r="B360" s="161"/>
      <c r="C360" s="324"/>
      <c r="D360" s="543"/>
      <c r="E360" s="216" t="s">
        <v>2</v>
      </c>
      <c r="F360" s="514">
        <f>F361+F365+F368+F370</f>
        <v>252710532</v>
      </c>
      <c r="G360" s="515">
        <f>G361+G365+G368+G370</f>
        <v>2210</v>
      </c>
      <c r="H360" s="100"/>
    </row>
    <row r="361" spans="1:8" s="79" customFormat="1">
      <c r="A361" s="89"/>
      <c r="B361" s="161"/>
      <c r="C361" s="324"/>
      <c r="D361" s="543"/>
      <c r="E361" s="216" t="s">
        <v>12</v>
      </c>
      <c r="F361" s="514">
        <f>F362+F364</f>
        <v>251328625</v>
      </c>
      <c r="G361" s="515">
        <f>G362+G364</f>
        <v>2210</v>
      </c>
      <c r="H361" s="100"/>
    </row>
    <row r="362" spans="1:8" s="79" customFormat="1">
      <c r="A362" s="89"/>
      <c r="B362" s="161"/>
      <c r="C362" s="324"/>
      <c r="D362" s="543"/>
      <c r="E362" s="216" t="s">
        <v>34</v>
      </c>
      <c r="F362" s="514">
        <v>176867428</v>
      </c>
      <c r="G362" s="515"/>
      <c r="H362" s="100"/>
    </row>
    <row r="363" spans="1:8" s="79" customFormat="1">
      <c r="A363" s="89"/>
      <c r="B363" s="161"/>
      <c r="C363" s="324"/>
      <c r="D363" s="543"/>
      <c r="E363" s="216" t="s">
        <v>32</v>
      </c>
      <c r="F363" s="514">
        <v>133754280</v>
      </c>
      <c r="G363" s="515"/>
      <c r="H363" s="100"/>
    </row>
    <row r="364" spans="1:8" s="79" customFormat="1">
      <c r="A364" s="89"/>
      <c r="B364" s="161"/>
      <c r="C364" s="324"/>
      <c r="D364" s="543"/>
      <c r="E364" s="216" t="s">
        <v>15</v>
      </c>
      <c r="F364" s="514">
        <v>74461197</v>
      </c>
      <c r="G364" s="515">
        <v>2210</v>
      </c>
      <c r="H364" s="100"/>
    </row>
    <row r="365" spans="1:8" s="79" customFormat="1">
      <c r="A365" s="89"/>
      <c r="B365" s="161"/>
      <c r="C365" s="324"/>
      <c r="D365" s="543"/>
      <c r="E365" s="216" t="s">
        <v>16</v>
      </c>
      <c r="F365" s="514">
        <f>F366+F367</f>
        <v>1090718</v>
      </c>
      <c r="G365" s="515"/>
      <c r="H365" s="100"/>
    </row>
    <row r="366" spans="1:8" s="79" customFormat="1">
      <c r="A366" s="89"/>
      <c r="B366" s="161"/>
      <c r="C366" s="324"/>
      <c r="D366" s="543"/>
      <c r="E366" s="216" t="s">
        <v>17</v>
      </c>
      <c r="F366" s="514">
        <v>830544</v>
      </c>
      <c r="G366" s="515"/>
      <c r="H366" s="100"/>
    </row>
    <row r="367" spans="1:8" s="79" customFormat="1">
      <c r="A367" s="89"/>
      <c r="B367" s="245"/>
      <c r="C367" s="322"/>
      <c r="D367" s="246"/>
      <c r="E367" s="216" t="s">
        <v>75</v>
      </c>
      <c r="F367" s="514">
        <v>260174</v>
      </c>
      <c r="G367" s="515"/>
      <c r="H367" s="100"/>
    </row>
    <row r="368" spans="1:8" s="79" customFormat="1" ht="25.5">
      <c r="A368" s="89"/>
      <c r="B368" s="537"/>
      <c r="C368" s="514"/>
      <c r="D368" s="538"/>
      <c r="E368" s="216" t="s">
        <v>43</v>
      </c>
      <c r="F368" s="514">
        <f>F369</f>
        <v>98337</v>
      </c>
      <c r="G368" s="515"/>
      <c r="H368" s="100"/>
    </row>
    <row r="369" spans="1:10" s="79" customFormat="1">
      <c r="A369" s="89"/>
      <c r="B369" s="464"/>
      <c r="C369" s="542"/>
      <c r="D369" s="134"/>
      <c r="E369" s="216" t="s">
        <v>35</v>
      </c>
      <c r="F369" s="514">
        <v>98337</v>
      </c>
      <c r="G369" s="515"/>
      <c r="H369" s="100"/>
    </row>
    <row r="370" spans="1:10" s="79" customFormat="1">
      <c r="A370" s="89"/>
      <c r="B370" s="323"/>
      <c r="C370" s="324"/>
      <c r="D370" s="134"/>
      <c r="E370" s="216" t="s">
        <v>19</v>
      </c>
      <c r="F370" s="514">
        <f>F371</f>
        <v>192852</v>
      </c>
      <c r="G370" s="515"/>
      <c r="H370" s="100"/>
    </row>
    <row r="371" spans="1:10" s="79" customFormat="1" ht="25.5">
      <c r="A371" s="89"/>
      <c r="B371" s="160"/>
      <c r="C371" s="325"/>
      <c r="D371" s="135"/>
      <c r="E371" s="216" t="s">
        <v>44</v>
      </c>
      <c r="F371" s="514">
        <f>F372</f>
        <v>192852</v>
      </c>
      <c r="G371" s="515"/>
      <c r="H371" s="100"/>
    </row>
    <row r="372" spans="1:10" s="79" customFormat="1" ht="38.25">
      <c r="A372" s="89"/>
      <c r="B372" s="161"/>
      <c r="C372" s="324"/>
      <c r="D372" s="134"/>
      <c r="E372" s="216" t="s">
        <v>241</v>
      </c>
      <c r="F372" s="514">
        <v>192852</v>
      </c>
      <c r="G372" s="515"/>
      <c r="H372" s="100"/>
    </row>
    <row r="373" spans="1:10" s="79" customFormat="1">
      <c r="A373" s="89"/>
      <c r="B373" s="163"/>
      <c r="C373" s="324"/>
      <c r="D373" s="134"/>
      <c r="E373" s="216" t="s">
        <v>3</v>
      </c>
      <c r="F373" s="514">
        <f>F374</f>
        <v>25739164</v>
      </c>
      <c r="G373" s="515"/>
      <c r="H373" s="100"/>
    </row>
    <row r="374" spans="1:10" s="79" customFormat="1" ht="13.5" thickBot="1">
      <c r="A374" s="89"/>
      <c r="B374" s="162"/>
      <c r="C374" s="324"/>
      <c r="D374" s="134"/>
      <c r="E374" s="216" t="s">
        <v>20</v>
      </c>
      <c r="F374" s="514">
        <v>25739164</v>
      </c>
      <c r="G374" s="515"/>
      <c r="H374" s="100"/>
    </row>
    <row r="375" spans="1:10" s="79" customFormat="1" ht="69" customHeight="1" thickBot="1">
      <c r="A375" s="89"/>
      <c r="B375" s="1382" t="s">
        <v>416</v>
      </c>
      <c r="C375" s="1383"/>
      <c r="D375" s="1383"/>
      <c r="E375" s="1383"/>
      <c r="F375" s="1383"/>
      <c r="G375" s="1384"/>
      <c r="H375" s="177"/>
    </row>
    <row r="376" spans="1:10" s="79" customFormat="1">
      <c r="A376" s="89"/>
      <c r="B376" s="194"/>
      <c r="C376" s="194"/>
      <c r="D376" s="194"/>
      <c r="E376" s="516"/>
      <c r="F376" s="516"/>
      <c r="G376" s="516"/>
      <c r="H376" s="100"/>
    </row>
    <row r="377" spans="1:10" s="79" customFormat="1" ht="13.5" thickBot="1">
      <c r="A377" s="276">
        <f>A286+1</f>
        <v>12</v>
      </c>
      <c r="B377" s="106" t="s">
        <v>374</v>
      </c>
      <c r="C377" s="503"/>
      <c r="D377" s="503"/>
      <c r="E377" s="503"/>
      <c r="F377" s="503"/>
      <c r="G377" s="503"/>
      <c r="H377" s="100"/>
    </row>
    <row r="378" spans="1:10" s="79" customFormat="1" ht="13.5">
      <c r="A378" s="89"/>
      <c r="B378" s="244" t="s">
        <v>270</v>
      </c>
      <c r="C378" s="518"/>
      <c r="D378" s="531"/>
      <c r="E378" s="244" t="s">
        <v>270</v>
      </c>
      <c r="F378" s="504"/>
      <c r="G378" s="532"/>
      <c r="H378" s="100" t="s">
        <v>31</v>
      </c>
    </row>
    <row r="379" spans="1:10" s="79" customFormat="1">
      <c r="A379" s="89"/>
      <c r="B379" s="102" t="s">
        <v>77</v>
      </c>
      <c r="C379" s="533"/>
      <c r="D379" s="534"/>
      <c r="E379" s="102" t="s">
        <v>22</v>
      </c>
      <c r="F379" s="535"/>
      <c r="G379" s="536"/>
      <c r="H379" s="100"/>
    </row>
    <row r="380" spans="1:10" s="79" customFormat="1" ht="25.5">
      <c r="A380" s="89"/>
      <c r="B380" s="537" t="s">
        <v>412</v>
      </c>
      <c r="C380" s="514">
        <v>147501</v>
      </c>
      <c r="D380" s="515">
        <f>223449-9740-55842</f>
        <v>157867</v>
      </c>
      <c r="E380" s="1221" t="s">
        <v>272</v>
      </c>
      <c r="F380" s="1222"/>
      <c r="G380" s="1223"/>
      <c r="H380" s="100"/>
    </row>
    <row r="381" spans="1:10" s="79" customFormat="1">
      <c r="A381" s="89"/>
      <c r="B381" s="537"/>
      <c r="C381" s="514"/>
      <c r="D381" s="788"/>
      <c r="E381" s="245" t="s">
        <v>4</v>
      </c>
      <c r="F381" s="314">
        <f>F382+F383</f>
        <v>112199275</v>
      </c>
      <c r="G381" s="513">
        <f>G382+G383</f>
        <v>157867</v>
      </c>
      <c r="H381" s="100"/>
      <c r="I381" s="217"/>
      <c r="J381" s="217"/>
    </row>
    <row r="382" spans="1:10" s="72" customFormat="1">
      <c r="A382" s="70"/>
      <c r="B382" s="537"/>
      <c r="C382" s="514"/>
      <c r="D382" s="788"/>
      <c r="E382" s="216" t="s">
        <v>33</v>
      </c>
      <c r="F382" s="514">
        <v>1268501</v>
      </c>
      <c r="G382" s="515"/>
      <c r="H382" s="100"/>
    </row>
    <row r="383" spans="1:10" s="72" customFormat="1">
      <c r="A383" s="70"/>
      <c r="B383" s="537"/>
      <c r="C383" s="514"/>
      <c r="D383" s="788"/>
      <c r="E383" s="216" t="s">
        <v>10</v>
      </c>
      <c r="F383" s="514">
        <f>F384</f>
        <v>110930774</v>
      </c>
      <c r="G383" s="515">
        <f>G384</f>
        <v>157867</v>
      </c>
      <c r="H383" s="100"/>
    </row>
    <row r="384" spans="1:10" s="79" customFormat="1">
      <c r="A384" s="80"/>
      <c r="B384" s="537"/>
      <c r="C384" s="514"/>
      <c r="D384" s="788"/>
      <c r="E384" s="216" t="s">
        <v>11</v>
      </c>
      <c r="F384" s="514">
        <v>110930774</v>
      </c>
      <c r="G384" s="515">
        <v>157867</v>
      </c>
      <c r="H384" s="100"/>
    </row>
    <row r="385" spans="1:8" s="79" customFormat="1">
      <c r="A385" s="89"/>
      <c r="B385" s="537"/>
      <c r="C385" s="514"/>
      <c r="D385" s="788"/>
      <c r="E385" s="245" t="s">
        <v>28</v>
      </c>
      <c r="F385" s="314">
        <f>F386+F399</f>
        <v>112199275</v>
      </c>
      <c r="G385" s="513">
        <f>G386+G399</f>
        <v>157867</v>
      </c>
      <c r="H385" s="100"/>
    </row>
    <row r="386" spans="1:8" s="79" customFormat="1">
      <c r="A386" s="89"/>
      <c r="B386" s="537"/>
      <c r="C386" s="514"/>
      <c r="D386" s="788"/>
      <c r="E386" s="216" t="s">
        <v>2</v>
      </c>
      <c r="F386" s="514">
        <f>F387+F391+F394+F396</f>
        <v>111474155</v>
      </c>
      <c r="G386" s="515">
        <f>G387+G391+G394+G396</f>
        <v>140964</v>
      </c>
      <c r="H386" s="100"/>
    </row>
    <row r="387" spans="1:8" s="79" customFormat="1">
      <c r="A387" s="89"/>
      <c r="B387" s="537"/>
      <c r="C387" s="514"/>
      <c r="D387" s="788"/>
      <c r="E387" s="216" t="s">
        <v>12</v>
      </c>
      <c r="F387" s="514">
        <f>F388+F390</f>
        <v>110332849</v>
      </c>
      <c r="G387" s="515">
        <f>G388+G390</f>
        <v>140964</v>
      </c>
      <c r="H387" s="100"/>
    </row>
    <row r="388" spans="1:8" s="79" customFormat="1">
      <c r="A388" s="89"/>
      <c r="B388" s="537"/>
      <c r="C388" s="514"/>
      <c r="D388" s="788"/>
      <c r="E388" s="216" t="s">
        <v>34</v>
      </c>
      <c r="F388" s="514">
        <v>88550953</v>
      </c>
      <c r="G388" s="515">
        <v>127443</v>
      </c>
      <c r="H388" s="100"/>
    </row>
    <row r="389" spans="1:8" s="79" customFormat="1">
      <c r="A389" s="89"/>
      <c r="B389" s="537"/>
      <c r="C389" s="514"/>
      <c r="D389" s="788"/>
      <c r="E389" s="216" t="s">
        <v>32</v>
      </c>
      <c r="F389" s="514">
        <v>68111261</v>
      </c>
      <c r="G389" s="515">
        <v>99179</v>
      </c>
      <c r="H389" s="100"/>
    </row>
    <row r="390" spans="1:8" s="79" customFormat="1">
      <c r="A390" s="89"/>
      <c r="B390" s="537"/>
      <c r="C390" s="514"/>
      <c r="D390" s="544"/>
      <c r="E390" s="216" t="s">
        <v>15</v>
      </c>
      <c r="F390" s="514">
        <v>21781896</v>
      </c>
      <c r="G390" s="515">
        <v>13521</v>
      </c>
      <c r="H390" s="177"/>
    </row>
    <row r="391" spans="1:8" s="79" customFormat="1">
      <c r="A391" s="89"/>
      <c r="B391" s="537"/>
      <c r="C391" s="514"/>
      <c r="D391" s="544"/>
      <c r="E391" s="216" t="s">
        <v>16</v>
      </c>
      <c r="F391" s="514">
        <f>F392+F393</f>
        <v>893160</v>
      </c>
      <c r="G391" s="515"/>
      <c r="H391" s="177"/>
    </row>
    <row r="392" spans="1:8" s="79" customFormat="1">
      <c r="A392" s="89"/>
      <c r="B392" s="537"/>
      <c r="C392" s="514"/>
      <c r="D392" s="544"/>
      <c r="E392" s="216" t="s">
        <v>17</v>
      </c>
      <c r="F392" s="514">
        <v>890160</v>
      </c>
      <c r="G392" s="515"/>
      <c r="H392" s="177"/>
    </row>
    <row r="393" spans="1:8" s="79" customFormat="1">
      <c r="A393" s="89"/>
      <c r="B393" s="537"/>
      <c r="C393" s="514"/>
      <c r="D393" s="544"/>
      <c r="E393" s="216" t="s">
        <v>75</v>
      </c>
      <c r="F393" s="514">
        <v>3000</v>
      </c>
      <c r="G393" s="515"/>
      <c r="H393" s="177"/>
    </row>
    <row r="394" spans="1:8" s="79" customFormat="1" ht="25.5">
      <c r="A394" s="89"/>
      <c r="B394" s="537"/>
      <c r="C394" s="514"/>
      <c r="D394" s="544"/>
      <c r="E394" s="216" t="s">
        <v>43</v>
      </c>
      <c r="F394" s="514">
        <f>F395</f>
        <v>21266</v>
      </c>
      <c r="G394" s="515"/>
      <c r="H394" s="177"/>
    </row>
    <row r="395" spans="1:8" s="79" customFormat="1">
      <c r="A395" s="89"/>
      <c r="B395" s="537"/>
      <c r="C395" s="514"/>
      <c r="D395" s="544"/>
      <c r="E395" s="216" t="s">
        <v>35</v>
      </c>
      <c r="F395" s="514">
        <v>21266</v>
      </c>
      <c r="G395" s="515"/>
      <c r="H395" s="177"/>
    </row>
    <row r="396" spans="1:8" s="79" customFormat="1">
      <c r="A396" s="89"/>
      <c r="B396" s="537"/>
      <c r="C396" s="514"/>
      <c r="D396" s="544"/>
      <c r="E396" s="216" t="s">
        <v>19</v>
      </c>
      <c r="F396" s="514">
        <f>F397</f>
        <v>226880</v>
      </c>
      <c r="G396" s="515"/>
      <c r="H396" s="177"/>
    </row>
    <row r="397" spans="1:8" s="79" customFormat="1" ht="25.5">
      <c r="A397" s="89"/>
      <c r="B397" s="537"/>
      <c r="C397" s="514"/>
      <c r="D397" s="544"/>
      <c r="E397" s="216" t="s">
        <v>44</v>
      </c>
      <c r="F397" s="514">
        <f>F398</f>
        <v>226880</v>
      </c>
      <c r="G397" s="515"/>
      <c r="H397" s="177"/>
    </row>
    <row r="398" spans="1:8" s="79" customFormat="1" ht="38.25">
      <c r="A398" s="89"/>
      <c r="B398" s="537"/>
      <c r="C398" s="514"/>
      <c r="D398" s="544"/>
      <c r="E398" s="216" t="s">
        <v>241</v>
      </c>
      <c r="F398" s="514">
        <v>226880</v>
      </c>
      <c r="G398" s="515"/>
      <c r="H398" s="177"/>
    </row>
    <row r="399" spans="1:8" s="79" customFormat="1">
      <c r="A399" s="89"/>
      <c r="B399" s="537"/>
      <c r="C399" s="514"/>
      <c r="D399" s="544"/>
      <c r="E399" s="216" t="s">
        <v>3</v>
      </c>
      <c r="F399" s="514">
        <f>F400</f>
        <v>725120</v>
      </c>
      <c r="G399" s="515">
        <f>G400</f>
        <v>16903</v>
      </c>
      <c r="H399" s="177"/>
    </row>
    <row r="400" spans="1:8" s="79" customFormat="1" ht="13.5" thickBot="1">
      <c r="A400" s="89"/>
      <c r="B400" s="537"/>
      <c r="C400" s="514"/>
      <c r="D400" s="544"/>
      <c r="E400" s="216" t="s">
        <v>20</v>
      </c>
      <c r="F400" s="514">
        <v>725120</v>
      </c>
      <c r="G400" s="546">
        <v>16903</v>
      </c>
      <c r="H400" s="177"/>
    </row>
    <row r="401" spans="1:10" s="72" customFormat="1" ht="79.5" customHeight="1" thickBot="1">
      <c r="A401" s="70"/>
      <c r="B401" s="1402" t="s">
        <v>417</v>
      </c>
      <c r="C401" s="1405"/>
      <c r="D401" s="1405"/>
      <c r="E401" s="1405"/>
      <c r="F401" s="1405"/>
      <c r="G401" s="1404"/>
      <c r="H401" s="100"/>
    </row>
    <row r="402" spans="1:10" s="72" customFormat="1">
      <c r="A402" s="70"/>
      <c r="B402" s="105"/>
      <c r="C402" s="105"/>
      <c r="D402" s="105"/>
      <c r="E402" s="105"/>
      <c r="F402" s="105"/>
      <c r="G402" s="105"/>
      <c r="H402" s="100"/>
    </row>
    <row r="403" spans="1:10" s="79" customFormat="1" ht="13.5" thickBot="1">
      <c r="A403" s="89">
        <f>A377</f>
        <v>12</v>
      </c>
      <c r="B403" s="106" t="s">
        <v>373</v>
      </c>
      <c r="C403" s="278"/>
      <c r="D403" s="278"/>
      <c r="E403" s="278"/>
      <c r="F403" s="278"/>
      <c r="G403" s="278"/>
      <c r="H403" s="100"/>
    </row>
    <row r="404" spans="1:10" s="79" customFormat="1" ht="13.5">
      <c r="A404" s="89"/>
      <c r="B404" s="166" t="s">
        <v>270</v>
      </c>
      <c r="C404" s="518"/>
      <c r="D404" s="531"/>
      <c r="E404" s="539" t="s">
        <v>270</v>
      </c>
      <c r="F404" s="157"/>
      <c r="G404" s="158"/>
      <c r="H404" s="100" t="s">
        <v>31</v>
      </c>
      <c r="I404" s="521"/>
      <c r="J404" s="517"/>
    </row>
    <row r="405" spans="1:10" s="79" customFormat="1">
      <c r="A405" s="89"/>
      <c r="B405" s="102" t="s">
        <v>77</v>
      </c>
      <c r="C405" s="533"/>
      <c r="D405" s="534"/>
      <c r="E405" s="540" t="s">
        <v>67</v>
      </c>
      <c r="F405" s="295"/>
      <c r="G405" s="153"/>
      <c r="H405" s="100"/>
      <c r="I405" s="523"/>
      <c r="J405" s="243"/>
    </row>
    <row r="406" spans="1:10" s="79" customFormat="1">
      <c r="A406" s="89"/>
      <c r="B406" s="537"/>
      <c r="C406" s="514"/>
      <c r="D406" s="538"/>
      <c r="E406" s="541" t="s">
        <v>68</v>
      </c>
      <c r="F406" s="321"/>
      <c r="G406" s="169"/>
      <c r="H406" s="100"/>
      <c r="I406" s="523"/>
      <c r="J406" s="524"/>
    </row>
    <row r="407" spans="1:10" s="79" customFormat="1">
      <c r="A407" s="89"/>
      <c r="B407" s="245" t="s">
        <v>73</v>
      </c>
      <c r="C407" s="322"/>
      <c r="D407" s="246"/>
      <c r="E407" s="245" t="s">
        <v>73</v>
      </c>
      <c r="F407" s="296"/>
      <c r="G407" s="153"/>
      <c r="H407" s="100"/>
      <c r="I407" s="525"/>
      <c r="J407" s="487"/>
    </row>
    <row r="408" spans="1:10" s="79" customFormat="1" ht="25.5">
      <c r="A408" s="89"/>
      <c r="B408" s="537" t="s">
        <v>412</v>
      </c>
      <c r="C408" s="514">
        <v>147501</v>
      </c>
      <c r="D408" s="515">
        <f>223449-9740-55842</f>
        <v>157867</v>
      </c>
      <c r="E408" s="245" t="s">
        <v>4</v>
      </c>
      <c r="F408" s="314">
        <f>F409+F410+F414</f>
        <v>279164443</v>
      </c>
      <c r="G408" s="513">
        <f>G409+G414</f>
        <v>157867</v>
      </c>
      <c r="H408" s="100"/>
      <c r="I408" s="527"/>
      <c r="J408" s="243"/>
    </row>
    <row r="409" spans="1:10" s="79" customFormat="1">
      <c r="A409" s="89"/>
      <c r="B409" s="464"/>
      <c r="C409" s="542"/>
      <c r="D409" s="134"/>
      <c r="E409" s="216" t="s">
        <v>33</v>
      </c>
      <c r="F409" s="514">
        <v>6521690</v>
      </c>
      <c r="G409" s="515"/>
      <c r="H409" s="100"/>
      <c r="I409" s="527"/>
      <c r="J409" s="528"/>
    </row>
    <row r="410" spans="1:10" s="79" customFormat="1">
      <c r="A410" s="89"/>
      <c r="B410" s="464"/>
      <c r="C410" s="542"/>
      <c r="D410" s="134"/>
      <c r="E410" s="216" t="s">
        <v>7</v>
      </c>
      <c r="F410" s="514">
        <f>F411</f>
        <v>20000</v>
      </c>
      <c r="G410" s="515"/>
      <c r="H410" s="100"/>
      <c r="I410" s="527"/>
      <c r="J410" s="528"/>
    </row>
    <row r="411" spans="1:10" s="79" customFormat="1" ht="25.5">
      <c r="A411" s="89"/>
      <c r="B411" s="464"/>
      <c r="C411" s="542"/>
      <c r="D411" s="134"/>
      <c r="E411" s="216" t="s">
        <v>242</v>
      </c>
      <c r="F411" s="514">
        <f>F412</f>
        <v>20000</v>
      </c>
      <c r="G411" s="515"/>
      <c r="H411" s="100"/>
      <c r="I411" s="529"/>
      <c r="J411" s="487"/>
    </row>
    <row r="412" spans="1:10" s="79" customFormat="1" ht="38.25">
      <c r="A412" s="89"/>
      <c r="B412" s="464"/>
      <c r="C412" s="542"/>
      <c r="D412" s="134"/>
      <c r="E412" s="216" t="s">
        <v>60</v>
      </c>
      <c r="F412" s="514">
        <f>F413</f>
        <v>20000</v>
      </c>
      <c r="G412" s="515"/>
      <c r="H412" s="100"/>
      <c r="I412" s="527"/>
      <c r="J412" s="243"/>
    </row>
    <row r="413" spans="1:10" s="79" customFormat="1" ht="51">
      <c r="A413" s="89"/>
      <c r="B413" s="464"/>
      <c r="C413" s="542"/>
      <c r="D413" s="134"/>
      <c r="E413" s="216" t="s">
        <v>273</v>
      </c>
      <c r="F413" s="514">
        <v>20000</v>
      </c>
      <c r="G413" s="515"/>
      <c r="H413" s="100"/>
      <c r="I413" s="527"/>
      <c r="J413" s="243"/>
    </row>
    <row r="414" spans="1:10" s="79" customFormat="1">
      <c r="A414" s="89"/>
      <c r="B414" s="323"/>
      <c r="C414" s="324"/>
      <c r="D414" s="134"/>
      <c r="E414" s="216" t="s">
        <v>10</v>
      </c>
      <c r="F414" s="514">
        <f>F415</f>
        <v>272622753</v>
      </c>
      <c r="G414" s="515">
        <f>G415</f>
        <v>157867</v>
      </c>
      <c r="H414" s="100"/>
      <c r="I414" s="243"/>
      <c r="J414" s="243"/>
    </row>
    <row r="415" spans="1:10" s="79" customFormat="1">
      <c r="A415" s="89"/>
      <c r="B415" s="160"/>
      <c r="C415" s="325"/>
      <c r="D415" s="135"/>
      <c r="E415" s="216" t="s">
        <v>11</v>
      </c>
      <c r="F415" s="514">
        <v>272622753</v>
      </c>
      <c r="G415" s="515">
        <f>223449-9740-55842</f>
        <v>157867</v>
      </c>
      <c r="H415" s="100"/>
      <c r="I415" s="243"/>
      <c r="J415" s="243"/>
    </row>
    <row r="416" spans="1:10" s="79" customFormat="1">
      <c r="A416" s="89"/>
      <c r="B416" s="161"/>
      <c r="C416" s="324"/>
      <c r="D416" s="134"/>
      <c r="E416" s="245" t="s">
        <v>28</v>
      </c>
      <c r="F416" s="314">
        <f>F417+F430</f>
        <v>279164443</v>
      </c>
      <c r="G416" s="513">
        <f>G417+G430</f>
        <v>157867</v>
      </c>
      <c r="H416" s="100"/>
      <c r="I416" s="243"/>
      <c r="J416" s="243"/>
    </row>
    <row r="417" spans="1:10" s="79" customFormat="1">
      <c r="A417" s="89"/>
      <c r="B417" s="163"/>
      <c r="C417" s="324"/>
      <c r="D417" s="134"/>
      <c r="E417" s="216" t="s">
        <v>2</v>
      </c>
      <c r="F417" s="514">
        <f>F418+F422+F425+F427</f>
        <v>266188813</v>
      </c>
      <c r="G417" s="515">
        <f>G418+G422+G425+G427</f>
        <v>140964</v>
      </c>
      <c r="H417" s="100"/>
      <c r="I417" s="243"/>
      <c r="J417" s="243"/>
    </row>
    <row r="418" spans="1:10" s="79" customFormat="1">
      <c r="A418" s="89"/>
      <c r="B418" s="162"/>
      <c r="C418" s="324"/>
      <c r="D418" s="134"/>
      <c r="E418" s="216" t="s">
        <v>12</v>
      </c>
      <c r="F418" s="514">
        <f>F419+F421</f>
        <v>264667798</v>
      </c>
      <c r="G418" s="515">
        <f>G419+G421</f>
        <v>140964</v>
      </c>
      <c r="H418" s="100"/>
      <c r="I418" s="243"/>
      <c r="J418" s="243"/>
    </row>
    <row r="419" spans="1:10" s="79" customFormat="1">
      <c r="A419" s="89"/>
      <c r="B419" s="164"/>
      <c r="C419" s="324"/>
      <c r="D419" s="515"/>
      <c r="E419" s="216" t="s">
        <v>34</v>
      </c>
      <c r="F419" s="514">
        <v>178123322</v>
      </c>
      <c r="G419" s="515">
        <v>127443</v>
      </c>
      <c r="H419" s="100"/>
      <c r="I419" s="528"/>
      <c r="J419" s="490"/>
    </row>
    <row r="420" spans="1:10" s="79" customFormat="1">
      <c r="A420" s="89"/>
      <c r="B420" s="162"/>
      <c r="C420" s="324"/>
      <c r="D420" s="515"/>
      <c r="E420" s="216" t="s">
        <v>32</v>
      </c>
      <c r="F420" s="514">
        <v>134721465</v>
      </c>
      <c r="G420" s="515">
        <v>99179</v>
      </c>
      <c r="H420" s="100"/>
      <c r="I420" s="243"/>
      <c r="J420" s="243"/>
    </row>
    <row r="421" spans="1:10" s="79" customFormat="1">
      <c r="A421" s="89"/>
      <c r="B421" s="163"/>
      <c r="C421" s="324"/>
      <c r="D421" s="515"/>
      <c r="E421" s="216" t="s">
        <v>15</v>
      </c>
      <c r="F421" s="514">
        <v>86544476</v>
      </c>
      <c r="G421" s="515">
        <v>13521</v>
      </c>
      <c r="H421" s="100"/>
      <c r="I421" s="243"/>
      <c r="J421" s="243"/>
    </row>
    <row r="422" spans="1:10" s="79" customFormat="1">
      <c r="A422" s="89"/>
      <c r="B422" s="162"/>
      <c r="C422" s="324"/>
      <c r="D422" s="543"/>
      <c r="E422" s="216" t="s">
        <v>16</v>
      </c>
      <c r="F422" s="514">
        <f>F423+F424</f>
        <v>1150335</v>
      </c>
      <c r="G422" s="515"/>
      <c r="H422" s="100"/>
      <c r="I422" s="528"/>
      <c r="J422" s="528"/>
    </row>
    <row r="423" spans="1:10" s="79" customFormat="1">
      <c r="A423" s="89"/>
      <c r="B423" s="163"/>
      <c r="C423" s="324"/>
      <c r="D423" s="543"/>
      <c r="E423" s="216" t="s">
        <v>17</v>
      </c>
      <c r="F423" s="514">
        <v>890160</v>
      </c>
      <c r="G423" s="515"/>
      <c r="H423" s="100"/>
      <c r="I423" s="487"/>
      <c r="J423" s="487"/>
    </row>
    <row r="424" spans="1:10" s="79" customFormat="1">
      <c r="A424" s="89"/>
      <c r="B424" s="163"/>
      <c r="C424" s="324"/>
      <c r="D424" s="543"/>
      <c r="E424" s="216" t="s">
        <v>75</v>
      </c>
      <c r="F424" s="514">
        <v>260175</v>
      </c>
      <c r="G424" s="515"/>
      <c r="H424" s="100"/>
      <c r="I424" s="243"/>
      <c r="J424" s="243"/>
    </row>
    <row r="425" spans="1:10" s="79" customFormat="1" ht="25.5">
      <c r="A425" s="89"/>
      <c r="B425" s="162"/>
      <c r="C425" s="324"/>
      <c r="D425" s="543"/>
      <c r="E425" s="216" t="s">
        <v>43</v>
      </c>
      <c r="F425" s="514">
        <f>F426</f>
        <v>97645</v>
      </c>
      <c r="G425" s="515"/>
      <c r="H425" s="100"/>
      <c r="I425" s="243"/>
      <c r="J425" s="243"/>
    </row>
    <row r="426" spans="1:10" s="79" customFormat="1">
      <c r="A426" s="89"/>
      <c r="B426" s="163"/>
      <c r="C426" s="324"/>
      <c r="D426" s="543"/>
      <c r="E426" s="216" t="s">
        <v>35</v>
      </c>
      <c r="F426" s="514">
        <v>97645</v>
      </c>
      <c r="G426" s="515"/>
      <c r="H426" s="100"/>
      <c r="I426" s="487"/>
      <c r="J426" s="487"/>
    </row>
    <row r="427" spans="1:10" s="79" customFormat="1">
      <c r="A427" s="89"/>
      <c r="B427" s="162"/>
      <c r="C427" s="324"/>
      <c r="D427" s="543"/>
      <c r="E427" s="216" t="s">
        <v>19</v>
      </c>
      <c r="F427" s="514">
        <f>F428</f>
        <v>273035</v>
      </c>
      <c r="G427" s="515"/>
      <c r="H427" s="100"/>
      <c r="I427" s="243"/>
      <c r="J427" s="243"/>
    </row>
    <row r="428" spans="1:10" s="79" customFormat="1" ht="25.5">
      <c r="A428" s="89"/>
      <c r="B428" s="164"/>
      <c r="C428" s="324"/>
      <c r="D428" s="543"/>
      <c r="E428" s="216" t="s">
        <v>44</v>
      </c>
      <c r="F428" s="514">
        <f>F429</f>
        <v>273035</v>
      </c>
      <c r="G428" s="515"/>
      <c r="H428" s="100"/>
    </row>
    <row r="429" spans="1:10" s="72" customFormat="1" ht="38.25">
      <c r="A429" s="89"/>
      <c r="B429" s="161"/>
      <c r="C429" s="324"/>
      <c r="D429" s="543"/>
      <c r="E429" s="216" t="s">
        <v>241</v>
      </c>
      <c r="F429" s="514">
        <v>273035</v>
      </c>
      <c r="G429" s="515"/>
      <c r="H429" s="100"/>
    </row>
    <row r="430" spans="1:10" s="72" customFormat="1">
      <c r="A430" s="89"/>
      <c r="B430" s="161"/>
      <c r="C430" s="324"/>
      <c r="D430" s="543"/>
      <c r="E430" s="216" t="s">
        <v>3</v>
      </c>
      <c r="F430" s="514">
        <f>F431</f>
        <v>12975630</v>
      </c>
      <c r="G430" s="515">
        <f>G431</f>
        <v>16903</v>
      </c>
      <c r="H430" s="100"/>
    </row>
    <row r="431" spans="1:10" s="72" customFormat="1">
      <c r="A431" s="89"/>
      <c r="B431" s="161"/>
      <c r="C431" s="324"/>
      <c r="D431" s="543"/>
      <c r="E431" s="216" t="s">
        <v>20</v>
      </c>
      <c r="F431" s="514">
        <v>12975630</v>
      </c>
      <c r="G431" s="515">
        <v>16903</v>
      </c>
      <c r="H431" s="100"/>
    </row>
    <row r="432" spans="1:10" s="72" customFormat="1">
      <c r="A432" s="89"/>
      <c r="B432" s="245" t="s">
        <v>239</v>
      </c>
      <c r="C432" s="322"/>
      <c r="D432" s="246"/>
      <c r="E432" s="245" t="s">
        <v>239</v>
      </c>
      <c r="F432" s="514"/>
      <c r="G432" s="515"/>
      <c r="H432" s="100"/>
    </row>
    <row r="433" spans="1:8" s="72" customFormat="1" ht="25.5">
      <c r="A433" s="89"/>
      <c r="B433" s="537" t="s">
        <v>412</v>
      </c>
      <c r="C433" s="514">
        <v>147501</v>
      </c>
      <c r="D433" s="515">
        <v>135723</v>
      </c>
      <c r="E433" s="245" t="s">
        <v>4</v>
      </c>
      <c r="F433" s="314">
        <f>F434+F435</f>
        <v>282910130</v>
      </c>
      <c r="G433" s="513">
        <f>G434+G435</f>
        <v>135723</v>
      </c>
      <c r="H433" s="100"/>
    </row>
    <row r="434" spans="1:8" s="72" customFormat="1">
      <c r="A434" s="70"/>
      <c r="B434" s="161"/>
      <c r="C434" s="324"/>
      <c r="D434" s="543"/>
      <c r="E434" s="216" t="s">
        <v>33</v>
      </c>
      <c r="F434" s="514">
        <v>6498489</v>
      </c>
      <c r="G434" s="515"/>
      <c r="H434" s="100"/>
    </row>
    <row r="435" spans="1:8" s="72" customFormat="1">
      <c r="A435" s="70"/>
      <c r="B435" s="161"/>
      <c r="C435" s="324"/>
      <c r="D435" s="543"/>
      <c r="E435" s="216" t="s">
        <v>10</v>
      </c>
      <c r="F435" s="514">
        <f>F436</f>
        <v>276411641</v>
      </c>
      <c r="G435" s="515">
        <f>G436</f>
        <v>135723</v>
      </c>
      <c r="H435" s="100"/>
    </row>
    <row r="436" spans="1:8" s="72" customFormat="1">
      <c r="A436" s="70"/>
      <c r="B436" s="161"/>
      <c r="C436" s="324"/>
      <c r="D436" s="543"/>
      <c r="E436" s="216" t="s">
        <v>11</v>
      </c>
      <c r="F436" s="514">
        <v>276411641</v>
      </c>
      <c r="G436" s="515">
        <v>135723</v>
      </c>
      <c r="H436" s="100"/>
    </row>
    <row r="437" spans="1:8" s="72" customFormat="1">
      <c r="A437" s="70"/>
      <c r="B437" s="161"/>
      <c r="C437" s="324"/>
      <c r="D437" s="543"/>
      <c r="E437" s="245" t="s">
        <v>28</v>
      </c>
      <c r="F437" s="314">
        <f>F438+F451</f>
        <v>282910130</v>
      </c>
      <c r="G437" s="513">
        <f>G438+G451</f>
        <v>135723</v>
      </c>
      <c r="H437" s="100"/>
    </row>
    <row r="438" spans="1:8" s="72" customFormat="1">
      <c r="A438" s="70"/>
      <c r="B438" s="161"/>
      <c r="C438" s="324"/>
      <c r="D438" s="543"/>
      <c r="E438" s="216" t="s">
        <v>2</v>
      </c>
      <c r="F438" s="514">
        <f>F439+F443+F446+F448</f>
        <v>262854006</v>
      </c>
      <c r="G438" s="515">
        <f>G439+G443+G446+G448</f>
        <v>135420</v>
      </c>
      <c r="H438" s="100"/>
    </row>
    <row r="439" spans="1:8" s="72" customFormat="1">
      <c r="A439" s="70"/>
      <c r="B439" s="161"/>
      <c r="C439" s="324"/>
      <c r="D439" s="543"/>
      <c r="E439" s="216" t="s">
        <v>12</v>
      </c>
      <c r="F439" s="514">
        <f>F440+F442</f>
        <v>261343943</v>
      </c>
      <c r="G439" s="515">
        <f>G440+G442</f>
        <v>135420</v>
      </c>
      <c r="H439" s="100"/>
    </row>
    <row r="440" spans="1:8" s="72" customFormat="1">
      <c r="A440" s="70"/>
      <c r="B440" s="161"/>
      <c r="C440" s="324"/>
      <c r="D440" s="543"/>
      <c r="E440" s="216" t="s">
        <v>34</v>
      </c>
      <c r="F440" s="514">
        <v>176867428</v>
      </c>
      <c r="G440" s="515">
        <v>127443</v>
      </c>
      <c r="H440" s="100"/>
    </row>
    <row r="441" spans="1:8" s="72" customFormat="1">
      <c r="A441" s="70"/>
      <c r="B441" s="161"/>
      <c r="C441" s="324"/>
      <c r="D441" s="543"/>
      <c r="E441" s="216" t="s">
        <v>32</v>
      </c>
      <c r="F441" s="514">
        <v>133754280</v>
      </c>
      <c r="G441" s="515">
        <v>99179</v>
      </c>
      <c r="H441" s="100"/>
    </row>
    <row r="442" spans="1:8" s="72" customFormat="1">
      <c r="A442" s="70"/>
      <c r="B442" s="161"/>
      <c r="C442" s="324"/>
      <c r="D442" s="543"/>
      <c r="E442" s="216" t="s">
        <v>15</v>
      </c>
      <c r="F442" s="514">
        <v>84476515</v>
      </c>
      <c r="G442" s="515">
        <v>7977</v>
      </c>
      <c r="H442" s="100"/>
    </row>
    <row r="443" spans="1:8" s="72" customFormat="1">
      <c r="A443" s="70"/>
      <c r="B443" s="161"/>
      <c r="C443" s="324"/>
      <c r="D443" s="543"/>
      <c r="E443" s="216" t="s">
        <v>16</v>
      </c>
      <c r="F443" s="514">
        <f>F444+F445</f>
        <v>1120526</v>
      </c>
      <c r="G443" s="515"/>
      <c r="H443" s="100"/>
    </row>
    <row r="444" spans="1:8" s="72" customFormat="1">
      <c r="A444" s="70"/>
      <c r="B444" s="161"/>
      <c r="C444" s="324"/>
      <c r="D444" s="543"/>
      <c r="E444" s="216" t="s">
        <v>17</v>
      </c>
      <c r="F444" s="514">
        <v>860352</v>
      </c>
      <c r="G444" s="515"/>
      <c r="H444" s="100"/>
    </row>
    <row r="445" spans="1:8" s="72" customFormat="1">
      <c r="A445" s="70"/>
      <c r="B445" s="245"/>
      <c r="C445" s="322"/>
      <c r="D445" s="246"/>
      <c r="E445" s="216" t="s">
        <v>75</v>
      </c>
      <c r="F445" s="514">
        <v>260174</v>
      </c>
      <c r="G445" s="515"/>
      <c r="H445" s="100"/>
    </row>
    <row r="446" spans="1:8" s="72" customFormat="1" ht="25.5">
      <c r="A446" s="70"/>
      <c r="B446" s="537"/>
      <c r="C446" s="514"/>
      <c r="D446" s="538"/>
      <c r="E446" s="216" t="s">
        <v>43</v>
      </c>
      <c r="F446" s="514">
        <f>F447</f>
        <v>98337</v>
      </c>
      <c r="G446" s="515"/>
      <c r="H446" s="100"/>
    </row>
    <row r="447" spans="1:8" s="72" customFormat="1">
      <c r="A447" s="70"/>
      <c r="B447" s="464"/>
      <c r="C447" s="542"/>
      <c r="D447" s="134"/>
      <c r="E447" s="216" t="s">
        <v>35</v>
      </c>
      <c r="F447" s="514">
        <v>98337</v>
      </c>
      <c r="G447" s="515"/>
      <c r="H447" s="100"/>
    </row>
    <row r="448" spans="1:8" s="72" customFormat="1">
      <c r="A448" s="70"/>
      <c r="B448" s="323"/>
      <c r="C448" s="324"/>
      <c r="D448" s="134"/>
      <c r="E448" s="216" t="s">
        <v>19</v>
      </c>
      <c r="F448" s="514">
        <f>F449</f>
        <v>291200</v>
      </c>
      <c r="G448" s="515"/>
      <c r="H448" s="100"/>
    </row>
    <row r="449" spans="1:8" s="72" customFormat="1" ht="25.5">
      <c r="A449" s="70"/>
      <c r="B449" s="160"/>
      <c r="C449" s="325"/>
      <c r="D449" s="135"/>
      <c r="E449" s="216" t="s">
        <v>44</v>
      </c>
      <c r="F449" s="514">
        <f>F450</f>
        <v>291200</v>
      </c>
      <c r="G449" s="515"/>
      <c r="H449" s="100"/>
    </row>
    <row r="450" spans="1:8" s="72" customFormat="1" ht="38.25">
      <c r="A450" s="70"/>
      <c r="B450" s="161"/>
      <c r="C450" s="324"/>
      <c r="D450" s="134"/>
      <c r="E450" s="216" t="s">
        <v>241</v>
      </c>
      <c r="F450" s="514">
        <v>291200</v>
      </c>
      <c r="G450" s="515"/>
      <c r="H450" s="100"/>
    </row>
    <row r="451" spans="1:8" s="72" customFormat="1">
      <c r="A451" s="70"/>
      <c r="B451" s="163"/>
      <c r="C451" s="324"/>
      <c r="D451" s="134"/>
      <c r="E451" s="216" t="s">
        <v>3</v>
      </c>
      <c r="F451" s="514">
        <f>F452</f>
        <v>20056124</v>
      </c>
      <c r="G451" s="515">
        <f>G452</f>
        <v>303</v>
      </c>
      <c r="H451" s="100"/>
    </row>
    <row r="452" spans="1:8" s="72" customFormat="1">
      <c r="A452" s="70"/>
      <c r="B452" s="162"/>
      <c r="C452" s="324"/>
      <c r="D452" s="134"/>
      <c r="E452" s="216" t="s">
        <v>20</v>
      </c>
      <c r="F452" s="514">
        <v>20056124</v>
      </c>
      <c r="G452" s="515">
        <v>303</v>
      </c>
      <c r="H452" s="100"/>
    </row>
    <row r="453" spans="1:8" s="72" customFormat="1">
      <c r="A453" s="70"/>
      <c r="B453" s="245" t="s">
        <v>371</v>
      </c>
      <c r="C453" s="322"/>
      <c r="D453" s="246"/>
      <c r="E453" s="245" t="s">
        <v>371</v>
      </c>
      <c r="F453" s="514"/>
      <c r="G453" s="515"/>
      <c r="H453" s="100"/>
    </row>
    <row r="454" spans="1:8" s="72" customFormat="1" ht="25.5">
      <c r="A454" s="70"/>
      <c r="B454" s="537" t="s">
        <v>412</v>
      </c>
      <c r="C454" s="514">
        <v>147501</v>
      </c>
      <c r="D454" s="515">
        <v>135723</v>
      </c>
      <c r="E454" s="245" t="s">
        <v>4</v>
      </c>
      <c r="F454" s="314">
        <f>F455+F456</f>
        <v>278449696</v>
      </c>
      <c r="G454" s="513">
        <f>G455+G456</f>
        <v>135723</v>
      </c>
      <c r="H454" s="100"/>
    </row>
    <row r="455" spans="1:8" s="72" customFormat="1">
      <c r="A455" s="70"/>
      <c r="B455" s="161"/>
      <c r="C455" s="324"/>
      <c r="D455" s="543"/>
      <c r="E455" s="216" t="s">
        <v>33</v>
      </c>
      <c r="F455" s="514">
        <v>6480340</v>
      </c>
      <c r="G455" s="515"/>
      <c r="H455" s="100"/>
    </row>
    <row r="456" spans="1:8" s="72" customFormat="1">
      <c r="A456" s="70"/>
      <c r="B456" s="161"/>
      <c r="C456" s="324"/>
      <c r="D456" s="543"/>
      <c r="E456" s="216" t="s">
        <v>10</v>
      </c>
      <c r="F456" s="514">
        <f>F457</f>
        <v>271969356</v>
      </c>
      <c r="G456" s="515">
        <f>G457</f>
        <v>135723</v>
      </c>
      <c r="H456" s="100"/>
    </row>
    <row r="457" spans="1:8" s="72" customFormat="1">
      <c r="A457" s="70"/>
      <c r="B457" s="161"/>
      <c r="C457" s="324"/>
      <c r="D457" s="543"/>
      <c r="E457" s="216" t="s">
        <v>11</v>
      </c>
      <c r="F457" s="514">
        <v>271969356</v>
      </c>
      <c r="G457" s="515">
        <v>135723</v>
      </c>
      <c r="H457" s="100"/>
    </row>
    <row r="458" spans="1:8" s="72" customFormat="1">
      <c r="A458" s="70"/>
      <c r="B458" s="161"/>
      <c r="C458" s="324"/>
      <c r="D458" s="543"/>
      <c r="E458" s="245" t="s">
        <v>28</v>
      </c>
      <c r="F458" s="314">
        <f>F459+F472</f>
        <v>278449696</v>
      </c>
      <c r="G458" s="513">
        <f>G459+G472</f>
        <v>135723</v>
      </c>
      <c r="H458" s="100"/>
    </row>
    <row r="459" spans="1:8" s="72" customFormat="1">
      <c r="A459" s="70"/>
      <c r="B459" s="161"/>
      <c r="C459" s="324"/>
      <c r="D459" s="543"/>
      <c r="E459" s="216" t="s">
        <v>2</v>
      </c>
      <c r="F459" s="514">
        <f>F460+F464+F467+F469</f>
        <v>252710532</v>
      </c>
      <c r="G459" s="515">
        <f>G460+G464+G467+G469</f>
        <v>135420</v>
      </c>
      <c r="H459" s="100"/>
    </row>
    <row r="460" spans="1:8" s="72" customFormat="1">
      <c r="A460" s="70"/>
      <c r="B460" s="161"/>
      <c r="C460" s="324"/>
      <c r="D460" s="543"/>
      <c r="E460" s="216" t="s">
        <v>12</v>
      </c>
      <c r="F460" s="514">
        <f>F461+F463</f>
        <v>251328625</v>
      </c>
      <c r="G460" s="515">
        <f>G461+G463</f>
        <v>135420</v>
      </c>
      <c r="H460" s="100"/>
    </row>
    <row r="461" spans="1:8" s="72" customFormat="1">
      <c r="A461" s="70"/>
      <c r="B461" s="161"/>
      <c r="C461" s="324"/>
      <c r="D461" s="543"/>
      <c r="E461" s="216" t="s">
        <v>34</v>
      </c>
      <c r="F461" s="514">
        <v>176867428</v>
      </c>
      <c r="G461" s="515">
        <v>127443</v>
      </c>
      <c r="H461" s="100"/>
    </row>
    <row r="462" spans="1:8" s="72" customFormat="1">
      <c r="A462" s="70"/>
      <c r="B462" s="161"/>
      <c r="C462" s="324"/>
      <c r="D462" s="543"/>
      <c r="E462" s="216" t="s">
        <v>32</v>
      </c>
      <c r="F462" s="514">
        <v>133754280</v>
      </c>
      <c r="G462" s="515">
        <v>99179</v>
      </c>
      <c r="H462" s="100"/>
    </row>
    <row r="463" spans="1:8" s="72" customFormat="1">
      <c r="A463" s="70"/>
      <c r="B463" s="161"/>
      <c r="C463" s="324"/>
      <c r="D463" s="543"/>
      <c r="E463" s="216" t="s">
        <v>15</v>
      </c>
      <c r="F463" s="514">
        <v>74461197</v>
      </c>
      <c r="G463" s="515">
        <v>7977</v>
      </c>
      <c r="H463" s="100"/>
    </row>
    <row r="464" spans="1:8" s="72" customFormat="1">
      <c r="A464" s="70"/>
      <c r="B464" s="161"/>
      <c r="C464" s="324"/>
      <c r="D464" s="543"/>
      <c r="E464" s="216" t="s">
        <v>16</v>
      </c>
      <c r="F464" s="514">
        <f>F465+F466</f>
        <v>1090718</v>
      </c>
      <c r="G464" s="515"/>
      <c r="H464" s="100"/>
    </row>
    <row r="465" spans="1:8" s="72" customFormat="1">
      <c r="A465" s="70"/>
      <c r="B465" s="161"/>
      <c r="C465" s="324"/>
      <c r="D465" s="543"/>
      <c r="E465" s="216" t="s">
        <v>17</v>
      </c>
      <c r="F465" s="514">
        <v>830544</v>
      </c>
      <c r="G465" s="515"/>
      <c r="H465" s="100"/>
    </row>
    <row r="466" spans="1:8" s="72" customFormat="1">
      <c r="A466" s="70"/>
      <c r="B466" s="245"/>
      <c r="C466" s="322"/>
      <c r="D466" s="246"/>
      <c r="E466" s="216" t="s">
        <v>75</v>
      </c>
      <c r="F466" s="514">
        <v>260174</v>
      </c>
      <c r="G466" s="515"/>
      <c r="H466" s="100"/>
    </row>
    <row r="467" spans="1:8" s="72" customFormat="1" ht="25.5">
      <c r="A467" s="70"/>
      <c r="B467" s="537"/>
      <c r="C467" s="514"/>
      <c r="D467" s="538"/>
      <c r="E467" s="216" t="s">
        <v>43</v>
      </c>
      <c r="F467" s="514">
        <f>F468</f>
        <v>98337</v>
      </c>
      <c r="G467" s="515"/>
      <c r="H467" s="100"/>
    </row>
    <row r="468" spans="1:8" s="72" customFormat="1">
      <c r="A468" s="70"/>
      <c r="B468" s="464"/>
      <c r="C468" s="542"/>
      <c r="D468" s="134"/>
      <c r="E468" s="216" t="s">
        <v>35</v>
      </c>
      <c r="F468" s="514">
        <v>98337</v>
      </c>
      <c r="G468" s="515"/>
      <c r="H468" s="100"/>
    </row>
    <row r="469" spans="1:8" s="72" customFormat="1">
      <c r="A469" s="70"/>
      <c r="B469" s="323"/>
      <c r="C469" s="324"/>
      <c r="D469" s="134"/>
      <c r="E469" s="216" t="s">
        <v>19</v>
      </c>
      <c r="F469" s="514">
        <f>F470</f>
        <v>192852</v>
      </c>
      <c r="G469" s="515"/>
      <c r="H469" s="100"/>
    </row>
    <row r="470" spans="1:8" s="72" customFormat="1" ht="25.5">
      <c r="A470" s="70"/>
      <c r="B470" s="160"/>
      <c r="C470" s="325"/>
      <c r="D470" s="135"/>
      <c r="E470" s="216" t="s">
        <v>44</v>
      </c>
      <c r="F470" s="514">
        <f>F471</f>
        <v>192852</v>
      </c>
      <c r="G470" s="515"/>
      <c r="H470" s="100"/>
    </row>
    <row r="471" spans="1:8" s="72" customFormat="1" ht="38.25">
      <c r="A471" s="70"/>
      <c r="B471" s="161"/>
      <c r="C471" s="324"/>
      <c r="D471" s="134"/>
      <c r="E471" s="216" t="s">
        <v>241</v>
      </c>
      <c r="F471" s="514">
        <v>192852</v>
      </c>
      <c r="G471" s="515"/>
      <c r="H471" s="100"/>
    </row>
    <row r="472" spans="1:8" s="72" customFormat="1">
      <c r="A472" s="70"/>
      <c r="B472" s="163"/>
      <c r="C472" s="324"/>
      <c r="D472" s="134"/>
      <c r="E472" s="216" t="s">
        <v>3</v>
      </c>
      <c r="F472" s="514">
        <f>F473</f>
        <v>25739164</v>
      </c>
      <c r="G472" s="515">
        <f>G473</f>
        <v>303</v>
      </c>
      <c r="H472" s="100"/>
    </row>
    <row r="473" spans="1:8" s="72" customFormat="1" ht="13.5" thickBot="1">
      <c r="A473" s="70"/>
      <c r="B473" s="162"/>
      <c r="C473" s="324"/>
      <c r="D473" s="134"/>
      <c r="E473" s="216" t="s">
        <v>20</v>
      </c>
      <c r="F473" s="514">
        <v>25739164</v>
      </c>
      <c r="G473" s="515">
        <v>303</v>
      </c>
      <c r="H473" s="100"/>
    </row>
    <row r="474" spans="1:8" s="72" customFormat="1" ht="66.75" customHeight="1" thickBot="1">
      <c r="A474" s="70"/>
      <c r="B474" s="1382" t="s">
        <v>418</v>
      </c>
      <c r="C474" s="1383"/>
      <c r="D474" s="1383"/>
      <c r="E474" s="1383"/>
      <c r="F474" s="1383"/>
      <c r="G474" s="1384"/>
      <c r="H474" s="177"/>
    </row>
    <row r="475" spans="1:8" s="72" customFormat="1">
      <c r="A475" s="70"/>
      <c r="B475" s="194"/>
      <c r="C475" s="194"/>
      <c r="D475" s="194"/>
      <c r="E475" s="194"/>
      <c r="F475" s="194"/>
      <c r="G475" s="194"/>
      <c r="H475" s="100"/>
    </row>
    <row r="476" spans="1:8" s="72" customFormat="1" ht="13.5" thickBot="1">
      <c r="A476" s="276">
        <f>A377+1</f>
        <v>13</v>
      </c>
      <c r="B476" s="106" t="s">
        <v>374</v>
      </c>
      <c r="C476" s="503"/>
      <c r="D476" s="503"/>
      <c r="E476" s="503"/>
      <c r="F476" s="503"/>
      <c r="G476" s="503"/>
      <c r="H476" s="100"/>
    </row>
    <row r="477" spans="1:8" s="72" customFormat="1" ht="13.5">
      <c r="A477" s="70"/>
      <c r="B477" s="244" t="s">
        <v>51</v>
      </c>
      <c r="C477" s="518"/>
      <c r="D477" s="531"/>
      <c r="E477" s="244" t="s">
        <v>270</v>
      </c>
      <c r="F477" s="504"/>
      <c r="G477" s="532"/>
      <c r="H477" s="100" t="s">
        <v>31</v>
      </c>
    </row>
    <row r="478" spans="1:8" s="72" customFormat="1">
      <c r="A478" s="70"/>
      <c r="B478" s="102" t="s">
        <v>22</v>
      </c>
      <c r="C478" s="533"/>
      <c r="D478" s="534"/>
      <c r="E478" s="102" t="s">
        <v>22</v>
      </c>
      <c r="F478" s="535"/>
      <c r="G478" s="536"/>
      <c r="H478" s="100"/>
    </row>
    <row r="479" spans="1:8" s="72" customFormat="1">
      <c r="A479" s="70"/>
      <c r="B479" s="1221" t="s">
        <v>389</v>
      </c>
      <c r="C479" s="1222"/>
      <c r="D479" s="1223"/>
      <c r="E479" s="1221" t="s">
        <v>390</v>
      </c>
      <c r="F479" s="1222"/>
      <c r="G479" s="1223"/>
      <c r="H479" s="100"/>
    </row>
    <row r="480" spans="1:8" s="72" customFormat="1">
      <c r="A480" s="70"/>
      <c r="B480" s="245" t="s">
        <v>4</v>
      </c>
      <c r="C480" s="314">
        <f>C481+C482</f>
        <v>42398605</v>
      </c>
      <c r="D480" s="789">
        <f>D481+D482</f>
        <v>-2492</v>
      </c>
      <c r="E480" s="245" t="s">
        <v>4</v>
      </c>
      <c r="F480" s="314">
        <f>F481</f>
        <v>1490666</v>
      </c>
      <c r="G480" s="513">
        <f>G481</f>
        <v>2492</v>
      </c>
      <c r="H480" s="100"/>
    </row>
    <row r="481" spans="1:8" s="72" customFormat="1">
      <c r="A481" s="70"/>
      <c r="B481" s="216" t="s">
        <v>33</v>
      </c>
      <c r="C481" s="514">
        <v>711436</v>
      </c>
      <c r="D481" s="788"/>
      <c r="E481" s="216" t="s">
        <v>10</v>
      </c>
      <c r="F481" s="514">
        <f>F482</f>
        <v>1490666</v>
      </c>
      <c r="G481" s="515">
        <f>G482</f>
        <v>2492</v>
      </c>
      <c r="H481" s="100"/>
    </row>
    <row r="482" spans="1:8" s="72" customFormat="1">
      <c r="A482" s="70"/>
      <c r="B482" s="216" t="s">
        <v>10</v>
      </c>
      <c r="C482" s="514">
        <f>C483</f>
        <v>41687169</v>
      </c>
      <c r="D482" s="788">
        <f>D483</f>
        <v>-2492</v>
      </c>
      <c r="E482" s="216" t="s">
        <v>11</v>
      </c>
      <c r="F482" s="514">
        <v>1490666</v>
      </c>
      <c r="G482" s="515">
        <v>2492</v>
      </c>
      <c r="H482" s="100"/>
    </row>
    <row r="483" spans="1:8" s="72" customFormat="1">
      <c r="A483" s="70"/>
      <c r="B483" s="216" t="s">
        <v>11</v>
      </c>
      <c r="C483" s="514">
        <v>41687169</v>
      </c>
      <c r="D483" s="788">
        <v>-2492</v>
      </c>
      <c r="E483" s="245" t="s">
        <v>28</v>
      </c>
      <c r="F483" s="314">
        <f>F484+F489</f>
        <v>1490666</v>
      </c>
      <c r="G483" s="513">
        <f>G484+G489</f>
        <v>2492</v>
      </c>
      <c r="H483" s="100"/>
    </row>
    <row r="484" spans="1:8" s="72" customFormat="1">
      <c r="A484" s="70"/>
      <c r="B484" s="245" t="s">
        <v>28</v>
      </c>
      <c r="C484" s="314">
        <f>C485+C490</f>
        <v>42398605</v>
      </c>
      <c r="D484" s="790">
        <f>D485+D490</f>
        <v>-2492</v>
      </c>
      <c r="E484" s="216" t="s">
        <v>2</v>
      </c>
      <c r="F484" s="310">
        <f>F485</f>
        <v>934424</v>
      </c>
      <c r="G484" s="515">
        <f>G485</f>
        <v>2492</v>
      </c>
      <c r="H484" s="100"/>
    </row>
    <row r="485" spans="1:8" s="72" customFormat="1">
      <c r="A485" s="70"/>
      <c r="B485" s="216" t="s">
        <v>2</v>
      </c>
      <c r="C485" s="310">
        <f>C486</f>
        <v>41596387</v>
      </c>
      <c r="D485" s="791">
        <f>D486</f>
        <v>-2492</v>
      </c>
      <c r="E485" s="216" t="s">
        <v>12</v>
      </c>
      <c r="F485" s="514">
        <f>F486+F488</f>
        <v>934424</v>
      </c>
      <c r="G485" s="515">
        <f>G486+G490</f>
        <v>2492</v>
      </c>
      <c r="H485" s="100"/>
    </row>
    <row r="486" spans="1:8" s="72" customFormat="1">
      <c r="A486" s="70"/>
      <c r="B486" s="216" t="s">
        <v>12</v>
      </c>
      <c r="C486" s="514">
        <f>C487+C489</f>
        <v>41596387</v>
      </c>
      <c r="D486" s="792">
        <f>D487+D489</f>
        <v>-2492</v>
      </c>
      <c r="E486" s="216" t="s">
        <v>34</v>
      </c>
      <c r="F486" s="514">
        <v>156641</v>
      </c>
      <c r="G486" s="515">
        <v>2492</v>
      </c>
      <c r="H486" s="100"/>
    </row>
    <row r="487" spans="1:8" s="72" customFormat="1">
      <c r="A487" s="70"/>
      <c r="B487" s="216" t="s">
        <v>34</v>
      </c>
      <c r="C487" s="514">
        <v>31681426</v>
      </c>
      <c r="D487" s="788">
        <v>-2492</v>
      </c>
      <c r="E487" s="216" t="s">
        <v>32</v>
      </c>
      <c r="F487" s="514">
        <v>126759</v>
      </c>
      <c r="G487" s="515">
        <v>2016</v>
      </c>
      <c r="H487" s="100"/>
    </row>
    <row r="488" spans="1:8" s="72" customFormat="1">
      <c r="A488" s="70"/>
      <c r="B488" s="216" t="s">
        <v>32</v>
      </c>
      <c r="C488" s="514">
        <v>24472066</v>
      </c>
      <c r="D488" s="788">
        <v>-2016</v>
      </c>
      <c r="E488" s="216" t="s">
        <v>15</v>
      </c>
      <c r="F488" s="514">
        <v>777783</v>
      </c>
      <c r="G488" s="515"/>
      <c r="H488" s="100"/>
    </row>
    <row r="489" spans="1:8" s="72" customFormat="1">
      <c r="A489" s="70"/>
      <c r="B489" s="216" t="s">
        <v>15</v>
      </c>
      <c r="C489" s="793">
        <v>9914961</v>
      </c>
      <c r="D489" s="544"/>
      <c r="E489" s="216" t="s">
        <v>3</v>
      </c>
      <c r="F489" s="514">
        <f>F490</f>
        <v>556242</v>
      </c>
      <c r="G489" s="515"/>
      <c r="H489" s="177"/>
    </row>
    <row r="490" spans="1:8" s="72" customFormat="1">
      <c r="A490" s="70"/>
      <c r="B490" s="216" t="s">
        <v>3</v>
      </c>
      <c r="C490" s="793">
        <f>C491</f>
        <v>802218</v>
      </c>
      <c r="D490" s="544"/>
      <c r="E490" s="216" t="s">
        <v>20</v>
      </c>
      <c r="F490" s="514">
        <v>556242</v>
      </c>
      <c r="G490" s="515"/>
      <c r="H490" s="177"/>
    </row>
    <row r="491" spans="1:8" s="72" customFormat="1" ht="13.5" thickBot="1">
      <c r="A491" s="70"/>
      <c r="B491" s="216" t="s">
        <v>20</v>
      </c>
      <c r="C491" s="794">
        <v>802218</v>
      </c>
      <c r="D491" s="544"/>
      <c r="E491" s="216"/>
      <c r="F491" s="514"/>
      <c r="G491" s="515"/>
      <c r="H491" s="177"/>
    </row>
    <row r="492" spans="1:8" s="72" customFormat="1" ht="42" customHeight="1" thickBot="1">
      <c r="A492" s="70"/>
      <c r="B492" s="1402" t="s">
        <v>419</v>
      </c>
      <c r="C492" s="1405"/>
      <c r="D492" s="1405"/>
      <c r="E492" s="1405"/>
      <c r="F492" s="1405"/>
      <c r="G492" s="1404"/>
      <c r="H492" s="100"/>
    </row>
    <row r="493" spans="1:8" s="72" customFormat="1">
      <c r="A493" s="70"/>
      <c r="B493" s="105"/>
      <c r="C493" s="105"/>
      <c r="D493" s="105"/>
      <c r="E493" s="105"/>
      <c r="F493" s="105"/>
      <c r="G493" s="105"/>
      <c r="H493" s="100"/>
    </row>
    <row r="494" spans="1:8" s="72" customFormat="1" ht="13.5" thickBot="1">
      <c r="A494" s="70">
        <f>A476</f>
        <v>13</v>
      </c>
      <c r="B494" s="106" t="s">
        <v>373</v>
      </c>
      <c r="C494" s="278"/>
      <c r="D494" s="278"/>
      <c r="E494" s="278"/>
      <c r="F494" s="278"/>
      <c r="G494" s="278"/>
      <c r="H494" s="100"/>
    </row>
    <row r="495" spans="1:8" s="72" customFormat="1" ht="13.5">
      <c r="A495" s="70"/>
      <c r="B495" s="795" t="s">
        <v>51</v>
      </c>
      <c r="C495" s="518"/>
      <c r="D495" s="531"/>
      <c r="E495" s="539" t="s">
        <v>270</v>
      </c>
      <c r="F495" s="157"/>
      <c r="G495" s="158"/>
      <c r="H495" s="100" t="s">
        <v>31</v>
      </c>
    </row>
    <row r="496" spans="1:8" s="72" customFormat="1">
      <c r="A496" s="70"/>
      <c r="B496" s="128" t="s">
        <v>67</v>
      </c>
      <c r="C496" s="533"/>
      <c r="D496" s="534"/>
      <c r="E496" s="540" t="s">
        <v>67</v>
      </c>
      <c r="F496" s="295"/>
      <c r="G496" s="153"/>
      <c r="H496" s="100"/>
    </row>
    <row r="497" spans="1:8" s="72" customFormat="1">
      <c r="A497" s="70"/>
      <c r="B497" s="320" t="s">
        <v>68</v>
      </c>
      <c r="C497" s="514"/>
      <c r="D497" s="538"/>
      <c r="E497" s="541" t="s">
        <v>68</v>
      </c>
      <c r="F497" s="321"/>
      <c r="G497" s="169"/>
      <c r="H497" s="100"/>
    </row>
    <row r="498" spans="1:8" s="72" customFormat="1">
      <c r="A498" s="70"/>
      <c r="B498" s="245" t="s">
        <v>73</v>
      </c>
      <c r="C498" s="296"/>
      <c r="D498" s="153"/>
      <c r="E498" s="245" t="s">
        <v>73</v>
      </c>
      <c r="F498" s="296"/>
      <c r="G498" s="153"/>
      <c r="H498" s="100"/>
    </row>
    <row r="499" spans="1:8" s="72" customFormat="1">
      <c r="A499" s="70"/>
      <c r="B499" s="245" t="s">
        <v>4</v>
      </c>
      <c r="C499" s="314">
        <f>C500+C501</f>
        <v>177296337</v>
      </c>
      <c r="D499" s="314">
        <f>D500+D501</f>
        <v>-2492</v>
      </c>
      <c r="E499" s="245" t="s">
        <v>4</v>
      </c>
      <c r="F499" s="314">
        <f>F500+F501+F505</f>
        <v>279164443</v>
      </c>
      <c r="G499" s="513">
        <f>G500+G505</f>
        <v>2492</v>
      </c>
      <c r="H499" s="100"/>
    </row>
    <row r="500" spans="1:8" s="72" customFormat="1">
      <c r="A500" s="70"/>
      <c r="B500" s="216" t="s">
        <v>33</v>
      </c>
      <c r="C500" s="514">
        <v>17363188</v>
      </c>
      <c r="D500" s="515"/>
      <c r="E500" s="216" t="s">
        <v>33</v>
      </c>
      <c r="F500" s="514">
        <v>6521690</v>
      </c>
      <c r="G500" s="515"/>
      <c r="H500" s="100"/>
    </row>
    <row r="501" spans="1:8" s="72" customFormat="1">
      <c r="A501" s="70"/>
      <c r="B501" s="216" t="s">
        <v>10</v>
      </c>
      <c r="C501" s="514">
        <f>C502</f>
        <v>159933149</v>
      </c>
      <c r="D501" s="515">
        <f>D502</f>
        <v>-2492</v>
      </c>
      <c r="E501" s="216" t="s">
        <v>7</v>
      </c>
      <c r="F501" s="514">
        <f>F502</f>
        <v>20000</v>
      </c>
      <c r="G501" s="515"/>
      <c r="H501" s="100"/>
    </row>
    <row r="502" spans="1:8" s="72" customFormat="1" ht="25.5">
      <c r="A502" s="70"/>
      <c r="B502" s="216" t="s">
        <v>11</v>
      </c>
      <c r="C502" s="514">
        <v>159933149</v>
      </c>
      <c r="D502" s="788">
        <v>-2492</v>
      </c>
      <c r="E502" s="216" t="s">
        <v>242</v>
      </c>
      <c r="F502" s="514">
        <f>F503</f>
        <v>20000</v>
      </c>
      <c r="G502" s="515"/>
      <c r="H502" s="100"/>
    </row>
    <row r="503" spans="1:8" s="72" customFormat="1" ht="38.25">
      <c r="A503" s="70"/>
      <c r="B503" s="245" t="s">
        <v>28</v>
      </c>
      <c r="C503" s="314">
        <f>C504+C514</f>
        <v>177057140</v>
      </c>
      <c r="D503" s="314">
        <f>D504+D514</f>
        <v>-2492</v>
      </c>
      <c r="E503" s="216" t="s">
        <v>60</v>
      </c>
      <c r="F503" s="514">
        <f>F504</f>
        <v>20000</v>
      </c>
      <c r="G503" s="515"/>
      <c r="H503" s="100"/>
    </row>
    <row r="504" spans="1:8" s="72" customFormat="1" ht="51">
      <c r="A504" s="70"/>
      <c r="B504" s="216" t="s">
        <v>2</v>
      </c>
      <c r="C504" s="514">
        <f>C505+C509+C512</f>
        <v>172366303</v>
      </c>
      <c r="D504" s="514">
        <f>D505+D509+D512</f>
        <v>-2492</v>
      </c>
      <c r="E504" s="216" t="s">
        <v>273</v>
      </c>
      <c r="F504" s="514">
        <v>20000</v>
      </c>
      <c r="G504" s="515"/>
      <c r="H504" s="100"/>
    </row>
    <row r="505" spans="1:8" s="72" customFormat="1">
      <c r="A505" s="70"/>
      <c r="B505" s="216" t="s">
        <v>12</v>
      </c>
      <c r="C505" s="514">
        <f>C506+C508</f>
        <v>138853037</v>
      </c>
      <c r="D505" s="515">
        <f>D506+D508</f>
        <v>-2492</v>
      </c>
      <c r="E505" s="216" t="s">
        <v>10</v>
      </c>
      <c r="F505" s="514">
        <f>F506</f>
        <v>272622753</v>
      </c>
      <c r="G505" s="515">
        <f>G506</f>
        <v>2492</v>
      </c>
      <c r="H505" s="100"/>
    </row>
    <row r="506" spans="1:8" s="72" customFormat="1">
      <c r="A506" s="70"/>
      <c r="B506" s="216" t="s">
        <v>34</v>
      </c>
      <c r="C506" s="514">
        <v>92797551</v>
      </c>
      <c r="D506" s="788">
        <v>-2492</v>
      </c>
      <c r="E506" s="216" t="s">
        <v>11</v>
      </c>
      <c r="F506" s="514">
        <v>272622753</v>
      </c>
      <c r="G506" s="515">
        <v>2492</v>
      </c>
      <c r="H506" s="100"/>
    </row>
    <row r="507" spans="1:8" s="72" customFormat="1">
      <c r="A507" s="70"/>
      <c r="B507" s="216" t="s">
        <v>32</v>
      </c>
      <c r="C507" s="514">
        <v>72019889</v>
      </c>
      <c r="D507" s="788">
        <v>-2016</v>
      </c>
      <c r="E507" s="245" t="s">
        <v>28</v>
      </c>
      <c r="F507" s="314">
        <f>F508+F521</f>
        <v>279164443</v>
      </c>
      <c r="G507" s="513">
        <f>G508+G521</f>
        <v>2492</v>
      </c>
      <c r="H507" s="100"/>
    </row>
    <row r="508" spans="1:8" s="72" customFormat="1">
      <c r="A508" s="70"/>
      <c r="B508" s="216" t="s">
        <v>15</v>
      </c>
      <c r="C508" s="514">
        <v>46055486</v>
      </c>
      <c r="D508" s="515"/>
      <c r="E508" s="216" t="s">
        <v>2</v>
      </c>
      <c r="F508" s="514">
        <f>F509+F513+F516+F518</f>
        <v>266188813</v>
      </c>
      <c r="G508" s="515">
        <f>G509+G513+G516+G518</f>
        <v>2492</v>
      </c>
      <c r="H508" s="100"/>
    </row>
    <row r="509" spans="1:8" s="72" customFormat="1">
      <c r="A509" s="70"/>
      <c r="B509" s="216" t="s">
        <v>16</v>
      </c>
      <c r="C509" s="514">
        <f>C510+C511</f>
        <v>32913186</v>
      </c>
      <c r="D509" s="515"/>
      <c r="E509" s="216" t="s">
        <v>12</v>
      </c>
      <c r="F509" s="514">
        <f>F510+F512</f>
        <v>264667798</v>
      </c>
      <c r="G509" s="515">
        <f>G510+G512</f>
        <v>2492</v>
      </c>
      <c r="H509" s="100"/>
    </row>
    <row r="510" spans="1:8" s="72" customFormat="1">
      <c r="A510" s="70"/>
      <c r="B510" s="216" t="s">
        <v>17</v>
      </c>
      <c r="C510" s="514">
        <v>239787</v>
      </c>
      <c r="D510" s="515"/>
      <c r="E510" s="216" t="s">
        <v>34</v>
      </c>
      <c r="F510" s="514">
        <v>178123322</v>
      </c>
      <c r="G510" s="515">
        <v>2492</v>
      </c>
      <c r="H510" s="100"/>
    </row>
    <row r="511" spans="1:8" s="72" customFormat="1">
      <c r="A511" s="70"/>
      <c r="B511" s="216" t="s">
        <v>75</v>
      </c>
      <c r="C511" s="514">
        <v>32673399</v>
      </c>
      <c r="D511" s="515"/>
      <c r="E511" s="216" t="s">
        <v>32</v>
      </c>
      <c r="F511" s="514">
        <v>134721465</v>
      </c>
      <c r="G511" s="515">
        <v>2016</v>
      </c>
      <c r="H511" s="100"/>
    </row>
    <row r="512" spans="1:8" s="72" customFormat="1" ht="25.5">
      <c r="A512" s="70"/>
      <c r="B512" s="216" t="s">
        <v>43</v>
      </c>
      <c r="C512" s="514">
        <f>C513</f>
        <v>600080</v>
      </c>
      <c r="D512" s="515"/>
      <c r="E512" s="216" t="s">
        <v>15</v>
      </c>
      <c r="F512" s="514">
        <v>86544476</v>
      </c>
      <c r="G512" s="515"/>
      <c r="H512" s="100"/>
    </row>
    <row r="513" spans="1:8" s="72" customFormat="1">
      <c r="A513" s="70"/>
      <c r="B513" s="216" t="s">
        <v>35</v>
      </c>
      <c r="C513" s="514">
        <v>600080</v>
      </c>
      <c r="D513" s="515"/>
      <c r="E513" s="216" t="s">
        <v>16</v>
      </c>
      <c r="F513" s="514">
        <f>F514+F515</f>
        <v>1150335</v>
      </c>
      <c r="G513" s="515"/>
      <c r="H513" s="100"/>
    </row>
    <row r="514" spans="1:8" s="72" customFormat="1">
      <c r="A514" s="70"/>
      <c r="B514" s="216" t="s">
        <v>3</v>
      </c>
      <c r="C514" s="514">
        <f>C515</f>
        <v>4690837</v>
      </c>
      <c r="D514" s="515"/>
      <c r="E514" s="216" t="s">
        <v>17</v>
      </c>
      <c r="F514" s="514">
        <v>890160</v>
      </c>
      <c r="G514" s="515"/>
      <c r="H514" s="100"/>
    </row>
    <row r="515" spans="1:8" s="72" customFormat="1">
      <c r="A515" s="70"/>
      <c r="B515" s="216" t="s">
        <v>20</v>
      </c>
      <c r="C515" s="514">
        <v>4690837</v>
      </c>
      <c r="D515" s="515"/>
      <c r="E515" s="216" t="s">
        <v>75</v>
      </c>
      <c r="F515" s="514">
        <v>260175</v>
      </c>
      <c r="G515" s="515"/>
      <c r="H515" s="100"/>
    </row>
    <row r="516" spans="1:8" s="72" customFormat="1" ht="25.5">
      <c r="A516" s="70"/>
      <c r="B516" s="216" t="s">
        <v>21</v>
      </c>
      <c r="C516" s="514">
        <f>C499-C503</f>
        <v>239197</v>
      </c>
      <c r="D516" s="515"/>
      <c r="E516" s="216" t="s">
        <v>43</v>
      </c>
      <c r="F516" s="514">
        <f>F517</f>
        <v>97645</v>
      </c>
      <c r="G516" s="515"/>
      <c r="H516" s="100"/>
    </row>
    <row r="517" spans="1:8" s="72" customFormat="1">
      <c r="A517" s="70"/>
      <c r="B517" s="216" t="s">
        <v>23</v>
      </c>
      <c r="C517" s="514">
        <f>C518</f>
        <v>-239197</v>
      </c>
      <c r="D517" s="515"/>
      <c r="E517" s="216" t="s">
        <v>35</v>
      </c>
      <c r="F517" s="514">
        <v>97645</v>
      </c>
      <c r="G517" s="515"/>
      <c r="H517" s="100"/>
    </row>
    <row r="518" spans="1:8" s="72" customFormat="1">
      <c r="A518" s="70"/>
      <c r="B518" s="216" t="s">
        <v>24</v>
      </c>
      <c r="C518" s="514">
        <f>C519</f>
        <v>-239197</v>
      </c>
      <c r="D518" s="515"/>
      <c r="E518" s="216" t="s">
        <v>19</v>
      </c>
      <c r="F518" s="514">
        <f>F519</f>
        <v>273035</v>
      </c>
      <c r="G518" s="515"/>
      <c r="H518" s="100"/>
    </row>
    <row r="519" spans="1:8" s="72" customFormat="1" ht="25.5">
      <c r="A519" s="70"/>
      <c r="B519" s="216" t="s">
        <v>52</v>
      </c>
      <c r="C519" s="514">
        <v>-239197</v>
      </c>
      <c r="D519" s="515"/>
      <c r="E519" s="216" t="s">
        <v>44</v>
      </c>
      <c r="F519" s="514">
        <f>F520</f>
        <v>273035</v>
      </c>
      <c r="G519" s="515"/>
      <c r="H519" s="100"/>
    </row>
    <row r="520" spans="1:8" s="72" customFormat="1" ht="38.25">
      <c r="A520" s="70"/>
      <c r="B520" s="216"/>
      <c r="C520" s="514"/>
      <c r="D520" s="515"/>
      <c r="E520" s="216" t="s">
        <v>241</v>
      </c>
      <c r="F520" s="514">
        <v>273035</v>
      </c>
      <c r="G520" s="515"/>
      <c r="H520" s="100"/>
    </row>
    <row r="521" spans="1:8" s="72" customFormat="1">
      <c r="A521" s="70"/>
      <c r="B521" s="216"/>
      <c r="C521" s="514"/>
      <c r="D521" s="515"/>
      <c r="E521" s="216" t="s">
        <v>3</v>
      </c>
      <c r="F521" s="514">
        <f>F522</f>
        <v>12975630</v>
      </c>
      <c r="G521" s="515"/>
      <c r="H521" s="100"/>
    </row>
    <row r="522" spans="1:8" s="72" customFormat="1">
      <c r="A522" s="70"/>
      <c r="B522" s="216"/>
      <c r="C522" s="514"/>
      <c r="D522" s="515"/>
      <c r="E522" s="216" t="s">
        <v>20</v>
      </c>
      <c r="F522" s="514">
        <v>12975630</v>
      </c>
      <c r="G522" s="515"/>
      <c r="H522" s="100"/>
    </row>
    <row r="523" spans="1:8" s="79" customFormat="1">
      <c r="A523" s="89"/>
      <c r="B523" s="245" t="s">
        <v>239</v>
      </c>
      <c r="C523" s="514"/>
      <c r="D523" s="515"/>
      <c r="E523" s="245" t="s">
        <v>239</v>
      </c>
      <c r="F523" s="514"/>
      <c r="G523" s="515"/>
      <c r="H523" s="100"/>
    </row>
    <row r="524" spans="1:8" s="79" customFormat="1">
      <c r="A524" s="89"/>
      <c r="B524" s="245" t="s">
        <v>4</v>
      </c>
      <c r="C524" s="314">
        <f>C525+C526</f>
        <v>189928103</v>
      </c>
      <c r="D524" s="314">
        <f>D525+D526</f>
        <v>-31432</v>
      </c>
      <c r="E524" s="245" t="s">
        <v>4</v>
      </c>
      <c r="F524" s="314">
        <f>F525+F526</f>
        <v>282910130</v>
      </c>
      <c r="G524" s="513">
        <f>G525+G526</f>
        <v>31432</v>
      </c>
      <c r="H524" s="100"/>
    </row>
    <row r="525" spans="1:8" s="79" customFormat="1">
      <c r="A525" s="89"/>
      <c r="B525" s="216" t="s">
        <v>33</v>
      </c>
      <c r="C525" s="514">
        <v>17018418</v>
      </c>
      <c r="D525" s="515"/>
      <c r="E525" s="216" t="s">
        <v>33</v>
      </c>
      <c r="F525" s="514">
        <v>6498489</v>
      </c>
      <c r="G525" s="515"/>
      <c r="H525" s="100"/>
    </row>
    <row r="526" spans="1:8" s="79" customFormat="1">
      <c r="A526" s="89"/>
      <c r="B526" s="216" t="s">
        <v>10</v>
      </c>
      <c r="C526" s="514">
        <f>C527</f>
        <v>172909685</v>
      </c>
      <c r="D526" s="515">
        <f>D527</f>
        <v>-31432</v>
      </c>
      <c r="E526" s="216" t="s">
        <v>10</v>
      </c>
      <c r="F526" s="514">
        <f>F527</f>
        <v>276411641</v>
      </c>
      <c r="G526" s="515">
        <f>G527</f>
        <v>31432</v>
      </c>
      <c r="H526" s="100"/>
    </row>
    <row r="527" spans="1:8" s="79" customFormat="1">
      <c r="A527" s="89"/>
      <c r="B527" s="216" t="s">
        <v>11</v>
      </c>
      <c r="C527" s="514">
        <v>172909685</v>
      </c>
      <c r="D527" s="788">
        <v>-31432</v>
      </c>
      <c r="E527" s="216" t="s">
        <v>11</v>
      </c>
      <c r="F527" s="514">
        <v>276411641</v>
      </c>
      <c r="G527" s="515">
        <v>31432</v>
      </c>
      <c r="H527" s="100"/>
    </row>
    <row r="528" spans="1:8" s="79" customFormat="1">
      <c r="A528" s="89"/>
      <c r="B528" s="245" t="s">
        <v>28</v>
      </c>
      <c r="C528" s="314">
        <f>C529+C539</f>
        <v>189688906</v>
      </c>
      <c r="D528" s="314">
        <f>D529+D539</f>
        <v>-31432</v>
      </c>
      <c r="E528" s="245" t="s">
        <v>28</v>
      </c>
      <c r="F528" s="314">
        <f>F529+F542</f>
        <v>282910130</v>
      </c>
      <c r="G528" s="513">
        <f>G529+G542</f>
        <v>31432</v>
      </c>
      <c r="H528" s="100"/>
    </row>
    <row r="529" spans="1:8" s="79" customFormat="1">
      <c r="A529" s="89"/>
      <c r="B529" s="216" t="s">
        <v>2</v>
      </c>
      <c r="C529" s="514">
        <f>C530+C534+C537</f>
        <v>172882867</v>
      </c>
      <c r="D529" s="514">
        <f>D530+D534+D537</f>
        <v>-31432</v>
      </c>
      <c r="E529" s="216" t="s">
        <v>2</v>
      </c>
      <c r="F529" s="514">
        <f>F530+F534+F537+F539</f>
        <v>262854006</v>
      </c>
      <c r="G529" s="515">
        <f>G530+G534+G537+G539</f>
        <v>31432</v>
      </c>
      <c r="H529" s="100"/>
    </row>
    <row r="530" spans="1:8" s="79" customFormat="1">
      <c r="A530" s="89"/>
      <c r="B530" s="216" t="s">
        <v>12</v>
      </c>
      <c r="C530" s="514">
        <f>C531+C533</f>
        <v>138334661</v>
      </c>
      <c r="D530" s="515">
        <f>D531+D533</f>
        <v>-31432</v>
      </c>
      <c r="E530" s="216" t="s">
        <v>12</v>
      </c>
      <c r="F530" s="514">
        <f>F531+F533</f>
        <v>261343943</v>
      </c>
      <c r="G530" s="515">
        <f>G531+G533</f>
        <v>31432</v>
      </c>
      <c r="H530" s="100"/>
    </row>
    <row r="531" spans="1:8" s="79" customFormat="1">
      <c r="A531" s="89"/>
      <c r="B531" s="216" t="s">
        <v>34</v>
      </c>
      <c r="C531" s="514">
        <v>92805765</v>
      </c>
      <c r="D531" s="515">
        <v>-30894</v>
      </c>
      <c r="E531" s="216" t="s">
        <v>34</v>
      </c>
      <c r="F531" s="514">
        <v>176867428</v>
      </c>
      <c r="G531" s="515">
        <v>30894</v>
      </c>
      <c r="H531" s="100"/>
    </row>
    <row r="532" spans="1:8" s="79" customFormat="1">
      <c r="A532" s="89"/>
      <c r="B532" s="216" t="s">
        <v>32</v>
      </c>
      <c r="C532" s="514">
        <v>72101066</v>
      </c>
      <c r="D532" s="515">
        <v>-24197</v>
      </c>
      <c r="E532" s="216" t="s">
        <v>32</v>
      </c>
      <c r="F532" s="514">
        <v>133754280</v>
      </c>
      <c r="G532" s="515">
        <v>24197</v>
      </c>
      <c r="H532" s="100"/>
    </row>
    <row r="533" spans="1:8" s="79" customFormat="1">
      <c r="A533" s="89"/>
      <c r="B533" s="216" t="s">
        <v>15</v>
      </c>
      <c r="C533" s="514">
        <v>45528896</v>
      </c>
      <c r="D533" s="788">
        <v>-538</v>
      </c>
      <c r="E533" s="216" t="s">
        <v>15</v>
      </c>
      <c r="F533" s="514">
        <v>84476515</v>
      </c>
      <c r="G533" s="515">
        <v>538</v>
      </c>
      <c r="H533" s="100"/>
    </row>
    <row r="534" spans="1:8" s="79" customFormat="1">
      <c r="A534" s="89"/>
      <c r="B534" s="216" t="s">
        <v>16</v>
      </c>
      <c r="C534" s="514">
        <f>C535+C536</f>
        <v>34204696</v>
      </c>
      <c r="D534" s="515"/>
      <c r="E534" s="216" t="s">
        <v>16</v>
      </c>
      <c r="F534" s="514">
        <f>F535+F536</f>
        <v>1120526</v>
      </c>
      <c r="G534" s="515"/>
      <c r="H534" s="100"/>
    </row>
    <row r="535" spans="1:8" s="79" customFormat="1">
      <c r="A535" s="89"/>
      <c r="B535" s="216" t="s">
        <v>17</v>
      </c>
      <c r="C535" s="514">
        <v>239787</v>
      </c>
      <c r="D535" s="515"/>
      <c r="E535" s="216" t="s">
        <v>17</v>
      </c>
      <c r="F535" s="514">
        <v>860352</v>
      </c>
      <c r="G535" s="515"/>
      <c r="H535" s="100"/>
    </row>
    <row r="536" spans="1:8" s="79" customFormat="1">
      <c r="A536" s="89"/>
      <c r="B536" s="216" t="s">
        <v>75</v>
      </c>
      <c r="C536" s="514">
        <v>33964909</v>
      </c>
      <c r="D536" s="515"/>
      <c r="E536" s="216" t="s">
        <v>75</v>
      </c>
      <c r="F536" s="514">
        <v>260174</v>
      </c>
      <c r="G536" s="515"/>
      <c r="H536" s="100"/>
    </row>
    <row r="537" spans="1:8" s="79" customFormat="1" ht="25.5">
      <c r="A537" s="89"/>
      <c r="B537" s="216" t="s">
        <v>43</v>
      </c>
      <c r="C537" s="514">
        <f>C538</f>
        <v>343510</v>
      </c>
      <c r="D537" s="515"/>
      <c r="E537" s="216" t="s">
        <v>43</v>
      </c>
      <c r="F537" s="514">
        <f>F538</f>
        <v>98337</v>
      </c>
      <c r="G537" s="515"/>
      <c r="H537" s="100"/>
    </row>
    <row r="538" spans="1:8" s="79" customFormat="1">
      <c r="A538" s="89"/>
      <c r="B538" s="216" t="s">
        <v>35</v>
      </c>
      <c r="C538" s="514">
        <v>343510</v>
      </c>
      <c r="D538" s="515"/>
      <c r="E538" s="216" t="s">
        <v>35</v>
      </c>
      <c r="F538" s="514">
        <v>98337</v>
      </c>
      <c r="G538" s="515"/>
      <c r="H538" s="100"/>
    </row>
    <row r="539" spans="1:8" s="79" customFormat="1">
      <c r="A539" s="89"/>
      <c r="B539" s="216" t="s">
        <v>3</v>
      </c>
      <c r="C539" s="514">
        <f>C540</f>
        <v>16806039</v>
      </c>
      <c r="D539" s="515"/>
      <c r="E539" s="216" t="s">
        <v>19</v>
      </c>
      <c r="F539" s="514">
        <f>F540</f>
        <v>291200</v>
      </c>
      <c r="G539" s="515"/>
      <c r="H539" s="100"/>
    </row>
    <row r="540" spans="1:8" s="79" customFormat="1" ht="25.5">
      <c r="A540" s="89"/>
      <c r="B540" s="216" t="s">
        <v>20</v>
      </c>
      <c r="C540" s="514">
        <v>16806039</v>
      </c>
      <c r="D540" s="515"/>
      <c r="E540" s="216" t="s">
        <v>44</v>
      </c>
      <c r="F540" s="514">
        <f>F541</f>
        <v>291200</v>
      </c>
      <c r="G540" s="515"/>
      <c r="H540" s="100"/>
    </row>
    <row r="541" spans="1:8" s="79" customFormat="1" ht="38.25">
      <c r="A541" s="89"/>
      <c r="B541" s="216" t="s">
        <v>21</v>
      </c>
      <c r="C541" s="514">
        <f>C524-C528</f>
        <v>239197</v>
      </c>
      <c r="D541" s="515"/>
      <c r="E541" s="216" t="s">
        <v>241</v>
      </c>
      <c r="F541" s="514">
        <v>291200</v>
      </c>
      <c r="G541" s="515"/>
      <c r="H541" s="100"/>
    </row>
    <row r="542" spans="1:8" s="79" customFormat="1">
      <c r="A542" s="89"/>
      <c r="B542" s="216" t="s">
        <v>23</v>
      </c>
      <c r="C542" s="514">
        <f>C543</f>
        <v>-239197</v>
      </c>
      <c r="D542" s="515"/>
      <c r="E542" s="216" t="s">
        <v>3</v>
      </c>
      <c r="F542" s="514">
        <f>F543</f>
        <v>20056124</v>
      </c>
      <c r="G542" s="515"/>
      <c r="H542" s="100"/>
    </row>
    <row r="543" spans="1:8" s="79" customFormat="1">
      <c r="A543" s="89"/>
      <c r="B543" s="216" t="s">
        <v>24</v>
      </c>
      <c r="C543" s="514">
        <f>C544</f>
        <v>-239197</v>
      </c>
      <c r="D543" s="515"/>
      <c r="E543" s="216" t="s">
        <v>20</v>
      </c>
      <c r="F543" s="514">
        <v>20056124</v>
      </c>
      <c r="G543" s="515"/>
      <c r="H543" s="100"/>
    </row>
    <row r="544" spans="1:8" s="79" customFormat="1" ht="25.5">
      <c r="A544" s="89"/>
      <c r="B544" s="216" t="s">
        <v>52</v>
      </c>
      <c r="C544" s="514">
        <v>-239197</v>
      </c>
      <c r="D544" s="515"/>
      <c r="E544" s="216"/>
      <c r="F544" s="514"/>
      <c r="G544" s="515"/>
      <c r="H544" s="100"/>
    </row>
    <row r="545" spans="1:8" s="79" customFormat="1">
      <c r="A545" s="89"/>
      <c r="B545" s="245" t="s">
        <v>371</v>
      </c>
      <c r="C545" s="514"/>
      <c r="D545" s="515"/>
      <c r="E545" s="245" t="s">
        <v>371</v>
      </c>
      <c r="F545" s="514"/>
      <c r="G545" s="515"/>
      <c r="H545" s="100"/>
    </row>
    <row r="546" spans="1:8" s="79" customFormat="1">
      <c r="A546" s="89"/>
      <c r="B546" s="245" t="s">
        <v>4</v>
      </c>
      <c r="C546" s="314">
        <f>C547+C548</f>
        <v>207119021</v>
      </c>
      <c r="D546" s="513">
        <f>D547+D548</f>
        <v>-31432</v>
      </c>
      <c r="E546" s="245" t="s">
        <v>4</v>
      </c>
      <c r="F546" s="314">
        <f>F547+F548</f>
        <v>278449696</v>
      </c>
      <c r="G546" s="513">
        <f>G547+G548</f>
        <v>31432</v>
      </c>
      <c r="H546" s="100"/>
    </row>
    <row r="547" spans="1:8" s="79" customFormat="1">
      <c r="A547" s="89"/>
      <c r="B547" s="216" t="s">
        <v>33</v>
      </c>
      <c r="C547" s="514">
        <v>17018418</v>
      </c>
      <c r="D547" s="515"/>
      <c r="E547" s="216" t="s">
        <v>33</v>
      </c>
      <c r="F547" s="514">
        <v>6480340</v>
      </c>
      <c r="G547" s="515"/>
      <c r="H547" s="100"/>
    </row>
    <row r="548" spans="1:8" s="79" customFormat="1">
      <c r="A548" s="89"/>
      <c r="B548" s="216" t="s">
        <v>10</v>
      </c>
      <c r="C548" s="514">
        <f>C549</f>
        <v>190100603</v>
      </c>
      <c r="D548" s="515">
        <f>D549</f>
        <v>-31432</v>
      </c>
      <c r="E548" s="216" t="s">
        <v>10</v>
      </c>
      <c r="F548" s="514">
        <f>F549</f>
        <v>271969356</v>
      </c>
      <c r="G548" s="515">
        <f>G549</f>
        <v>31432</v>
      </c>
      <c r="H548" s="100"/>
    </row>
    <row r="549" spans="1:8" s="79" customFormat="1">
      <c r="A549" s="89"/>
      <c r="B549" s="216" t="s">
        <v>11</v>
      </c>
      <c r="C549" s="514">
        <v>190100603</v>
      </c>
      <c r="D549" s="515">
        <v>-31432</v>
      </c>
      <c r="E549" s="216" t="s">
        <v>11</v>
      </c>
      <c r="F549" s="514">
        <v>271969356</v>
      </c>
      <c r="G549" s="515">
        <v>31432</v>
      </c>
      <c r="H549" s="100"/>
    </row>
    <row r="550" spans="1:8" s="79" customFormat="1">
      <c r="A550" s="89"/>
      <c r="B550" s="245" t="s">
        <v>28</v>
      </c>
      <c r="C550" s="314">
        <f>C551+C561</f>
        <v>206879824</v>
      </c>
      <c r="D550" s="513">
        <f>D551+D564</f>
        <v>-31432</v>
      </c>
      <c r="E550" s="245" t="s">
        <v>28</v>
      </c>
      <c r="F550" s="314">
        <f>F551+F564</f>
        <v>278449696</v>
      </c>
      <c r="G550" s="513">
        <f>G551+G564</f>
        <v>31432</v>
      </c>
      <c r="H550" s="100"/>
    </row>
    <row r="551" spans="1:8" s="79" customFormat="1">
      <c r="A551" s="89"/>
      <c r="B551" s="216" t="s">
        <v>2</v>
      </c>
      <c r="C551" s="514">
        <f>C552+C556+C559</f>
        <v>175095432</v>
      </c>
      <c r="D551" s="515">
        <f>D552+D556+D559+D561</f>
        <v>-31432</v>
      </c>
      <c r="E551" s="216" t="s">
        <v>2</v>
      </c>
      <c r="F551" s="514">
        <f>F552+F556+F559+F561</f>
        <v>252710532</v>
      </c>
      <c r="G551" s="515">
        <f>G552+G556+G559+G561</f>
        <v>31432</v>
      </c>
      <c r="H551" s="100"/>
    </row>
    <row r="552" spans="1:8" s="79" customFormat="1">
      <c r="A552" s="89"/>
      <c r="B552" s="216" t="s">
        <v>12</v>
      </c>
      <c r="C552" s="514">
        <f>C553+C555</f>
        <v>140547226</v>
      </c>
      <c r="D552" s="515">
        <f>D553+D555</f>
        <v>-31432</v>
      </c>
      <c r="E552" s="216" t="s">
        <v>12</v>
      </c>
      <c r="F552" s="514">
        <f>F553+F555</f>
        <v>251328625</v>
      </c>
      <c r="G552" s="515">
        <f>G553+G555</f>
        <v>31432</v>
      </c>
      <c r="H552" s="100"/>
    </row>
    <row r="553" spans="1:8" s="79" customFormat="1">
      <c r="A553" s="89"/>
      <c r="B553" s="216" t="s">
        <v>34</v>
      </c>
      <c r="C553" s="514">
        <v>93264450</v>
      </c>
      <c r="D553" s="515">
        <v>-30894</v>
      </c>
      <c r="E553" s="216" t="s">
        <v>34</v>
      </c>
      <c r="F553" s="514">
        <v>176867428</v>
      </c>
      <c r="G553" s="515">
        <v>30894</v>
      </c>
      <c r="H553" s="100"/>
    </row>
    <row r="554" spans="1:8" s="79" customFormat="1">
      <c r="A554" s="89"/>
      <c r="B554" s="216" t="s">
        <v>32</v>
      </c>
      <c r="C554" s="514">
        <v>72480802</v>
      </c>
      <c r="D554" s="515">
        <v>-24197</v>
      </c>
      <c r="E554" s="216" t="s">
        <v>32</v>
      </c>
      <c r="F554" s="514">
        <v>133754280</v>
      </c>
      <c r="G554" s="515">
        <v>24197</v>
      </c>
      <c r="H554" s="100"/>
    </row>
    <row r="555" spans="1:8" s="79" customFormat="1">
      <c r="A555" s="89"/>
      <c r="B555" s="216" t="s">
        <v>15</v>
      </c>
      <c r="C555" s="514">
        <v>47282776</v>
      </c>
      <c r="D555" s="515">
        <v>-538</v>
      </c>
      <c r="E555" s="216" t="s">
        <v>15</v>
      </c>
      <c r="F555" s="514">
        <v>74461197</v>
      </c>
      <c r="G555" s="515">
        <v>538</v>
      </c>
      <c r="H555" s="100"/>
    </row>
    <row r="556" spans="1:8" s="79" customFormat="1">
      <c r="A556" s="89"/>
      <c r="B556" s="216" t="s">
        <v>16</v>
      </c>
      <c r="C556" s="514">
        <f>C557+C558</f>
        <v>34204696</v>
      </c>
      <c r="D556" s="515"/>
      <c r="E556" s="216" t="s">
        <v>16</v>
      </c>
      <c r="F556" s="514">
        <f>F557+F558</f>
        <v>1090718</v>
      </c>
      <c r="G556" s="515"/>
      <c r="H556" s="100"/>
    </row>
    <row r="557" spans="1:8" s="79" customFormat="1">
      <c r="A557" s="89"/>
      <c r="B557" s="216" t="s">
        <v>17</v>
      </c>
      <c r="C557" s="514">
        <v>239787</v>
      </c>
      <c r="D557" s="515"/>
      <c r="E557" s="216" t="s">
        <v>17</v>
      </c>
      <c r="F557" s="514">
        <v>830544</v>
      </c>
      <c r="G557" s="515"/>
      <c r="H557" s="100"/>
    </row>
    <row r="558" spans="1:8" s="79" customFormat="1">
      <c r="A558" s="89"/>
      <c r="B558" s="216" t="s">
        <v>75</v>
      </c>
      <c r="C558" s="514">
        <v>33964909</v>
      </c>
      <c r="D558" s="515"/>
      <c r="E558" s="216" t="s">
        <v>75</v>
      </c>
      <c r="F558" s="514">
        <v>260174</v>
      </c>
      <c r="G558" s="515"/>
      <c r="H558" s="100"/>
    </row>
    <row r="559" spans="1:8" s="79" customFormat="1" ht="25.5">
      <c r="A559" s="89"/>
      <c r="B559" s="216" t="s">
        <v>43</v>
      </c>
      <c r="C559" s="514">
        <f>C560</f>
        <v>343510</v>
      </c>
      <c r="D559" s="515"/>
      <c r="E559" s="216" t="s">
        <v>43</v>
      </c>
      <c r="F559" s="514">
        <f>F560</f>
        <v>98337</v>
      </c>
      <c r="G559" s="515"/>
      <c r="H559" s="100"/>
    </row>
    <row r="560" spans="1:8" s="79" customFormat="1">
      <c r="A560" s="89"/>
      <c r="B560" s="216" t="s">
        <v>35</v>
      </c>
      <c r="C560" s="514">
        <v>343510</v>
      </c>
      <c r="D560" s="515"/>
      <c r="E560" s="216" t="s">
        <v>35</v>
      </c>
      <c r="F560" s="514">
        <v>98337</v>
      </c>
      <c r="G560" s="515"/>
      <c r="H560" s="100"/>
    </row>
    <row r="561" spans="1:8" s="79" customFormat="1">
      <c r="A561" s="89"/>
      <c r="B561" s="216" t="s">
        <v>3</v>
      </c>
      <c r="C561" s="514">
        <f>C562</f>
        <v>31784392</v>
      </c>
      <c r="D561" s="515"/>
      <c r="E561" s="216" t="s">
        <v>19</v>
      </c>
      <c r="F561" s="514">
        <f>F562</f>
        <v>192852</v>
      </c>
      <c r="G561" s="515"/>
      <c r="H561" s="100"/>
    </row>
    <row r="562" spans="1:8" s="79" customFormat="1" ht="25.5">
      <c r="A562" s="89"/>
      <c r="B562" s="216" t="s">
        <v>20</v>
      </c>
      <c r="C562" s="514">
        <v>31784392</v>
      </c>
      <c r="D562" s="515"/>
      <c r="E562" s="216" t="s">
        <v>44</v>
      </c>
      <c r="F562" s="514">
        <f>F563</f>
        <v>192852</v>
      </c>
      <c r="G562" s="515"/>
      <c r="H562" s="100"/>
    </row>
    <row r="563" spans="1:8" s="79" customFormat="1" ht="38.25">
      <c r="A563" s="89"/>
      <c r="B563" s="216" t="s">
        <v>21</v>
      </c>
      <c r="C563" s="514">
        <f>C546-C550</f>
        <v>239197</v>
      </c>
      <c r="D563" s="515"/>
      <c r="E563" s="216" t="s">
        <v>241</v>
      </c>
      <c r="F563" s="514">
        <v>192852</v>
      </c>
      <c r="G563" s="515"/>
      <c r="H563" s="100"/>
    </row>
    <row r="564" spans="1:8" s="79" customFormat="1">
      <c r="A564" s="89"/>
      <c r="B564" s="216" t="s">
        <v>23</v>
      </c>
      <c r="C564" s="514">
        <f>C565</f>
        <v>-239197</v>
      </c>
      <c r="D564" s="515"/>
      <c r="E564" s="216" t="s">
        <v>3</v>
      </c>
      <c r="F564" s="514">
        <f>F565</f>
        <v>25739164</v>
      </c>
      <c r="G564" s="515"/>
      <c r="H564" s="100"/>
    </row>
    <row r="565" spans="1:8" s="79" customFormat="1">
      <c r="A565" s="89"/>
      <c r="B565" s="216" t="s">
        <v>24</v>
      </c>
      <c r="C565" s="514">
        <f>C566</f>
        <v>-239197</v>
      </c>
      <c r="D565" s="515"/>
      <c r="E565" s="216" t="s">
        <v>20</v>
      </c>
      <c r="F565" s="514">
        <v>25739164</v>
      </c>
      <c r="G565" s="515"/>
      <c r="H565" s="100"/>
    </row>
    <row r="566" spans="1:8" s="79" customFormat="1" ht="43.5" customHeight="1" thickBot="1">
      <c r="A566" s="89"/>
      <c r="B566" s="216" t="s">
        <v>52</v>
      </c>
      <c r="C566" s="514">
        <v>-239197</v>
      </c>
      <c r="D566" s="515"/>
      <c r="E566" s="216"/>
      <c r="F566" s="514"/>
      <c r="G566" s="515"/>
      <c r="H566" s="100"/>
    </row>
    <row r="567" spans="1:8" ht="39" customHeight="1" thickBot="1">
      <c r="B567" s="1382" t="s">
        <v>420</v>
      </c>
      <c r="C567" s="1383"/>
      <c r="D567" s="1383"/>
      <c r="E567" s="1383"/>
      <c r="F567" s="1383"/>
      <c r="G567" s="1384"/>
    </row>
  </sheetData>
  <mergeCells count="23">
    <mergeCell ref="B492:G492"/>
    <mergeCell ref="B567:G567"/>
    <mergeCell ref="B269:D269"/>
    <mergeCell ref="B284:D284"/>
    <mergeCell ref="B302:G302"/>
    <mergeCell ref="B375:G375"/>
    <mergeCell ref="B474:G474"/>
    <mergeCell ref="B401:G401"/>
    <mergeCell ref="B168:D168"/>
    <mergeCell ref="B186:G186"/>
    <mergeCell ref="B217:G217"/>
    <mergeCell ref="B231:G231"/>
    <mergeCell ref="B262:G262"/>
    <mergeCell ref="B32:D32"/>
    <mergeCell ref="B47:D47"/>
    <mergeCell ref="B73:G73"/>
    <mergeCell ref="B146:G146"/>
    <mergeCell ref="B153:D153"/>
    <mergeCell ref="H1:H2"/>
    <mergeCell ref="C1:C2"/>
    <mergeCell ref="D1:D2"/>
    <mergeCell ref="F1:F2"/>
    <mergeCell ref="G1:G2"/>
  </mergeCells>
  <pageMargins left="0.31496062992125984" right="0.15748031496062992" top="0.47244094488188981" bottom="0.55118110236220474" header="0.15748031496062992" footer="0.23622047244094491"/>
  <pageSetup paperSize="9" scale="78" firstPageNumber="14" fitToHeight="0" orientation="landscape" useFirstPageNumber="1" r:id="rId1"/>
  <headerFooter alignWithMargins="0">
    <oddHeader>&amp;C&amp;"Times New Roman,Regular"&amp;P</oddHeader>
    <oddFooter>&amp;L&amp;"Times New Roman,Regular"&amp;F; Par priekšlikumiem likumprojekta „Par valsts budžetu 2015.gadam” un likumprojekta „Par vidēja termiņa budžeta ietvaru 2015., 2016. un 2017.gadam” izskatīšanai Saeimā otrajā lasījumā</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30"/>
  <sheetViews>
    <sheetView view="pageLayout" zoomScaleNormal="70" workbookViewId="0">
      <selection activeCell="E3" sqref="E3"/>
    </sheetView>
  </sheetViews>
  <sheetFormatPr defaultColWidth="9.140625" defaultRowHeight="12.75"/>
  <cols>
    <col min="1" max="1" width="6.42578125" style="69" customWidth="1"/>
    <col min="2" max="2" width="51.7109375" style="31" customWidth="1"/>
    <col min="3" max="4" width="14.7109375" style="32" customWidth="1"/>
    <col min="5" max="5" width="50.85546875" style="142" customWidth="1"/>
    <col min="6" max="6" width="13" style="30" customWidth="1"/>
    <col min="7" max="7" width="53.5703125" style="30" customWidth="1"/>
    <col min="8" max="8" width="17.42578125" style="269" customWidth="1"/>
    <col min="9" max="9" width="9.140625" style="46"/>
    <col min="10" max="16384" width="9.140625" style="30"/>
  </cols>
  <sheetData>
    <row r="1" spans="1:9">
      <c r="B1" s="291"/>
      <c r="C1" s="1411" t="s">
        <v>74</v>
      </c>
      <c r="D1" s="1411" t="s">
        <v>30</v>
      </c>
      <c r="E1" s="292"/>
      <c r="F1" s="1411" t="s">
        <v>74</v>
      </c>
      <c r="G1" s="1411" t="s">
        <v>30</v>
      </c>
      <c r="H1" s="1410" t="s">
        <v>38</v>
      </c>
    </row>
    <row r="2" spans="1:9" ht="13.5" thickBot="1">
      <c r="B2" s="25"/>
      <c r="C2" s="1376"/>
      <c r="D2" s="1376"/>
      <c r="E2" s="67"/>
      <c r="F2" s="1376"/>
      <c r="G2" s="1376"/>
      <c r="H2" s="1389"/>
    </row>
    <row r="3" spans="1:9" ht="13.5">
      <c r="B3" s="11"/>
      <c r="C3" s="56"/>
      <c r="D3" s="57"/>
      <c r="E3" s="141"/>
      <c r="F3" s="11"/>
      <c r="G3" s="41"/>
    </row>
    <row r="4" spans="1:9" ht="13.5">
      <c r="B4" s="127" t="s">
        <v>26</v>
      </c>
      <c r="C4" s="56"/>
      <c r="D4" s="57"/>
      <c r="E4" s="141"/>
      <c r="F4" s="11"/>
      <c r="G4" s="41"/>
    </row>
    <row r="5" spans="1:9" s="7" customFormat="1">
      <c r="A5" s="87"/>
      <c r="B5" s="22" t="s">
        <v>41</v>
      </c>
      <c r="C5" s="20"/>
      <c r="D5" s="35"/>
      <c r="E5" s="68"/>
      <c r="F5" s="9"/>
      <c r="G5" s="9"/>
      <c r="H5" s="206"/>
      <c r="I5" s="456"/>
    </row>
    <row r="6" spans="1:9" s="7" customFormat="1">
      <c r="A6" s="87"/>
      <c r="B6" s="6" t="s">
        <v>42</v>
      </c>
      <c r="C6" s="95"/>
      <c r="D6" s="97"/>
      <c r="E6" s="6"/>
      <c r="F6" s="95"/>
      <c r="G6" s="97"/>
      <c r="H6" s="215"/>
      <c r="I6" s="456"/>
    </row>
    <row r="7" spans="1:9" s="7" customFormat="1">
      <c r="A7" s="87"/>
      <c r="B7" s="182" t="s">
        <v>78</v>
      </c>
      <c r="C7" s="455">
        <v>-217960980</v>
      </c>
      <c r="D7" s="43"/>
      <c r="E7" s="182"/>
      <c r="F7" s="455"/>
      <c r="G7" s="97"/>
      <c r="H7" s="215"/>
      <c r="I7" s="456"/>
    </row>
    <row r="8" spans="1:9" s="7" customFormat="1">
      <c r="A8" s="87"/>
      <c r="B8" s="182" t="s">
        <v>253</v>
      </c>
      <c r="C8" s="455">
        <v>-270786819</v>
      </c>
      <c r="D8" s="43"/>
      <c r="E8" s="182"/>
      <c r="F8" s="455"/>
      <c r="G8" s="97"/>
      <c r="H8" s="215"/>
      <c r="I8" s="456"/>
    </row>
    <row r="9" spans="1:9" s="7" customFormat="1">
      <c r="A9" s="1275"/>
      <c r="B9" s="182" t="s">
        <v>375</v>
      </c>
      <c r="C9" s="455">
        <v>-171873109</v>
      </c>
      <c r="D9" s="43"/>
      <c r="E9" s="182"/>
      <c r="F9" s="455"/>
      <c r="G9" s="97"/>
      <c r="H9" s="215"/>
      <c r="I9" s="456"/>
    </row>
    <row r="10" spans="1:9" s="7" customFormat="1">
      <c r="A10" s="87"/>
      <c r="B10" s="182"/>
      <c r="C10" s="459"/>
      <c r="D10" s="188"/>
      <c r="E10" s="182"/>
      <c r="F10" s="459"/>
      <c r="G10" s="188"/>
      <c r="H10" s="214"/>
      <c r="I10" s="456"/>
    </row>
    <row r="11" spans="1:9" s="72" customFormat="1">
      <c r="A11" s="89"/>
      <c r="B11" s="106" t="s">
        <v>427</v>
      </c>
      <c r="C11" s="278"/>
      <c r="D11" s="278"/>
      <c r="E11" s="278"/>
      <c r="F11" s="278"/>
      <c r="G11" s="278"/>
      <c r="H11" s="387"/>
      <c r="I11" s="79"/>
    </row>
    <row r="12" spans="1:9" s="72" customFormat="1" ht="13.5" thickBot="1">
      <c r="A12" s="89"/>
      <c r="B12" s="278"/>
      <c r="C12" s="278"/>
      <c r="D12" s="278"/>
      <c r="E12" s="278"/>
      <c r="F12" s="278"/>
      <c r="G12" s="278"/>
      <c r="H12" s="387"/>
      <c r="I12" s="79"/>
    </row>
    <row r="13" spans="1:9" s="72" customFormat="1" ht="14.25" thickBot="1">
      <c r="A13" s="276">
        <f>'14'!A476+1</f>
        <v>14</v>
      </c>
      <c r="B13" s="885" t="s">
        <v>96</v>
      </c>
      <c r="C13" s="715"/>
      <c r="D13" s="886"/>
      <c r="E13" s="684"/>
      <c r="F13" s="175"/>
      <c r="H13" s="70" t="s">
        <v>31</v>
      </c>
      <c r="I13" s="79"/>
    </row>
    <row r="14" spans="1:9" s="72" customFormat="1">
      <c r="A14" s="89"/>
      <c r="B14" s="887" t="s">
        <v>22</v>
      </c>
      <c r="C14" s="888"/>
      <c r="D14" s="433"/>
      <c r="E14" s="682"/>
      <c r="F14" s="409"/>
      <c r="H14" s="387"/>
      <c r="I14" s="79"/>
    </row>
    <row r="15" spans="1:9" s="72" customFormat="1" ht="38.25">
      <c r="A15" s="89"/>
      <c r="B15" s="642" t="s">
        <v>428</v>
      </c>
      <c r="C15" s="1094"/>
      <c r="D15" s="1095"/>
      <c r="E15" s="683"/>
      <c r="F15" s="409"/>
      <c r="H15" s="387"/>
      <c r="I15" s="79"/>
    </row>
    <row r="16" spans="1:9" s="72" customFormat="1">
      <c r="A16" s="89"/>
      <c r="B16" s="1203" t="s">
        <v>4</v>
      </c>
      <c r="C16" s="604">
        <v>1534058</v>
      </c>
      <c r="D16" s="889"/>
      <c r="E16" s="684"/>
      <c r="F16" s="175"/>
      <c r="H16" s="387"/>
      <c r="I16" s="79"/>
    </row>
    <row r="17" spans="1:9" s="72" customFormat="1" ht="11.25" customHeight="1">
      <c r="A17" s="89"/>
      <c r="B17" s="430" t="s">
        <v>357</v>
      </c>
      <c r="C17" s="605">
        <v>253868</v>
      </c>
      <c r="D17" s="427">
        <v>-253868</v>
      </c>
      <c r="E17" s="682"/>
      <c r="F17" s="409"/>
      <c r="H17" s="387"/>
      <c r="I17" s="79"/>
    </row>
    <row r="18" spans="1:9" s="72" customFormat="1">
      <c r="A18" s="89"/>
      <c r="B18" s="430" t="s">
        <v>429</v>
      </c>
      <c r="C18" s="605">
        <v>325180</v>
      </c>
      <c r="D18" s="427">
        <v>253868</v>
      </c>
      <c r="E18" s="682"/>
      <c r="F18" s="409"/>
      <c r="H18" s="387"/>
      <c r="I18" s="79"/>
    </row>
    <row r="19" spans="1:9" s="72" customFormat="1">
      <c r="A19" s="89"/>
      <c r="B19" s="430" t="s">
        <v>6</v>
      </c>
      <c r="C19" s="605">
        <v>325180</v>
      </c>
      <c r="D19" s="422"/>
      <c r="E19" s="682"/>
      <c r="F19" s="409"/>
      <c r="H19" s="387"/>
      <c r="I19" s="79"/>
    </row>
    <row r="20" spans="1:9" s="72" customFormat="1">
      <c r="A20" s="89"/>
      <c r="B20" s="890" t="s">
        <v>7</v>
      </c>
      <c r="C20" s="605">
        <v>955010</v>
      </c>
      <c r="D20" s="422"/>
      <c r="E20" s="682"/>
      <c r="F20" s="409"/>
      <c r="H20" s="387"/>
      <c r="I20" s="79"/>
    </row>
    <row r="21" spans="1:9" s="72" customFormat="1" ht="25.5">
      <c r="A21" s="89"/>
      <c r="B21" s="430" t="s">
        <v>430</v>
      </c>
      <c r="C21" s="605">
        <v>955010</v>
      </c>
      <c r="D21" s="422"/>
      <c r="E21" s="682"/>
      <c r="F21" s="409"/>
      <c r="H21" s="387"/>
      <c r="I21" s="79"/>
    </row>
    <row r="22" spans="1:9" s="72" customFormat="1" ht="38.25">
      <c r="A22" s="89"/>
      <c r="B22" s="430" t="s">
        <v>60</v>
      </c>
      <c r="C22" s="605">
        <v>955010</v>
      </c>
      <c r="D22" s="422"/>
      <c r="E22" s="682"/>
      <c r="F22" s="409"/>
      <c r="H22" s="387"/>
      <c r="I22" s="79"/>
    </row>
    <row r="23" spans="1:9" s="72" customFormat="1" ht="76.5">
      <c r="A23" s="89"/>
      <c r="B23" s="430" t="s">
        <v>431</v>
      </c>
      <c r="C23" s="605">
        <v>835875</v>
      </c>
      <c r="D23" s="422"/>
      <c r="E23" s="682"/>
      <c r="F23" s="409"/>
      <c r="H23" s="387"/>
      <c r="I23" s="79"/>
    </row>
    <row r="24" spans="1:9" s="72" customFormat="1" ht="76.5">
      <c r="A24" s="89"/>
      <c r="B24" s="430" t="s">
        <v>432</v>
      </c>
      <c r="C24" s="605">
        <v>119135</v>
      </c>
      <c r="D24" s="384"/>
      <c r="E24" s="683"/>
      <c r="F24" s="409"/>
      <c r="H24" s="387"/>
      <c r="I24" s="79"/>
    </row>
    <row r="25" spans="1:9" s="72" customFormat="1">
      <c r="A25" s="89"/>
      <c r="B25" s="251" t="s">
        <v>28</v>
      </c>
      <c r="C25" s="604">
        <v>1534058</v>
      </c>
      <c r="D25" s="330"/>
      <c r="E25" s="683"/>
      <c r="F25" s="409"/>
      <c r="H25" s="387"/>
      <c r="I25" s="79"/>
    </row>
    <row r="26" spans="1:9" s="72" customFormat="1">
      <c r="A26" s="89"/>
      <c r="B26" s="891" t="s">
        <v>2</v>
      </c>
      <c r="C26" s="604">
        <v>1534058</v>
      </c>
      <c r="D26" s="384"/>
      <c r="E26" s="683"/>
      <c r="F26" s="409"/>
      <c r="H26" s="387"/>
      <c r="I26" s="79"/>
    </row>
    <row r="27" spans="1:9" s="72" customFormat="1">
      <c r="A27" s="89"/>
      <c r="B27" s="163" t="s">
        <v>16</v>
      </c>
      <c r="C27" s="892">
        <v>1208878</v>
      </c>
      <c r="D27" s="384"/>
      <c r="H27" s="387"/>
      <c r="I27" s="79"/>
    </row>
    <row r="28" spans="1:9" s="72" customFormat="1">
      <c r="A28" s="89"/>
      <c r="B28" s="162" t="s">
        <v>17</v>
      </c>
      <c r="C28" s="892">
        <v>1208878</v>
      </c>
      <c r="D28" s="384"/>
      <c r="H28" s="70"/>
      <c r="I28" s="79"/>
    </row>
    <row r="29" spans="1:9" s="72" customFormat="1" ht="13.5" customHeight="1">
      <c r="A29" s="89"/>
      <c r="B29" s="163" t="s">
        <v>19</v>
      </c>
      <c r="C29" s="892">
        <v>325180</v>
      </c>
      <c r="D29" s="384"/>
      <c r="H29" s="445"/>
      <c r="I29" s="79"/>
    </row>
    <row r="30" spans="1:9" s="72" customFormat="1" ht="13.5" thickBot="1">
      <c r="A30" s="89"/>
      <c r="B30" s="893" t="s">
        <v>64</v>
      </c>
      <c r="C30" s="894">
        <v>325180</v>
      </c>
      <c r="D30" s="418"/>
      <c r="H30" s="445"/>
      <c r="I30" s="79"/>
    </row>
    <row r="31" spans="1:9" s="72" customFormat="1">
      <c r="A31" s="89"/>
      <c r="B31" s="895" t="s">
        <v>47</v>
      </c>
      <c r="C31" s="1197"/>
      <c r="D31" s="431"/>
      <c r="E31" s="278"/>
      <c r="F31" s="278"/>
      <c r="G31" s="278"/>
      <c r="H31" s="445"/>
      <c r="I31" s="79"/>
    </row>
    <row r="32" spans="1:9" s="72" customFormat="1">
      <c r="A32" s="89"/>
      <c r="B32" s="397" t="s">
        <v>246</v>
      </c>
      <c r="C32" s="473"/>
      <c r="D32" s="419"/>
      <c r="E32" s="278"/>
      <c r="F32" s="278"/>
      <c r="G32" s="278"/>
      <c r="H32" s="445"/>
      <c r="I32" s="79"/>
    </row>
    <row r="33" spans="1:9" s="72" customFormat="1" ht="38.25">
      <c r="A33" s="89"/>
      <c r="B33" s="1096" t="s">
        <v>433</v>
      </c>
      <c r="C33" s="1097"/>
      <c r="D33" s="1095"/>
      <c r="E33" s="278"/>
      <c r="F33" s="278"/>
      <c r="G33" s="278"/>
      <c r="H33" s="445"/>
      <c r="I33" s="79"/>
    </row>
    <row r="34" spans="1:9" s="72" customFormat="1">
      <c r="A34" s="89"/>
      <c r="B34" s="439" t="s">
        <v>434</v>
      </c>
      <c r="C34" s="897"/>
      <c r="D34" s="898"/>
      <c r="E34" s="278"/>
      <c r="F34" s="278"/>
      <c r="G34" s="278"/>
      <c r="H34" s="445"/>
      <c r="I34" s="79"/>
    </row>
    <row r="35" spans="1:9" s="72" customFormat="1">
      <c r="A35" s="89"/>
      <c r="B35" s="251" t="s">
        <v>4</v>
      </c>
      <c r="C35" s="604">
        <v>1534058</v>
      </c>
      <c r="D35" s="889"/>
      <c r="E35" s="684"/>
      <c r="F35" s="175"/>
      <c r="H35" s="445"/>
      <c r="I35" s="79"/>
    </row>
    <row r="36" spans="1:9" s="72" customFormat="1" ht="25.5">
      <c r="A36" s="89"/>
      <c r="B36" s="430" t="s">
        <v>357</v>
      </c>
      <c r="C36" s="605">
        <v>253868</v>
      </c>
      <c r="D36" s="427">
        <v>-253868</v>
      </c>
      <c r="E36" s="682"/>
      <c r="F36" s="409"/>
      <c r="H36" s="387"/>
      <c r="I36" s="79"/>
    </row>
    <row r="37" spans="1:9" s="72" customFormat="1">
      <c r="A37" s="89"/>
      <c r="B37" s="430" t="s">
        <v>429</v>
      </c>
      <c r="C37" s="605">
        <v>325180</v>
      </c>
      <c r="D37" s="427">
        <v>253868</v>
      </c>
      <c r="E37" s="682"/>
      <c r="F37" s="409"/>
      <c r="H37" s="387"/>
      <c r="I37" s="79"/>
    </row>
    <row r="38" spans="1:9" s="72" customFormat="1">
      <c r="A38" s="89"/>
      <c r="B38" s="430" t="s">
        <v>6</v>
      </c>
      <c r="C38" s="605">
        <v>325180</v>
      </c>
      <c r="D38" s="422"/>
      <c r="E38" s="682"/>
      <c r="F38" s="409"/>
      <c r="H38" s="387"/>
      <c r="I38" s="79"/>
    </row>
    <row r="39" spans="1:9" s="72" customFormat="1">
      <c r="A39" s="89"/>
      <c r="B39" s="890" t="s">
        <v>7</v>
      </c>
      <c r="C39" s="605">
        <v>955010</v>
      </c>
      <c r="D39" s="422"/>
      <c r="E39" s="682"/>
      <c r="F39" s="409"/>
      <c r="H39" s="387"/>
      <c r="I39" s="79"/>
    </row>
    <row r="40" spans="1:9" s="72" customFormat="1" ht="25.5">
      <c r="A40" s="89"/>
      <c r="B40" s="430" t="s">
        <v>430</v>
      </c>
      <c r="C40" s="605">
        <v>955010</v>
      </c>
      <c r="D40" s="422"/>
      <c r="E40" s="682"/>
      <c r="F40" s="409"/>
      <c r="H40" s="387"/>
      <c r="I40" s="79"/>
    </row>
    <row r="41" spans="1:9" s="72" customFormat="1" ht="38.25">
      <c r="A41" s="89"/>
      <c r="B41" s="430" t="s">
        <v>60</v>
      </c>
      <c r="C41" s="605">
        <v>955010</v>
      </c>
      <c r="D41" s="422"/>
      <c r="E41" s="682"/>
      <c r="F41" s="409"/>
      <c r="H41" s="387"/>
      <c r="I41" s="79"/>
    </row>
    <row r="42" spans="1:9" s="72" customFormat="1" ht="76.5">
      <c r="A42" s="89"/>
      <c r="B42" s="430" t="s">
        <v>431</v>
      </c>
      <c r="C42" s="605">
        <v>835875</v>
      </c>
      <c r="D42" s="422"/>
      <c r="E42" s="682"/>
      <c r="F42" s="409"/>
      <c r="H42" s="387"/>
      <c r="I42" s="79"/>
    </row>
    <row r="43" spans="1:9" s="72" customFormat="1" ht="76.5">
      <c r="A43" s="89"/>
      <c r="B43" s="430" t="s">
        <v>432</v>
      </c>
      <c r="C43" s="605">
        <v>119135</v>
      </c>
      <c r="D43" s="384"/>
      <c r="E43" s="683"/>
      <c r="F43" s="409"/>
      <c r="H43" s="387"/>
      <c r="I43" s="79"/>
    </row>
    <row r="44" spans="1:9" s="72" customFormat="1">
      <c r="A44" s="89"/>
      <c r="B44" s="251" t="s">
        <v>28</v>
      </c>
      <c r="C44" s="604">
        <v>1534058</v>
      </c>
      <c r="D44" s="330"/>
      <c r="E44" s="683"/>
      <c r="F44" s="409"/>
      <c r="H44" s="387"/>
      <c r="I44" s="79"/>
    </row>
    <row r="45" spans="1:9" s="72" customFormat="1">
      <c r="A45" s="89"/>
      <c r="B45" s="891" t="s">
        <v>2</v>
      </c>
      <c r="C45" s="604">
        <v>1534058</v>
      </c>
      <c r="D45" s="384"/>
      <c r="E45" s="683"/>
      <c r="F45" s="409"/>
      <c r="H45" s="387"/>
      <c r="I45" s="79"/>
    </row>
    <row r="46" spans="1:9" s="72" customFormat="1">
      <c r="A46" s="89"/>
      <c r="B46" s="163" t="s">
        <v>16</v>
      </c>
      <c r="C46" s="892">
        <v>1208878</v>
      </c>
      <c r="D46" s="384"/>
      <c r="H46" s="387"/>
      <c r="I46" s="79"/>
    </row>
    <row r="47" spans="1:9" s="72" customFormat="1">
      <c r="A47" s="89"/>
      <c r="B47" s="162" t="s">
        <v>17</v>
      </c>
      <c r="C47" s="892">
        <v>1208878</v>
      </c>
      <c r="D47" s="384"/>
      <c r="H47" s="387"/>
      <c r="I47" s="79"/>
    </row>
    <row r="48" spans="1:9" s="72" customFormat="1">
      <c r="A48" s="89"/>
      <c r="B48" s="163" t="s">
        <v>19</v>
      </c>
      <c r="C48" s="892">
        <v>325180</v>
      </c>
      <c r="D48" s="384"/>
      <c r="H48" s="387"/>
      <c r="I48" s="79"/>
    </row>
    <row r="49" spans="1:9" s="72" customFormat="1" ht="13.5" thickBot="1">
      <c r="A49" s="89"/>
      <c r="B49" s="893" t="s">
        <v>64</v>
      </c>
      <c r="C49" s="899">
        <v>325180</v>
      </c>
      <c r="D49" s="418"/>
      <c r="H49" s="387"/>
      <c r="I49" s="79"/>
    </row>
    <row r="50" spans="1:9" s="72" customFormat="1" ht="76.5" customHeight="1" thickBot="1">
      <c r="A50" s="89"/>
      <c r="B50" s="1420" t="s">
        <v>435</v>
      </c>
      <c r="C50" s="1421"/>
      <c r="D50" s="1422"/>
      <c r="H50" s="387"/>
      <c r="I50" s="79"/>
    </row>
    <row r="51" spans="1:9" s="72" customFormat="1">
      <c r="A51" s="89"/>
      <c r="B51" s="278"/>
      <c r="C51" s="278"/>
      <c r="D51" s="278"/>
      <c r="E51" s="278"/>
      <c r="F51" s="278"/>
      <c r="G51" s="278"/>
      <c r="H51" s="387"/>
      <c r="I51" s="79"/>
    </row>
    <row r="52" spans="1:9" s="72" customFormat="1">
      <c r="A52" s="89"/>
      <c r="B52" s="106" t="s">
        <v>436</v>
      </c>
      <c r="C52" s="278"/>
      <c r="D52" s="278"/>
      <c r="E52" s="278"/>
      <c r="F52" s="278"/>
      <c r="G52" s="278"/>
      <c r="H52" s="387"/>
      <c r="I52" s="79"/>
    </row>
    <row r="53" spans="1:9" s="72" customFormat="1" ht="13.5" thickBot="1">
      <c r="A53" s="89"/>
      <c r="B53" s="278"/>
      <c r="C53" s="278"/>
      <c r="D53" s="278"/>
      <c r="E53" s="278"/>
      <c r="F53" s="278"/>
      <c r="G53" s="278"/>
      <c r="H53" s="387"/>
      <c r="I53" s="79"/>
    </row>
    <row r="54" spans="1:9" s="72" customFormat="1" ht="14.25" thickBot="1">
      <c r="A54" s="89">
        <f>A13</f>
        <v>14</v>
      </c>
      <c r="B54" s="885" t="s">
        <v>96</v>
      </c>
      <c r="C54" s="715"/>
      <c r="D54" s="886"/>
      <c r="H54" s="70" t="s">
        <v>31</v>
      </c>
      <c r="I54" s="79"/>
    </row>
    <row r="55" spans="1:9" s="72" customFormat="1">
      <c r="A55" s="89"/>
      <c r="B55" s="887" t="s">
        <v>67</v>
      </c>
      <c r="C55" s="888"/>
      <c r="D55" s="433"/>
      <c r="H55" s="387"/>
      <c r="I55" s="79"/>
    </row>
    <row r="56" spans="1:9" s="72" customFormat="1" ht="25.5">
      <c r="A56" s="89"/>
      <c r="B56" s="687" t="s">
        <v>437</v>
      </c>
      <c r="C56" s="900"/>
      <c r="D56" s="419"/>
      <c r="H56" s="387"/>
      <c r="I56" s="79"/>
    </row>
    <row r="57" spans="1:9" s="72" customFormat="1">
      <c r="A57" s="89"/>
      <c r="B57" s="416" t="s">
        <v>73</v>
      </c>
      <c r="C57" s="900"/>
      <c r="D57" s="419"/>
      <c r="H57" s="387"/>
      <c r="I57" s="79"/>
    </row>
    <row r="58" spans="1:9" s="72" customFormat="1">
      <c r="A58" s="89"/>
      <c r="B58" s="160" t="s">
        <v>4</v>
      </c>
      <c r="C58" s="901">
        <v>193524007</v>
      </c>
      <c r="D58" s="889"/>
      <c r="F58" s="650"/>
      <c r="G58" s="650"/>
      <c r="H58" s="387"/>
      <c r="I58" s="79"/>
    </row>
    <row r="59" spans="1:9" s="72" customFormat="1" ht="25.5">
      <c r="A59" s="89"/>
      <c r="B59" s="161" t="s">
        <v>33</v>
      </c>
      <c r="C59" s="892">
        <v>260982</v>
      </c>
      <c r="D59" s="427">
        <v>-253868</v>
      </c>
      <c r="F59" s="650"/>
      <c r="G59" s="650"/>
      <c r="H59" s="387"/>
      <c r="I59" s="79"/>
    </row>
    <row r="60" spans="1:9" s="72" customFormat="1">
      <c r="A60" s="89"/>
      <c r="B60" s="161" t="s">
        <v>82</v>
      </c>
      <c r="C60" s="892">
        <v>17251350</v>
      </c>
      <c r="D60" s="427">
        <v>253868</v>
      </c>
      <c r="F60" s="650"/>
      <c r="G60" s="650"/>
      <c r="H60" s="387"/>
      <c r="I60" s="79"/>
    </row>
    <row r="61" spans="1:9" s="72" customFormat="1" ht="25.5">
      <c r="A61" s="89"/>
      <c r="B61" s="161" t="s">
        <v>6</v>
      </c>
      <c r="C61" s="892">
        <v>325180</v>
      </c>
      <c r="D61" s="422"/>
      <c r="F61" s="650"/>
      <c r="G61" s="650"/>
      <c r="H61" s="387"/>
      <c r="I61" s="79"/>
    </row>
    <row r="62" spans="1:9" s="72" customFormat="1">
      <c r="A62" s="89"/>
      <c r="B62" s="161" t="s">
        <v>7</v>
      </c>
      <c r="C62" s="892">
        <v>1063931</v>
      </c>
      <c r="D62" s="422"/>
      <c r="F62" s="650"/>
      <c r="G62" s="650"/>
      <c r="H62" s="387"/>
      <c r="I62" s="79"/>
    </row>
    <row r="63" spans="1:9" s="72" customFormat="1">
      <c r="A63" s="89"/>
      <c r="B63" s="161" t="s">
        <v>8</v>
      </c>
      <c r="C63" s="892">
        <v>108921</v>
      </c>
      <c r="D63" s="422"/>
      <c r="F63" s="650"/>
      <c r="G63" s="650"/>
      <c r="H63" s="387"/>
      <c r="I63" s="79"/>
    </row>
    <row r="64" spans="1:9" s="72" customFormat="1">
      <c r="A64" s="89"/>
      <c r="B64" s="161" t="s">
        <v>9</v>
      </c>
      <c r="C64" s="892">
        <v>108921</v>
      </c>
      <c r="D64" s="422"/>
      <c r="F64" s="650"/>
      <c r="G64" s="650"/>
      <c r="H64" s="387"/>
      <c r="I64" s="79"/>
    </row>
    <row r="65" spans="1:9" s="72" customFormat="1" ht="25.5">
      <c r="A65" s="89"/>
      <c r="B65" s="161" t="s">
        <v>50</v>
      </c>
      <c r="C65" s="892">
        <v>108921</v>
      </c>
      <c r="D65" s="422"/>
      <c r="F65" s="650"/>
      <c r="G65" s="650"/>
      <c r="H65" s="387"/>
      <c r="I65" s="79"/>
    </row>
    <row r="66" spans="1:9" s="72" customFormat="1" ht="25.5">
      <c r="A66" s="89"/>
      <c r="B66" s="162" t="s">
        <v>89</v>
      </c>
      <c r="C66" s="892">
        <v>108921</v>
      </c>
      <c r="D66" s="330"/>
      <c r="F66" s="650"/>
      <c r="G66" s="650"/>
      <c r="H66" s="387"/>
      <c r="I66" s="79"/>
    </row>
    <row r="67" spans="1:9" s="72" customFormat="1" ht="38.25">
      <c r="A67" s="89"/>
      <c r="B67" s="164" t="s">
        <v>242</v>
      </c>
      <c r="C67" s="892">
        <v>955010</v>
      </c>
      <c r="D67" s="330"/>
      <c r="E67" s="278"/>
      <c r="F67" s="650"/>
      <c r="G67" s="650"/>
      <c r="H67" s="387"/>
      <c r="I67" s="79"/>
    </row>
    <row r="68" spans="1:9" s="72" customFormat="1" ht="38.25">
      <c r="A68" s="89"/>
      <c r="B68" s="164" t="s">
        <v>60</v>
      </c>
      <c r="C68" s="892">
        <v>955010</v>
      </c>
      <c r="D68" s="330"/>
      <c r="F68" s="650"/>
      <c r="G68" s="650"/>
      <c r="H68" s="387"/>
      <c r="I68" s="79"/>
    </row>
    <row r="69" spans="1:9" s="72" customFormat="1" ht="102">
      <c r="A69" s="89"/>
      <c r="B69" s="164" t="s">
        <v>245</v>
      </c>
      <c r="C69" s="892">
        <v>835875</v>
      </c>
      <c r="D69" s="330"/>
      <c r="F69" s="650"/>
      <c r="G69" s="650"/>
      <c r="H69" s="387"/>
      <c r="I69" s="79"/>
    </row>
    <row r="70" spans="1:9" s="72" customFormat="1" ht="102">
      <c r="A70" s="89"/>
      <c r="B70" s="164" t="s">
        <v>243</v>
      </c>
      <c r="C70" s="892">
        <v>119135</v>
      </c>
      <c r="D70" s="384"/>
      <c r="F70" s="650"/>
      <c r="G70" s="650"/>
      <c r="H70" s="387"/>
      <c r="I70" s="79"/>
    </row>
    <row r="71" spans="1:9" s="72" customFormat="1">
      <c r="A71" s="89"/>
      <c r="B71" s="262" t="s">
        <v>10</v>
      </c>
      <c r="C71" s="605">
        <v>174947744</v>
      </c>
      <c r="D71" s="384"/>
      <c r="F71" s="650"/>
      <c r="G71" s="650"/>
      <c r="H71" s="387"/>
      <c r="I71" s="79"/>
    </row>
    <row r="72" spans="1:9" s="72" customFormat="1" ht="25.5">
      <c r="A72" s="89"/>
      <c r="B72" s="163" t="s">
        <v>11</v>
      </c>
      <c r="C72" s="892">
        <v>114322219</v>
      </c>
      <c r="D72" s="330"/>
      <c r="F72" s="650"/>
      <c r="G72" s="650"/>
      <c r="H72" s="387"/>
      <c r="I72" s="79"/>
    </row>
    <row r="73" spans="1:9" s="72" customFormat="1" ht="25.5">
      <c r="A73" s="89"/>
      <c r="B73" s="163" t="s">
        <v>53</v>
      </c>
      <c r="C73" s="892">
        <v>60625525</v>
      </c>
      <c r="D73" s="330"/>
      <c r="F73" s="650"/>
      <c r="G73" s="650"/>
      <c r="H73" s="387"/>
      <c r="I73" s="79"/>
    </row>
    <row r="74" spans="1:9" s="72" customFormat="1">
      <c r="A74" s="89"/>
      <c r="B74" s="160" t="s">
        <v>28</v>
      </c>
      <c r="C74" s="901">
        <v>202098307</v>
      </c>
      <c r="D74" s="330"/>
      <c r="F74" s="650"/>
      <c r="G74" s="650"/>
      <c r="H74" s="387"/>
      <c r="I74" s="79"/>
    </row>
    <row r="75" spans="1:9" s="72" customFormat="1">
      <c r="A75" s="89"/>
      <c r="B75" s="902" t="s">
        <v>2</v>
      </c>
      <c r="C75" s="901">
        <v>89261386</v>
      </c>
      <c r="D75" s="330"/>
      <c r="F75" s="650"/>
      <c r="G75" s="650"/>
      <c r="H75" s="387"/>
      <c r="I75" s="79"/>
    </row>
    <row r="76" spans="1:9" s="72" customFormat="1">
      <c r="A76" s="89"/>
      <c r="B76" s="163" t="s">
        <v>12</v>
      </c>
      <c r="C76" s="892">
        <v>22644122</v>
      </c>
      <c r="D76" s="330"/>
      <c r="F76" s="650"/>
      <c r="G76" s="650"/>
      <c r="H76" s="387"/>
      <c r="I76" s="79"/>
    </row>
    <row r="77" spans="1:9" s="72" customFormat="1">
      <c r="A77" s="89"/>
      <c r="B77" s="162" t="s">
        <v>34</v>
      </c>
      <c r="C77" s="892">
        <v>9909618</v>
      </c>
      <c r="D77" s="384"/>
      <c r="F77" s="650"/>
      <c r="G77" s="650"/>
      <c r="H77" s="387"/>
      <c r="I77" s="79"/>
    </row>
    <row r="78" spans="1:9" s="72" customFormat="1">
      <c r="A78" s="89"/>
      <c r="B78" s="164" t="s">
        <v>32</v>
      </c>
      <c r="C78" s="892">
        <v>7900396</v>
      </c>
      <c r="D78" s="384"/>
      <c r="F78" s="650"/>
      <c r="G78" s="650"/>
      <c r="H78" s="387"/>
      <c r="I78" s="79"/>
    </row>
    <row r="79" spans="1:9" s="72" customFormat="1">
      <c r="A79" s="89"/>
      <c r="B79" s="162" t="s">
        <v>15</v>
      </c>
      <c r="C79" s="892">
        <v>12734504</v>
      </c>
      <c r="D79" s="384"/>
      <c r="F79" s="650"/>
      <c r="G79" s="650"/>
      <c r="H79" s="387"/>
      <c r="I79" s="79"/>
    </row>
    <row r="80" spans="1:9" s="72" customFormat="1">
      <c r="A80" s="89"/>
      <c r="B80" s="163" t="s">
        <v>16</v>
      </c>
      <c r="C80" s="892">
        <v>23041011</v>
      </c>
      <c r="D80" s="330"/>
      <c r="F80" s="650"/>
      <c r="G80" s="650"/>
      <c r="H80" s="387"/>
      <c r="I80" s="79"/>
    </row>
    <row r="81" spans="1:9" s="72" customFormat="1">
      <c r="A81" s="89"/>
      <c r="B81" s="162" t="s">
        <v>17</v>
      </c>
      <c r="C81" s="892">
        <v>17439728</v>
      </c>
      <c r="D81" s="330"/>
      <c r="F81" s="650"/>
      <c r="G81" s="650"/>
      <c r="H81" s="387"/>
      <c r="I81" s="79"/>
    </row>
    <row r="82" spans="1:9" s="72" customFormat="1">
      <c r="A82" s="89"/>
      <c r="B82" s="162" t="s">
        <v>75</v>
      </c>
      <c r="C82" s="892">
        <v>5601283</v>
      </c>
      <c r="D82" s="330"/>
      <c r="F82" s="650"/>
      <c r="G82" s="650"/>
      <c r="H82" s="387"/>
      <c r="I82" s="79"/>
    </row>
    <row r="83" spans="1:9" s="72" customFormat="1" ht="25.5">
      <c r="A83" s="89"/>
      <c r="B83" s="163" t="s">
        <v>43</v>
      </c>
      <c r="C83" s="892">
        <v>688019</v>
      </c>
      <c r="D83" s="330"/>
      <c r="F83" s="650"/>
      <c r="G83" s="650"/>
      <c r="H83" s="387"/>
      <c r="I83" s="79"/>
    </row>
    <row r="84" spans="1:9" s="72" customFormat="1">
      <c r="A84" s="89"/>
      <c r="B84" s="162" t="s">
        <v>438</v>
      </c>
      <c r="C84" s="892">
        <v>321042</v>
      </c>
      <c r="D84" s="330"/>
      <c r="F84" s="650"/>
      <c r="G84" s="650"/>
      <c r="H84" s="387"/>
      <c r="I84" s="79"/>
    </row>
    <row r="85" spans="1:9" s="72" customFormat="1">
      <c r="A85" s="89"/>
      <c r="B85" s="162" t="s">
        <v>35</v>
      </c>
      <c r="C85" s="892">
        <v>366977</v>
      </c>
      <c r="D85" s="330"/>
      <c r="F85" s="650"/>
      <c r="G85" s="650"/>
      <c r="H85" s="387"/>
      <c r="I85" s="79"/>
    </row>
    <row r="86" spans="1:9" s="72" customFormat="1">
      <c r="A86" s="89"/>
      <c r="B86" s="163" t="s">
        <v>19</v>
      </c>
      <c r="C86" s="892">
        <v>42888234</v>
      </c>
      <c r="D86" s="330"/>
      <c r="F86" s="650"/>
      <c r="G86" s="650"/>
      <c r="H86" s="387"/>
      <c r="I86" s="79"/>
    </row>
    <row r="87" spans="1:9" s="72" customFormat="1">
      <c r="A87" s="89"/>
      <c r="B87" s="162" t="s">
        <v>69</v>
      </c>
      <c r="C87" s="892">
        <v>447313</v>
      </c>
      <c r="D87" s="330"/>
      <c r="F87" s="650"/>
      <c r="G87" s="650"/>
      <c r="H87" s="387"/>
      <c r="I87" s="79"/>
    </row>
    <row r="88" spans="1:9" s="72" customFormat="1" ht="25.5">
      <c r="A88" s="89"/>
      <c r="B88" s="164" t="s">
        <v>93</v>
      </c>
      <c r="C88" s="892">
        <v>447313</v>
      </c>
      <c r="D88" s="330"/>
      <c r="F88" s="650"/>
      <c r="G88" s="650"/>
      <c r="H88" s="387"/>
      <c r="I88" s="79"/>
    </row>
    <row r="89" spans="1:9" s="72" customFormat="1" ht="38.25">
      <c r="A89" s="89"/>
      <c r="B89" s="164" t="s">
        <v>439</v>
      </c>
      <c r="C89" s="892">
        <v>300023</v>
      </c>
      <c r="D89" s="330"/>
      <c r="F89" s="650"/>
      <c r="G89" s="650"/>
      <c r="H89" s="387"/>
      <c r="I89" s="79"/>
    </row>
    <row r="90" spans="1:9" s="72" customFormat="1" ht="38.25">
      <c r="A90" s="89"/>
      <c r="B90" s="164" t="s">
        <v>440</v>
      </c>
      <c r="C90" s="892">
        <v>147290</v>
      </c>
      <c r="D90" s="330"/>
      <c r="F90" s="650"/>
      <c r="G90" s="650"/>
      <c r="H90" s="387"/>
      <c r="I90" s="79"/>
    </row>
    <row r="91" spans="1:9" s="72" customFormat="1" ht="25.5">
      <c r="A91" s="89"/>
      <c r="B91" s="162" t="s">
        <v>44</v>
      </c>
      <c r="C91" s="892">
        <v>33076984</v>
      </c>
      <c r="D91" s="330"/>
      <c r="F91" s="650"/>
      <c r="G91" s="650"/>
      <c r="H91" s="387"/>
      <c r="I91" s="79"/>
    </row>
    <row r="92" spans="1:9" s="72" customFormat="1" ht="51">
      <c r="A92" s="89"/>
      <c r="B92" s="164" t="s">
        <v>57</v>
      </c>
      <c r="C92" s="892">
        <v>4348746</v>
      </c>
      <c r="D92" s="330"/>
      <c r="F92" s="650"/>
      <c r="G92" s="650"/>
      <c r="H92" s="387"/>
      <c r="I92" s="79"/>
    </row>
    <row r="93" spans="1:9" s="72" customFormat="1" ht="38.25">
      <c r="A93" s="89"/>
      <c r="B93" s="164" t="s">
        <v>46</v>
      </c>
      <c r="C93" s="892">
        <v>28728238</v>
      </c>
      <c r="D93" s="330"/>
      <c r="F93" s="650"/>
      <c r="G93" s="650"/>
      <c r="H93" s="387"/>
      <c r="I93" s="79"/>
    </row>
    <row r="94" spans="1:9" s="72" customFormat="1" ht="25.5">
      <c r="A94" s="89"/>
      <c r="B94" s="164" t="s">
        <v>64</v>
      </c>
      <c r="C94" s="892">
        <v>9363937</v>
      </c>
      <c r="D94" s="330"/>
      <c r="F94" s="650"/>
      <c r="G94" s="650"/>
      <c r="H94" s="387"/>
      <c r="I94" s="79"/>
    </row>
    <row r="95" spans="1:9" s="72" customFormat="1">
      <c r="A95" s="89"/>
      <c r="B95" s="161" t="s">
        <v>3</v>
      </c>
      <c r="C95" s="892">
        <v>112836921</v>
      </c>
      <c r="D95" s="330"/>
      <c r="F95" s="650"/>
      <c r="G95" s="650"/>
      <c r="H95" s="387"/>
      <c r="I95" s="79"/>
    </row>
    <row r="96" spans="1:9" s="72" customFormat="1">
      <c r="A96" s="89"/>
      <c r="B96" s="903" t="s">
        <v>20</v>
      </c>
      <c r="C96" s="894">
        <v>40452911</v>
      </c>
      <c r="D96" s="904"/>
      <c r="F96" s="650"/>
      <c r="G96" s="650"/>
      <c r="H96" s="387"/>
      <c r="I96" s="79"/>
    </row>
    <row r="97" spans="1:9" s="72" customFormat="1">
      <c r="A97" s="89"/>
      <c r="B97" s="163" t="s">
        <v>48</v>
      </c>
      <c r="C97" s="892">
        <v>72384010</v>
      </c>
      <c r="D97" s="330"/>
      <c r="F97" s="650"/>
      <c r="G97" s="650"/>
      <c r="H97" s="387"/>
      <c r="I97" s="79"/>
    </row>
    <row r="98" spans="1:9" s="72" customFormat="1" ht="25.5">
      <c r="A98" s="89"/>
      <c r="B98" s="163" t="s">
        <v>49</v>
      </c>
      <c r="C98" s="892">
        <v>20797242</v>
      </c>
      <c r="D98" s="330"/>
      <c r="F98" s="650"/>
      <c r="G98" s="650"/>
      <c r="H98" s="387"/>
      <c r="I98" s="79"/>
    </row>
    <row r="99" spans="1:9" s="72" customFormat="1" ht="51">
      <c r="A99" s="89"/>
      <c r="B99" s="163" t="s">
        <v>61</v>
      </c>
      <c r="C99" s="892">
        <v>1953584</v>
      </c>
      <c r="D99" s="330"/>
      <c r="F99" s="650"/>
      <c r="G99" s="650"/>
      <c r="H99" s="387"/>
      <c r="I99" s="79"/>
    </row>
    <row r="100" spans="1:9" s="72" customFormat="1" ht="51">
      <c r="A100" s="89"/>
      <c r="B100" s="394" t="s">
        <v>244</v>
      </c>
      <c r="C100" s="892">
        <v>18843658</v>
      </c>
      <c r="D100" s="330"/>
      <c r="F100" s="650"/>
      <c r="G100" s="650"/>
      <c r="H100" s="387"/>
      <c r="I100" s="79"/>
    </row>
    <row r="101" spans="1:9" s="72" customFormat="1">
      <c r="A101" s="89"/>
      <c r="B101" s="905" t="s">
        <v>441</v>
      </c>
      <c r="C101" s="892">
        <v>51586768</v>
      </c>
      <c r="D101" s="330"/>
      <c r="F101" s="650"/>
      <c r="G101" s="650"/>
      <c r="H101" s="387"/>
      <c r="I101" s="79"/>
    </row>
    <row r="102" spans="1:9" s="72" customFormat="1">
      <c r="A102" s="89"/>
      <c r="B102" s="417" t="s">
        <v>21</v>
      </c>
      <c r="C102" s="556">
        <v>-8574300</v>
      </c>
      <c r="D102" s="344"/>
      <c r="F102" s="650"/>
      <c r="G102" s="650"/>
      <c r="H102" s="387"/>
      <c r="I102" s="79"/>
    </row>
    <row r="103" spans="1:9" s="72" customFormat="1">
      <c r="A103" s="89"/>
      <c r="B103" s="417" t="s">
        <v>442</v>
      </c>
      <c r="C103" s="556">
        <v>8574300</v>
      </c>
      <c r="D103" s="344"/>
      <c r="E103" s="278"/>
      <c r="F103" s="650"/>
      <c r="G103" s="650"/>
      <c r="H103" s="387"/>
      <c r="I103" s="79"/>
    </row>
    <row r="104" spans="1:9" s="72" customFormat="1">
      <c r="A104" s="89"/>
      <c r="B104" s="254" t="s">
        <v>24</v>
      </c>
      <c r="C104" s="559">
        <v>8574300</v>
      </c>
      <c r="D104" s="421"/>
      <c r="F104" s="650"/>
      <c r="G104" s="650"/>
      <c r="H104" s="387"/>
      <c r="I104" s="79"/>
    </row>
    <row r="105" spans="1:9" s="72" customFormat="1" ht="26.25" thickBot="1">
      <c r="A105" s="89"/>
      <c r="B105" s="254" t="s">
        <v>25</v>
      </c>
      <c r="C105" s="573">
        <v>8574300</v>
      </c>
      <c r="D105" s="421"/>
      <c r="G105" s="650"/>
      <c r="H105" s="387"/>
      <c r="I105" s="79"/>
    </row>
    <row r="106" spans="1:9" s="72" customFormat="1" ht="42.75" customHeight="1" thickBot="1">
      <c r="A106" s="89"/>
      <c r="B106" s="1420" t="s">
        <v>443</v>
      </c>
      <c r="C106" s="1421"/>
      <c r="D106" s="1422"/>
      <c r="E106" s="8"/>
      <c r="F106" s="8"/>
      <c r="H106" s="387"/>
      <c r="I106" s="79"/>
    </row>
    <row r="107" spans="1:9" s="72" customFormat="1">
      <c r="A107" s="89"/>
      <c r="B107" s="268"/>
      <c r="C107" s="268"/>
      <c r="D107" s="268"/>
      <c r="E107" s="8"/>
      <c r="F107" s="8"/>
      <c r="H107" s="387"/>
      <c r="I107" s="79"/>
    </row>
    <row r="108" spans="1:9" s="72" customFormat="1">
      <c r="A108" s="89"/>
      <c r="B108" s="106" t="s">
        <v>427</v>
      </c>
      <c r="C108" s="278"/>
      <c r="D108" s="278"/>
      <c r="E108" s="8"/>
      <c r="F108" s="278"/>
      <c r="G108" s="278"/>
      <c r="H108" s="387"/>
      <c r="I108" s="79"/>
    </row>
    <row r="109" spans="1:9" s="72" customFormat="1" ht="13.5" thickBot="1">
      <c r="A109" s="89"/>
      <c r="B109" s="678"/>
      <c r="C109" s="678"/>
      <c r="D109" s="678"/>
      <c r="E109" s="8"/>
      <c r="F109" s="8"/>
      <c r="H109" s="387"/>
      <c r="I109" s="79"/>
    </row>
    <row r="110" spans="1:9" s="72" customFormat="1" ht="14.25" thickBot="1">
      <c r="A110" s="1027">
        <f>A13+1</f>
        <v>15</v>
      </c>
      <c r="B110" s="885" t="s">
        <v>96</v>
      </c>
      <c r="C110" s="715"/>
      <c r="D110" s="886"/>
      <c r="E110" s="684"/>
      <c r="H110" s="70" t="s">
        <v>80</v>
      </c>
      <c r="I110" s="79"/>
    </row>
    <row r="111" spans="1:9" s="72" customFormat="1">
      <c r="A111" s="89"/>
      <c r="B111" s="887" t="s">
        <v>22</v>
      </c>
      <c r="C111" s="888"/>
      <c r="D111" s="433"/>
      <c r="E111" s="682"/>
      <c r="H111" s="387"/>
      <c r="I111" s="79"/>
    </row>
    <row r="112" spans="1:9" s="72" customFormat="1">
      <c r="A112" s="89"/>
      <c r="B112" s="642" t="s">
        <v>444</v>
      </c>
      <c r="C112" s="1094"/>
      <c r="D112" s="1095"/>
      <c r="E112" s="683"/>
      <c r="H112" s="387"/>
      <c r="I112" s="79"/>
    </row>
    <row r="113" spans="1:9" s="72" customFormat="1">
      <c r="A113" s="89"/>
      <c r="B113" s="251" t="s">
        <v>4</v>
      </c>
      <c r="C113" s="604">
        <v>328520</v>
      </c>
      <c r="D113" s="889"/>
      <c r="E113" s="906"/>
      <c r="F113" s="650"/>
      <c r="H113" s="387"/>
      <c r="I113" s="79"/>
    </row>
    <row r="114" spans="1:9" s="72" customFormat="1">
      <c r="A114" s="89"/>
      <c r="B114" s="262" t="s">
        <v>10</v>
      </c>
      <c r="C114" s="605">
        <v>328520</v>
      </c>
      <c r="D114" s="422"/>
      <c r="E114" s="907"/>
      <c r="F114" s="650"/>
      <c r="H114" s="387"/>
      <c r="I114" s="79"/>
    </row>
    <row r="115" spans="1:9" s="72" customFormat="1" ht="25.5">
      <c r="A115" s="89"/>
      <c r="B115" s="263" t="s">
        <v>11</v>
      </c>
      <c r="C115" s="605">
        <v>328520</v>
      </c>
      <c r="D115" s="384"/>
      <c r="E115" s="907"/>
      <c r="F115" s="650"/>
      <c r="H115" s="387"/>
      <c r="I115" s="79"/>
    </row>
    <row r="116" spans="1:9" s="72" customFormat="1">
      <c r="A116" s="89"/>
      <c r="B116" s="251" t="s">
        <v>28</v>
      </c>
      <c r="C116" s="604">
        <v>328520</v>
      </c>
      <c r="D116" s="330"/>
      <c r="E116" s="907"/>
      <c r="F116" s="650"/>
      <c r="H116" s="387"/>
      <c r="I116" s="79"/>
    </row>
    <row r="117" spans="1:9" s="72" customFormat="1">
      <c r="A117" s="89"/>
      <c r="B117" s="891" t="s">
        <v>2</v>
      </c>
      <c r="C117" s="604">
        <v>328520</v>
      </c>
      <c r="D117" s="384"/>
      <c r="E117" s="907"/>
      <c r="F117" s="650"/>
      <c r="H117" s="387"/>
      <c r="I117" s="79"/>
    </row>
    <row r="118" spans="1:9" s="72" customFormat="1">
      <c r="A118" s="89"/>
      <c r="B118" s="263" t="s">
        <v>12</v>
      </c>
      <c r="C118" s="605">
        <v>72709</v>
      </c>
      <c r="D118" s="421">
        <v>8203</v>
      </c>
      <c r="E118" s="907"/>
      <c r="F118" s="650"/>
      <c r="H118" s="387"/>
      <c r="I118" s="79"/>
    </row>
    <row r="119" spans="1:9" s="72" customFormat="1">
      <c r="A119" s="89"/>
      <c r="B119" s="162" t="s">
        <v>15</v>
      </c>
      <c r="C119" s="892">
        <v>72709</v>
      </c>
      <c r="D119" s="421">
        <v>8203</v>
      </c>
      <c r="E119" s="679"/>
      <c r="F119" s="650"/>
      <c r="H119" s="387"/>
      <c r="I119" s="79"/>
    </row>
    <row r="120" spans="1:9" s="72" customFormat="1">
      <c r="A120" s="89"/>
      <c r="B120" s="163" t="s">
        <v>16</v>
      </c>
      <c r="C120" s="892">
        <v>85372</v>
      </c>
      <c r="D120" s="421">
        <v>1959</v>
      </c>
      <c r="E120" s="679"/>
      <c r="F120" s="650"/>
      <c r="H120" s="387"/>
      <c r="I120" s="79"/>
    </row>
    <row r="121" spans="1:9" s="72" customFormat="1">
      <c r="A121" s="89"/>
      <c r="B121" s="162" t="s">
        <v>17</v>
      </c>
      <c r="C121" s="892">
        <v>85372</v>
      </c>
      <c r="D121" s="421">
        <v>1959</v>
      </c>
      <c r="E121" s="679"/>
      <c r="F121" s="650"/>
      <c r="H121" s="387"/>
      <c r="I121" s="79"/>
    </row>
    <row r="122" spans="1:9" s="72" customFormat="1">
      <c r="A122" s="89"/>
      <c r="B122" s="163" t="s">
        <v>19</v>
      </c>
      <c r="C122" s="892">
        <v>170439</v>
      </c>
      <c r="D122" s="421">
        <v>-10162</v>
      </c>
      <c r="E122" s="679"/>
      <c r="F122" s="650"/>
      <c r="H122" s="387"/>
      <c r="I122" s="79"/>
    </row>
    <row r="123" spans="1:9" s="72" customFormat="1" ht="25.5">
      <c r="A123" s="89"/>
      <c r="B123" s="162" t="s">
        <v>44</v>
      </c>
      <c r="C123" s="892">
        <v>170439</v>
      </c>
      <c r="D123" s="421">
        <v>-10162</v>
      </c>
      <c r="E123" s="679"/>
      <c r="F123" s="650"/>
      <c r="H123" s="70"/>
      <c r="I123" s="79"/>
    </row>
    <row r="124" spans="1:9" s="72" customFormat="1" ht="26.25" thickBot="1">
      <c r="A124" s="89"/>
      <c r="B124" s="908" t="s">
        <v>45</v>
      </c>
      <c r="C124" s="899">
        <v>170439</v>
      </c>
      <c r="D124" s="423">
        <v>-10162</v>
      </c>
      <c r="E124" s="679"/>
      <c r="F124" s="650"/>
      <c r="H124" s="387"/>
      <c r="I124" s="79"/>
    </row>
    <row r="125" spans="1:9" s="72" customFormat="1" ht="72.75" customHeight="1" thickBot="1">
      <c r="A125" s="89"/>
      <c r="B125" s="1423" t="s">
        <v>445</v>
      </c>
      <c r="C125" s="1424"/>
      <c r="D125" s="1425"/>
      <c r="F125" s="8"/>
      <c r="H125" s="387"/>
      <c r="I125" s="79"/>
    </row>
    <row r="126" spans="1:9" s="72" customFormat="1">
      <c r="A126" s="89"/>
      <c r="B126" s="278"/>
      <c r="C126" s="278"/>
      <c r="D126" s="278"/>
      <c r="E126" s="278"/>
      <c r="F126" s="8"/>
      <c r="G126" s="278"/>
      <c r="H126" s="387"/>
      <c r="I126" s="79"/>
    </row>
    <row r="127" spans="1:9" s="72" customFormat="1">
      <c r="A127" s="89"/>
      <c r="B127" s="694" t="s">
        <v>436</v>
      </c>
      <c r="C127" s="278"/>
      <c r="D127" s="278"/>
      <c r="E127" s="278"/>
      <c r="F127" s="8"/>
      <c r="G127" s="278"/>
      <c r="H127" s="387"/>
      <c r="I127" s="79"/>
    </row>
    <row r="128" spans="1:9" s="72" customFormat="1" ht="13.5" thickBot="1">
      <c r="A128" s="89"/>
      <c r="B128" s="278"/>
      <c r="C128" s="278"/>
      <c r="D128" s="278"/>
      <c r="E128" s="278"/>
      <c r="F128" s="8"/>
      <c r="G128" s="278"/>
      <c r="H128" s="387"/>
      <c r="I128" s="79"/>
    </row>
    <row r="129" spans="1:9" s="72" customFormat="1" ht="14.25" thickBot="1">
      <c r="A129" s="89">
        <f>A110</f>
        <v>15</v>
      </c>
      <c r="B129" s="885" t="s">
        <v>96</v>
      </c>
      <c r="C129" s="715"/>
      <c r="D129" s="886"/>
      <c r="F129" s="8"/>
      <c r="H129" s="70" t="s">
        <v>80</v>
      </c>
      <c r="I129" s="79"/>
    </row>
    <row r="130" spans="1:9" s="72" customFormat="1">
      <c r="A130" s="89"/>
      <c r="B130" s="887" t="s">
        <v>67</v>
      </c>
      <c r="C130" s="888"/>
      <c r="D130" s="433"/>
      <c r="F130" s="8"/>
      <c r="H130" s="387"/>
      <c r="I130" s="79"/>
    </row>
    <row r="131" spans="1:9" s="72" customFormat="1">
      <c r="A131" s="89"/>
      <c r="B131" s="687" t="s">
        <v>68</v>
      </c>
      <c r="C131" s="900"/>
      <c r="D131" s="419"/>
      <c r="F131" s="8"/>
      <c r="H131" s="70"/>
      <c r="I131" s="79"/>
    </row>
    <row r="132" spans="1:9" s="72" customFormat="1">
      <c r="A132" s="80"/>
      <c r="B132" s="416" t="s">
        <v>73</v>
      </c>
      <c r="C132" s="900"/>
      <c r="D132" s="419"/>
      <c r="F132" s="8"/>
      <c r="H132" s="387"/>
      <c r="I132" s="79"/>
    </row>
    <row r="133" spans="1:9" s="72" customFormat="1">
      <c r="A133" s="89"/>
      <c r="B133" s="160" t="s">
        <v>4</v>
      </c>
      <c r="C133" s="901">
        <v>254474848</v>
      </c>
      <c r="D133" s="889"/>
      <c r="F133" s="333"/>
      <c r="H133" s="387"/>
      <c r="I133" s="79"/>
    </row>
    <row r="134" spans="1:9" s="72" customFormat="1" ht="25.5">
      <c r="A134" s="89"/>
      <c r="B134" s="161" t="s">
        <v>33</v>
      </c>
      <c r="C134" s="892">
        <v>7571647</v>
      </c>
      <c r="D134" s="422"/>
      <c r="F134" s="333"/>
      <c r="H134" s="387"/>
      <c r="I134" s="79"/>
    </row>
    <row r="135" spans="1:9" s="72" customFormat="1">
      <c r="A135" s="89"/>
      <c r="B135" s="161" t="s">
        <v>7</v>
      </c>
      <c r="C135" s="892">
        <v>402850</v>
      </c>
      <c r="D135" s="422"/>
      <c r="F135" s="333"/>
      <c r="H135" s="387"/>
      <c r="I135" s="79"/>
    </row>
    <row r="136" spans="1:9" s="72" customFormat="1">
      <c r="A136" s="89"/>
      <c r="B136" s="162" t="s">
        <v>8</v>
      </c>
      <c r="C136" s="892">
        <v>402850</v>
      </c>
      <c r="D136" s="330"/>
      <c r="F136" s="333"/>
      <c r="H136" s="387"/>
      <c r="I136" s="79"/>
    </row>
    <row r="137" spans="1:9" s="72" customFormat="1">
      <c r="A137" s="89"/>
      <c r="B137" s="164" t="s">
        <v>9</v>
      </c>
      <c r="C137" s="892">
        <v>402850</v>
      </c>
      <c r="D137" s="330"/>
      <c r="F137" s="333"/>
      <c r="H137" s="387"/>
      <c r="I137" s="79"/>
    </row>
    <row r="138" spans="1:9" s="72" customFormat="1" ht="25.5">
      <c r="A138" s="89"/>
      <c r="B138" s="164" t="s">
        <v>50</v>
      </c>
      <c r="C138" s="892">
        <v>402850</v>
      </c>
      <c r="D138" s="330"/>
      <c r="F138" s="333"/>
      <c r="H138" s="387"/>
      <c r="I138" s="79"/>
    </row>
    <row r="139" spans="1:9" s="72" customFormat="1" ht="25.5">
      <c r="A139" s="89"/>
      <c r="B139" s="161" t="s">
        <v>76</v>
      </c>
      <c r="C139" s="892">
        <v>402850</v>
      </c>
      <c r="D139" s="384"/>
      <c r="F139" s="333"/>
      <c r="H139" s="387"/>
      <c r="I139" s="79"/>
    </row>
    <row r="140" spans="1:9" s="72" customFormat="1">
      <c r="A140" s="89"/>
      <c r="B140" s="262" t="s">
        <v>10</v>
      </c>
      <c r="C140" s="605">
        <v>246500351</v>
      </c>
      <c r="D140" s="384"/>
      <c r="F140" s="333"/>
      <c r="G140" s="278"/>
      <c r="H140" s="387"/>
      <c r="I140" s="79"/>
    </row>
    <row r="141" spans="1:9" s="72" customFormat="1" ht="25.5">
      <c r="A141" s="89"/>
      <c r="B141" s="163" t="s">
        <v>11</v>
      </c>
      <c r="C141" s="892">
        <v>246500351</v>
      </c>
      <c r="D141" s="330"/>
      <c r="F141" s="333"/>
      <c r="H141" s="387"/>
      <c r="I141" s="79"/>
    </row>
    <row r="142" spans="1:9" s="72" customFormat="1">
      <c r="A142" s="89"/>
      <c r="B142" s="160" t="s">
        <v>28</v>
      </c>
      <c r="C142" s="901">
        <v>252553188</v>
      </c>
      <c r="D142" s="330"/>
      <c r="F142" s="333"/>
      <c r="H142" s="387"/>
      <c r="I142" s="79"/>
    </row>
    <row r="143" spans="1:9" s="72" customFormat="1">
      <c r="A143" s="89"/>
      <c r="B143" s="902" t="s">
        <v>2</v>
      </c>
      <c r="C143" s="901">
        <v>243279256</v>
      </c>
      <c r="D143" s="330"/>
      <c r="F143" s="333"/>
      <c r="H143" s="387"/>
      <c r="I143" s="79"/>
    </row>
    <row r="144" spans="1:9" s="72" customFormat="1">
      <c r="A144" s="89"/>
      <c r="B144" s="163" t="s">
        <v>12</v>
      </c>
      <c r="C144" s="892">
        <v>78669655</v>
      </c>
      <c r="D144" s="330">
        <v>8203</v>
      </c>
      <c r="F144" s="333"/>
      <c r="H144" s="387"/>
      <c r="I144" s="79"/>
    </row>
    <row r="145" spans="1:9" s="72" customFormat="1">
      <c r="A145" s="89"/>
      <c r="B145" s="162" t="s">
        <v>34</v>
      </c>
      <c r="C145" s="892">
        <v>51464726</v>
      </c>
      <c r="D145" s="384"/>
      <c r="F145" s="333"/>
      <c r="H145" s="387"/>
      <c r="I145" s="79"/>
    </row>
    <row r="146" spans="1:9" s="72" customFormat="1">
      <c r="A146" s="89"/>
      <c r="B146" s="164" t="s">
        <v>32</v>
      </c>
      <c r="C146" s="892">
        <v>41441768</v>
      </c>
      <c r="D146" s="384"/>
      <c r="F146" s="333"/>
      <c r="H146" s="387"/>
      <c r="I146" s="79"/>
    </row>
    <row r="147" spans="1:9" s="72" customFormat="1">
      <c r="A147" s="89"/>
      <c r="B147" s="162" t="s">
        <v>15</v>
      </c>
      <c r="C147" s="892">
        <v>27204929</v>
      </c>
      <c r="D147" s="384">
        <v>8203</v>
      </c>
      <c r="F147" s="333"/>
      <c r="H147" s="387"/>
      <c r="I147" s="79"/>
    </row>
    <row r="148" spans="1:9" s="72" customFormat="1">
      <c r="A148" s="89"/>
      <c r="B148" s="163" t="s">
        <v>85</v>
      </c>
      <c r="C148" s="892">
        <v>1699465</v>
      </c>
      <c r="D148" s="330"/>
      <c r="F148" s="333"/>
      <c r="H148" s="387"/>
      <c r="I148" s="79"/>
    </row>
    <row r="149" spans="1:9" s="72" customFormat="1">
      <c r="A149" s="89"/>
      <c r="B149" s="163" t="s">
        <v>16</v>
      </c>
      <c r="C149" s="892">
        <v>47351667</v>
      </c>
      <c r="D149" s="330">
        <v>1959</v>
      </c>
      <c r="F149" s="333"/>
      <c r="H149" s="387"/>
      <c r="I149" s="79"/>
    </row>
    <row r="150" spans="1:9" s="72" customFormat="1">
      <c r="A150" s="89"/>
      <c r="B150" s="162" t="s">
        <v>17</v>
      </c>
      <c r="C150" s="892">
        <v>41214944</v>
      </c>
      <c r="D150" s="330">
        <v>1959</v>
      </c>
      <c r="F150" s="333"/>
      <c r="H150" s="387"/>
      <c r="I150" s="79"/>
    </row>
    <row r="151" spans="1:9" s="72" customFormat="1">
      <c r="A151" s="89"/>
      <c r="B151" s="162" t="s">
        <v>75</v>
      </c>
      <c r="C151" s="892">
        <v>6136723</v>
      </c>
      <c r="D151" s="330"/>
      <c r="F151" s="333"/>
      <c r="H151" s="387"/>
      <c r="I151" s="79"/>
    </row>
    <row r="152" spans="1:9" s="72" customFormat="1" ht="25.5">
      <c r="A152" s="89"/>
      <c r="B152" s="163" t="s">
        <v>43</v>
      </c>
      <c r="C152" s="892">
        <v>89389</v>
      </c>
      <c r="D152" s="330"/>
      <c r="E152" s="46"/>
      <c r="F152" s="333"/>
      <c r="H152" s="387"/>
      <c r="I152" s="79"/>
    </row>
    <row r="153" spans="1:9" s="72" customFormat="1">
      <c r="A153" s="89"/>
      <c r="B153" s="162" t="s">
        <v>35</v>
      </c>
      <c r="C153" s="892">
        <v>89389</v>
      </c>
      <c r="D153" s="330"/>
      <c r="F153" s="333"/>
      <c r="H153" s="387"/>
      <c r="I153" s="79"/>
    </row>
    <row r="154" spans="1:9" s="72" customFormat="1">
      <c r="A154" s="89"/>
      <c r="B154" s="163" t="s">
        <v>19</v>
      </c>
      <c r="C154" s="892">
        <v>115469080</v>
      </c>
      <c r="D154" s="330">
        <v>-10162</v>
      </c>
      <c r="F154" s="333"/>
      <c r="H154" s="387"/>
      <c r="I154" s="79"/>
    </row>
    <row r="155" spans="1:9" s="72" customFormat="1">
      <c r="A155" s="89"/>
      <c r="B155" s="162" t="s">
        <v>69</v>
      </c>
      <c r="C155" s="892">
        <v>25873</v>
      </c>
      <c r="D155" s="330"/>
      <c r="F155" s="333"/>
      <c r="H155" s="387"/>
      <c r="I155" s="79"/>
    </row>
    <row r="156" spans="1:9" s="72" customFormat="1" ht="25.5">
      <c r="A156" s="89"/>
      <c r="B156" s="164" t="s">
        <v>93</v>
      </c>
      <c r="C156" s="892">
        <v>25873</v>
      </c>
      <c r="D156" s="330"/>
      <c r="F156" s="333"/>
      <c r="H156" s="387"/>
      <c r="I156" s="79"/>
    </row>
    <row r="157" spans="1:9" s="72" customFormat="1" ht="38.25">
      <c r="A157" s="89"/>
      <c r="B157" s="164" t="s">
        <v>439</v>
      </c>
      <c r="C157" s="892">
        <v>25873</v>
      </c>
      <c r="D157" s="330"/>
      <c r="F157" s="333"/>
      <c r="H157" s="387"/>
      <c r="I157" s="79"/>
    </row>
    <row r="158" spans="1:9" s="72" customFormat="1" ht="25.5">
      <c r="A158" s="89"/>
      <c r="B158" s="162" t="s">
        <v>44</v>
      </c>
      <c r="C158" s="892">
        <v>115443207</v>
      </c>
      <c r="D158" s="344">
        <v>-10162</v>
      </c>
      <c r="F158" s="333"/>
      <c r="H158" s="387"/>
      <c r="I158" s="79"/>
    </row>
    <row r="159" spans="1:9" s="72" customFormat="1" ht="25.5">
      <c r="A159" s="89"/>
      <c r="B159" s="164" t="s">
        <v>45</v>
      </c>
      <c r="C159" s="892">
        <v>26958055</v>
      </c>
      <c r="D159" s="344">
        <v>-10162</v>
      </c>
      <c r="F159" s="333"/>
      <c r="H159" s="387"/>
      <c r="I159" s="79"/>
    </row>
    <row r="160" spans="1:9" s="72" customFormat="1" ht="38.25">
      <c r="A160" s="89"/>
      <c r="B160" s="164" t="s">
        <v>46</v>
      </c>
      <c r="C160" s="892">
        <v>88485152</v>
      </c>
      <c r="D160" s="330"/>
      <c r="F160" s="333"/>
      <c r="H160" s="387"/>
      <c r="I160" s="79"/>
    </row>
    <row r="161" spans="1:9" s="72" customFormat="1">
      <c r="A161" s="89"/>
      <c r="B161" s="161" t="s">
        <v>3</v>
      </c>
      <c r="C161" s="892">
        <v>9273932</v>
      </c>
      <c r="D161" s="330"/>
      <c r="F161" s="333"/>
      <c r="H161" s="387"/>
      <c r="I161" s="79"/>
    </row>
    <row r="162" spans="1:9" s="72" customFormat="1">
      <c r="A162" s="89"/>
      <c r="B162" s="903" t="s">
        <v>20</v>
      </c>
      <c r="C162" s="894">
        <v>4788081</v>
      </c>
      <c r="D162" s="904"/>
      <c r="F162" s="333"/>
      <c r="H162" s="70"/>
      <c r="I162" s="79"/>
    </row>
    <row r="163" spans="1:9" s="72" customFormat="1">
      <c r="A163" s="89"/>
      <c r="B163" s="163" t="s">
        <v>48</v>
      </c>
      <c r="C163" s="892">
        <v>4485851</v>
      </c>
      <c r="D163" s="330"/>
      <c r="F163" s="333"/>
      <c r="H163" s="387"/>
      <c r="I163" s="79"/>
    </row>
    <row r="164" spans="1:9" s="72" customFormat="1" ht="25.5">
      <c r="A164" s="89"/>
      <c r="B164" s="162" t="s">
        <v>49</v>
      </c>
      <c r="C164" s="892">
        <v>4485851</v>
      </c>
      <c r="D164" s="330"/>
      <c r="F164" s="333"/>
      <c r="H164" s="387"/>
      <c r="I164" s="79"/>
    </row>
    <row r="165" spans="1:9" s="72" customFormat="1" ht="25.5">
      <c r="A165" s="89"/>
      <c r="B165" s="164" t="s">
        <v>83</v>
      </c>
      <c r="C165" s="892">
        <v>4485851</v>
      </c>
      <c r="D165" s="330"/>
      <c r="F165" s="333"/>
      <c r="H165" s="387"/>
      <c r="I165" s="79"/>
    </row>
    <row r="166" spans="1:9" s="72" customFormat="1">
      <c r="A166" s="89"/>
      <c r="B166" s="417" t="s">
        <v>21</v>
      </c>
      <c r="C166" s="556">
        <v>1921660</v>
      </c>
      <c r="D166" s="344"/>
      <c r="F166" s="333"/>
      <c r="H166" s="387"/>
      <c r="I166" s="79"/>
    </row>
    <row r="167" spans="1:9" s="72" customFormat="1">
      <c r="A167" s="89"/>
      <c r="B167" s="417" t="s">
        <v>442</v>
      </c>
      <c r="C167" s="556">
        <v>-1921660</v>
      </c>
      <c r="D167" s="344"/>
      <c r="F167" s="333"/>
      <c r="H167" s="387"/>
      <c r="I167" s="79"/>
    </row>
    <row r="168" spans="1:9" s="72" customFormat="1">
      <c r="A168" s="89"/>
      <c r="B168" s="254" t="s">
        <v>446</v>
      </c>
      <c r="C168" s="559">
        <v>-3970595</v>
      </c>
      <c r="D168" s="421"/>
      <c r="F168" s="333"/>
      <c r="H168" s="387"/>
      <c r="I168" s="79"/>
    </row>
    <row r="169" spans="1:9" s="72" customFormat="1">
      <c r="A169" s="89"/>
      <c r="B169" s="254" t="s">
        <v>447</v>
      </c>
      <c r="C169" s="559">
        <v>-3970595</v>
      </c>
      <c r="D169" s="421"/>
      <c r="F169" s="333"/>
      <c r="H169" s="387"/>
      <c r="I169" s="79"/>
    </row>
    <row r="170" spans="1:9" s="72" customFormat="1">
      <c r="A170" s="89"/>
      <c r="B170" s="254" t="s">
        <v>448</v>
      </c>
      <c r="C170" s="559">
        <v>2048935</v>
      </c>
      <c r="D170" s="421"/>
      <c r="F170" s="333"/>
      <c r="H170" s="387"/>
      <c r="I170" s="79"/>
    </row>
    <row r="171" spans="1:9" s="72" customFormat="1" ht="13.5" thickBot="1">
      <c r="A171" s="89"/>
      <c r="B171" s="255" t="s">
        <v>449</v>
      </c>
      <c r="C171" s="573">
        <v>2048935</v>
      </c>
      <c r="D171" s="423"/>
      <c r="H171" s="387"/>
      <c r="I171" s="79"/>
    </row>
    <row r="172" spans="1:9" s="72" customFormat="1" ht="58.5" customHeight="1" thickBot="1">
      <c r="A172" s="89"/>
      <c r="B172" s="1420" t="s">
        <v>450</v>
      </c>
      <c r="C172" s="1421"/>
      <c r="D172" s="1422"/>
      <c r="H172" s="387"/>
      <c r="I172" s="79"/>
    </row>
    <row r="173" spans="1:9" s="72" customFormat="1">
      <c r="A173" s="89"/>
      <c r="B173" s="278"/>
      <c r="C173" s="278"/>
      <c r="D173" s="278"/>
      <c r="E173" s="278"/>
      <c r="F173" s="278"/>
      <c r="G173" s="278"/>
      <c r="H173" s="387"/>
      <c r="I173" s="79"/>
    </row>
    <row r="174" spans="1:9" s="72" customFormat="1">
      <c r="A174" s="89"/>
      <c r="B174" s="106" t="s">
        <v>427</v>
      </c>
      <c r="C174" s="426"/>
      <c r="D174" s="426"/>
      <c r="E174" s="426"/>
      <c r="F174" s="426"/>
      <c r="G174" s="426"/>
      <c r="H174" s="387"/>
      <c r="I174" s="79"/>
    </row>
    <row r="175" spans="1:9" s="72" customFormat="1" ht="13.5" thickBot="1">
      <c r="A175" s="89"/>
      <c r="B175" s="106"/>
      <c r="C175" s="1321"/>
      <c r="D175" s="1321"/>
      <c r="E175" s="426"/>
      <c r="F175" s="426"/>
      <c r="G175" s="426"/>
      <c r="H175" s="679"/>
      <c r="I175" s="79"/>
    </row>
    <row r="176" spans="1:9" s="72" customFormat="1" ht="16.5" customHeight="1" thickBot="1">
      <c r="A176" s="276">
        <f>A110+1</f>
        <v>16</v>
      </c>
      <c r="B176" s="913" t="s">
        <v>26</v>
      </c>
      <c r="C176" s="914"/>
      <c r="D176" s="915"/>
      <c r="E176" s="916"/>
      <c r="F176" s="236"/>
      <c r="G176" s="187"/>
      <c r="H176" s="70" t="s">
        <v>80</v>
      </c>
      <c r="I176" s="79"/>
    </row>
    <row r="177" spans="1:9" s="72" customFormat="1">
      <c r="A177" s="89"/>
      <c r="B177" s="895" t="s">
        <v>47</v>
      </c>
      <c r="C177" s="896"/>
      <c r="D177" s="431"/>
      <c r="E177" s="278"/>
      <c r="F177" s="278"/>
      <c r="G177" s="278"/>
      <c r="H177" s="387"/>
      <c r="I177" s="79"/>
    </row>
    <row r="178" spans="1:9" s="72" customFormat="1" ht="25.5">
      <c r="A178" s="89"/>
      <c r="B178" s="397" t="s">
        <v>452</v>
      </c>
      <c r="C178" s="473"/>
      <c r="D178" s="419"/>
      <c r="E178" s="278"/>
      <c r="F178" s="278"/>
      <c r="G178" s="278"/>
      <c r="H178" s="387"/>
      <c r="I178" s="79"/>
    </row>
    <row r="179" spans="1:9" s="72" customFormat="1">
      <c r="A179" s="89"/>
      <c r="B179" s="1096" t="s">
        <v>453</v>
      </c>
      <c r="C179" s="1097"/>
      <c r="D179" s="1095"/>
      <c r="E179" s="278"/>
      <c r="F179" s="278"/>
      <c r="G179" s="278"/>
      <c r="H179" s="387"/>
      <c r="I179" s="79"/>
    </row>
    <row r="180" spans="1:9" s="72" customFormat="1">
      <c r="A180" s="89"/>
      <c r="B180" s="439" t="s">
        <v>454</v>
      </c>
      <c r="C180" s="897"/>
      <c r="D180" s="898"/>
      <c r="E180" s="278"/>
      <c r="F180" s="278"/>
      <c r="G180" s="278"/>
      <c r="H180" s="387"/>
      <c r="I180" s="79"/>
    </row>
    <row r="181" spans="1:9" s="72" customFormat="1">
      <c r="A181" s="89"/>
      <c r="B181" s="251" t="s">
        <v>4</v>
      </c>
      <c r="C181" s="604"/>
      <c r="D181" s="420">
        <v>13724</v>
      </c>
      <c r="E181" s="684"/>
      <c r="F181" s="175"/>
      <c r="H181" s="387"/>
      <c r="I181" s="79"/>
    </row>
    <row r="182" spans="1:9" s="72" customFormat="1">
      <c r="A182" s="89"/>
      <c r="B182" s="262" t="s">
        <v>10</v>
      </c>
      <c r="C182" s="605"/>
      <c r="D182" s="384">
        <v>13724</v>
      </c>
      <c r="E182" s="278"/>
      <c r="F182" s="8"/>
      <c r="G182" s="278"/>
      <c r="H182" s="387"/>
      <c r="I182" s="79"/>
    </row>
    <row r="183" spans="1:9" s="72" customFormat="1" ht="25.5">
      <c r="A183" s="89"/>
      <c r="B183" s="163" t="s">
        <v>11</v>
      </c>
      <c r="C183" s="892"/>
      <c r="D183" s="384">
        <v>13724</v>
      </c>
      <c r="F183" s="8"/>
      <c r="H183" s="387"/>
      <c r="I183" s="79"/>
    </row>
    <row r="184" spans="1:9" s="72" customFormat="1">
      <c r="A184" s="89"/>
      <c r="B184" s="160" t="s">
        <v>28</v>
      </c>
      <c r="C184" s="901"/>
      <c r="D184" s="330">
        <v>13724</v>
      </c>
      <c r="H184" s="387"/>
      <c r="I184" s="79"/>
    </row>
    <row r="185" spans="1:9" s="72" customFormat="1">
      <c r="A185" s="89"/>
      <c r="B185" s="902" t="s">
        <v>2</v>
      </c>
      <c r="C185" s="901"/>
      <c r="D185" s="330">
        <v>13724</v>
      </c>
      <c r="H185" s="89"/>
      <c r="I185" s="79"/>
    </row>
    <row r="186" spans="1:9" s="72" customFormat="1" ht="25.5">
      <c r="A186" s="89"/>
      <c r="B186" s="163" t="s">
        <v>43</v>
      </c>
      <c r="C186" s="892"/>
      <c r="D186" s="384">
        <v>13724</v>
      </c>
      <c r="H186" s="387"/>
      <c r="I186" s="79"/>
    </row>
    <row r="187" spans="1:9" s="72" customFormat="1">
      <c r="A187" s="89"/>
      <c r="B187" s="162" t="s">
        <v>438</v>
      </c>
      <c r="C187" s="892"/>
      <c r="D187" s="384"/>
      <c r="H187" s="387"/>
      <c r="I187" s="79"/>
    </row>
    <row r="188" spans="1:9" s="72" customFormat="1">
      <c r="A188" s="89"/>
      <c r="B188" s="162" t="s">
        <v>35</v>
      </c>
      <c r="C188" s="892"/>
      <c r="D188" s="384">
        <v>13724</v>
      </c>
      <c r="H188" s="387"/>
      <c r="I188" s="79"/>
    </row>
    <row r="189" spans="1:9" s="72" customFormat="1">
      <c r="A189" s="89"/>
      <c r="B189" s="439" t="s">
        <v>455</v>
      </c>
      <c r="C189" s="897"/>
      <c r="D189" s="335"/>
      <c r="E189" s="278"/>
      <c r="F189" s="278"/>
      <c r="G189" s="278"/>
      <c r="H189" s="387"/>
      <c r="I189" s="79"/>
    </row>
    <row r="190" spans="1:9" s="72" customFormat="1">
      <c r="A190" s="89"/>
      <c r="B190" s="251" t="s">
        <v>4</v>
      </c>
      <c r="C190" s="604"/>
      <c r="D190" s="420">
        <v>20586</v>
      </c>
      <c r="E190" s="684"/>
      <c r="F190" s="175"/>
      <c r="H190" s="387"/>
      <c r="I190" s="79"/>
    </row>
    <row r="191" spans="1:9" s="72" customFormat="1">
      <c r="A191" s="89"/>
      <c r="B191" s="262" t="s">
        <v>10</v>
      </c>
      <c r="C191" s="605"/>
      <c r="D191" s="384">
        <v>20586</v>
      </c>
      <c r="E191" s="278"/>
      <c r="F191" s="8"/>
      <c r="G191" s="278"/>
      <c r="H191" s="387"/>
      <c r="I191" s="79"/>
    </row>
    <row r="192" spans="1:9" s="72" customFormat="1" ht="25.5">
      <c r="A192" s="89"/>
      <c r="B192" s="163" t="s">
        <v>11</v>
      </c>
      <c r="C192" s="892"/>
      <c r="D192" s="384">
        <v>20586</v>
      </c>
      <c r="F192" s="8"/>
      <c r="H192" s="387"/>
      <c r="I192" s="79"/>
    </row>
    <row r="193" spans="1:10" s="72" customFormat="1">
      <c r="A193" s="89"/>
      <c r="B193" s="160" t="s">
        <v>28</v>
      </c>
      <c r="C193" s="901"/>
      <c r="D193" s="330">
        <v>20586</v>
      </c>
      <c r="H193" s="387"/>
      <c r="I193" s="79"/>
    </row>
    <row r="194" spans="1:10" s="72" customFormat="1">
      <c r="A194" s="89"/>
      <c r="B194" s="902" t="s">
        <v>2</v>
      </c>
      <c r="C194" s="901"/>
      <c r="D194" s="330">
        <v>20586</v>
      </c>
      <c r="H194" s="387"/>
      <c r="I194" s="79"/>
    </row>
    <row r="195" spans="1:10" s="72" customFormat="1" ht="25.5">
      <c r="A195" s="89"/>
      <c r="B195" s="163" t="s">
        <v>43</v>
      </c>
      <c r="C195" s="892"/>
      <c r="D195" s="384">
        <v>20586</v>
      </c>
      <c r="H195" s="387"/>
      <c r="I195" s="79"/>
    </row>
    <row r="196" spans="1:10" s="72" customFormat="1">
      <c r="A196" s="89"/>
      <c r="B196" s="162" t="s">
        <v>438</v>
      </c>
      <c r="C196" s="892"/>
      <c r="D196" s="384"/>
      <c r="H196" s="387"/>
      <c r="I196" s="79"/>
    </row>
    <row r="197" spans="1:10" s="72" customFormat="1" ht="13.5" thickBot="1">
      <c r="A197" s="89"/>
      <c r="B197" s="162" t="s">
        <v>35</v>
      </c>
      <c r="C197" s="899"/>
      <c r="D197" s="384">
        <v>20586</v>
      </c>
      <c r="H197" s="387"/>
      <c r="I197" s="79"/>
    </row>
    <row r="198" spans="1:10" s="72" customFormat="1" ht="54" customHeight="1" thickBot="1">
      <c r="A198" s="89"/>
      <c r="B198" s="1426" t="s">
        <v>456</v>
      </c>
      <c r="C198" s="1427"/>
      <c r="D198" s="1428"/>
      <c r="H198" s="387"/>
      <c r="I198" s="79"/>
    </row>
    <row r="199" spans="1:10" s="72" customFormat="1">
      <c r="A199" s="89"/>
      <c r="B199" s="917"/>
      <c r="C199" s="247"/>
      <c r="D199" s="222"/>
      <c r="E199" s="684"/>
      <c r="F199" s="175"/>
      <c r="H199" s="387"/>
      <c r="I199" s="79"/>
    </row>
    <row r="200" spans="1:10" s="72" customFormat="1">
      <c r="A200" s="89"/>
      <c r="B200" s="1406" t="s">
        <v>457</v>
      </c>
      <c r="C200" s="1406"/>
      <c r="D200" s="1406"/>
      <c r="F200" s="217"/>
      <c r="G200" s="217"/>
      <c r="H200" s="446"/>
      <c r="I200" s="217"/>
      <c r="J200" s="217"/>
    </row>
    <row r="201" spans="1:10" s="425" customFormat="1" ht="13.5" thickBot="1">
      <c r="A201" s="443"/>
      <c r="B201" s="77"/>
      <c r="C201" s="78"/>
      <c r="D201" s="78"/>
      <c r="E201" s="72"/>
      <c r="F201" s="217"/>
      <c r="G201" s="217"/>
      <c r="H201" s="443"/>
      <c r="I201" s="424"/>
      <c r="J201" s="424"/>
    </row>
    <row r="202" spans="1:10" s="425" customFormat="1" ht="13.5" thickBot="1">
      <c r="A202" s="443">
        <f>A176</f>
        <v>16</v>
      </c>
      <c r="B202" s="918" t="s">
        <v>26</v>
      </c>
      <c r="C202" s="919"/>
      <c r="D202" s="920"/>
      <c r="E202" s="441"/>
      <c r="F202" s="921"/>
      <c r="G202" s="1103"/>
      <c r="H202" s="70" t="s">
        <v>80</v>
      </c>
      <c r="I202" s="187"/>
      <c r="J202" s="424"/>
    </row>
    <row r="203" spans="1:10" s="72" customFormat="1">
      <c r="A203" s="89"/>
      <c r="B203" s="434" t="s">
        <v>67</v>
      </c>
      <c r="C203" s="759"/>
      <c r="D203" s="760"/>
      <c r="E203" s="187"/>
      <c r="F203" s="186"/>
      <c r="G203" s="187"/>
      <c r="H203" s="186"/>
      <c r="I203" s="187"/>
      <c r="J203" s="217"/>
    </row>
    <row r="204" spans="1:10" s="72" customFormat="1">
      <c r="A204" s="89"/>
      <c r="B204" s="687" t="s">
        <v>68</v>
      </c>
      <c r="C204" s="900"/>
      <c r="D204" s="472"/>
      <c r="E204" s="82"/>
      <c r="F204" s="21"/>
      <c r="G204" s="522"/>
      <c r="H204" s="1104"/>
      <c r="I204" s="526"/>
      <c r="J204" s="217"/>
    </row>
    <row r="205" spans="1:10" s="72" customFormat="1">
      <c r="A205" s="89"/>
      <c r="B205" s="470" t="s">
        <v>239</v>
      </c>
      <c r="C205" s="759"/>
      <c r="D205" s="760"/>
      <c r="E205" s="922"/>
      <c r="F205" s="186"/>
      <c r="G205" s="922"/>
      <c r="H205" s="186"/>
      <c r="I205" s="187"/>
      <c r="J205" s="217"/>
    </row>
    <row r="206" spans="1:10" s="72" customFormat="1">
      <c r="A206" s="89"/>
      <c r="B206" s="555" t="s">
        <v>4</v>
      </c>
      <c r="C206" s="556">
        <v>252227292</v>
      </c>
      <c r="D206" s="557"/>
      <c r="E206" s="530"/>
      <c r="F206" s="607"/>
      <c r="G206" s="530"/>
      <c r="H206" s="607"/>
      <c r="I206" s="651"/>
      <c r="J206" s="217"/>
    </row>
    <row r="207" spans="1:10" s="72" customFormat="1" ht="15" customHeight="1">
      <c r="A207" s="89"/>
      <c r="B207" s="558" t="s">
        <v>33</v>
      </c>
      <c r="C207" s="559">
        <v>7554010</v>
      </c>
      <c r="D207" s="560"/>
      <c r="E207" s="1"/>
      <c r="F207" s="71"/>
      <c r="G207" s="1"/>
      <c r="H207" s="71"/>
      <c r="I207" s="252"/>
      <c r="J207" s="217"/>
    </row>
    <row r="208" spans="1:10" s="72" customFormat="1" hidden="1">
      <c r="A208" s="89"/>
      <c r="B208" s="558" t="s">
        <v>7</v>
      </c>
      <c r="C208" s="563"/>
      <c r="D208" s="562"/>
      <c r="E208" s="1"/>
      <c r="F208" s="607"/>
      <c r="G208" s="1"/>
      <c r="H208" s="607"/>
      <c r="I208" s="252"/>
      <c r="J208" s="217"/>
    </row>
    <row r="209" spans="1:10" s="72" customFormat="1" hidden="1">
      <c r="A209" s="89"/>
      <c r="B209" s="558" t="s">
        <v>8</v>
      </c>
      <c r="C209" s="561"/>
      <c r="D209" s="562"/>
      <c r="E209" s="1"/>
      <c r="F209" s="71"/>
      <c r="G209" s="1"/>
      <c r="H209" s="71"/>
      <c r="I209" s="252"/>
      <c r="J209" s="217"/>
    </row>
    <row r="210" spans="1:10" s="72" customFormat="1" hidden="1">
      <c r="A210" s="89"/>
      <c r="B210" s="923" t="s">
        <v>9</v>
      </c>
      <c r="C210" s="563"/>
      <c r="D210" s="564"/>
      <c r="E210" s="6"/>
      <c r="F210" s="607"/>
      <c r="G210" s="6"/>
      <c r="H210" s="607"/>
      <c r="I210" s="651"/>
      <c r="J210" s="217"/>
    </row>
    <row r="211" spans="1:10" s="72" customFormat="1" ht="25.5" hidden="1">
      <c r="A211" s="89"/>
      <c r="B211" s="558" t="s">
        <v>50</v>
      </c>
      <c r="C211" s="561"/>
      <c r="D211" s="562"/>
      <c r="E211" s="1"/>
      <c r="F211" s="71"/>
      <c r="G211" s="1"/>
      <c r="H211" s="71"/>
      <c r="I211" s="252"/>
      <c r="J211" s="217"/>
    </row>
    <row r="212" spans="1:10" s="72" customFormat="1" ht="25.5" hidden="1">
      <c r="A212" s="89"/>
      <c r="B212" s="558" t="s">
        <v>76</v>
      </c>
      <c r="C212" s="561"/>
      <c r="D212" s="562"/>
      <c r="E212" s="1"/>
      <c r="F212" s="71"/>
      <c r="G212" s="1"/>
      <c r="H212" s="71"/>
      <c r="I212" s="252"/>
      <c r="J212" s="217"/>
    </row>
    <row r="213" spans="1:10" s="72" customFormat="1">
      <c r="A213" s="89"/>
      <c r="B213" s="558" t="s">
        <v>10</v>
      </c>
      <c r="C213" s="561">
        <v>244673282</v>
      </c>
      <c r="D213" s="562"/>
      <c r="E213" s="1"/>
      <c r="F213" s="71"/>
      <c r="G213" s="1"/>
      <c r="H213" s="71"/>
      <c r="I213" s="252"/>
      <c r="J213" s="217"/>
    </row>
    <row r="214" spans="1:10" s="72" customFormat="1">
      <c r="A214" s="89"/>
      <c r="B214" s="558" t="s">
        <v>11</v>
      </c>
      <c r="C214" s="561">
        <v>244673282</v>
      </c>
      <c r="D214" s="562"/>
      <c r="E214" s="1"/>
      <c r="F214" s="71"/>
      <c r="G214" s="1"/>
      <c r="H214" s="71"/>
      <c r="I214" s="252"/>
      <c r="J214" s="217"/>
    </row>
    <row r="215" spans="1:10" s="72" customFormat="1">
      <c r="A215" s="89"/>
      <c r="B215" s="555" t="s">
        <v>28</v>
      </c>
      <c r="C215" s="563">
        <v>250087688</v>
      </c>
      <c r="D215" s="564"/>
      <c r="E215" s="530"/>
      <c r="F215" s="607"/>
      <c r="G215" s="530"/>
      <c r="H215" s="607"/>
      <c r="I215" s="651"/>
      <c r="J215" s="217"/>
    </row>
    <row r="216" spans="1:10" s="72" customFormat="1">
      <c r="A216" s="89"/>
      <c r="B216" s="555" t="s">
        <v>2</v>
      </c>
      <c r="C216" s="563">
        <v>242993586</v>
      </c>
      <c r="D216" s="564"/>
      <c r="E216" s="530"/>
      <c r="F216" s="607"/>
      <c r="G216" s="530"/>
      <c r="H216" s="607"/>
      <c r="I216" s="651"/>
      <c r="J216" s="217"/>
    </row>
    <row r="217" spans="1:10" s="72" customFormat="1">
      <c r="A217" s="89"/>
      <c r="B217" s="558" t="s">
        <v>12</v>
      </c>
      <c r="C217" s="561">
        <v>74455659</v>
      </c>
      <c r="D217" s="562">
        <v>-13724</v>
      </c>
      <c r="E217" s="1"/>
      <c r="F217" s="71"/>
      <c r="G217" s="1"/>
      <c r="H217" s="71"/>
      <c r="I217" s="252"/>
      <c r="J217" s="217"/>
    </row>
    <row r="218" spans="1:10" s="72" customFormat="1">
      <c r="A218" s="89"/>
      <c r="B218" s="558" t="s">
        <v>34</v>
      </c>
      <c r="C218" s="566">
        <v>50657720</v>
      </c>
      <c r="D218" s="567">
        <v>18983</v>
      </c>
      <c r="E218" s="1"/>
      <c r="F218" s="601"/>
      <c r="G218" s="1"/>
      <c r="H218" s="601"/>
      <c r="I218" s="1105"/>
      <c r="J218" s="217"/>
    </row>
    <row r="219" spans="1:10" s="72" customFormat="1">
      <c r="A219" s="89"/>
      <c r="B219" s="558" t="s">
        <v>32</v>
      </c>
      <c r="C219" s="561">
        <v>40885324</v>
      </c>
      <c r="D219" s="562">
        <v>15360</v>
      </c>
      <c r="E219" s="1"/>
      <c r="F219" s="71"/>
      <c r="G219" s="1"/>
      <c r="H219" s="71"/>
      <c r="I219" s="252"/>
      <c r="J219" s="217"/>
    </row>
    <row r="220" spans="1:10" s="72" customFormat="1">
      <c r="A220" s="89"/>
      <c r="B220" s="558" t="s">
        <v>15</v>
      </c>
      <c r="C220" s="561">
        <v>23797939</v>
      </c>
      <c r="D220" s="562">
        <v>-32707</v>
      </c>
      <c r="E220" s="1"/>
      <c r="F220" s="71"/>
      <c r="G220" s="1"/>
      <c r="H220" s="71"/>
      <c r="I220" s="252"/>
      <c r="J220" s="217"/>
    </row>
    <row r="221" spans="1:10" s="72" customFormat="1">
      <c r="A221" s="89"/>
      <c r="B221" s="569" t="s">
        <v>85</v>
      </c>
      <c r="C221" s="561">
        <v>1678388</v>
      </c>
      <c r="D221" s="562"/>
      <c r="E221" s="927"/>
      <c r="F221" s="71"/>
      <c r="G221" s="927"/>
      <c r="H221" s="71"/>
      <c r="I221" s="252"/>
      <c r="J221" s="217"/>
    </row>
    <row r="222" spans="1:10" s="72" customFormat="1">
      <c r="A222" s="89"/>
      <c r="B222" s="568" t="s">
        <v>16</v>
      </c>
      <c r="C222" s="561">
        <v>43970122</v>
      </c>
      <c r="D222" s="562"/>
      <c r="E222" s="595"/>
      <c r="F222" s="71"/>
      <c r="G222" s="595"/>
      <c r="H222" s="71"/>
      <c r="I222" s="252"/>
      <c r="J222" s="217"/>
    </row>
    <row r="223" spans="1:10" s="72" customFormat="1">
      <c r="A223" s="89"/>
      <c r="B223" s="558" t="s">
        <v>17</v>
      </c>
      <c r="C223" s="561">
        <v>32833399</v>
      </c>
      <c r="D223" s="562"/>
      <c r="E223" s="1"/>
      <c r="F223" s="71"/>
      <c r="G223" s="1"/>
      <c r="H223" s="71"/>
      <c r="I223" s="252"/>
      <c r="J223" s="217"/>
    </row>
    <row r="224" spans="1:10" s="72" customFormat="1">
      <c r="A224" s="89"/>
      <c r="B224" s="569" t="s">
        <v>75</v>
      </c>
      <c r="C224" s="561">
        <v>11136723</v>
      </c>
      <c r="D224" s="562"/>
      <c r="E224" s="927"/>
      <c r="F224" s="71"/>
      <c r="G224" s="927"/>
      <c r="H224" s="71"/>
      <c r="I224" s="252"/>
      <c r="J224" s="217"/>
    </row>
    <row r="225" spans="1:12" s="72" customFormat="1" ht="25.5">
      <c r="A225" s="89"/>
      <c r="B225" s="569" t="s">
        <v>43</v>
      </c>
      <c r="C225" s="561">
        <v>180177</v>
      </c>
      <c r="D225" s="562">
        <v>13724</v>
      </c>
      <c r="E225" s="927"/>
      <c r="F225" s="71"/>
      <c r="G225" s="927"/>
      <c r="H225" s="71"/>
      <c r="I225" s="252"/>
      <c r="J225" s="217"/>
    </row>
    <row r="226" spans="1:12" s="72" customFormat="1">
      <c r="A226" s="89"/>
      <c r="B226" s="569" t="s">
        <v>438</v>
      </c>
      <c r="C226" s="561">
        <v>0</v>
      </c>
      <c r="D226" s="562"/>
      <c r="E226" s="927"/>
      <c r="F226" s="71"/>
      <c r="G226" s="927"/>
      <c r="H226" s="71"/>
      <c r="I226" s="252"/>
      <c r="J226" s="217"/>
    </row>
    <row r="227" spans="1:12" s="72" customFormat="1">
      <c r="A227" s="89"/>
      <c r="B227" s="569" t="s">
        <v>35</v>
      </c>
      <c r="C227" s="561">
        <v>180177</v>
      </c>
      <c r="D227" s="562">
        <v>13724</v>
      </c>
      <c r="E227" s="927"/>
      <c r="F227" s="71"/>
      <c r="G227" s="927"/>
      <c r="H227" s="71"/>
      <c r="I227" s="252"/>
      <c r="J227" s="217"/>
    </row>
    <row r="228" spans="1:12" s="72" customFormat="1">
      <c r="A228" s="89"/>
      <c r="B228" s="569" t="s">
        <v>19</v>
      </c>
      <c r="C228" s="561">
        <v>122709240</v>
      </c>
      <c r="D228" s="562"/>
      <c r="E228" s="927"/>
      <c r="F228" s="71"/>
      <c r="G228" s="927"/>
      <c r="H228" s="71"/>
      <c r="I228" s="252"/>
      <c r="J228" s="217"/>
    </row>
    <row r="229" spans="1:12" s="72" customFormat="1" hidden="1">
      <c r="A229" s="89"/>
      <c r="B229" s="569" t="s">
        <v>69</v>
      </c>
      <c r="C229" s="561"/>
      <c r="D229" s="561"/>
      <c r="E229" s="927"/>
      <c r="F229" s="71"/>
      <c r="G229" s="927"/>
      <c r="H229" s="71"/>
      <c r="I229" s="71"/>
      <c r="J229" s="217"/>
    </row>
    <row r="230" spans="1:12" s="72" customFormat="1" ht="25.5" hidden="1">
      <c r="A230" s="89"/>
      <c r="B230" s="569" t="s">
        <v>93</v>
      </c>
      <c r="C230" s="561"/>
      <c r="D230" s="561"/>
      <c r="E230" s="927"/>
      <c r="F230" s="71"/>
      <c r="G230" s="927"/>
      <c r="H230" s="71"/>
      <c r="I230" s="71"/>
      <c r="J230" s="217"/>
      <c r="K230" s="79"/>
      <c r="L230" s="79"/>
    </row>
    <row r="231" spans="1:12" s="72" customFormat="1" ht="38.25" hidden="1">
      <c r="A231" s="89"/>
      <c r="B231" s="569" t="s">
        <v>439</v>
      </c>
      <c r="C231" s="561"/>
      <c r="D231" s="570"/>
      <c r="E231" s="927"/>
      <c r="F231" s="71"/>
      <c r="G231" s="927"/>
      <c r="H231" s="71"/>
      <c r="I231" s="71"/>
      <c r="J231" s="217"/>
      <c r="K231" s="79"/>
      <c r="L231" s="79"/>
    </row>
    <row r="232" spans="1:12" s="72" customFormat="1" ht="25.5">
      <c r="A232" s="89"/>
      <c r="B232" s="580" t="s">
        <v>44</v>
      </c>
      <c r="C232" s="561">
        <v>122709240</v>
      </c>
      <c r="D232" s="570"/>
      <c r="E232" s="442"/>
      <c r="F232" s="71"/>
      <c r="G232" s="442"/>
      <c r="H232" s="71"/>
      <c r="I232" s="71"/>
      <c r="J232" s="217"/>
      <c r="K232" s="79"/>
      <c r="L232" s="79"/>
    </row>
    <row r="233" spans="1:12" s="72" customFormat="1" ht="25.5">
      <c r="A233" s="89"/>
      <c r="B233" s="580" t="s">
        <v>45</v>
      </c>
      <c r="C233" s="561">
        <v>29446457</v>
      </c>
      <c r="D233" s="570"/>
      <c r="E233" s="442"/>
      <c r="F233" s="71"/>
      <c r="G233" s="442"/>
      <c r="H233" s="71"/>
      <c r="I233" s="71"/>
      <c r="J233" s="217"/>
      <c r="K233" s="79"/>
      <c r="L233" s="79"/>
    </row>
    <row r="234" spans="1:12" s="72" customFormat="1" ht="38.25">
      <c r="A234" s="89"/>
      <c r="B234" s="580" t="s">
        <v>46</v>
      </c>
      <c r="C234" s="929">
        <v>93262783</v>
      </c>
      <c r="D234" s="929"/>
      <c r="E234" s="442"/>
      <c r="F234" s="930"/>
      <c r="G234" s="442"/>
      <c r="H234" s="930"/>
      <c r="I234" s="930"/>
      <c r="J234" s="217"/>
      <c r="K234" s="79"/>
      <c r="L234" s="79"/>
    </row>
    <row r="235" spans="1:12" s="72" customFormat="1">
      <c r="A235" s="89"/>
      <c r="B235" s="931" t="s">
        <v>3</v>
      </c>
      <c r="C235" s="932">
        <v>7094102</v>
      </c>
      <c r="D235" s="933"/>
      <c r="E235" s="934"/>
      <c r="F235" s="935"/>
      <c r="G235" s="934"/>
      <c r="H235" s="935"/>
      <c r="I235" s="935"/>
      <c r="J235" s="217"/>
      <c r="K235" s="79"/>
      <c r="L235" s="79"/>
    </row>
    <row r="236" spans="1:12" s="72" customFormat="1">
      <c r="A236" s="89"/>
      <c r="B236" s="580" t="s">
        <v>20</v>
      </c>
      <c r="C236" s="561">
        <v>2608251</v>
      </c>
      <c r="D236" s="570"/>
      <c r="E236" s="442"/>
      <c r="F236" s="71"/>
      <c r="G236" s="442"/>
      <c r="H236" s="71"/>
      <c r="I236" s="71"/>
      <c r="J236" s="217"/>
      <c r="K236" s="79"/>
      <c r="L236" s="79"/>
    </row>
    <row r="237" spans="1:12" s="72" customFormat="1">
      <c r="A237" s="89"/>
      <c r="B237" s="580" t="s">
        <v>48</v>
      </c>
      <c r="C237" s="929">
        <v>4485851</v>
      </c>
      <c r="D237" s="929"/>
      <c r="E237" s="442"/>
      <c r="F237" s="930"/>
      <c r="G237" s="442"/>
      <c r="H237" s="930"/>
      <c r="I237" s="930"/>
      <c r="J237" s="217"/>
      <c r="K237" s="79"/>
      <c r="L237" s="79"/>
    </row>
    <row r="238" spans="1:12" s="72" customFormat="1" ht="25.5">
      <c r="A238" s="89"/>
      <c r="B238" s="936" t="s">
        <v>49</v>
      </c>
      <c r="C238" s="929">
        <v>4485851</v>
      </c>
      <c r="D238" s="929"/>
      <c r="E238" s="6"/>
      <c r="F238" s="930"/>
      <c r="G238" s="6"/>
      <c r="H238" s="930"/>
      <c r="I238" s="930"/>
      <c r="J238" s="217"/>
      <c r="K238" s="79"/>
      <c r="L238" s="79"/>
    </row>
    <row r="239" spans="1:12" s="72" customFormat="1" ht="25.5">
      <c r="A239" s="89"/>
      <c r="B239" s="558" t="s">
        <v>83</v>
      </c>
      <c r="C239" s="561">
        <v>4485851</v>
      </c>
      <c r="D239" s="565"/>
      <c r="E239" s="1"/>
      <c r="F239" s="71"/>
      <c r="G239" s="1"/>
      <c r="H239" s="71"/>
      <c r="I239" s="924"/>
      <c r="J239" s="217"/>
      <c r="K239" s="79"/>
      <c r="L239" s="79"/>
    </row>
    <row r="240" spans="1:12" s="72" customFormat="1">
      <c r="A240" s="89"/>
      <c r="B240" s="569" t="s">
        <v>21</v>
      </c>
      <c r="C240" s="929">
        <v>2139604</v>
      </c>
      <c r="D240" s="561"/>
      <c r="E240" s="927"/>
      <c r="F240" s="930"/>
      <c r="G240" s="927"/>
      <c r="H240" s="930"/>
      <c r="I240" s="71"/>
      <c r="J240" s="217"/>
      <c r="K240" s="79"/>
      <c r="L240" s="79"/>
    </row>
    <row r="241" spans="1:12" s="72" customFormat="1">
      <c r="A241" s="89"/>
      <c r="B241" s="569" t="s">
        <v>442</v>
      </c>
      <c r="C241" s="929">
        <v>-2139604</v>
      </c>
      <c r="D241" s="563"/>
      <c r="E241" s="927"/>
      <c r="F241" s="930"/>
      <c r="G241" s="927"/>
      <c r="H241" s="930"/>
      <c r="I241" s="607"/>
      <c r="J241" s="217"/>
      <c r="K241" s="79"/>
      <c r="L241" s="79"/>
    </row>
    <row r="242" spans="1:12" s="72" customFormat="1">
      <c r="A242" s="89"/>
      <c r="B242" s="569" t="s">
        <v>446</v>
      </c>
      <c r="C242" s="929">
        <v>-4188539</v>
      </c>
      <c r="D242" s="561"/>
      <c r="E242" s="927"/>
      <c r="F242" s="930"/>
      <c r="G242" s="927"/>
      <c r="H242" s="930"/>
      <c r="I242" s="71"/>
      <c r="J242" s="217"/>
      <c r="K242" s="79"/>
      <c r="L242" s="79"/>
    </row>
    <row r="243" spans="1:12" s="72" customFormat="1">
      <c r="A243" s="89"/>
      <c r="B243" s="569" t="s">
        <v>447</v>
      </c>
      <c r="C243" s="929">
        <v>-4188539</v>
      </c>
      <c r="D243" s="561"/>
      <c r="E243" s="927"/>
      <c r="F243" s="930"/>
      <c r="G243" s="927"/>
      <c r="H243" s="930"/>
      <c r="I243" s="71"/>
      <c r="J243" s="217"/>
      <c r="K243" s="79"/>
      <c r="L243" s="79"/>
    </row>
    <row r="244" spans="1:12" s="72" customFormat="1">
      <c r="A244" s="89"/>
      <c r="B244" s="569" t="s">
        <v>448</v>
      </c>
      <c r="C244" s="929">
        <v>2048935</v>
      </c>
      <c r="D244" s="561"/>
      <c r="E244" s="927"/>
      <c r="F244" s="930"/>
      <c r="G244" s="927"/>
      <c r="H244" s="930"/>
      <c r="I244" s="71"/>
      <c r="J244" s="217"/>
      <c r="K244" s="79"/>
      <c r="L244" s="79"/>
    </row>
    <row r="245" spans="1:12" s="72" customFormat="1" ht="13.5" thickBot="1">
      <c r="A245" s="89"/>
      <c r="B245" s="572" t="s">
        <v>449</v>
      </c>
      <c r="C245" s="937">
        <v>2048935</v>
      </c>
      <c r="D245" s="938"/>
      <c r="E245" s="927"/>
      <c r="F245" s="930"/>
      <c r="G245" s="927"/>
      <c r="H245" s="930"/>
      <c r="I245" s="607"/>
      <c r="J245" s="217"/>
      <c r="K245" s="79"/>
      <c r="L245" s="79"/>
    </row>
    <row r="246" spans="1:12" s="72" customFormat="1">
      <c r="A246" s="89"/>
      <c r="B246" s="939" t="s">
        <v>371</v>
      </c>
      <c r="C246" s="759"/>
      <c r="D246" s="760"/>
      <c r="E246" s="922"/>
      <c r="F246" s="186"/>
      <c r="G246" s="922"/>
      <c r="H246" s="186"/>
      <c r="I246" s="187"/>
      <c r="J246" s="217"/>
    </row>
    <row r="247" spans="1:12" s="72" customFormat="1">
      <c r="A247" s="89"/>
      <c r="B247" s="555" t="s">
        <v>4</v>
      </c>
      <c r="C247" s="556">
        <v>254468188</v>
      </c>
      <c r="D247" s="556"/>
      <c r="E247" s="530"/>
      <c r="F247" s="607"/>
      <c r="G247" s="530"/>
      <c r="H247" s="607"/>
      <c r="I247" s="607"/>
      <c r="J247" s="217"/>
    </row>
    <row r="248" spans="1:12" s="72" customFormat="1" ht="25.5">
      <c r="A248" s="89"/>
      <c r="B248" s="558" t="s">
        <v>33</v>
      </c>
      <c r="C248" s="559">
        <v>7533341</v>
      </c>
      <c r="D248" s="560"/>
      <c r="E248" s="1"/>
      <c r="F248" s="71"/>
      <c r="G248" s="1"/>
      <c r="H248" s="71"/>
      <c r="I248" s="252"/>
      <c r="J248" s="217"/>
    </row>
    <row r="249" spans="1:12" s="72" customFormat="1" hidden="1">
      <c r="A249" s="89"/>
      <c r="B249" s="558" t="s">
        <v>7</v>
      </c>
      <c r="C249" s="563"/>
      <c r="D249" s="562"/>
      <c r="E249" s="1"/>
      <c r="F249" s="607"/>
      <c r="G249" s="1"/>
      <c r="H249" s="607"/>
      <c r="I249" s="252"/>
      <c r="J249" s="217"/>
    </row>
    <row r="250" spans="1:12" s="72" customFormat="1" hidden="1">
      <c r="A250" s="89"/>
      <c r="B250" s="558" t="s">
        <v>8</v>
      </c>
      <c r="C250" s="561"/>
      <c r="D250" s="562"/>
      <c r="E250" s="1"/>
      <c r="F250" s="71"/>
      <c r="G250" s="1"/>
      <c r="H250" s="71"/>
      <c r="I250" s="252"/>
      <c r="J250" s="217"/>
    </row>
    <row r="251" spans="1:12" s="72" customFormat="1" hidden="1">
      <c r="A251" s="89"/>
      <c r="B251" s="555" t="s">
        <v>9</v>
      </c>
      <c r="C251" s="563"/>
      <c r="D251" s="564"/>
      <c r="E251" s="530"/>
      <c r="F251" s="607"/>
      <c r="G251" s="530"/>
      <c r="H251" s="607"/>
      <c r="I251" s="651"/>
      <c r="J251" s="217"/>
    </row>
    <row r="252" spans="1:12" s="72" customFormat="1" ht="25.5" hidden="1">
      <c r="A252" s="89"/>
      <c r="B252" s="558" t="s">
        <v>50</v>
      </c>
      <c r="C252" s="561"/>
      <c r="D252" s="562"/>
      <c r="E252" s="1"/>
      <c r="F252" s="71"/>
      <c r="G252" s="1"/>
      <c r="H252" s="71"/>
      <c r="I252" s="252"/>
      <c r="J252" s="217"/>
    </row>
    <row r="253" spans="1:12" s="72" customFormat="1" ht="25.5" hidden="1">
      <c r="A253" s="89"/>
      <c r="B253" s="558" t="s">
        <v>76</v>
      </c>
      <c r="C253" s="561"/>
      <c r="D253" s="562"/>
      <c r="E253" s="1"/>
      <c r="F253" s="71"/>
      <c r="G253" s="1"/>
      <c r="H253" s="71"/>
      <c r="I253" s="252"/>
      <c r="J253" s="217"/>
    </row>
    <row r="254" spans="1:12" s="72" customFormat="1">
      <c r="A254" s="89"/>
      <c r="B254" s="558" t="s">
        <v>10</v>
      </c>
      <c r="C254" s="561">
        <v>246934847</v>
      </c>
      <c r="D254" s="562"/>
      <c r="E254" s="1"/>
      <c r="F254" s="71"/>
      <c r="G254" s="1"/>
      <c r="H254" s="71"/>
      <c r="I254" s="252"/>
      <c r="J254" s="217"/>
    </row>
    <row r="255" spans="1:12" s="72" customFormat="1">
      <c r="A255" s="89"/>
      <c r="B255" s="558" t="s">
        <v>11</v>
      </c>
      <c r="C255" s="561">
        <v>246934847</v>
      </c>
      <c r="D255" s="562"/>
      <c r="E255" s="1"/>
      <c r="F255" s="71"/>
      <c r="G255" s="1"/>
      <c r="H255" s="71"/>
      <c r="I255" s="252"/>
      <c r="J255" s="217"/>
    </row>
    <row r="256" spans="1:12" s="72" customFormat="1">
      <c r="A256" s="89"/>
      <c r="B256" s="555" t="s">
        <v>28</v>
      </c>
      <c r="C256" s="563">
        <v>252069976</v>
      </c>
      <c r="D256" s="564"/>
      <c r="E256" s="530"/>
      <c r="F256" s="607"/>
      <c r="G256" s="530"/>
      <c r="H256" s="607"/>
      <c r="I256" s="651"/>
      <c r="J256" s="217"/>
    </row>
    <row r="257" spans="1:10" s="72" customFormat="1">
      <c r="A257" s="89"/>
      <c r="B257" s="555" t="s">
        <v>2</v>
      </c>
      <c r="C257" s="563">
        <v>246069742</v>
      </c>
      <c r="D257" s="564"/>
      <c r="E257" s="530"/>
      <c r="F257" s="607"/>
      <c r="G257" s="530"/>
      <c r="H257" s="607"/>
      <c r="I257" s="651"/>
      <c r="J257" s="217"/>
    </row>
    <row r="258" spans="1:10" s="72" customFormat="1">
      <c r="A258" s="89"/>
      <c r="B258" s="558" t="s">
        <v>12</v>
      </c>
      <c r="C258" s="561">
        <v>74202167</v>
      </c>
      <c r="D258" s="562">
        <v>-20586</v>
      </c>
      <c r="E258" s="1"/>
      <c r="F258" s="71"/>
      <c r="G258" s="1"/>
      <c r="H258" s="71"/>
      <c r="I258" s="252"/>
      <c r="J258" s="217"/>
    </row>
    <row r="259" spans="1:10" s="72" customFormat="1">
      <c r="A259" s="89"/>
      <c r="B259" s="558" t="s">
        <v>34</v>
      </c>
      <c r="C259" s="566">
        <v>50645103</v>
      </c>
      <c r="D259" s="567">
        <v>25212</v>
      </c>
      <c r="E259" s="1"/>
      <c r="F259" s="601"/>
      <c r="G259" s="1"/>
      <c r="H259" s="601"/>
      <c r="I259" s="1105"/>
      <c r="J259" s="217"/>
    </row>
    <row r="260" spans="1:10" s="72" customFormat="1">
      <c r="A260" s="89"/>
      <c r="B260" s="558" t="s">
        <v>32</v>
      </c>
      <c r="C260" s="561">
        <v>40876289</v>
      </c>
      <c r="D260" s="562">
        <v>20400</v>
      </c>
      <c r="E260" s="1"/>
      <c r="F260" s="71"/>
      <c r="G260" s="1"/>
      <c r="H260" s="71"/>
      <c r="I260" s="252"/>
      <c r="J260" s="217"/>
    </row>
    <row r="261" spans="1:10" s="72" customFormat="1">
      <c r="A261" s="89"/>
      <c r="B261" s="558" t="s">
        <v>15</v>
      </c>
      <c r="C261" s="561">
        <v>23557064</v>
      </c>
      <c r="D261" s="562">
        <v>-45798</v>
      </c>
      <c r="E261" s="1"/>
      <c r="F261" s="71"/>
      <c r="G261" s="1"/>
      <c r="H261" s="71"/>
      <c r="I261" s="252"/>
      <c r="J261" s="217"/>
    </row>
    <row r="262" spans="1:10" s="72" customFormat="1">
      <c r="A262" s="89"/>
      <c r="B262" s="569" t="s">
        <v>85</v>
      </c>
      <c r="C262" s="561">
        <v>1855143</v>
      </c>
      <c r="D262" s="562"/>
      <c r="E262" s="927"/>
      <c r="F262" s="71"/>
      <c r="G262" s="927"/>
      <c r="H262" s="71"/>
      <c r="I262" s="252"/>
      <c r="J262" s="217"/>
    </row>
    <row r="263" spans="1:10" s="72" customFormat="1">
      <c r="A263" s="89"/>
      <c r="B263" s="568" t="s">
        <v>16</v>
      </c>
      <c r="C263" s="561">
        <v>47596960</v>
      </c>
      <c r="D263" s="562"/>
      <c r="E263" s="595"/>
      <c r="F263" s="71"/>
      <c r="G263" s="595"/>
      <c r="H263" s="71"/>
      <c r="I263" s="252"/>
      <c r="J263" s="217"/>
    </row>
    <row r="264" spans="1:10" s="72" customFormat="1">
      <c r="A264" s="89"/>
      <c r="B264" s="558" t="s">
        <v>17</v>
      </c>
      <c r="C264" s="561">
        <v>36460237</v>
      </c>
      <c r="D264" s="562"/>
      <c r="E264" s="1"/>
      <c r="F264" s="71"/>
      <c r="G264" s="1"/>
      <c r="H264" s="71"/>
      <c r="I264" s="252"/>
      <c r="J264" s="217"/>
    </row>
    <row r="265" spans="1:10" s="72" customFormat="1">
      <c r="A265" s="89"/>
      <c r="B265" s="569" t="s">
        <v>75</v>
      </c>
      <c r="C265" s="561">
        <v>11136723</v>
      </c>
      <c r="D265" s="562"/>
      <c r="E265" s="927"/>
      <c r="F265" s="71"/>
      <c r="G265" s="927"/>
      <c r="H265" s="71"/>
      <c r="I265" s="252"/>
      <c r="J265" s="217"/>
    </row>
    <row r="266" spans="1:10" s="72" customFormat="1" ht="25.5">
      <c r="A266" s="89"/>
      <c r="B266" s="569" t="s">
        <v>43</v>
      </c>
      <c r="C266" s="561">
        <v>22767</v>
      </c>
      <c r="D266" s="562">
        <v>20586</v>
      </c>
      <c r="E266" s="927"/>
      <c r="F266" s="71"/>
      <c r="G266" s="927"/>
      <c r="H266" s="71"/>
      <c r="I266" s="252"/>
      <c r="J266" s="217"/>
    </row>
    <row r="267" spans="1:10" s="72" customFormat="1">
      <c r="A267" s="89"/>
      <c r="B267" s="569" t="s">
        <v>35</v>
      </c>
      <c r="C267" s="561">
        <v>22767</v>
      </c>
      <c r="D267" s="562">
        <v>20586</v>
      </c>
      <c r="E267" s="927"/>
      <c r="F267" s="71"/>
      <c r="G267" s="927"/>
      <c r="H267" s="71"/>
      <c r="I267" s="252"/>
      <c r="J267" s="217"/>
    </row>
    <row r="268" spans="1:10" s="72" customFormat="1">
      <c r="A268" s="89"/>
      <c r="B268" s="569" t="s">
        <v>19</v>
      </c>
      <c r="C268" s="561">
        <v>122392705</v>
      </c>
      <c r="D268" s="561"/>
      <c r="E268" s="927"/>
      <c r="F268" s="71"/>
      <c r="G268" s="927"/>
      <c r="H268" s="71"/>
      <c r="I268" s="71"/>
      <c r="J268" s="217"/>
    </row>
    <row r="269" spans="1:10" s="72" customFormat="1" hidden="1">
      <c r="A269" s="89"/>
      <c r="B269" s="569" t="s">
        <v>69</v>
      </c>
      <c r="C269" s="561"/>
      <c r="D269" s="561"/>
      <c r="E269" s="927"/>
      <c r="F269" s="71"/>
      <c r="G269" s="927"/>
      <c r="H269" s="71"/>
      <c r="I269" s="71"/>
      <c r="J269" s="217"/>
    </row>
    <row r="270" spans="1:10" s="72" customFormat="1" ht="25.5" hidden="1">
      <c r="A270" s="89"/>
      <c r="B270" s="569" t="s">
        <v>93</v>
      </c>
      <c r="C270" s="561"/>
      <c r="D270" s="561"/>
      <c r="E270" s="927"/>
      <c r="F270" s="71"/>
      <c r="G270" s="927"/>
      <c r="H270" s="71"/>
      <c r="I270" s="71"/>
      <c r="J270" s="217"/>
    </row>
    <row r="271" spans="1:10" s="72" customFormat="1" ht="38.25" hidden="1">
      <c r="A271" s="89"/>
      <c r="B271" s="569" t="s">
        <v>439</v>
      </c>
      <c r="C271" s="561"/>
      <c r="D271" s="570"/>
      <c r="E271" s="927"/>
      <c r="F271" s="71"/>
      <c r="G271" s="927"/>
      <c r="H271" s="71"/>
      <c r="I271" s="71"/>
      <c r="J271" s="217"/>
    </row>
    <row r="272" spans="1:10" s="72" customFormat="1" ht="25.5">
      <c r="A272" s="89"/>
      <c r="B272" s="580" t="s">
        <v>44</v>
      </c>
      <c r="C272" s="561">
        <v>122392705</v>
      </c>
      <c r="D272" s="570"/>
      <c r="E272" s="442"/>
      <c r="F272" s="71"/>
      <c r="G272" s="442"/>
      <c r="H272" s="71"/>
      <c r="I272" s="71"/>
      <c r="J272" s="217"/>
    </row>
    <row r="273" spans="1:10" s="72" customFormat="1" ht="25.5">
      <c r="A273" s="89"/>
      <c r="B273" s="580" t="s">
        <v>45</v>
      </c>
      <c r="C273" s="561">
        <v>29162739</v>
      </c>
      <c r="D273" s="570"/>
      <c r="E273" s="442"/>
      <c r="F273" s="71"/>
      <c r="G273" s="442"/>
      <c r="H273" s="71"/>
      <c r="I273" s="71"/>
      <c r="J273" s="217"/>
    </row>
    <row r="274" spans="1:10" s="72" customFormat="1" ht="38.25">
      <c r="A274" s="89"/>
      <c r="B274" s="580" t="s">
        <v>46</v>
      </c>
      <c r="C274" s="929">
        <v>93229966</v>
      </c>
      <c r="D274" s="929"/>
      <c r="E274" s="442"/>
      <c r="F274" s="930"/>
      <c r="G274" s="442"/>
      <c r="H274" s="930"/>
      <c r="I274" s="930"/>
      <c r="J274" s="217"/>
    </row>
    <row r="275" spans="1:10" s="72" customFormat="1">
      <c r="A275" s="89"/>
      <c r="B275" s="931" t="s">
        <v>3</v>
      </c>
      <c r="C275" s="932">
        <v>6000234</v>
      </c>
      <c r="D275" s="933"/>
      <c r="E275" s="934"/>
      <c r="F275" s="935"/>
      <c r="G275" s="934"/>
      <c r="H275" s="935"/>
      <c r="I275" s="935"/>
      <c r="J275" s="217"/>
    </row>
    <row r="276" spans="1:10" s="72" customFormat="1">
      <c r="A276" s="89"/>
      <c r="B276" s="580" t="s">
        <v>20</v>
      </c>
      <c r="C276" s="561">
        <v>1514383</v>
      </c>
      <c r="D276" s="570"/>
      <c r="E276" s="442"/>
      <c r="F276" s="71"/>
      <c r="G276" s="442"/>
      <c r="H276" s="71"/>
      <c r="I276" s="71"/>
      <c r="J276" s="217"/>
    </row>
    <row r="277" spans="1:10" s="72" customFormat="1">
      <c r="A277" s="89"/>
      <c r="B277" s="569" t="s">
        <v>48</v>
      </c>
      <c r="C277" s="561">
        <v>4485851</v>
      </c>
      <c r="D277" s="561"/>
      <c r="E277" s="927"/>
      <c r="F277" s="71"/>
      <c r="G277" s="927"/>
      <c r="H277" s="71"/>
      <c r="I277" s="71"/>
      <c r="J277" s="217"/>
    </row>
    <row r="278" spans="1:10" s="72" customFormat="1" ht="25.5">
      <c r="A278" s="89"/>
      <c r="B278" s="558" t="s">
        <v>49</v>
      </c>
      <c r="C278" s="561">
        <v>4485851</v>
      </c>
      <c r="D278" s="561"/>
      <c r="E278" s="1"/>
      <c r="F278" s="71"/>
      <c r="G278" s="1"/>
      <c r="H278" s="71"/>
      <c r="I278" s="71"/>
      <c r="J278" s="217"/>
    </row>
    <row r="279" spans="1:10" s="72" customFormat="1" ht="25.5">
      <c r="A279" s="89"/>
      <c r="B279" s="558" t="s">
        <v>83</v>
      </c>
      <c r="C279" s="561">
        <v>4485851</v>
      </c>
      <c r="D279" s="565"/>
      <c r="E279" s="1"/>
      <c r="F279" s="71"/>
      <c r="G279" s="1"/>
      <c r="H279" s="71"/>
      <c r="I279" s="924"/>
      <c r="J279" s="217"/>
    </row>
    <row r="280" spans="1:10" s="72" customFormat="1">
      <c r="A280" s="89"/>
      <c r="B280" s="569" t="s">
        <v>21</v>
      </c>
      <c r="C280" s="561">
        <v>2398212</v>
      </c>
      <c r="D280" s="561"/>
      <c r="E280" s="927"/>
      <c r="F280" s="71"/>
      <c r="G280" s="927"/>
      <c r="H280" s="71"/>
      <c r="I280" s="71"/>
      <c r="J280" s="217"/>
    </row>
    <row r="281" spans="1:10" s="72" customFormat="1">
      <c r="A281" s="89"/>
      <c r="B281" s="569" t="s">
        <v>442</v>
      </c>
      <c r="C281" s="561">
        <v>-2398212</v>
      </c>
      <c r="D281" s="561"/>
      <c r="E281" s="927"/>
      <c r="F281" s="71"/>
      <c r="G281" s="927"/>
      <c r="H281" s="71"/>
      <c r="I281" s="71"/>
      <c r="J281" s="217"/>
    </row>
    <row r="282" spans="1:10" s="72" customFormat="1">
      <c r="A282" s="89"/>
      <c r="B282" s="569" t="s">
        <v>446</v>
      </c>
      <c r="C282" s="561">
        <v>-4447147</v>
      </c>
      <c r="D282" s="561"/>
      <c r="E282" s="927"/>
      <c r="F282" s="71"/>
      <c r="G282" s="927"/>
      <c r="H282" s="71"/>
      <c r="I282" s="71"/>
      <c r="J282" s="217"/>
    </row>
    <row r="283" spans="1:10" s="72" customFormat="1">
      <c r="A283" s="89"/>
      <c r="B283" s="569" t="s">
        <v>447</v>
      </c>
      <c r="C283" s="561">
        <v>-4447147</v>
      </c>
      <c r="D283" s="561"/>
      <c r="E283" s="927"/>
      <c r="F283" s="71"/>
      <c r="G283" s="927"/>
      <c r="H283" s="71"/>
      <c r="I283" s="71"/>
      <c r="J283" s="217"/>
    </row>
    <row r="284" spans="1:10" s="72" customFormat="1">
      <c r="A284" s="89"/>
      <c r="B284" s="569" t="s">
        <v>448</v>
      </c>
      <c r="C284" s="561">
        <v>2048935</v>
      </c>
      <c r="D284" s="561"/>
      <c r="E284" s="927"/>
      <c r="F284" s="71"/>
      <c r="G284" s="927"/>
      <c r="H284" s="71"/>
      <c r="I284" s="71"/>
      <c r="J284" s="217"/>
    </row>
    <row r="285" spans="1:10" s="72" customFormat="1" ht="13.5" thickBot="1">
      <c r="A285" s="89"/>
      <c r="B285" s="569" t="s">
        <v>449</v>
      </c>
      <c r="C285" s="929">
        <v>2048935</v>
      </c>
      <c r="D285" s="938"/>
      <c r="E285" s="927"/>
      <c r="F285" s="607"/>
      <c r="G285" s="927"/>
      <c r="H285" s="930"/>
      <c r="I285" s="607"/>
      <c r="J285" s="217"/>
    </row>
    <row r="286" spans="1:10" s="72" customFormat="1" ht="80.25" customHeight="1" thickBot="1">
      <c r="A286" s="89"/>
      <c r="B286" s="1407" t="s">
        <v>476</v>
      </c>
      <c r="C286" s="1408"/>
      <c r="D286" s="1409"/>
      <c r="E286" s="440"/>
      <c r="F286" s="424"/>
      <c r="G286" s="1412"/>
      <c r="H286" s="1412"/>
      <c r="I286" s="1412"/>
      <c r="J286" s="217"/>
    </row>
    <row r="287" spans="1:10" s="72" customFormat="1">
      <c r="A287" s="89"/>
      <c r="B287" s="19"/>
      <c r="C287" s="20"/>
      <c r="D287" s="20"/>
      <c r="E287" s="8"/>
      <c r="F287" s="21"/>
      <c r="G287" s="21"/>
      <c r="H287" s="446"/>
      <c r="I287" s="217"/>
      <c r="J287" s="217"/>
    </row>
    <row r="288" spans="1:10" s="72" customFormat="1">
      <c r="A288" s="89"/>
      <c r="B288" s="19"/>
      <c r="C288" s="20"/>
      <c r="D288" s="20"/>
      <c r="E288" s="8"/>
      <c r="F288" s="8"/>
      <c r="G288" s="8"/>
      <c r="H288" s="387"/>
      <c r="I288" s="79"/>
    </row>
    <row r="289" spans="1:9" s="72" customFormat="1">
      <c r="A289" s="89"/>
      <c r="B289" s="1413" t="s">
        <v>451</v>
      </c>
      <c r="C289" s="1413"/>
      <c r="D289" s="78"/>
      <c r="H289" s="387"/>
      <c r="I289" s="79"/>
    </row>
    <row r="290" spans="1:9" s="72" customFormat="1" ht="13.5" thickBot="1">
      <c r="A290" s="89"/>
      <c r="B290" s="77"/>
      <c r="C290" s="78"/>
      <c r="D290" s="78"/>
      <c r="H290" s="387"/>
      <c r="I290" s="79"/>
    </row>
    <row r="291" spans="1:9" s="72" customFormat="1" ht="14.25" thickBot="1">
      <c r="A291" s="276">
        <f>A176+1</f>
        <v>17</v>
      </c>
      <c r="B291" s="940" t="s">
        <v>26</v>
      </c>
      <c r="C291" s="914"/>
      <c r="D291" s="941"/>
      <c r="E291" s="940" t="s">
        <v>26</v>
      </c>
      <c r="F291" s="942"/>
      <c r="G291" s="920"/>
      <c r="H291" s="70" t="s">
        <v>80</v>
      </c>
      <c r="I291" s="79"/>
    </row>
    <row r="292" spans="1:9" s="72" customFormat="1">
      <c r="A292" s="89"/>
      <c r="B292" s="434" t="s">
        <v>22</v>
      </c>
      <c r="C292" s="759"/>
      <c r="D292" s="760"/>
      <c r="E292" s="943" t="s">
        <v>22</v>
      </c>
      <c r="F292" s="909"/>
      <c r="G292" s="943"/>
      <c r="H292" s="387"/>
      <c r="I292" s="79"/>
    </row>
    <row r="293" spans="1:9" s="72" customFormat="1" ht="38.25">
      <c r="A293" s="89"/>
      <c r="B293" s="643" t="s">
        <v>255</v>
      </c>
      <c r="C293" s="462"/>
      <c r="D293" s="476"/>
      <c r="E293" s="1098" t="s">
        <v>458</v>
      </c>
      <c r="F293" s="462"/>
      <c r="G293" s="476"/>
      <c r="H293" s="387"/>
      <c r="I293" s="79"/>
    </row>
    <row r="294" spans="1:9" s="72" customFormat="1">
      <c r="A294" s="89"/>
      <c r="B294" s="103" t="s">
        <v>4</v>
      </c>
      <c r="C294" s="494">
        <v>1031890</v>
      </c>
      <c r="D294" s="561">
        <v>-28431</v>
      </c>
      <c r="E294" s="575" t="s">
        <v>4</v>
      </c>
      <c r="F294" s="579">
        <v>2593281</v>
      </c>
      <c r="G294" s="563">
        <v>28431</v>
      </c>
      <c r="H294" s="387"/>
      <c r="I294" s="79"/>
    </row>
    <row r="295" spans="1:9" s="72" customFormat="1" ht="15" customHeight="1">
      <c r="A295" s="89"/>
      <c r="B295" s="430" t="s">
        <v>33</v>
      </c>
      <c r="C295" s="494"/>
      <c r="D295" s="561"/>
      <c r="E295" s="430" t="s">
        <v>33</v>
      </c>
      <c r="F295" s="494">
        <v>260546</v>
      </c>
      <c r="G295" s="563"/>
      <c r="H295" s="387"/>
      <c r="I295" s="79"/>
    </row>
    <row r="296" spans="1:9" s="72" customFormat="1">
      <c r="A296" s="89"/>
      <c r="B296" s="558" t="s">
        <v>10</v>
      </c>
      <c r="C296" s="561">
        <v>1031890</v>
      </c>
      <c r="D296" s="561">
        <v>-28431</v>
      </c>
      <c r="E296" s="241" t="s">
        <v>10</v>
      </c>
      <c r="F296" s="561">
        <v>2332735</v>
      </c>
      <c r="G296" s="342">
        <v>28431</v>
      </c>
      <c r="H296" s="387"/>
      <c r="I296" s="79"/>
    </row>
    <row r="297" spans="1:9" s="72" customFormat="1">
      <c r="A297" s="89"/>
      <c r="B297" s="415" t="s">
        <v>11</v>
      </c>
      <c r="C297" s="496">
        <v>1031890</v>
      </c>
      <c r="D297" s="561">
        <v>-28431</v>
      </c>
      <c r="E297" s="576" t="s">
        <v>11</v>
      </c>
      <c r="F297" s="496">
        <v>2332735</v>
      </c>
      <c r="G297" s="478">
        <v>28431</v>
      </c>
      <c r="H297" s="387"/>
      <c r="I297" s="79"/>
    </row>
    <row r="298" spans="1:9" s="72" customFormat="1">
      <c r="A298" s="89"/>
      <c r="B298" s="88" t="s">
        <v>1</v>
      </c>
      <c r="C298" s="579">
        <v>1031890</v>
      </c>
      <c r="D298" s="563">
        <v>-28431</v>
      </c>
      <c r="E298" s="910" t="s">
        <v>1</v>
      </c>
      <c r="F298" s="579">
        <v>2593281</v>
      </c>
      <c r="G298" s="563">
        <v>28431</v>
      </c>
      <c r="H298" s="387"/>
      <c r="I298" s="79"/>
    </row>
    <row r="299" spans="1:9" s="72" customFormat="1">
      <c r="A299" s="89"/>
      <c r="B299" s="240" t="s">
        <v>2</v>
      </c>
      <c r="C299" s="563">
        <v>1031890</v>
      </c>
      <c r="D299" s="563">
        <v>-28431</v>
      </c>
      <c r="E299" s="910" t="s">
        <v>2</v>
      </c>
      <c r="F299" s="579">
        <v>2591524</v>
      </c>
      <c r="G299" s="563">
        <v>28431</v>
      </c>
      <c r="H299" s="387"/>
      <c r="I299" s="79"/>
    </row>
    <row r="300" spans="1:9" s="72" customFormat="1">
      <c r="A300" s="89"/>
      <c r="B300" s="241" t="s">
        <v>12</v>
      </c>
      <c r="C300" s="561">
        <v>6798</v>
      </c>
      <c r="D300" s="561"/>
      <c r="E300" s="577" t="s">
        <v>12</v>
      </c>
      <c r="F300" s="494">
        <v>2591524</v>
      </c>
      <c r="G300" s="561">
        <v>28431</v>
      </c>
      <c r="H300" s="387"/>
      <c r="I300" s="79"/>
    </row>
    <row r="301" spans="1:9" s="72" customFormat="1">
      <c r="A301" s="89"/>
      <c r="B301" s="241" t="s">
        <v>34</v>
      </c>
      <c r="C301" s="561">
        <v>6798</v>
      </c>
      <c r="D301" s="561"/>
      <c r="E301" s="558" t="s">
        <v>34</v>
      </c>
      <c r="F301" s="494">
        <v>2130217</v>
      </c>
      <c r="G301" s="561">
        <v>28431</v>
      </c>
      <c r="H301" s="387"/>
      <c r="I301" s="79"/>
    </row>
    <row r="302" spans="1:9" s="72" customFormat="1">
      <c r="A302" s="89"/>
      <c r="B302" s="241" t="s">
        <v>32</v>
      </c>
      <c r="C302" s="565">
        <v>5501</v>
      </c>
      <c r="D302" s="561"/>
      <c r="E302" s="558" t="s">
        <v>32</v>
      </c>
      <c r="F302" s="494">
        <v>1708420</v>
      </c>
      <c r="G302" s="911">
        <v>23004</v>
      </c>
      <c r="H302" s="387"/>
      <c r="I302" s="79"/>
    </row>
    <row r="303" spans="1:9" s="72" customFormat="1">
      <c r="A303" s="89"/>
      <c r="B303" s="241" t="s">
        <v>16</v>
      </c>
      <c r="C303" s="561">
        <v>25424</v>
      </c>
      <c r="D303" s="561"/>
      <c r="E303" s="577" t="s">
        <v>15</v>
      </c>
      <c r="F303" s="494">
        <v>461307</v>
      </c>
      <c r="G303" s="911"/>
      <c r="H303" s="387"/>
      <c r="I303" s="79"/>
    </row>
    <row r="304" spans="1:9" s="72" customFormat="1">
      <c r="A304" s="89"/>
      <c r="B304" s="241" t="s">
        <v>17</v>
      </c>
      <c r="C304" s="561">
        <v>25424</v>
      </c>
      <c r="D304" s="561"/>
      <c r="E304" s="90" t="s">
        <v>3</v>
      </c>
      <c r="F304" s="494">
        <v>1757</v>
      </c>
      <c r="G304" s="385"/>
      <c r="H304" s="387"/>
      <c r="I304" s="79"/>
    </row>
    <row r="305" spans="1:9" s="72" customFormat="1">
      <c r="A305" s="89"/>
      <c r="B305" s="241" t="s">
        <v>19</v>
      </c>
      <c r="C305" s="561">
        <v>999668</v>
      </c>
      <c r="D305" s="561">
        <v>-28431</v>
      </c>
      <c r="E305" s="90" t="s">
        <v>20</v>
      </c>
      <c r="F305" s="911">
        <v>1757</v>
      </c>
      <c r="G305" s="385"/>
      <c r="H305" s="387"/>
      <c r="I305" s="79"/>
    </row>
    <row r="306" spans="1:9" s="72" customFormat="1" ht="25.5">
      <c r="A306" s="89"/>
      <c r="B306" s="241" t="s">
        <v>44</v>
      </c>
      <c r="C306" s="561">
        <v>999668</v>
      </c>
      <c r="D306" s="561">
        <v>-28431</v>
      </c>
      <c r="E306" s="90"/>
      <c r="F306" s="911"/>
      <c r="G306" s="385"/>
      <c r="H306" s="387"/>
      <c r="I306" s="79"/>
    </row>
    <row r="307" spans="1:9" s="72" customFormat="1" ht="26.25" thickBot="1">
      <c r="A307" s="89"/>
      <c r="B307" s="429" t="s">
        <v>45</v>
      </c>
      <c r="C307" s="944">
        <v>999668</v>
      </c>
      <c r="D307" s="944">
        <v>-28431</v>
      </c>
      <c r="E307" s="574"/>
      <c r="F307" s="912"/>
      <c r="G307" s="589"/>
      <c r="H307" s="387"/>
      <c r="I307" s="79"/>
    </row>
    <row r="308" spans="1:9" s="72" customFormat="1">
      <c r="A308" s="89"/>
      <c r="B308" s="1414" t="s">
        <v>459</v>
      </c>
      <c r="C308" s="1415"/>
      <c r="D308" s="1415"/>
      <c r="E308" s="1415"/>
      <c r="F308" s="1415"/>
      <c r="G308" s="1416"/>
      <c r="H308" s="89"/>
      <c r="I308" s="79"/>
    </row>
    <row r="309" spans="1:9" s="72" customFormat="1" ht="14.25" customHeight="1" thickBot="1">
      <c r="A309" s="89"/>
      <c r="B309" s="1417"/>
      <c r="C309" s="1418"/>
      <c r="D309" s="1418"/>
      <c r="E309" s="1418"/>
      <c r="F309" s="1418"/>
      <c r="G309" s="1419"/>
      <c r="H309" s="387"/>
      <c r="I309" s="79"/>
    </row>
    <row r="310" spans="1:9" s="72" customFormat="1">
      <c r="A310" s="89"/>
      <c r="B310" s="426"/>
      <c r="C310" s="426"/>
      <c r="D310" s="426"/>
      <c r="E310" s="426"/>
      <c r="F310" s="426"/>
      <c r="G310" s="426"/>
      <c r="H310" s="387"/>
      <c r="I310" s="79"/>
    </row>
    <row r="311" spans="1:9" s="72" customFormat="1">
      <c r="A311" s="89"/>
      <c r="B311" s="1406" t="s">
        <v>457</v>
      </c>
      <c r="C311" s="1406"/>
      <c r="D311" s="1406"/>
      <c r="H311" s="387"/>
      <c r="I311" s="79"/>
    </row>
    <row r="312" spans="1:9" s="72" customFormat="1" ht="13.5" thickBot="1">
      <c r="A312" s="89"/>
      <c r="B312" s="77"/>
      <c r="C312" s="78"/>
      <c r="D312" s="78"/>
      <c r="H312" s="70"/>
      <c r="I312" s="79"/>
    </row>
    <row r="313" spans="1:9" s="72" customFormat="1" ht="13.5" thickBot="1">
      <c r="A313" s="89">
        <f>A291</f>
        <v>17</v>
      </c>
      <c r="B313" s="918" t="s">
        <v>26</v>
      </c>
      <c r="C313" s="919"/>
      <c r="D313" s="945"/>
      <c r="E313" s="916"/>
      <c r="F313" s="921"/>
      <c r="G313" s="187"/>
      <c r="H313" s="70" t="s">
        <v>80</v>
      </c>
      <c r="I313" s="79"/>
    </row>
    <row r="314" spans="1:9" s="72" customFormat="1">
      <c r="A314" s="89"/>
      <c r="B314" s="434" t="s">
        <v>67</v>
      </c>
      <c r="C314" s="759"/>
      <c r="D314" s="193"/>
      <c r="E314" s="486"/>
      <c r="F314" s="186"/>
      <c r="G314" s="187"/>
      <c r="H314" s="387"/>
      <c r="I314" s="79"/>
    </row>
    <row r="315" spans="1:9" s="72" customFormat="1">
      <c r="A315" s="89"/>
      <c r="B315" s="687" t="s">
        <v>68</v>
      </c>
      <c r="C315" s="900"/>
      <c r="D315" s="419"/>
      <c r="E315" s="946"/>
      <c r="F315" s="21"/>
      <c r="G315" s="82"/>
      <c r="H315" s="387"/>
      <c r="I315" s="79"/>
    </row>
    <row r="316" spans="1:9" s="72" customFormat="1">
      <c r="A316" s="89"/>
      <c r="B316" s="470" t="s">
        <v>73</v>
      </c>
      <c r="C316" s="759"/>
      <c r="D316" s="760"/>
      <c r="E316" s="488"/>
      <c r="F316" s="186"/>
      <c r="G316" s="187"/>
      <c r="H316" s="387"/>
      <c r="I316" s="79"/>
    </row>
    <row r="317" spans="1:9" s="72" customFormat="1">
      <c r="A317" s="89"/>
      <c r="B317" s="555" t="s">
        <v>4</v>
      </c>
      <c r="C317" s="901">
        <v>254474848</v>
      </c>
      <c r="D317" s="556"/>
      <c r="E317" s="612"/>
      <c r="F317" s="552"/>
      <c r="G317" s="549"/>
      <c r="H317" s="387"/>
      <c r="I317" s="79"/>
    </row>
    <row r="318" spans="1:9" s="72" customFormat="1" ht="16.5" customHeight="1">
      <c r="A318" s="89"/>
      <c r="B318" s="558" t="s">
        <v>33</v>
      </c>
      <c r="C318" s="892">
        <v>7571647</v>
      </c>
      <c r="D318" s="559"/>
      <c r="E318" s="550"/>
      <c r="F318" s="552"/>
      <c r="G318" s="551"/>
      <c r="H318" s="387"/>
      <c r="I318" s="79"/>
    </row>
    <row r="319" spans="1:9" s="72" customFormat="1">
      <c r="A319" s="89"/>
      <c r="B319" s="558" t="s">
        <v>7</v>
      </c>
      <c r="C319" s="892">
        <v>402850</v>
      </c>
      <c r="D319" s="561"/>
      <c r="E319" s="550"/>
      <c r="F319" s="552"/>
      <c r="G319" s="71"/>
      <c r="H319" s="387"/>
      <c r="I319" s="79"/>
    </row>
    <row r="320" spans="1:9" s="72" customFormat="1">
      <c r="A320" s="89"/>
      <c r="B320" s="558" t="s">
        <v>8</v>
      </c>
      <c r="C320" s="892">
        <v>402850</v>
      </c>
      <c r="D320" s="561"/>
      <c r="E320" s="550"/>
      <c r="F320" s="552"/>
      <c r="G320" s="71"/>
      <c r="H320" s="387"/>
      <c r="I320" s="79"/>
    </row>
    <row r="321" spans="1:10" s="72" customFormat="1">
      <c r="A321" s="89"/>
      <c r="B321" s="1350" t="s">
        <v>9</v>
      </c>
      <c r="C321" s="892">
        <v>402850</v>
      </c>
      <c r="D321" s="563"/>
      <c r="E321" s="550"/>
      <c r="F321" s="552"/>
      <c r="G321" s="607"/>
      <c r="H321" s="387"/>
      <c r="I321" s="79"/>
    </row>
    <row r="322" spans="1:10" s="72" customFormat="1" ht="25.5">
      <c r="A322" s="89"/>
      <c r="B322" s="558" t="s">
        <v>50</v>
      </c>
      <c r="C322" s="892">
        <v>402850</v>
      </c>
      <c r="D322" s="561"/>
      <c r="E322" s="550"/>
      <c r="F322" s="552"/>
      <c r="G322" s="71"/>
      <c r="H322" s="387"/>
      <c r="I322" s="79"/>
    </row>
    <row r="323" spans="1:10" s="72" customFormat="1" ht="25.5">
      <c r="A323" s="89"/>
      <c r="B323" s="558" t="s">
        <v>76</v>
      </c>
      <c r="C323" s="892">
        <v>402850</v>
      </c>
      <c r="D323" s="561"/>
      <c r="E323" s="550"/>
      <c r="F323" s="552"/>
      <c r="G323" s="71"/>
      <c r="H323" s="89"/>
      <c r="I323" s="79"/>
    </row>
    <row r="324" spans="1:10" s="72" customFormat="1">
      <c r="A324" s="89"/>
      <c r="B324" s="558" t="s">
        <v>10</v>
      </c>
      <c r="C324" s="605">
        <v>246500351</v>
      </c>
      <c r="D324" s="565"/>
      <c r="E324" s="948"/>
      <c r="F324" s="552"/>
      <c r="G324" s="924"/>
      <c r="H324" s="387"/>
      <c r="I324" s="79"/>
    </row>
    <row r="325" spans="1:10" s="72" customFormat="1">
      <c r="A325" s="89"/>
      <c r="B325" s="558" t="s">
        <v>11</v>
      </c>
      <c r="C325" s="892">
        <v>246500351</v>
      </c>
      <c r="D325" s="565"/>
      <c r="E325" s="949"/>
      <c r="F325" s="552"/>
      <c r="G325" s="924"/>
      <c r="H325" s="387"/>
      <c r="I325" s="79"/>
    </row>
    <row r="326" spans="1:10" s="72" customFormat="1">
      <c r="A326" s="89"/>
      <c r="B326" s="555" t="s">
        <v>28</v>
      </c>
      <c r="C326" s="901">
        <v>252553188</v>
      </c>
      <c r="D326" s="563"/>
      <c r="E326" s="550"/>
      <c r="F326" s="552"/>
      <c r="G326" s="925"/>
      <c r="H326" s="387"/>
      <c r="I326" s="79"/>
    </row>
    <row r="327" spans="1:10" s="72" customFormat="1">
      <c r="A327" s="89"/>
      <c r="B327" s="555" t="s">
        <v>2</v>
      </c>
      <c r="C327" s="901">
        <v>243279256</v>
      </c>
      <c r="D327" s="563"/>
      <c r="E327" s="948"/>
      <c r="F327" s="552"/>
      <c r="G327" s="925"/>
      <c r="H327" s="387"/>
      <c r="I327" s="79"/>
    </row>
    <row r="328" spans="1:10" s="72" customFormat="1">
      <c r="A328" s="89"/>
      <c r="B328" s="558" t="s">
        <v>12</v>
      </c>
      <c r="C328" s="892">
        <v>78669655</v>
      </c>
      <c r="D328" s="561">
        <v>28431</v>
      </c>
      <c r="E328" s="948"/>
      <c r="F328" s="552"/>
      <c r="G328" s="71"/>
      <c r="H328" s="387"/>
      <c r="I328" s="79"/>
    </row>
    <row r="329" spans="1:10" s="72" customFormat="1">
      <c r="A329" s="89"/>
      <c r="B329" s="558" t="s">
        <v>34</v>
      </c>
      <c r="C329" s="892">
        <v>51464726</v>
      </c>
      <c r="D329" s="566">
        <v>28431</v>
      </c>
      <c r="E329" s="948"/>
      <c r="F329" s="552"/>
      <c r="G329" s="926"/>
      <c r="H329" s="387"/>
      <c r="I329" s="79"/>
    </row>
    <row r="330" spans="1:10" s="72" customFormat="1">
      <c r="A330" s="89"/>
      <c r="B330" s="558" t="s">
        <v>32</v>
      </c>
      <c r="C330" s="892">
        <v>41441768</v>
      </c>
      <c r="D330" s="561">
        <v>23004</v>
      </c>
      <c r="E330" s="948"/>
      <c r="F330" s="552"/>
      <c r="G330" s="924"/>
      <c r="H330" s="387"/>
      <c r="I330" s="79"/>
    </row>
    <row r="331" spans="1:10" s="72" customFormat="1">
      <c r="A331" s="89"/>
      <c r="B331" s="558" t="s">
        <v>15</v>
      </c>
      <c r="C331" s="892">
        <v>27204929</v>
      </c>
      <c r="D331" s="561"/>
      <c r="E331" s="948"/>
      <c r="F331" s="552"/>
      <c r="G331" s="71"/>
      <c r="H331" s="387"/>
      <c r="I331" s="79"/>
    </row>
    <row r="332" spans="1:10" s="72" customFormat="1">
      <c r="A332" s="89"/>
      <c r="B332" s="569" t="s">
        <v>85</v>
      </c>
      <c r="C332" s="892">
        <v>1699465</v>
      </c>
      <c r="D332" s="561"/>
      <c r="E332" s="948"/>
      <c r="F332" s="956"/>
      <c r="G332" s="924"/>
      <c r="H332" s="80"/>
      <c r="I332" s="79"/>
      <c r="J332" s="79"/>
    </row>
    <row r="333" spans="1:10" s="72" customFormat="1">
      <c r="A333" s="89"/>
      <c r="B333" s="568" t="s">
        <v>16</v>
      </c>
      <c r="C333" s="892">
        <v>47351667</v>
      </c>
      <c r="D333" s="561"/>
      <c r="E333" s="948"/>
      <c r="F333" s="956"/>
      <c r="G333" s="924"/>
      <c r="H333" s="80"/>
      <c r="I333" s="79"/>
      <c r="J333" s="79"/>
    </row>
    <row r="334" spans="1:10" s="72" customFormat="1">
      <c r="A334" s="89"/>
      <c r="B334" s="558" t="s">
        <v>17</v>
      </c>
      <c r="C334" s="892">
        <v>41214944</v>
      </c>
      <c r="D334" s="561"/>
      <c r="E334" s="950"/>
      <c r="F334" s="956"/>
      <c r="G334" s="71"/>
      <c r="H334" s="80"/>
      <c r="I334" s="79"/>
      <c r="J334" s="79"/>
    </row>
    <row r="335" spans="1:10" s="72" customFormat="1">
      <c r="A335" s="89"/>
      <c r="B335" s="569" t="s">
        <v>75</v>
      </c>
      <c r="C335" s="892">
        <v>6136723</v>
      </c>
      <c r="D335" s="561"/>
      <c r="E335" s="950"/>
      <c r="F335" s="956"/>
      <c r="G335" s="71"/>
      <c r="H335" s="80"/>
      <c r="I335" s="79"/>
      <c r="J335" s="79"/>
    </row>
    <row r="336" spans="1:10" s="72" customFormat="1" ht="25.5">
      <c r="A336" s="89"/>
      <c r="B336" s="569" t="s">
        <v>43</v>
      </c>
      <c r="C336" s="892">
        <v>89389</v>
      </c>
      <c r="D336" s="561"/>
      <c r="E336" s="950"/>
      <c r="F336" s="956"/>
      <c r="G336" s="71"/>
      <c r="H336" s="80"/>
      <c r="I336" s="79"/>
      <c r="J336" s="79"/>
    </row>
    <row r="337" spans="1:10" s="72" customFormat="1">
      <c r="A337" s="89"/>
      <c r="B337" s="569" t="s">
        <v>35</v>
      </c>
      <c r="C337" s="892">
        <v>89389</v>
      </c>
      <c r="D337" s="561"/>
      <c r="E337" s="951"/>
      <c r="F337" s="956"/>
      <c r="G337" s="71"/>
      <c r="H337" s="80"/>
      <c r="I337" s="79"/>
      <c r="J337" s="79"/>
    </row>
    <row r="338" spans="1:10" s="72" customFormat="1">
      <c r="A338" s="89"/>
      <c r="B338" s="569" t="s">
        <v>19</v>
      </c>
      <c r="C338" s="892">
        <v>115469080</v>
      </c>
      <c r="D338" s="561">
        <v>-28431</v>
      </c>
      <c r="E338" s="950"/>
      <c r="F338" s="956"/>
      <c r="G338" s="71"/>
      <c r="H338" s="80"/>
      <c r="I338" s="79"/>
      <c r="J338" s="79"/>
    </row>
    <row r="339" spans="1:10" s="72" customFormat="1">
      <c r="A339" s="89"/>
      <c r="B339" s="569" t="s">
        <v>69</v>
      </c>
      <c r="C339" s="892">
        <v>25873</v>
      </c>
      <c r="D339" s="561"/>
      <c r="E339" s="950"/>
      <c r="F339" s="956"/>
      <c r="G339" s="71"/>
      <c r="H339" s="80"/>
      <c r="I339" s="79"/>
      <c r="J339" s="79"/>
    </row>
    <row r="340" spans="1:10" s="72" customFormat="1" ht="25.5">
      <c r="A340" s="89"/>
      <c r="B340" s="569" t="s">
        <v>93</v>
      </c>
      <c r="C340" s="892">
        <v>25873</v>
      </c>
      <c r="D340" s="561"/>
      <c r="E340" s="952"/>
      <c r="F340" s="956"/>
      <c r="G340" s="71"/>
      <c r="H340" s="80"/>
      <c r="I340" s="79"/>
      <c r="J340" s="79"/>
    </row>
    <row r="341" spans="1:10" s="72" customFormat="1" ht="38.25">
      <c r="A341" s="89"/>
      <c r="B341" s="569" t="s">
        <v>439</v>
      </c>
      <c r="C341" s="892">
        <v>25873</v>
      </c>
      <c r="D341" s="570"/>
      <c r="E341" s="952"/>
      <c r="F341" s="956"/>
      <c r="G341" s="71"/>
      <c r="H341" s="80"/>
      <c r="I341" s="79"/>
      <c r="J341" s="79"/>
    </row>
    <row r="342" spans="1:10" s="72" customFormat="1" ht="25.5">
      <c r="A342" s="89"/>
      <c r="B342" s="580" t="s">
        <v>44</v>
      </c>
      <c r="C342" s="892">
        <v>115443207</v>
      </c>
      <c r="D342" s="570">
        <v>-28431</v>
      </c>
      <c r="E342" s="948"/>
      <c r="F342" s="956"/>
      <c r="G342" s="71"/>
      <c r="H342" s="80"/>
      <c r="I342" s="79"/>
      <c r="J342" s="79"/>
    </row>
    <row r="343" spans="1:10" s="72" customFormat="1" ht="25.5">
      <c r="A343" s="89"/>
      <c r="B343" s="580" t="s">
        <v>45</v>
      </c>
      <c r="C343" s="892">
        <v>26958055</v>
      </c>
      <c r="D343" s="570">
        <v>-28431</v>
      </c>
      <c r="E343" s="948"/>
      <c r="F343" s="956"/>
      <c r="G343" s="71"/>
      <c r="H343" s="80"/>
      <c r="I343" s="79"/>
      <c r="J343" s="79"/>
    </row>
    <row r="344" spans="1:10" s="72" customFormat="1" ht="38.25">
      <c r="A344" s="89"/>
      <c r="B344" s="580" t="s">
        <v>46</v>
      </c>
      <c r="C344" s="892">
        <v>88485152</v>
      </c>
      <c r="D344" s="929"/>
      <c r="E344" s="948"/>
      <c r="F344" s="956"/>
      <c r="G344" s="607"/>
      <c r="H344" s="80"/>
      <c r="I344" s="79"/>
      <c r="J344" s="79"/>
    </row>
    <row r="345" spans="1:10" s="72" customFormat="1">
      <c r="A345" s="89"/>
      <c r="B345" s="931" t="s">
        <v>3</v>
      </c>
      <c r="C345" s="892">
        <v>9273932</v>
      </c>
      <c r="D345" s="933"/>
      <c r="E345" s="948"/>
      <c r="F345" s="956"/>
      <c r="G345" s="71"/>
      <c r="H345" s="80"/>
      <c r="I345" s="79"/>
      <c r="J345" s="79"/>
    </row>
    <row r="346" spans="1:10" s="72" customFormat="1">
      <c r="A346" s="89"/>
      <c r="B346" s="580" t="s">
        <v>20</v>
      </c>
      <c r="C346" s="894">
        <v>4788081</v>
      </c>
      <c r="D346" s="953"/>
      <c r="E346" s="948"/>
      <c r="F346" s="956"/>
      <c r="G346" s="71"/>
      <c r="H346" s="80"/>
      <c r="I346" s="79"/>
      <c r="J346" s="79"/>
    </row>
    <row r="347" spans="1:10" s="72" customFormat="1">
      <c r="A347" s="89"/>
      <c r="B347" s="580" t="s">
        <v>48</v>
      </c>
      <c r="C347" s="892">
        <v>4485851</v>
      </c>
      <c r="D347" s="929"/>
      <c r="E347" s="948"/>
      <c r="F347" s="956"/>
      <c r="G347" s="607"/>
      <c r="H347" s="80"/>
      <c r="I347" s="79"/>
      <c r="J347" s="79"/>
    </row>
    <row r="348" spans="1:10" s="72" customFormat="1" ht="25.5">
      <c r="A348" s="89"/>
      <c r="B348" s="936" t="s">
        <v>49</v>
      </c>
      <c r="C348" s="892">
        <v>4485851</v>
      </c>
      <c r="D348" s="929"/>
      <c r="E348" s="948"/>
      <c r="F348" s="956"/>
      <c r="G348" s="607"/>
      <c r="H348" s="80"/>
      <c r="I348" s="79"/>
      <c r="J348" s="79"/>
    </row>
    <row r="349" spans="1:10" s="72" customFormat="1" ht="25.5">
      <c r="A349" s="89"/>
      <c r="B349" s="936" t="s">
        <v>83</v>
      </c>
      <c r="C349" s="892">
        <v>4485851</v>
      </c>
      <c r="D349" s="954"/>
      <c r="E349" s="948"/>
      <c r="F349" s="956"/>
      <c r="G349" s="924"/>
      <c r="H349" s="80"/>
      <c r="I349" s="79"/>
      <c r="J349" s="79"/>
    </row>
    <row r="350" spans="1:10" s="72" customFormat="1">
      <c r="A350" s="89"/>
      <c r="B350" s="569" t="s">
        <v>21</v>
      </c>
      <c r="C350" s="556">
        <v>1921660</v>
      </c>
      <c r="D350" s="561"/>
      <c r="E350" s="488"/>
      <c r="F350" s="956"/>
      <c r="G350" s="71"/>
      <c r="H350" s="80"/>
      <c r="I350" s="79"/>
      <c r="J350" s="79"/>
    </row>
    <row r="351" spans="1:10" s="72" customFormat="1">
      <c r="A351" s="89"/>
      <c r="B351" s="569" t="s">
        <v>442</v>
      </c>
      <c r="C351" s="556">
        <v>-1921660</v>
      </c>
      <c r="D351" s="563"/>
      <c r="E351" s="79"/>
      <c r="F351" s="956"/>
      <c r="G351" s="607"/>
      <c r="H351" s="80"/>
      <c r="I351" s="79"/>
      <c r="J351" s="79"/>
    </row>
    <row r="352" spans="1:10" s="72" customFormat="1">
      <c r="A352" s="89"/>
      <c r="B352" s="569" t="s">
        <v>446</v>
      </c>
      <c r="C352" s="559">
        <v>-3970595</v>
      </c>
      <c r="D352" s="561"/>
      <c r="E352" s="79"/>
      <c r="F352" s="956"/>
      <c r="G352" s="71"/>
      <c r="H352" s="80"/>
      <c r="I352" s="79"/>
      <c r="J352" s="79"/>
    </row>
    <row r="353" spans="1:10" s="72" customFormat="1">
      <c r="A353" s="89"/>
      <c r="B353" s="569" t="s">
        <v>447</v>
      </c>
      <c r="C353" s="559">
        <v>-3970595</v>
      </c>
      <c r="D353" s="561"/>
      <c r="E353" s="79"/>
      <c r="F353" s="956"/>
      <c r="G353" s="71"/>
      <c r="H353" s="80"/>
      <c r="I353" s="79"/>
      <c r="J353" s="79"/>
    </row>
    <row r="354" spans="1:10" s="72" customFormat="1">
      <c r="A354" s="89"/>
      <c r="B354" s="569" t="s">
        <v>448</v>
      </c>
      <c r="C354" s="559">
        <v>2048935</v>
      </c>
      <c r="D354" s="561"/>
      <c r="E354" s="612"/>
      <c r="F354" s="956"/>
      <c r="G354" s="71"/>
      <c r="H354" s="80"/>
      <c r="I354" s="79"/>
      <c r="J354" s="79"/>
    </row>
    <row r="355" spans="1:10" s="72" customFormat="1" ht="13.5" thickBot="1">
      <c r="A355" s="89"/>
      <c r="B355" s="572" t="s">
        <v>449</v>
      </c>
      <c r="C355" s="573">
        <v>2048935</v>
      </c>
      <c r="D355" s="938"/>
      <c r="E355" s="79"/>
      <c r="F355" s="956"/>
      <c r="G355" s="607"/>
      <c r="H355" s="80"/>
      <c r="I355" s="79"/>
      <c r="J355" s="79"/>
    </row>
    <row r="356" spans="1:10" s="72" customFormat="1">
      <c r="A356" s="89"/>
      <c r="B356" s="470" t="s">
        <v>239</v>
      </c>
      <c r="C356" s="759"/>
      <c r="D356" s="760"/>
      <c r="F356" s="186"/>
      <c r="G356" s="187"/>
      <c r="H356" s="387"/>
      <c r="I356" s="79"/>
    </row>
    <row r="357" spans="1:10" s="72" customFormat="1">
      <c r="A357" s="89"/>
      <c r="B357" s="555" t="s">
        <v>4</v>
      </c>
      <c r="C357" s="556">
        <v>252227292</v>
      </c>
      <c r="D357" s="556"/>
      <c r="F357" s="549"/>
      <c r="G357" s="549"/>
      <c r="H357" s="387"/>
      <c r="I357" s="79"/>
    </row>
    <row r="358" spans="1:10" s="72" customFormat="1" ht="15" customHeight="1">
      <c r="A358" s="89"/>
      <c r="B358" s="558" t="s">
        <v>33</v>
      </c>
      <c r="C358" s="559">
        <v>7554010</v>
      </c>
      <c r="D358" s="559"/>
      <c r="E358" s="550"/>
      <c r="F358" s="549"/>
      <c r="G358" s="551"/>
      <c r="H358" s="387"/>
      <c r="I358" s="79"/>
    </row>
    <row r="359" spans="1:10" s="72" customFormat="1" hidden="1">
      <c r="A359" s="89"/>
      <c r="B359" s="558" t="s">
        <v>7</v>
      </c>
      <c r="C359" s="563"/>
      <c r="D359" s="561"/>
      <c r="E359" s="550"/>
      <c r="F359" s="549"/>
      <c r="G359" s="71"/>
      <c r="H359" s="387"/>
      <c r="I359" s="79"/>
    </row>
    <row r="360" spans="1:10" s="72" customFormat="1" hidden="1">
      <c r="A360" s="89"/>
      <c r="B360" s="558" t="s">
        <v>8</v>
      </c>
      <c r="C360" s="561"/>
      <c r="D360" s="561"/>
      <c r="E360" s="550"/>
      <c r="F360" s="549"/>
      <c r="G360" s="71"/>
      <c r="H360" s="387"/>
      <c r="I360" s="79"/>
    </row>
    <row r="361" spans="1:10" s="72" customFormat="1" hidden="1">
      <c r="A361" s="89"/>
      <c r="B361" s="947">
        <f>D373</f>
        <v>0</v>
      </c>
      <c r="C361" s="563"/>
      <c r="D361" s="563"/>
      <c r="E361" s="550"/>
      <c r="F361" s="549"/>
      <c r="G361" s="607"/>
      <c r="H361" s="387"/>
      <c r="I361" s="79"/>
    </row>
    <row r="362" spans="1:10" s="72" customFormat="1" ht="25.5" hidden="1">
      <c r="A362" s="89"/>
      <c r="B362" s="558" t="s">
        <v>50</v>
      </c>
      <c r="C362" s="561"/>
      <c r="D362" s="561"/>
      <c r="E362" s="550"/>
      <c r="F362" s="549"/>
      <c r="G362" s="71"/>
      <c r="H362" s="387"/>
      <c r="I362" s="79"/>
    </row>
    <row r="363" spans="1:10" s="72" customFormat="1" ht="25.5" hidden="1">
      <c r="A363" s="89"/>
      <c r="B363" s="558" t="s">
        <v>76</v>
      </c>
      <c r="C363" s="561"/>
      <c r="D363" s="561"/>
      <c r="E363" s="550"/>
      <c r="F363" s="549"/>
      <c r="G363" s="71"/>
      <c r="H363" s="387"/>
      <c r="I363" s="79"/>
    </row>
    <row r="364" spans="1:10" s="72" customFormat="1">
      <c r="A364" s="89"/>
      <c r="B364" s="558" t="s">
        <v>10</v>
      </c>
      <c r="C364" s="561">
        <v>244673282</v>
      </c>
      <c r="D364" s="565"/>
      <c r="E364" s="550"/>
      <c r="F364" s="549"/>
      <c r="G364" s="924"/>
      <c r="H364" s="387"/>
      <c r="I364" s="79"/>
    </row>
    <row r="365" spans="1:10" s="72" customFormat="1">
      <c r="A365" s="89"/>
      <c r="B365" s="558" t="s">
        <v>11</v>
      </c>
      <c r="C365" s="561">
        <v>244673282</v>
      </c>
      <c r="D365" s="561"/>
      <c r="E365" s="550"/>
      <c r="F365" s="549"/>
      <c r="G365" s="924"/>
      <c r="H365" s="387"/>
      <c r="I365" s="79"/>
    </row>
    <row r="366" spans="1:10" s="72" customFormat="1">
      <c r="A366" s="89"/>
      <c r="B366" s="555" t="s">
        <v>28</v>
      </c>
      <c r="C366" s="563">
        <v>250087688</v>
      </c>
      <c r="D366" s="563"/>
      <c r="E366" s="612"/>
      <c r="F366" s="549"/>
      <c r="G366" s="925"/>
      <c r="H366" s="387"/>
      <c r="I366" s="79"/>
    </row>
    <row r="367" spans="1:10" s="72" customFormat="1">
      <c r="A367" s="89"/>
      <c r="B367" s="555" t="s">
        <v>2</v>
      </c>
      <c r="C367" s="563">
        <v>242993586</v>
      </c>
      <c r="D367" s="563"/>
      <c r="E367" s="612"/>
      <c r="F367" s="549"/>
      <c r="G367" s="925"/>
      <c r="H367" s="387"/>
      <c r="I367" s="79"/>
    </row>
    <row r="368" spans="1:10" s="72" customFormat="1">
      <c r="A368" s="89"/>
      <c r="B368" s="558" t="s">
        <v>12</v>
      </c>
      <c r="C368" s="561">
        <v>74455659</v>
      </c>
      <c r="D368" s="561">
        <v>28431</v>
      </c>
      <c r="E368" s="550"/>
      <c r="F368" s="549"/>
      <c r="G368" s="71"/>
      <c r="H368" s="387"/>
      <c r="I368" s="79"/>
    </row>
    <row r="369" spans="1:9" s="72" customFormat="1">
      <c r="A369" s="89"/>
      <c r="B369" s="558" t="s">
        <v>34</v>
      </c>
      <c r="C369" s="566">
        <v>50657720</v>
      </c>
      <c r="D369" s="566">
        <v>28431</v>
      </c>
      <c r="E369" s="550"/>
      <c r="F369" s="549"/>
      <c r="G369" s="926"/>
      <c r="H369" s="387"/>
      <c r="I369" s="79"/>
    </row>
    <row r="370" spans="1:9" s="72" customFormat="1">
      <c r="A370" s="89"/>
      <c r="B370" s="558" t="s">
        <v>32</v>
      </c>
      <c r="C370" s="561">
        <v>40885324</v>
      </c>
      <c r="D370" s="561">
        <v>23004</v>
      </c>
      <c r="E370" s="550"/>
      <c r="F370" s="549"/>
      <c r="G370" s="924"/>
      <c r="H370" s="387"/>
      <c r="I370" s="79"/>
    </row>
    <row r="371" spans="1:9" s="72" customFormat="1">
      <c r="A371" s="89"/>
      <c r="B371" s="558" t="s">
        <v>15</v>
      </c>
      <c r="C371" s="561">
        <v>23797939</v>
      </c>
      <c r="D371" s="561"/>
      <c r="E371" s="550"/>
      <c r="F371" s="549"/>
      <c r="G371" s="71"/>
      <c r="H371" s="387"/>
      <c r="I371" s="79"/>
    </row>
    <row r="372" spans="1:9" s="72" customFormat="1">
      <c r="A372" s="89"/>
      <c r="B372" s="569" t="s">
        <v>85</v>
      </c>
      <c r="C372" s="561">
        <v>1678388</v>
      </c>
      <c r="D372" s="561"/>
      <c r="E372" s="948"/>
      <c r="F372" s="549"/>
      <c r="G372" s="924"/>
      <c r="H372" s="387"/>
      <c r="I372" s="79"/>
    </row>
    <row r="373" spans="1:9" s="72" customFormat="1">
      <c r="A373" s="89"/>
      <c r="B373" s="568" t="s">
        <v>16</v>
      </c>
      <c r="C373" s="561">
        <v>43970122</v>
      </c>
      <c r="D373" s="561"/>
      <c r="E373" s="949"/>
      <c r="F373" s="549"/>
      <c r="G373" s="924"/>
      <c r="H373" s="387"/>
      <c r="I373" s="79"/>
    </row>
    <row r="374" spans="1:9" s="72" customFormat="1">
      <c r="A374" s="89"/>
      <c r="B374" s="558" t="s">
        <v>17</v>
      </c>
      <c r="C374" s="561">
        <v>32833399</v>
      </c>
      <c r="D374" s="561"/>
      <c r="E374" s="550"/>
      <c r="F374" s="549"/>
      <c r="G374" s="71"/>
      <c r="H374" s="387"/>
      <c r="I374" s="79"/>
    </row>
    <row r="375" spans="1:9" s="72" customFormat="1">
      <c r="A375" s="89"/>
      <c r="B375" s="569" t="s">
        <v>75</v>
      </c>
      <c r="C375" s="561">
        <v>11136723</v>
      </c>
      <c r="D375" s="561"/>
      <c r="E375" s="948"/>
      <c r="F375" s="549"/>
      <c r="G375" s="71"/>
      <c r="H375" s="387"/>
      <c r="I375" s="79"/>
    </row>
    <row r="376" spans="1:9" s="72" customFormat="1" ht="25.5">
      <c r="A376" s="89"/>
      <c r="B376" s="569" t="s">
        <v>43</v>
      </c>
      <c r="C376" s="561">
        <v>180177</v>
      </c>
      <c r="D376" s="561"/>
      <c r="E376" s="948"/>
      <c r="F376" s="549"/>
      <c r="G376" s="71"/>
      <c r="H376" s="387"/>
      <c r="I376" s="79"/>
    </row>
    <row r="377" spans="1:9" s="72" customFormat="1">
      <c r="A377" s="89"/>
      <c r="B377" s="569" t="s">
        <v>35</v>
      </c>
      <c r="C377" s="561">
        <v>180177</v>
      </c>
      <c r="D377" s="561"/>
      <c r="E377" s="948"/>
      <c r="F377" s="549"/>
      <c r="G377" s="71"/>
      <c r="H377" s="387"/>
      <c r="I377" s="79"/>
    </row>
    <row r="378" spans="1:9" s="72" customFormat="1">
      <c r="A378" s="89"/>
      <c r="B378" s="569" t="s">
        <v>19</v>
      </c>
      <c r="C378" s="561">
        <v>122709240</v>
      </c>
      <c r="D378" s="561">
        <v>-28431</v>
      </c>
      <c r="E378" s="948"/>
      <c r="F378" s="549"/>
      <c r="G378" s="71"/>
      <c r="H378" s="387"/>
      <c r="I378" s="79"/>
    </row>
    <row r="379" spans="1:9" s="72" customFormat="1" ht="25.5">
      <c r="A379" s="89"/>
      <c r="B379" s="580" t="s">
        <v>44</v>
      </c>
      <c r="C379" s="561">
        <v>122709240</v>
      </c>
      <c r="D379" s="570">
        <v>-28431</v>
      </c>
      <c r="E379" s="950"/>
      <c r="F379" s="549"/>
      <c r="G379" s="928"/>
      <c r="H379" s="387"/>
      <c r="I379" s="79"/>
    </row>
    <row r="380" spans="1:9" s="72" customFormat="1" ht="25.5">
      <c r="A380" s="89"/>
      <c r="B380" s="580" t="s">
        <v>45</v>
      </c>
      <c r="C380" s="561">
        <v>29446457</v>
      </c>
      <c r="D380" s="570">
        <v>-28431</v>
      </c>
      <c r="E380" s="950"/>
      <c r="F380" s="549"/>
      <c r="G380" s="928"/>
      <c r="H380" s="387"/>
      <c r="I380" s="79"/>
    </row>
    <row r="381" spans="1:9" s="72" customFormat="1" ht="38.25">
      <c r="A381" s="89"/>
      <c r="B381" s="580" t="s">
        <v>46</v>
      </c>
      <c r="C381" s="929">
        <v>93262783</v>
      </c>
      <c r="D381" s="929"/>
      <c r="E381" s="950"/>
      <c r="F381" s="549"/>
      <c r="G381" s="607"/>
      <c r="H381" s="387"/>
      <c r="I381" s="79"/>
    </row>
    <row r="382" spans="1:9" s="72" customFormat="1">
      <c r="A382" s="89"/>
      <c r="B382" s="931" t="s">
        <v>3</v>
      </c>
      <c r="C382" s="932">
        <v>7094102</v>
      </c>
      <c r="D382" s="933"/>
      <c r="E382" s="951"/>
      <c r="F382" s="549"/>
      <c r="G382" s="928"/>
      <c r="H382" s="387"/>
      <c r="I382" s="79"/>
    </row>
    <row r="383" spans="1:9" s="72" customFormat="1">
      <c r="A383" s="89"/>
      <c r="B383" s="580" t="s">
        <v>20</v>
      </c>
      <c r="C383" s="929">
        <v>2608251</v>
      </c>
      <c r="D383" s="953"/>
      <c r="E383" s="950"/>
      <c r="F383" s="549"/>
      <c r="G383" s="928"/>
      <c r="H383" s="387"/>
      <c r="I383" s="79"/>
    </row>
    <row r="384" spans="1:9" s="72" customFormat="1">
      <c r="A384" s="89"/>
      <c r="B384" s="580" t="s">
        <v>48</v>
      </c>
      <c r="C384" s="929">
        <v>4485851</v>
      </c>
      <c r="D384" s="929"/>
      <c r="E384" s="950"/>
      <c r="F384" s="549"/>
      <c r="G384" s="607"/>
      <c r="H384" s="387"/>
      <c r="I384" s="79"/>
    </row>
    <row r="385" spans="1:9" s="72" customFormat="1" ht="25.5">
      <c r="A385" s="89"/>
      <c r="B385" s="558" t="s">
        <v>49</v>
      </c>
      <c r="C385" s="929">
        <v>4485851</v>
      </c>
      <c r="D385" s="563"/>
      <c r="E385" s="550"/>
      <c r="F385" s="549"/>
      <c r="G385" s="607"/>
      <c r="H385" s="387"/>
      <c r="I385" s="79"/>
    </row>
    <row r="386" spans="1:9" s="72" customFormat="1" ht="25.5">
      <c r="A386" s="89"/>
      <c r="B386" s="558" t="s">
        <v>83</v>
      </c>
      <c r="C386" s="561">
        <v>4485851</v>
      </c>
      <c r="D386" s="565"/>
      <c r="E386" s="550"/>
      <c r="F386" s="549"/>
      <c r="G386" s="924"/>
      <c r="H386" s="387"/>
      <c r="I386" s="79"/>
    </row>
    <row r="387" spans="1:9" s="72" customFormat="1">
      <c r="A387" s="89"/>
      <c r="B387" s="569" t="s">
        <v>21</v>
      </c>
      <c r="C387" s="929">
        <v>2139604</v>
      </c>
      <c r="D387" s="561"/>
      <c r="E387" s="948"/>
      <c r="F387" s="549"/>
      <c r="G387" s="71"/>
      <c r="H387" s="387"/>
      <c r="I387" s="79"/>
    </row>
    <row r="388" spans="1:9" s="72" customFormat="1">
      <c r="A388" s="89"/>
      <c r="B388" s="569" t="s">
        <v>442</v>
      </c>
      <c r="C388" s="929">
        <v>-2139604</v>
      </c>
      <c r="D388" s="563"/>
      <c r="E388" s="948"/>
      <c r="F388" s="549"/>
      <c r="G388" s="607"/>
      <c r="H388" s="387"/>
      <c r="I388" s="79"/>
    </row>
    <row r="389" spans="1:9" s="72" customFormat="1">
      <c r="A389" s="89"/>
      <c r="B389" s="569" t="s">
        <v>446</v>
      </c>
      <c r="C389" s="929">
        <v>-4188539</v>
      </c>
      <c r="D389" s="561"/>
      <c r="E389" s="948"/>
      <c r="F389" s="549"/>
      <c r="G389" s="71"/>
      <c r="H389" s="387"/>
      <c r="I389" s="79"/>
    </row>
    <row r="390" spans="1:9" s="72" customFormat="1">
      <c r="A390" s="89"/>
      <c r="B390" s="569" t="s">
        <v>447</v>
      </c>
      <c r="C390" s="929">
        <v>-4188539</v>
      </c>
      <c r="D390" s="561"/>
      <c r="E390" s="948"/>
      <c r="F390" s="549"/>
      <c r="G390" s="71"/>
      <c r="H390" s="387"/>
      <c r="I390" s="79"/>
    </row>
    <row r="391" spans="1:9" s="72" customFormat="1">
      <c r="A391" s="89"/>
      <c r="B391" s="569" t="s">
        <v>448</v>
      </c>
      <c r="C391" s="929">
        <v>2048935</v>
      </c>
      <c r="D391" s="561"/>
      <c r="E391" s="948"/>
      <c r="F391" s="549"/>
      <c r="G391" s="71"/>
      <c r="H391" s="387"/>
      <c r="I391" s="79"/>
    </row>
    <row r="392" spans="1:9" s="72" customFormat="1" ht="13.5" thickBot="1">
      <c r="A392" s="89"/>
      <c r="B392" s="572" t="s">
        <v>449</v>
      </c>
      <c r="C392" s="937">
        <v>2048935</v>
      </c>
      <c r="D392" s="938"/>
      <c r="E392" s="948"/>
      <c r="F392" s="549"/>
      <c r="G392" s="607"/>
      <c r="H392" s="387"/>
      <c r="I392" s="79"/>
    </row>
    <row r="393" spans="1:9" s="72" customFormat="1">
      <c r="A393" s="89"/>
      <c r="B393" s="939" t="s">
        <v>371</v>
      </c>
      <c r="C393" s="759"/>
      <c r="D393" s="760"/>
      <c r="E393" s="488"/>
      <c r="F393" s="186"/>
      <c r="G393" s="187"/>
      <c r="H393" s="387"/>
      <c r="I393" s="79"/>
    </row>
    <row r="394" spans="1:9" s="72" customFormat="1">
      <c r="A394" s="89"/>
      <c r="B394" s="555" t="s">
        <v>4</v>
      </c>
      <c r="C394" s="556">
        <v>254468188</v>
      </c>
      <c r="D394" s="556"/>
      <c r="E394" s="612"/>
      <c r="F394" s="549"/>
      <c r="G394" s="549"/>
      <c r="H394" s="387"/>
      <c r="I394" s="79"/>
    </row>
    <row r="395" spans="1:9" s="72" customFormat="1" ht="15.75" customHeight="1">
      <c r="A395" s="89"/>
      <c r="B395" s="558" t="s">
        <v>33</v>
      </c>
      <c r="C395" s="559">
        <v>7533341</v>
      </c>
      <c r="D395" s="559"/>
      <c r="E395" s="550"/>
      <c r="F395" s="549"/>
      <c r="G395" s="551"/>
      <c r="H395" s="387"/>
      <c r="I395" s="79"/>
    </row>
    <row r="396" spans="1:9" s="72" customFormat="1" hidden="1">
      <c r="A396" s="89"/>
      <c r="B396" s="558" t="s">
        <v>7</v>
      </c>
      <c r="C396" s="563"/>
      <c r="D396" s="561"/>
      <c r="E396" s="550"/>
      <c r="F396" s="549"/>
      <c r="G396" s="71"/>
      <c r="H396" s="387"/>
      <c r="I396" s="79"/>
    </row>
    <row r="397" spans="1:9" s="72" customFormat="1" hidden="1">
      <c r="A397" s="89"/>
      <c r="B397" s="558" t="s">
        <v>8</v>
      </c>
      <c r="C397" s="561"/>
      <c r="D397" s="561"/>
      <c r="E397" s="550"/>
      <c r="F397" s="549"/>
      <c r="G397" s="71"/>
      <c r="H397" s="387"/>
      <c r="I397" s="79"/>
    </row>
    <row r="398" spans="1:9" s="72" customFormat="1" hidden="1">
      <c r="A398" s="89"/>
      <c r="B398" s="555" t="s">
        <v>9</v>
      </c>
      <c r="C398" s="563"/>
      <c r="D398" s="563"/>
      <c r="E398" s="612"/>
      <c r="F398" s="549"/>
      <c r="G398" s="607"/>
      <c r="H398" s="387"/>
      <c r="I398" s="79"/>
    </row>
    <row r="399" spans="1:9" s="72" customFormat="1" ht="25.5" hidden="1">
      <c r="A399" s="89"/>
      <c r="B399" s="558" t="s">
        <v>50</v>
      </c>
      <c r="C399" s="561"/>
      <c r="D399" s="561"/>
      <c r="E399" s="550"/>
      <c r="F399" s="549"/>
      <c r="G399" s="71"/>
      <c r="H399" s="387"/>
      <c r="I399" s="79"/>
    </row>
    <row r="400" spans="1:9" s="72" customFormat="1" ht="25.5" hidden="1">
      <c r="A400" s="89"/>
      <c r="B400" s="558" t="s">
        <v>76</v>
      </c>
      <c r="C400" s="561"/>
      <c r="D400" s="561"/>
      <c r="E400" s="550"/>
      <c r="F400" s="549"/>
      <c r="G400" s="71"/>
      <c r="H400" s="387"/>
      <c r="I400" s="79"/>
    </row>
    <row r="401" spans="1:11" s="72" customFormat="1">
      <c r="A401" s="89"/>
      <c r="B401" s="558" t="s">
        <v>10</v>
      </c>
      <c r="C401" s="561">
        <v>246934847</v>
      </c>
      <c r="D401" s="565"/>
      <c r="E401" s="550"/>
      <c r="F401" s="549"/>
      <c r="G401" s="924"/>
      <c r="H401" s="387"/>
      <c r="I401" s="79"/>
    </row>
    <row r="402" spans="1:11" s="72" customFormat="1">
      <c r="A402" s="89"/>
      <c r="B402" s="558" t="s">
        <v>11</v>
      </c>
      <c r="C402" s="561">
        <v>246934847</v>
      </c>
      <c r="D402" s="565"/>
      <c r="E402" s="550"/>
      <c r="F402" s="549"/>
      <c r="G402" s="924"/>
      <c r="H402" s="387"/>
      <c r="I402" s="79"/>
    </row>
    <row r="403" spans="1:11" s="72" customFormat="1">
      <c r="A403" s="89"/>
      <c r="B403" s="555" t="s">
        <v>28</v>
      </c>
      <c r="C403" s="563">
        <v>252069976</v>
      </c>
      <c r="D403" s="955"/>
      <c r="E403" s="550"/>
      <c r="F403" s="549"/>
      <c r="G403" s="925"/>
      <c r="H403" s="387"/>
      <c r="I403" s="79"/>
    </row>
    <row r="404" spans="1:11" s="72" customFormat="1">
      <c r="A404" s="89"/>
      <c r="B404" s="555" t="s">
        <v>2</v>
      </c>
      <c r="C404" s="563">
        <v>246069742</v>
      </c>
      <c r="D404" s="955"/>
      <c r="E404" s="550"/>
      <c r="F404" s="549"/>
      <c r="G404" s="925"/>
      <c r="H404" s="387"/>
      <c r="I404" s="79"/>
    </row>
    <row r="405" spans="1:11" s="72" customFormat="1">
      <c r="A405" s="89"/>
      <c r="B405" s="558" t="s">
        <v>12</v>
      </c>
      <c r="C405" s="561">
        <v>74202167</v>
      </c>
      <c r="D405" s="562">
        <v>28431</v>
      </c>
      <c r="E405" s="948"/>
      <c r="F405" s="549"/>
      <c r="G405" s="71"/>
      <c r="H405" s="387"/>
      <c r="I405" s="79"/>
    </row>
    <row r="406" spans="1:11" s="72" customFormat="1">
      <c r="A406" s="89"/>
      <c r="B406" s="558" t="s">
        <v>34</v>
      </c>
      <c r="C406" s="566">
        <v>50645103</v>
      </c>
      <c r="D406" s="567">
        <v>28431</v>
      </c>
      <c r="E406" s="949"/>
      <c r="F406" s="549"/>
      <c r="G406" s="926"/>
      <c r="H406" s="387"/>
      <c r="I406" s="79"/>
    </row>
    <row r="407" spans="1:11" s="72" customFormat="1">
      <c r="A407" s="89"/>
      <c r="B407" s="558" t="s">
        <v>32</v>
      </c>
      <c r="C407" s="561">
        <v>40876289</v>
      </c>
      <c r="D407" s="562">
        <v>23004</v>
      </c>
      <c r="E407" s="550"/>
      <c r="F407" s="549"/>
      <c r="G407" s="924"/>
      <c r="H407" s="387"/>
      <c r="I407" s="79"/>
    </row>
    <row r="408" spans="1:11" s="72" customFormat="1">
      <c r="A408" s="89"/>
      <c r="B408" s="558" t="s">
        <v>15</v>
      </c>
      <c r="C408" s="561">
        <v>23557064</v>
      </c>
      <c r="D408" s="562"/>
      <c r="E408" s="948"/>
      <c r="F408" s="549"/>
      <c r="G408" s="71"/>
      <c r="H408" s="387"/>
      <c r="I408" s="79"/>
    </row>
    <row r="409" spans="1:11" s="72" customFormat="1">
      <c r="A409" s="89"/>
      <c r="B409" s="569" t="s">
        <v>85</v>
      </c>
      <c r="C409" s="561">
        <v>1855143</v>
      </c>
      <c r="D409" s="562"/>
      <c r="E409" s="948"/>
      <c r="F409" s="549"/>
      <c r="G409" s="924"/>
      <c r="H409" s="387"/>
      <c r="I409" s="79"/>
    </row>
    <row r="410" spans="1:11" s="72" customFormat="1">
      <c r="A410" s="89"/>
      <c r="B410" s="568" t="s">
        <v>16</v>
      </c>
      <c r="C410" s="561">
        <v>47596960</v>
      </c>
      <c r="D410" s="562"/>
      <c r="E410" s="948"/>
      <c r="F410" s="549"/>
      <c r="G410" s="924"/>
      <c r="H410" s="387"/>
      <c r="I410" s="79"/>
    </row>
    <row r="411" spans="1:11" s="72" customFormat="1">
      <c r="A411" s="89"/>
      <c r="B411" s="558" t="s">
        <v>17</v>
      </c>
      <c r="C411" s="561">
        <v>36460237</v>
      </c>
      <c r="D411" s="562"/>
      <c r="E411" s="948"/>
      <c r="F411" s="549"/>
      <c r="G411" s="71"/>
      <c r="H411" s="387"/>
      <c r="I411" s="79"/>
    </row>
    <row r="412" spans="1:11" s="72" customFormat="1">
      <c r="A412" s="89"/>
      <c r="B412" s="569" t="s">
        <v>75</v>
      </c>
      <c r="C412" s="561">
        <v>11136723</v>
      </c>
      <c r="D412" s="562"/>
      <c r="E412" s="948"/>
      <c r="F412" s="607"/>
      <c r="G412" s="71"/>
      <c r="H412" s="80"/>
      <c r="I412" s="79"/>
      <c r="J412" s="79"/>
      <c r="K412" s="79"/>
    </row>
    <row r="413" spans="1:11" s="72" customFormat="1" ht="25.5">
      <c r="A413" s="89"/>
      <c r="B413" s="569" t="s">
        <v>43</v>
      </c>
      <c r="C413" s="561">
        <v>22767</v>
      </c>
      <c r="D413" s="562"/>
      <c r="E413" s="951"/>
      <c r="F413" s="607"/>
      <c r="G413" s="71"/>
      <c r="H413" s="80"/>
      <c r="I413" s="79"/>
      <c r="J413" s="79"/>
      <c r="K413" s="79"/>
    </row>
    <row r="414" spans="1:11" s="72" customFormat="1">
      <c r="A414" s="89"/>
      <c r="B414" s="569" t="s">
        <v>35</v>
      </c>
      <c r="C414" s="561">
        <v>22767</v>
      </c>
      <c r="D414" s="562"/>
      <c r="E414" s="950"/>
      <c r="F414" s="607"/>
      <c r="G414" s="71"/>
      <c r="H414" s="80"/>
      <c r="I414" s="79"/>
      <c r="J414" s="79"/>
      <c r="K414" s="79"/>
    </row>
    <row r="415" spans="1:11" s="72" customFormat="1">
      <c r="A415" s="89"/>
      <c r="B415" s="569" t="s">
        <v>19</v>
      </c>
      <c r="C415" s="561">
        <v>122392705</v>
      </c>
      <c r="D415" s="562">
        <v>-28431</v>
      </c>
      <c r="E415" s="948"/>
      <c r="F415" s="607"/>
      <c r="G415" s="71"/>
      <c r="H415" s="80"/>
      <c r="I415" s="79"/>
      <c r="J415" s="79"/>
      <c r="K415" s="79"/>
    </row>
    <row r="416" spans="1:11" s="72" customFormat="1" ht="25.5">
      <c r="A416" s="89"/>
      <c r="B416" s="580" t="s">
        <v>44</v>
      </c>
      <c r="C416" s="561">
        <v>122392705</v>
      </c>
      <c r="D416" s="571">
        <v>-28431</v>
      </c>
      <c r="E416" s="440"/>
      <c r="F416" s="607"/>
      <c r="G416" s="71"/>
      <c r="H416" s="80"/>
      <c r="I416" s="79"/>
      <c r="J416" s="79"/>
      <c r="K416" s="79"/>
    </row>
    <row r="417" spans="1:11" s="72" customFormat="1" ht="25.5">
      <c r="A417" s="89"/>
      <c r="B417" s="580" t="s">
        <v>45</v>
      </c>
      <c r="C417" s="561">
        <v>29162739</v>
      </c>
      <c r="D417" s="571">
        <v>-28431</v>
      </c>
      <c r="F417" s="607"/>
      <c r="G417" s="71"/>
      <c r="H417" s="80"/>
      <c r="I417" s="79"/>
      <c r="J417" s="79"/>
      <c r="K417" s="79"/>
    </row>
    <row r="418" spans="1:11" s="72" customFormat="1" ht="38.25">
      <c r="A418" s="89"/>
      <c r="B418" s="580" t="s">
        <v>46</v>
      </c>
      <c r="C418" s="929">
        <v>93229966</v>
      </c>
      <c r="D418" s="929"/>
      <c r="F418" s="607"/>
      <c r="G418" s="607"/>
      <c r="H418" s="80"/>
      <c r="I418" s="79"/>
      <c r="J418" s="79"/>
      <c r="K418" s="79"/>
    </row>
    <row r="419" spans="1:11" s="72" customFormat="1">
      <c r="A419" s="89"/>
      <c r="B419" s="931" t="s">
        <v>3</v>
      </c>
      <c r="C419" s="932">
        <v>6000234</v>
      </c>
      <c r="D419" s="933"/>
      <c r="F419" s="607"/>
      <c r="G419" s="71"/>
      <c r="H419" s="80"/>
      <c r="I419" s="79"/>
      <c r="J419" s="79"/>
      <c r="K419" s="79"/>
    </row>
    <row r="420" spans="1:11" s="72" customFormat="1">
      <c r="A420" s="89"/>
      <c r="B420" s="580" t="s">
        <v>20</v>
      </c>
      <c r="C420" s="929">
        <v>1514383</v>
      </c>
      <c r="D420" s="953"/>
      <c r="F420" s="607"/>
      <c r="G420" s="71"/>
      <c r="H420" s="80"/>
      <c r="I420" s="79"/>
      <c r="J420" s="79"/>
      <c r="K420" s="79"/>
    </row>
    <row r="421" spans="1:11" s="72" customFormat="1">
      <c r="A421" s="89"/>
      <c r="B421" s="580" t="s">
        <v>48</v>
      </c>
      <c r="C421" s="929">
        <v>4485851</v>
      </c>
      <c r="D421" s="929"/>
      <c r="F421" s="607"/>
      <c r="G421" s="607"/>
      <c r="H421" s="80"/>
      <c r="I421" s="79"/>
      <c r="J421" s="79"/>
      <c r="K421" s="79"/>
    </row>
    <row r="422" spans="1:11" s="72" customFormat="1" ht="25.5">
      <c r="A422" s="89"/>
      <c r="B422" s="558" t="s">
        <v>49</v>
      </c>
      <c r="C422" s="561">
        <v>4485851</v>
      </c>
      <c r="D422" s="563"/>
      <c r="F422" s="607"/>
      <c r="G422" s="607"/>
      <c r="H422" s="80"/>
      <c r="I422" s="79"/>
      <c r="J422" s="79"/>
      <c r="K422" s="79"/>
    </row>
    <row r="423" spans="1:11" s="72" customFormat="1" ht="25.5">
      <c r="A423" s="89"/>
      <c r="B423" s="558" t="s">
        <v>83</v>
      </c>
      <c r="C423" s="561">
        <v>4485851</v>
      </c>
      <c r="D423" s="565"/>
      <c r="F423" s="607"/>
      <c r="G423" s="924"/>
      <c r="H423" s="80"/>
      <c r="I423" s="79"/>
      <c r="J423" s="79"/>
      <c r="K423" s="79"/>
    </row>
    <row r="424" spans="1:11" s="72" customFormat="1">
      <c r="A424" s="89"/>
      <c r="B424" s="569" t="s">
        <v>21</v>
      </c>
      <c r="C424" s="561">
        <v>2398212</v>
      </c>
      <c r="D424" s="561"/>
      <c r="F424" s="607"/>
      <c r="G424" s="71"/>
      <c r="H424" s="80"/>
      <c r="I424" s="79"/>
      <c r="J424" s="79"/>
      <c r="K424" s="79"/>
    </row>
    <row r="425" spans="1:11" s="72" customFormat="1">
      <c r="A425" s="89"/>
      <c r="B425" s="569" t="s">
        <v>442</v>
      </c>
      <c r="C425" s="561">
        <v>-2398212</v>
      </c>
      <c r="D425" s="563"/>
      <c r="F425" s="607"/>
      <c r="G425" s="607"/>
      <c r="H425" s="89"/>
      <c r="I425" s="79"/>
      <c r="J425" s="79"/>
      <c r="K425" s="79"/>
    </row>
    <row r="426" spans="1:11" s="72" customFormat="1">
      <c r="A426" s="89"/>
      <c r="B426" s="569" t="s">
        <v>446</v>
      </c>
      <c r="C426" s="561">
        <v>-4447147</v>
      </c>
      <c r="D426" s="561"/>
      <c r="F426" s="607"/>
      <c r="G426" s="71"/>
      <c r="H426" s="80"/>
      <c r="I426" s="79"/>
      <c r="J426" s="79"/>
      <c r="K426" s="79"/>
    </row>
    <row r="427" spans="1:11" s="72" customFormat="1">
      <c r="A427" s="89"/>
      <c r="B427" s="569" t="s">
        <v>447</v>
      </c>
      <c r="C427" s="561">
        <v>-4447147</v>
      </c>
      <c r="D427" s="561"/>
      <c r="F427" s="607"/>
      <c r="G427" s="71"/>
      <c r="H427" s="80"/>
      <c r="I427" s="79"/>
      <c r="J427" s="79"/>
      <c r="K427" s="79"/>
    </row>
    <row r="428" spans="1:11" s="72" customFormat="1">
      <c r="A428" s="89"/>
      <c r="B428" s="569" t="s">
        <v>448</v>
      </c>
      <c r="C428" s="561">
        <v>2048935</v>
      </c>
      <c r="D428" s="561"/>
      <c r="E428" s="8"/>
      <c r="F428" s="607"/>
      <c r="G428" s="71"/>
      <c r="H428" s="80"/>
      <c r="I428" s="79"/>
      <c r="J428" s="79"/>
      <c r="K428" s="79"/>
    </row>
    <row r="429" spans="1:11" s="72" customFormat="1" ht="13.5" thickBot="1">
      <c r="A429" s="89"/>
      <c r="B429" s="569" t="s">
        <v>449</v>
      </c>
      <c r="C429" s="563">
        <v>2048935</v>
      </c>
      <c r="D429" s="563"/>
      <c r="E429" s="8"/>
      <c r="F429" s="607"/>
      <c r="G429" s="607"/>
      <c r="H429" s="80"/>
      <c r="I429" s="79"/>
      <c r="J429" s="79"/>
      <c r="K429" s="79"/>
    </row>
    <row r="430" spans="1:11" s="72" customFormat="1" ht="68.25" customHeight="1" thickBot="1">
      <c r="A430" s="89"/>
      <c r="B430" s="1407" t="s">
        <v>460</v>
      </c>
      <c r="C430" s="1408"/>
      <c r="D430" s="1409"/>
      <c r="F430" s="424"/>
      <c r="G430" s="424"/>
      <c r="H430" s="80"/>
      <c r="I430" s="79"/>
      <c r="J430" s="79"/>
      <c r="K430" s="79"/>
    </row>
  </sheetData>
  <mergeCells count="17">
    <mergeCell ref="B198:D198"/>
    <mergeCell ref="B311:D311"/>
    <mergeCell ref="B430:D430"/>
    <mergeCell ref="B200:D200"/>
    <mergeCell ref="B286:D286"/>
    <mergeCell ref="H1:H2"/>
    <mergeCell ref="C1:C2"/>
    <mergeCell ref="D1:D2"/>
    <mergeCell ref="F1:F2"/>
    <mergeCell ref="G1:G2"/>
    <mergeCell ref="G286:I286"/>
    <mergeCell ref="B289:C289"/>
    <mergeCell ref="B308:G309"/>
    <mergeCell ref="B50:D50"/>
    <mergeCell ref="B106:D106"/>
    <mergeCell ref="B125:D125"/>
    <mergeCell ref="B172:D172"/>
  </mergeCells>
  <pageMargins left="0.31496062992125984" right="0.43307086614173229" top="0.43208333333333332" bottom="0.51181102362204722" header="0.22239583333333332" footer="0.27559055118110237"/>
  <pageSetup paperSize="9" scale="61" firstPageNumber="30" fitToHeight="0" orientation="landscape" useFirstPageNumber="1" r:id="rId1"/>
  <headerFooter alignWithMargins="0">
    <oddHeader>&amp;C&amp;"Times New Roman,Regular"&amp;P</oddHeader>
    <oddFooter>&amp;L&amp;"Times New Roman,Regular"&amp;F; Par priekšlikumiem likumprojekta „Par valsts budžetu 2015.gadam” un likumprojekta „Par vidēja termiņa budžeta ietvaru 2015., 2016. un 2017.gadam” izskatīšanai Saeimā otrajā lasījumā</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88"/>
  <sheetViews>
    <sheetView view="pageLayout" zoomScaleNormal="70" workbookViewId="0">
      <selection activeCell="E7" sqref="E7"/>
    </sheetView>
  </sheetViews>
  <sheetFormatPr defaultColWidth="9.140625" defaultRowHeight="12.75"/>
  <cols>
    <col min="1" max="1" width="6.28515625" style="63" customWidth="1"/>
    <col min="2" max="2" width="53" style="37" customWidth="1"/>
    <col min="3" max="3" width="16" style="37" customWidth="1"/>
    <col min="4" max="4" width="14.85546875" style="37" customWidth="1"/>
    <col min="5" max="5" width="47.42578125" style="37" customWidth="1"/>
    <col min="6" max="6" width="14" style="37" customWidth="1"/>
    <col min="7" max="7" width="14.28515625" style="37" customWidth="1"/>
    <col min="8" max="8" width="18.85546875" style="10" customWidth="1"/>
    <col min="9" max="9" width="9.85546875" style="140" bestFit="1" customWidth="1"/>
    <col min="10" max="16384" width="9.140625" style="140"/>
  </cols>
  <sheetData>
    <row r="1" spans="1:8" s="139" customFormat="1">
      <c r="A1" s="69"/>
      <c r="B1" s="44"/>
      <c r="C1" s="1375" t="s">
        <v>74</v>
      </c>
      <c r="D1" s="1375" t="s">
        <v>30</v>
      </c>
      <c r="E1" s="66"/>
      <c r="F1" s="1375" t="s">
        <v>74</v>
      </c>
      <c r="G1" s="1375" t="s">
        <v>30</v>
      </c>
      <c r="H1" s="1433" t="s">
        <v>38</v>
      </c>
    </row>
    <row r="2" spans="1:8" s="139" customFormat="1" ht="13.5" thickBot="1">
      <c r="A2" s="69"/>
      <c r="B2" s="45"/>
      <c r="C2" s="1376"/>
      <c r="D2" s="1376"/>
      <c r="E2" s="67"/>
      <c r="F2" s="1376"/>
      <c r="G2" s="1376"/>
      <c r="H2" s="1434"/>
    </row>
    <row r="3" spans="1:8" s="39" customFormat="1">
      <c r="A3" s="60"/>
      <c r="B3" s="40"/>
      <c r="C3" s="59"/>
      <c r="D3" s="61"/>
      <c r="E3" s="40"/>
      <c r="F3" s="34"/>
      <c r="G3" s="61"/>
      <c r="H3" s="16"/>
    </row>
    <row r="4" spans="1:8" s="39" customFormat="1">
      <c r="A4" s="60"/>
      <c r="B4" s="132" t="s">
        <v>36</v>
      </c>
      <c r="C4" s="648"/>
      <c r="D4" s="61"/>
      <c r="E4" s="40"/>
      <c r="F4" s="34"/>
      <c r="G4" s="61"/>
      <c r="H4" s="16"/>
    </row>
    <row r="5" spans="1:8" s="7" customFormat="1">
      <c r="A5" s="87"/>
      <c r="B5" s="22" t="s">
        <v>41</v>
      </c>
      <c r="C5" s="20"/>
      <c r="D5" s="35"/>
      <c r="E5" s="68"/>
      <c r="F5" s="9"/>
      <c r="G5" s="9"/>
      <c r="H5" s="214"/>
    </row>
    <row r="6" spans="1:8" s="72" customFormat="1">
      <c r="A6" s="679"/>
      <c r="B6" s="6" t="s">
        <v>42</v>
      </c>
      <c r="C6" s="95"/>
      <c r="D6" s="32"/>
      <c r="E6" s="6"/>
      <c r="F6" s="95"/>
      <c r="G6" s="32"/>
      <c r="H6" s="89"/>
    </row>
    <row r="7" spans="1:8" s="72" customFormat="1">
      <c r="A7" s="679"/>
      <c r="B7" s="182" t="s">
        <v>78</v>
      </c>
      <c r="C7" s="455">
        <v>-217960980</v>
      </c>
      <c r="D7" s="32"/>
      <c r="E7" s="182"/>
      <c r="F7" s="455"/>
      <c r="G7" s="32"/>
      <c r="H7" s="89"/>
    </row>
    <row r="8" spans="1:8" s="72" customFormat="1">
      <c r="A8" s="679"/>
      <c r="B8" s="182" t="s">
        <v>253</v>
      </c>
      <c r="C8" s="455">
        <v>-270786819</v>
      </c>
      <c r="D8" s="32"/>
      <c r="E8" s="182"/>
      <c r="F8" s="455"/>
      <c r="G8" s="32"/>
      <c r="H8" s="89"/>
    </row>
    <row r="9" spans="1:8" s="72" customFormat="1">
      <c r="A9" s="1274"/>
      <c r="B9" s="182" t="s">
        <v>375</v>
      </c>
      <c r="C9" s="455">
        <v>-171873109</v>
      </c>
      <c r="D9" s="32"/>
      <c r="E9" s="182"/>
      <c r="F9" s="455"/>
      <c r="G9" s="32"/>
      <c r="H9" s="89"/>
    </row>
    <row r="10" spans="1:8" ht="51">
      <c r="B10" s="23" t="s">
        <v>79</v>
      </c>
      <c r="C10" s="457"/>
      <c r="E10" s="23" t="s">
        <v>486</v>
      </c>
      <c r="F10" s="457"/>
    </row>
    <row r="11" spans="1:8">
      <c r="B11" s="182" t="s">
        <v>78</v>
      </c>
      <c r="C11" s="458">
        <v>143925608</v>
      </c>
      <c r="D11" s="43">
        <f>D85</f>
        <v>-136380</v>
      </c>
      <c r="E11" s="182" t="s">
        <v>78</v>
      </c>
      <c r="F11" s="458"/>
      <c r="G11" s="43">
        <f>G38</f>
        <v>136380</v>
      </c>
    </row>
    <row r="12" spans="1:8">
      <c r="B12" s="182" t="s">
        <v>253</v>
      </c>
      <c r="C12" s="458">
        <v>898162977</v>
      </c>
      <c r="D12" s="43">
        <f>D113</f>
        <v>-136380</v>
      </c>
      <c r="E12" s="182" t="s">
        <v>253</v>
      </c>
      <c r="F12" s="458"/>
      <c r="G12" s="43">
        <f>G120</f>
        <v>136380</v>
      </c>
    </row>
    <row r="13" spans="1:8">
      <c r="B13" s="182" t="s">
        <v>375</v>
      </c>
      <c r="C13" s="458">
        <v>971648773</v>
      </c>
      <c r="D13" s="43">
        <f>D138</f>
        <v>-136380</v>
      </c>
      <c r="E13" s="182" t="s">
        <v>375</v>
      </c>
      <c r="F13" s="458"/>
      <c r="G13" s="43">
        <f>G143</f>
        <v>136380</v>
      </c>
    </row>
    <row r="14" spans="1:8">
      <c r="B14" s="182"/>
      <c r="C14" s="459"/>
    </row>
    <row r="15" spans="1:8" s="72" customFormat="1">
      <c r="A15" s="679"/>
      <c r="B15" s="106" t="s">
        <v>374</v>
      </c>
      <c r="C15" s="591"/>
      <c r="D15" s="591"/>
      <c r="E15" s="194"/>
      <c r="F15" s="591"/>
      <c r="G15" s="591"/>
      <c r="H15" s="89"/>
    </row>
    <row r="16" spans="1:8" s="72" customFormat="1" ht="13.5" thickBot="1">
      <c r="A16" s="679"/>
      <c r="B16" s="884"/>
      <c r="C16" s="253"/>
      <c r="D16" s="253"/>
      <c r="E16" s="101"/>
      <c r="F16" s="131"/>
      <c r="G16" s="131"/>
      <c r="H16" s="89"/>
    </row>
    <row r="17" spans="1:9" s="76" customFormat="1" ht="20.25" customHeight="1">
      <c r="A17" s="447">
        <f>'15'!A291+1</f>
        <v>18</v>
      </c>
      <c r="B17" s="1429" t="s">
        <v>344</v>
      </c>
      <c r="C17" s="1430"/>
      <c r="D17" s="799"/>
      <c r="E17" s="1139" t="s">
        <v>36</v>
      </c>
      <c r="F17" s="1140"/>
      <c r="G17" s="800"/>
      <c r="H17" s="89" t="s">
        <v>31</v>
      </c>
      <c r="I17" s="587"/>
    </row>
    <row r="18" spans="1:9" s="76" customFormat="1">
      <c r="A18" s="587"/>
      <c r="B18" s="801" t="s">
        <v>22</v>
      </c>
      <c r="C18" s="802"/>
      <c r="D18" s="803"/>
      <c r="E18" s="801" t="s">
        <v>22</v>
      </c>
      <c r="F18" s="1115"/>
      <c r="G18" s="804"/>
      <c r="H18" s="602"/>
    </row>
    <row r="19" spans="1:9" s="76" customFormat="1" ht="38.25">
      <c r="A19" s="587"/>
      <c r="B19" s="1226" t="s">
        <v>345</v>
      </c>
      <c r="C19" s="1212"/>
      <c r="D19" s="1213"/>
      <c r="E19" s="1226" t="s">
        <v>421</v>
      </c>
      <c r="F19" s="1215"/>
      <c r="G19" s="1216"/>
      <c r="H19" s="602"/>
    </row>
    <row r="20" spans="1:9" s="76" customFormat="1">
      <c r="A20" s="587"/>
      <c r="B20" s="805" t="s">
        <v>346</v>
      </c>
      <c r="C20" s="806">
        <f t="shared" ref="C20:D23" si="0">C21</f>
        <v>143925608</v>
      </c>
      <c r="D20" s="807">
        <f t="shared" si="0"/>
        <v>-136380</v>
      </c>
      <c r="E20" s="855" t="s">
        <v>4</v>
      </c>
      <c r="F20" s="967">
        <v>0</v>
      </c>
      <c r="G20" s="808">
        <f>G21</f>
        <v>136380</v>
      </c>
      <c r="H20" s="602"/>
    </row>
    <row r="21" spans="1:9" s="76" customFormat="1">
      <c r="A21" s="587"/>
      <c r="B21" s="809" t="s">
        <v>10</v>
      </c>
      <c r="C21" s="810">
        <f t="shared" si="0"/>
        <v>143925608</v>
      </c>
      <c r="D21" s="803">
        <f t="shared" si="0"/>
        <v>-136380</v>
      </c>
      <c r="E21" s="1117" t="s">
        <v>10</v>
      </c>
      <c r="F21" s="969">
        <v>0</v>
      </c>
      <c r="G21" s="804">
        <f>G22</f>
        <v>136380</v>
      </c>
      <c r="H21" s="602"/>
    </row>
    <row r="22" spans="1:9" s="76" customFormat="1" ht="25.5">
      <c r="A22" s="587"/>
      <c r="B22" s="811" t="s">
        <v>11</v>
      </c>
      <c r="C22" s="810">
        <f t="shared" si="0"/>
        <v>143925608</v>
      </c>
      <c r="D22" s="803">
        <v>-136380</v>
      </c>
      <c r="E22" s="1118" t="s">
        <v>11</v>
      </c>
      <c r="F22" s="969">
        <v>0</v>
      </c>
      <c r="G22" s="804">
        <v>136380</v>
      </c>
      <c r="H22" s="89"/>
    </row>
    <row r="23" spans="1:9" s="76" customFormat="1">
      <c r="A23" s="587"/>
      <c r="B23" s="805" t="s">
        <v>1</v>
      </c>
      <c r="C23" s="806">
        <f t="shared" si="0"/>
        <v>143925608</v>
      </c>
      <c r="D23" s="807">
        <f t="shared" si="0"/>
        <v>-136380</v>
      </c>
      <c r="E23" s="1116" t="s">
        <v>1</v>
      </c>
      <c r="F23" s="967">
        <v>0</v>
      </c>
      <c r="G23" s="808">
        <f>G24</f>
        <v>136380</v>
      </c>
      <c r="H23" s="89"/>
    </row>
    <row r="24" spans="1:9" s="76" customFormat="1">
      <c r="A24" s="587"/>
      <c r="B24" s="809" t="s">
        <v>2</v>
      </c>
      <c r="C24" s="810">
        <f>C25</f>
        <v>143925608</v>
      </c>
      <c r="D24" s="803">
        <f>D25</f>
        <v>-136380</v>
      </c>
      <c r="E24" s="1141" t="s">
        <v>2</v>
      </c>
      <c r="F24" s="969">
        <v>0</v>
      </c>
      <c r="G24" s="804">
        <f>G25</f>
        <v>136380</v>
      </c>
      <c r="H24" s="89"/>
    </row>
    <row r="25" spans="1:9" s="76" customFormat="1">
      <c r="A25" s="587"/>
      <c r="B25" s="812" t="s">
        <v>16</v>
      </c>
      <c r="C25" s="810">
        <f>C26</f>
        <v>143925608</v>
      </c>
      <c r="D25" s="803">
        <f>D26</f>
        <v>-136380</v>
      </c>
      <c r="E25" s="1118" t="s">
        <v>12</v>
      </c>
      <c r="F25" s="969">
        <v>0</v>
      </c>
      <c r="G25" s="804">
        <f>G28+G26</f>
        <v>136380</v>
      </c>
      <c r="H25" s="89"/>
    </row>
    <row r="26" spans="1:9" s="76" customFormat="1">
      <c r="A26" s="587"/>
      <c r="B26" s="813" t="s">
        <v>17</v>
      </c>
      <c r="C26" s="814">
        <v>143925608</v>
      </c>
      <c r="D26" s="815">
        <v>-136380</v>
      </c>
      <c r="E26" s="1142" t="s">
        <v>13</v>
      </c>
      <c r="F26" s="969">
        <v>0</v>
      </c>
      <c r="G26" s="804">
        <v>111404</v>
      </c>
      <c r="H26" s="89"/>
    </row>
    <row r="27" spans="1:9" s="76" customFormat="1">
      <c r="A27" s="587"/>
      <c r="B27" s="816"/>
      <c r="C27" s="817"/>
      <c r="D27" s="818"/>
      <c r="E27" s="1142" t="s">
        <v>14</v>
      </c>
      <c r="F27" s="969">
        <v>0</v>
      </c>
      <c r="G27" s="804">
        <v>90139</v>
      </c>
      <c r="H27" s="89"/>
    </row>
    <row r="28" spans="1:9" s="76" customFormat="1">
      <c r="A28" s="587"/>
      <c r="B28" s="819"/>
      <c r="C28" s="1196"/>
      <c r="D28" s="821"/>
      <c r="E28" s="1142" t="s">
        <v>15</v>
      </c>
      <c r="F28" s="969">
        <v>0</v>
      </c>
      <c r="G28" s="804">
        <v>24976</v>
      </c>
      <c r="H28" s="89"/>
    </row>
    <row r="29" spans="1:9" s="75" customFormat="1">
      <c r="A29" s="1028"/>
      <c r="B29" s="822" t="s">
        <v>347</v>
      </c>
      <c r="C29" s="826"/>
      <c r="D29" s="827"/>
      <c r="E29" s="1122" t="s">
        <v>347</v>
      </c>
      <c r="F29" s="975"/>
      <c r="G29" s="828"/>
      <c r="H29" s="89"/>
    </row>
    <row r="30" spans="1:9" s="72" customFormat="1" ht="38.25">
      <c r="A30" s="445"/>
      <c r="B30" s="1226" t="s">
        <v>345</v>
      </c>
      <c r="C30" s="1212"/>
      <c r="D30" s="1212"/>
      <c r="E30" s="1226" t="s">
        <v>421</v>
      </c>
      <c r="F30" s="1215"/>
      <c r="G30" s="1216"/>
      <c r="H30" s="89"/>
    </row>
    <row r="31" spans="1:9" s="72" customFormat="1" ht="25.5">
      <c r="A31" s="446"/>
      <c r="B31" s="829" t="s">
        <v>86</v>
      </c>
      <c r="C31" s="830"/>
      <c r="D31" s="804"/>
      <c r="E31" s="1143" t="s">
        <v>254</v>
      </c>
      <c r="F31" s="1115"/>
      <c r="G31" s="804"/>
      <c r="H31" s="89"/>
    </row>
    <row r="32" spans="1:9" s="76" customFormat="1">
      <c r="A32" s="177"/>
      <c r="B32" s="1347"/>
      <c r="C32" s="1348"/>
      <c r="D32" s="1349"/>
      <c r="E32" s="1133" t="s">
        <v>276</v>
      </c>
      <c r="F32" s="1115"/>
      <c r="G32" s="804"/>
      <c r="H32" s="89"/>
    </row>
    <row r="33" spans="1:8" s="76" customFormat="1" ht="25.5">
      <c r="A33" s="1029"/>
      <c r="B33" s="1347"/>
      <c r="C33" s="1348"/>
      <c r="D33" s="1349"/>
      <c r="E33" s="1133" t="s">
        <v>422</v>
      </c>
      <c r="F33" s="1115"/>
      <c r="G33" s="804"/>
      <c r="H33" s="602"/>
    </row>
    <row r="34" spans="1:8" s="76" customFormat="1">
      <c r="A34" s="1029"/>
      <c r="B34" s="1135" t="s">
        <v>73</v>
      </c>
      <c r="C34" s="830"/>
      <c r="D34" s="804"/>
      <c r="E34" s="1135" t="s">
        <v>73</v>
      </c>
      <c r="F34" s="1115"/>
      <c r="G34" s="804"/>
      <c r="H34" s="602"/>
    </row>
    <row r="35" spans="1:8" s="76" customFormat="1">
      <c r="A35" s="1029"/>
      <c r="B35" s="831" t="s">
        <v>346</v>
      </c>
      <c r="C35" s="806">
        <f>C36</f>
        <v>143925608</v>
      </c>
      <c r="D35" s="808">
        <f>D36</f>
        <v>-136380</v>
      </c>
      <c r="E35" s="855" t="s">
        <v>4</v>
      </c>
      <c r="F35" s="967">
        <v>0</v>
      </c>
      <c r="G35" s="808">
        <f>G36</f>
        <v>136380</v>
      </c>
      <c r="H35" s="602"/>
    </row>
    <row r="36" spans="1:8" s="76" customFormat="1">
      <c r="A36" s="1029"/>
      <c r="B36" s="832" t="s">
        <v>10</v>
      </c>
      <c r="C36" s="810">
        <f>C37</f>
        <v>143925608</v>
      </c>
      <c r="D36" s="804">
        <f>D37</f>
        <v>-136380</v>
      </c>
      <c r="E36" s="1117" t="s">
        <v>10</v>
      </c>
      <c r="F36" s="969">
        <v>0</v>
      </c>
      <c r="G36" s="804">
        <f>G37</f>
        <v>136380</v>
      </c>
      <c r="H36" s="602"/>
    </row>
    <row r="37" spans="1:8" s="76" customFormat="1" ht="25.5">
      <c r="A37" s="1029"/>
      <c r="B37" s="833" t="s">
        <v>11</v>
      </c>
      <c r="C37" s="810">
        <f>C38</f>
        <v>143925608</v>
      </c>
      <c r="D37" s="804">
        <v>-136380</v>
      </c>
      <c r="E37" s="1118" t="s">
        <v>11</v>
      </c>
      <c r="F37" s="969">
        <v>0</v>
      </c>
      <c r="G37" s="804">
        <v>136380</v>
      </c>
      <c r="H37" s="89"/>
    </row>
    <row r="38" spans="1:8" s="76" customFormat="1">
      <c r="A38" s="1029"/>
      <c r="B38" s="831" t="s">
        <v>1</v>
      </c>
      <c r="C38" s="806">
        <f>C39</f>
        <v>143925608</v>
      </c>
      <c r="D38" s="808">
        <f>D39</f>
        <v>-136380</v>
      </c>
      <c r="E38" s="1116" t="s">
        <v>1</v>
      </c>
      <c r="F38" s="967">
        <v>0</v>
      </c>
      <c r="G38" s="808">
        <f>G39</f>
        <v>136380</v>
      </c>
      <c r="H38" s="89"/>
    </row>
    <row r="39" spans="1:8" s="76" customFormat="1">
      <c r="A39" s="1029"/>
      <c r="B39" s="834" t="s">
        <v>2</v>
      </c>
      <c r="C39" s="810">
        <f>C40</f>
        <v>143925608</v>
      </c>
      <c r="D39" s="862">
        <f>D40</f>
        <v>-136380</v>
      </c>
      <c r="E39" s="1141" t="s">
        <v>2</v>
      </c>
      <c r="F39" s="969">
        <v>0</v>
      </c>
      <c r="G39" s="804">
        <f>G40</f>
        <v>136380</v>
      </c>
      <c r="H39" s="89"/>
    </row>
    <row r="40" spans="1:8" s="76" customFormat="1">
      <c r="A40" s="1029"/>
      <c r="B40" s="835" t="s">
        <v>16</v>
      </c>
      <c r="C40" s="810">
        <f>C41</f>
        <v>143925608</v>
      </c>
      <c r="D40" s="804">
        <f>D41</f>
        <v>-136380</v>
      </c>
      <c r="E40" s="1118" t="s">
        <v>12</v>
      </c>
      <c r="F40" s="969">
        <v>0</v>
      </c>
      <c r="G40" s="804">
        <f>G43+G41</f>
        <v>136380</v>
      </c>
      <c r="H40" s="89"/>
    </row>
    <row r="41" spans="1:8" s="76" customFormat="1">
      <c r="A41" s="1029"/>
      <c r="B41" s="836" t="s">
        <v>17</v>
      </c>
      <c r="C41" s="810">
        <v>143925608</v>
      </c>
      <c r="D41" s="862">
        <v>-136380</v>
      </c>
      <c r="E41" s="1142" t="s">
        <v>13</v>
      </c>
      <c r="F41" s="969">
        <v>0</v>
      </c>
      <c r="G41" s="804">
        <v>111404</v>
      </c>
      <c r="H41" s="89"/>
    </row>
    <row r="42" spans="1:8" s="76" customFormat="1">
      <c r="A42" s="1029"/>
      <c r="B42" s="1347"/>
      <c r="C42" s="1348"/>
      <c r="D42" s="1349"/>
      <c r="E42" s="1142" t="s">
        <v>14</v>
      </c>
      <c r="F42" s="969">
        <v>0</v>
      </c>
      <c r="G42" s="804">
        <v>90139</v>
      </c>
      <c r="H42" s="89"/>
    </row>
    <row r="43" spans="1:8" s="76" customFormat="1">
      <c r="A43" s="1029"/>
      <c r="B43" s="1347"/>
      <c r="C43" s="1348"/>
      <c r="D43" s="1349"/>
      <c r="E43" s="1142" t="s">
        <v>15</v>
      </c>
      <c r="F43" s="969">
        <v>0</v>
      </c>
      <c r="G43" s="804">
        <v>24976</v>
      </c>
      <c r="H43" s="89"/>
    </row>
    <row r="44" spans="1:8" s="76" customFormat="1">
      <c r="A44" s="1029"/>
      <c r="B44" s="1135" t="s">
        <v>239</v>
      </c>
      <c r="C44" s="838"/>
      <c r="D44" s="877"/>
      <c r="E44" s="1135" t="s">
        <v>239</v>
      </c>
      <c r="F44" s="1144"/>
      <c r="G44" s="1145"/>
      <c r="H44" s="89"/>
    </row>
    <row r="45" spans="1:8" s="76" customFormat="1">
      <c r="A45" s="1029"/>
      <c r="B45" s="831" t="s">
        <v>346</v>
      </c>
      <c r="C45" s="806">
        <f>C46</f>
        <v>898162977</v>
      </c>
      <c r="D45" s="808">
        <f>D46</f>
        <v>-136380</v>
      </c>
      <c r="E45" s="855" t="s">
        <v>4</v>
      </c>
      <c r="F45" s="967">
        <v>0</v>
      </c>
      <c r="G45" s="808">
        <f>G46</f>
        <v>136380</v>
      </c>
      <c r="H45" s="89"/>
    </row>
    <row r="46" spans="1:8" s="76" customFormat="1">
      <c r="A46" s="1029"/>
      <c r="B46" s="832" t="s">
        <v>10</v>
      </c>
      <c r="C46" s="810">
        <f>C47</f>
        <v>898162977</v>
      </c>
      <c r="D46" s="804">
        <f>D47</f>
        <v>-136380</v>
      </c>
      <c r="E46" s="1117" t="s">
        <v>10</v>
      </c>
      <c r="F46" s="969">
        <v>0</v>
      </c>
      <c r="G46" s="804">
        <f>G47</f>
        <v>136380</v>
      </c>
      <c r="H46" s="89"/>
    </row>
    <row r="47" spans="1:8" s="76" customFormat="1" ht="25.5">
      <c r="A47" s="1029"/>
      <c r="B47" s="833" t="s">
        <v>11</v>
      </c>
      <c r="C47" s="810">
        <v>898162977</v>
      </c>
      <c r="D47" s="804">
        <v>-136380</v>
      </c>
      <c r="E47" s="1118" t="s">
        <v>11</v>
      </c>
      <c r="F47" s="969">
        <v>0</v>
      </c>
      <c r="G47" s="804">
        <v>136380</v>
      </c>
      <c r="H47" s="89"/>
    </row>
    <row r="48" spans="1:8" s="76" customFormat="1">
      <c r="A48" s="1029"/>
      <c r="B48" s="831" t="s">
        <v>1</v>
      </c>
      <c r="C48" s="806">
        <f t="shared" ref="C48:D50" si="1">C49</f>
        <v>898162977</v>
      </c>
      <c r="D48" s="808">
        <f t="shared" si="1"/>
        <v>-136380</v>
      </c>
      <c r="E48" s="1116" t="s">
        <v>1</v>
      </c>
      <c r="F48" s="967">
        <v>0</v>
      </c>
      <c r="G48" s="856">
        <f>G49</f>
        <v>136380</v>
      </c>
      <c r="H48" s="89"/>
    </row>
    <row r="49" spans="1:8" s="76" customFormat="1">
      <c r="A49" s="1029"/>
      <c r="B49" s="834" t="s">
        <v>2</v>
      </c>
      <c r="C49" s="810">
        <f t="shared" si="1"/>
        <v>898162977</v>
      </c>
      <c r="D49" s="862">
        <f t="shared" si="1"/>
        <v>-136380</v>
      </c>
      <c r="E49" s="1141" t="s">
        <v>2</v>
      </c>
      <c r="F49" s="969">
        <v>0</v>
      </c>
      <c r="G49" s="862">
        <f>G50</f>
        <v>136380</v>
      </c>
      <c r="H49" s="89"/>
    </row>
    <row r="50" spans="1:8" s="76" customFormat="1">
      <c r="A50" s="1029"/>
      <c r="B50" s="835" t="s">
        <v>16</v>
      </c>
      <c r="C50" s="810">
        <f t="shared" si="1"/>
        <v>898162977</v>
      </c>
      <c r="D50" s="804">
        <f t="shared" si="1"/>
        <v>-136380</v>
      </c>
      <c r="E50" s="1118" t="s">
        <v>12</v>
      </c>
      <c r="F50" s="969">
        <v>0</v>
      </c>
      <c r="G50" s="862">
        <f>G51+G53</f>
        <v>136380</v>
      </c>
      <c r="H50" s="89"/>
    </row>
    <row r="51" spans="1:8" s="76" customFormat="1">
      <c r="A51" s="1029"/>
      <c r="B51" s="836" t="s">
        <v>17</v>
      </c>
      <c r="C51" s="810">
        <v>898162977</v>
      </c>
      <c r="D51" s="862">
        <v>-136380</v>
      </c>
      <c r="E51" s="1142" t="s">
        <v>13</v>
      </c>
      <c r="F51" s="969">
        <v>0</v>
      </c>
      <c r="G51" s="804">
        <v>111404</v>
      </c>
      <c r="H51" s="89"/>
    </row>
    <row r="52" spans="1:8" s="76" customFormat="1">
      <c r="A52" s="1029"/>
      <c r="B52" s="1347"/>
      <c r="C52" s="1348"/>
      <c r="D52" s="1349"/>
      <c r="E52" s="1142" t="s">
        <v>14</v>
      </c>
      <c r="F52" s="969">
        <v>0</v>
      </c>
      <c r="G52" s="804">
        <v>90139</v>
      </c>
      <c r="H52" s="89"/>
    </row>
    <row r="53" spans="1:8" s="76" customFormat="1">
      <c r="A53" s="1029"/>
      <c r="B53" s="1347"/>
      <c r="C53" s="1348"/>
      <c r="D53" s="1349"/>
      <c r="E53" s="1142" t="s">
        <v>15</v>
      </c>
      <c r="F53" s="969">
        <v>0</v>
      </c>
      <c r="G53" s="804">
        <v>24976</v>
      </c>
      <c r="H53" s="89"/>
    </row>
    <row r="54" spans="1:8" s="76" customFormat="1">
      <c r="A54" s="1029"/>
      <c r="B54" s="1135" t="s">
        <v>371</v>
      </c>
      <c r="C54" s="841"/>
      <c r="D54" s="1005"/>
      <c r="E54" s="1135" t="s">
        <v>371</v>
      </c>
      <c r="F54" s="1146"/>
      <c r="G54" s="1147"/>
      <c r="H54" s="89"/>
    </row>
    <row r="55" spans="1:8" s="76" customFormat="1">
      <c r="A55" s="1029"/>
      <c r="B55" s="831" t="s">
        <v>346</v>
      </c>
      <c r="C55" s="806">
        <f>C56</f>
        <v>971648773</v>
      </c>
      <c r="D55" s="808">
        <f>D56</f>
        <v>-136380</v>
      </c>
      <c r="E55" s="855" t="s">
        <v>4</v>
      </c>
      <c r="F55" s="967">
        <v>0</v>
      </c>
      <c r="G55" s="808">
        <f>G56</f>
        <v>136380</v>
      </c>
      <c r="H55" s="89"/>
    </row>
    <row r="56" spans="1:8" s="76" customFormat="1">
      <c r="A56" s="1029"/>
      <c r="B56" s="832" t="s">
        <v>10</v>
      </c>
      <c r="C56" s="810">
        <f>C57</f>
        <v>971648773</v>
      </c>
      <c r="D56" s="804">
        <f>D57</f>
        <v>-136380</v>
      </c>
      <c r="E56" s="1117" t="s">
        <v>10</v>
      </c>
      <c r="F56" s="969">
        <v>0</v>
      </c>
      <c r="G56" s="804">
        <f>G57</f>
        <v>136380</v>
      </c>
      <c r="H56" s="89"/>
    </row>
    <row r="57" spans="1:8" s="76" customFormat="1" ht="25.5">
      <c r="A57" s="1029"/>
      <c r="B57" s="833" t="s">
        <v>11</v>
      </c>
      <c r="C57" s="810">
        <f>C58</f>
        <v>971648773</v>
      </c>
      <c r="D57" s="804">
        <v>-136380</v>
      </c>
      <c r="E57" s="1118" t="s">
        <v>11</v>
      </c>
      <c r="F57" s="969">
        <v>0</v>
      </c>
      <c r="G57" s="804">
        <v>136380</v>
      </c>
      <c r="H57" s="89"/>
    </row>
    <row r="58" spans="1:8" s="76" customFormat="1" ht="13.5" customHeight="1">
      <c r="A58" s="1029"/>
      <c r="B58" s="831" t="s">
        <v>1</v>
      </c>
      <c r="C58" s="806">
        <f>C59</f>
        <v>971648773</v>
      </c>
      <c r="D58" s="808">
        <f>D59</f>
        <v>-136380</v>
      </c>
      <c r="E58" s="1116" t="s">
        <v>1</v>
      </c>
      <c r="F58" s="967">
        <v>0</v>
      </c>
      <c r="G58" s="856">
        <f>G59</f>
        <v>136380</v>
      </c>
      <c r="H58" s="89"/>
    </row>
    <row r="59" spans="1:8" s="76" customFormat="1" ht="13.5" customHeight="1">
      <c r="A59" s="1029"/>
      <c r="B59" s="834" t="s">
        <v>2</v>
      </c>
      <c r="C59" s="810">
        <f>C62+C66+C60</f>
        <v>971648773</v>
      </c>
      <c r="D59" s="862">
        <f>D60</f>
        <v>-136380</v>
      </c>
      <c r="E59" s="1141" t="s">
        <v>2</v>
      </c>
      <c r="F59" s="969">
        <v>0</v>
      </c>
      <c r="G59" s="862">
        <f>G60</f>
        <v>136380</v>
      </c>
      <c r="H59" s="89"/>
    </row>
    <row r="60" spans="1:8" s="76" customFormat="1" ht="13.5" customHeight="1">
      <c r="A60" s="1029"/>
      <c r="B60" s="835" t="s">
        <v>16</v>
      </c>
      <c r="C60" s="810">
        <f>C70+C61</f>
        <v>971648773</v>
      </c>
      <c r="D60" s="804">
        <f>D61</f>
        <v>-136380</v>
      </c>
      <c r="E60" s="1118" t="s">
        <v>12</v>
      </c>
      <c r="F60" s="969">
        <v>0</v>
      </c>
      <c r="G60" s="862">
        <f>G61+G63</f>
        <v>136380</v>
      </c>
      <c r="H60" s="89"/>
    </row>
    <row r="61" spans="1:8" s="76" customFormat="1" ht="13.5" customHeight="1">
      <c r="A61" s="1029"/>
      <c r="B61" s="836" t="s">
        <v>17</v>
      </c>
      <c r="C61" s="810">
        <v>971648773</v>
      </c>
      <c r="D61" s="862">
        <v>-136380</v>
      </c>
      <c r="E61" s="1142" t="s">
        <v>13</v>
      </c>
      <c r="F61" s="969">
        <v>0</v>
      </c>
      <c r="G61" s="804">
        <v>111404</v>
      </c>
      <c r="H61" s="89"/>
    </row>
    <row r="62" spans="1:8" s="76" customFormat="1" ht="13.5" customHeight="1">
      <c r="A62" s="1029"/>
      <c r="B62" s="840"/>
      <c r="C62" s="841"/>
      <c r="D62" s="1005"/>
      <c r="E62" s="1142" t="s">
        <v>14</v>
      </c>
      <c r="F62" s="969">
        <v>0</v>
      </c>
      <c r="G62" s="804">
        <v>90139</v>
      </c>
      <c r="H62" s="89"/>
    </row>
    <row r="63" spans="1:8" s="76" customFormat="1" ht="13.5" customHeight="1">
      <c r="A63" s="1029"/>
      <c r="B63" s="840"/>
      <c r="C63" s="841"/>
      <c r="D63" s="1005"/>
      <c r="E63" s="1142" t="s">
        <v>15</v>
      </c>
      <c r="F63" s="969">
        <v>0</v>
      </c>
      <c r="G63" s="804">
        <v>24976</v>
      </c>
      <c r="H63" s="89"/>
    </row>
    <row r="64" spans="1:8" s="76" customFormat="1" ht="13.5" customHeight="1">
      <c r="A64" s="1029"/>
      <c r="B64" s="840"/>
      <c r="C64" s="841"/>
      <c r="D64" s="1005"/>
      <c r="E64" s="1148" t="s">
        <v>485</v>
      </c>
      <c r="F64" s="969"/>
      <c r="G64" s="804"/>
      <c r="H64" s="89"/>
    </row>
    <row r="65" spans="1:8" s="76" customFormat="1" ht="13.5" customHeight="1">
      <c r="A65" s="1029"/>
      <c r="B65" s="840"/>
      <c r="C65" s="841"/>
      <c r="D65" s="1005"/>
      <c r="E65" s="855" t="s">
        <v>4</v>
      </c>
      <c r="F65" s="967">
        <v>0</v>
      </c>
      <c r="G65" s="808">
        <f>G66</f>
        <v>409140</v>
      </c>
      <c r="H65" s="89"/>
    </row>
    <row r="66" spans="1:8" s="76" customFormat="1" ht="13.5" customHeight="1">
      <c r="A66" s="1029"/>
      <c r="B66" s="840"/>
      <c r="C66" s="841"/>
      <c r="D66" s="1005"/>
      <c r="E66" s="1117" t="s">
        <v>10</v>
      </c>
      <c r="F66" s="969">
        <v>0</v>
      </c>
      <c r="G66" s="804">
        <f>G67</f>
        <v>409140</v>
      </c>
      <c r="H66" s="89"/>
    </row>
    <row r="67" spans="1:8" s="76" customFormat="1" ht="24.75" customHeight="1">
      <c r="A67" s="1029"/>
      <c r="B67" s="840"/>
      <c r="C67" s="841"/>
      <c r="D67" s="1005"/>
      <c r="E67" s="1118" t="s">
        <v>11</v>
      </c>
      <c r="F67" s="969">
        <v>0</v>
      </c>
      <c r="G67" s="804">
        <v>409140</v>
      </c>
      <c r="H67" s="89"/>
    </row>
    <row r="68" spans="1:8" s="76" customFormat="1" ht="13.5" customHeight="1">
      <c r="A68" s="1029"/>
      <c r="B68" s="840"/>
      <c r="C68" s="841"/>
      <c r="D68" s="1005"/>
      <c r="E68" s="1116" t="s">
        <v>1</v>
      </c>
      <c r="F68" s="967">
        <v>0</v>
      </c>
      <c r="G68" s="856">
        <f>G69</f>
        <v>409140</v>
      </c>
      <c r="H68" s="89"/>
    </row>
    <row r="69" spans="1:8" s="76" customFormat="1" ht="13.5" customHeight="1">
      <c r="A69" s="1029"/>
      <c r="B69" s="840"/>
      <c r="C69" s="841"/>
      <c r="D69" s="1005"/>
      <c r="E69" s="1141" t="s">
        <v>2</v>
      </c>
      <c r="F69" s="969">
        <v>0</v>
      </c>
      <c r="G69" s="862">
        <f>G70</f>
        <v>409140</v>
      </c>
      <c r="H69" s="89"/>
    </row>
    <row r="70" spans="1:8" s="76" customFormat="1" ht="13.5" customHeight="1">
      <c r="A70" s="1029"/>
      <c r="B70" s="840"/>
      <c r="C70" s="841"/>
      <c r="D70" s="1005"/>
      <c r="E70" s="1118" t="s">
        <v>12</v>
      </c>
      <c r="F70" s="969">
        <v>0</v>
      </c>
      <c r="G70" s="862">
        <f>G71+G73</f>
        <v>409140</v>
      </c>
      <c r="H70" s="89"/>
    </row>
    <row r="71" spans="1:8" s="76" customFormat="1" ht="13.5" customHeight="1">
      <c r="A71" s="1029"/>
      <c r="B71" s="840"/>
      <c r="C71" s="841"/>
      <c r="D71" s="1005"/>
      <c r="E71" s="1142" t="s">
        <v>13</v>
      </c>
      <c r="F71" s="969">
        <v>0</v>
      </c>
      <c r="G71" s="804">
        <v>334212</v>
      </c>
      <c r="H71" s="89"/>
    </row>
    <row r="72" spans="1:8" s="76" customFormat="1" ht="13.5" customHeight="1">
      <c r="A72" s="1029"/>
      <c r="B72" s="840"/>
      <c r="C72" s="841"/>
      <c r="D72" s="1005"/>
      <c r="E72" s="1142" t="s">
        <v>14</v>
      </c>
      <c r="F72" s="969">
        <v>0</v>
      </c>
      <c r="G72" s="804">
        <v>270417</v>
      </c>
      <c r="H72" s="89"/>
    </row>
    <row r="73" spans="1:8" s="76" customFormat="1" ht="13.5" customHeight="1" thickBot="1">
      <c r="A73" s="1029"/>
      <c r="B73" s="1149"/>
      <c r="C73" s="1150"/>
      <c r="D73" s="1151"/>
      <c r="E73" s="1152" t="s">
        <v>15</v>
      </c>
      <c r="F73" s="983">
        <v>0</v>
      </c>
      <c r="G73" s="980">
        <v>74928</v>
      </c>
      <c r="H73" s="89"/>
    </row>
    <row r="74" spans="1:8" s="76" customFormat="1" ht="65.25" customHeight="1" thickBot="1">
      <c r="A74" s="1029"/>
      <c r="B74" s="1382" t="s">
        <v>423</v>
      </c>
      <c r="C74" s="1383"/>
      <c r="D74" s="1383"/>
      <c r="E74" s="1383"/>
      <c r="F74" s="1383"/>
      <c r="G74" s="1384"/>
      <c r="H74" s="89"/>
    </row>
    <row r="75" spans="1:8" s="76" customFormat="1">
      <c r="A75" s="1029"/>
      <c r="B75" s="844"/>
      <c r="C75" s="844"/>
      <c r="D75" s="844"/>
      <c r="E75" s="844"/>
      <c r="F75" s="844"/>
      <c r="G75" s="844"/>
      <c r="H75" s="89"/>
    </row>
    <row r="76" spans="1:8" s="76" customFormat="1">
      <c r="A76" s="1029"/>
      <c r="B76" s="106" t="s">
        <v>373</v>
      </c>
      <c r="C76" s="592"/>
      <c r="D76" s="592"/>
      <c r="E76" s="194"/>
      <c r="F76" s="591"/>
      <c r="G76" s="591"/>
      <c r="H76" s="89"/>
    </row>
    <row r="77" spans="1:8" s="76" customFormat="1" ht="13.5" thickBot="1">
      <c r="A77" s="1029"/>
      <c r="B77" s="680"/>
      <c r="C77" s="680"/>
      <c r="D77" s="680"/>
      <c r="E77" s="194"/>
      <c r="F77" s="591"/>
      <c r="G77" s="591"/>
      <c r="H77" s="89"/>
    </row>
    <row r="78" spans="1:8" s="76" customFormat="1" ht="13.5" customHeight="1">
      <c r="A78" s="1029">
        <f>A17</f>
        <v>18</v>
      </c>
      <c r="B78" s="1431" t="s">
        <v>344</v>
      </c>
      <c r="C78" s="1432"/>
      <c r="D78" s="799"/>
      <c r="E78" s="845" t="s">
        <v>36</v>
      </c>
      <c r="F78" s="846"/>
      <c r="G78" s="800"/>
      <c r="H78" s="89" t="s">
        <v>31</v>
      </c>
    </row>
    <row r="79" spans="1:8" s="76" customFormat="1">
      <c r="A79" s="1029"/>
      <c r="B79" s="822" t="s">
        <v>348</v>
      </c>
      <c r="C79" s="826"/>
      <c r="D79" s="827"/>
      <c r="E79" s="822" t="s">
        <v>348</v>
      </c>
      <c r="F79" s="847"/>
      <c r="G79" s="848"/>
      <c r="H79" s="89"/>
    </row>
    <row r="80" spans="1:8" s="76" customFormat="1" ht="26.25" customHeight="1">
      <c r="A80" s="1029"/>
      <c r="B80" s="849" t="s">
        <v>71</v>
      </c>
      <c r="C80" s="830"/>
      <c r="D80" s="850"/>
      <c r="E80" s="849" t="s">
        <v>71</v>
      </c>
      <c r="F80" s="830"/>
      <c r="G80" s="851"/>
      <c r="H80" s="89"/>
    </row>
    <row r="81" spans="1:8" s="76" customFormat="1">
      <c r="A81" s="1029"/>
      <c r="B81" s="852" t="s">
        <v>73</v>
      </c>
      <c r="C81" s="853"/>
      <c r="D81" s="842"/>
      <c r="E81" s="854" t="s">
        <v>73</v>
      </c>
      <c r="F81" s="802"/>
      <c r="G81" s="804"/>
      <c r="H81" s="89"/>
    </row>
    <row r="82" spans="1:8" s="76" customFormat="1">
      <c r="A82" s="1029"/>
      <c r="B82" s="831" t="s">
        <v>346</v>
      </c>
      <c r="C82" s="806">
        <f>C83</f>
        <v>143925608</v>
      </c>
      <c r="D82" s="807">
        <f>D83</f>
        <v>-136380</v>
      </c>
      <c r="E82" s="855" t="s">
        <v>4</v>
      </c>
      <c r="F82" s="806">
        <f>F91+F85+F84+F83</f>
        <v>16515691.859999999</v>
      </c>
      <c r="G82" s="856">
        <f>G91</f>
        <v>136380</v>
      </c>
      <c r="H82" s="89"/>
    </row>
    <row r="83" spans="1:8" s="76" customFormat="1" ht="25.5">
      <c r="A83" s="1029"/>
      <c r="B83" s="832" t="s">
        <v>10</v>
      </c>
      <c r="C83" s="810">
        <f t="shared" ref="C83:D85" si="2">C84</f>
        <v>143925608</v>
      </c>
      <c r="D83" s="803">
        <f t="shared" si="2"/>
        <v>-136380</v>
      </c>
      <c r="E83" s="857" t="s">
        <v>5</v>
      </c>
      <c r="F83" s="806">
        <v>80280</v>
      </c>
      <c r="G83" s="856"/>
      <c r="H83" s="89"/>
    </row>
    <row r="84" spans="1:8" s="76" customFormat="1" ht="25.5">
      <c r="A84" s="1029"/>
      <c r="B84" s="833" t="s">
        <v>11</v>
      </c>
      <c r="C84" s="810">
        <f t="shared" si="2"/>
        <v>143925608</v>
      </c>
      <c r="D84" s="803">
        <f t="shared" si="2"/>
        <v>-136380</v>
      </c>
      <c r="E84" s="824" t="s">
        <v>349</v>
      </c>
      <c r="F84" s="810">
        <v>170619</v>
      </c>
      <c r="G84" s="856"/>
      <c r="H84" s="89"/>
    </row>
    <row r="85" spans="1:8" s="76" customFormat="1">
      <c r="A85" s="1029"/>
      <c r="B85" s="831" t="s">
        <v>1</v>
      </c>
      <c r="C85" s="806">
        <f t="shared" si="2"/>
        <v>143925608</v>
      </c>
      <c r="D85" s="807">
        <f t="shared" si="2"/>
        <v>-136380</v>
      </c>
      <c r="E85" s="857" t="s">
        <v>7</v>
      </c>
      <c r="F85" s="810">
        <f>F86</f>
        <v>54928</v>
      </c>
      <c r="G85" s="804"/>
      <c r="H85" s="89"/>
    </row>
    <row r="86" spans="1:8" s="76" customFormat="1">
      <c r="A86" s="1029"/>
      <c r="B86" s="834" t="s">
        <v>2</v>
      </c>
      <c r="C86" s="810">
        <f>C96+C100+C87</f>
        <v>143925608</v>
      </c>
      <c r="D86" s="803">
        <f>D96+D100+D87</f>
        <v>-136380</v>
      </c>
      <c r="E86" s="835" t="s">
        <v>8</v>
      </c>
      <c r="F86" s="810">
        <f>F87</f>
        <v>54928</v>
      </c>
      <c r="G86" s="804"/>
      <c r="H86" s="89"/>
    </row>
    <row r="87" spans="1:8" s="76" customFormat="1">
      <c r="A87" s="1029"/>
      <c r="B87" s="835" t="s">
        <v>16</v>
      </c>
      <c r="C87" s="810">
        <f>C88</f>
        <v>143925608</v>
      </c>
      <c r="D87" s="803">
        <f>D88</f>
        <v>-136380</v>
      </c>
      <c r="E87" s="858" t="s">
        <v>9</v>
      </c>
      <c r="F87" s="810">
        <f>F88</f>
        <v>54928</v>
      </c>
      <c r="G87" s="804"/>
      <c r="H87" s="89"/>
    </row>
    <row r="88" spans="1:8" s="76" customFormat="1" ht="25.5">
      <c r="A88" s="1029"/>
      <c r="B88" s="858" t="s">
        <v>17</v>
      </c>
      <c r="C88" s="810">
        <v>143925608</v>
      </c>
      <c r="D88" s="815">
        <v>-136380</v>
      </c>
      <c r="E88" s="859" t="s">
        <v>50</v>
      </c>
      <c r="F88" s="810">
        <f>F90+F89</f>
        <v>54928</v>
      </c>
      <c r="G88" s="804"/>
      <c r="H88" s="89"/>
    </row>
    <row r="89" spans="1:8" s="76" customFormat="1" ht="38.25">
      <c r="A89" s="1029"/>
      <c r="B89" s="835"/>
      <c r="C89" s="810"/>
      <c r="D89" s="803"/>
      <c r="E89" s="860" t="s">
        <v>76</v>
      </c>
      <c r="F89" s="810">
        <v>19948</v>
      </c>
      <c r="G89" s="804"/>
      <c r="H89" s="89"/>
    </row>
    <row r="90" spans="1:8" s="76" customFormat="1" ht="38.25">
      <c r="A90" s="1029"/>
      <c r="B90" s="837"/>
      <c r="C90" s="838"/>
      <c r="D90" s="839"/>
      <c r="E90" s="860" t="s">
        <v>89</v>
      </c>
      <c r="F90" s="810">
        <v>34980</v>
      </c>
      <c r="G90" s="804"/>
      <c r="H90" s="89"/>
    </row>
    <row r="91" spans="1:8" s="76" customFormat="1">
      <c r="A91" s="1029"/>
      <c r="B91" s="837"/>
      <c r="C91" s="838"/>
      <c r="D91" s="839"/>
      <c r="E91" s="861" t="s">
        <v>10</v>
      </c>
      <c r="F91" s="810">
        <f>F92+F93</f>
        <v>16209864.859999999</v>
      </c>
      <c r="G91" s="862">
        <f>G92</f>
        <v>136380</v>
      </c>
      <c r="H91" s="89"/>
    </row>
    <row r="92" spans="1:8" s="76" customFormat="1" ht="25.5">
      <c r="A92" s="1029"/>
      <c r="B92" s="816"/>
      <c r="C92" s="863"/>
      <c r="D92" s="818"/>
      <c r="E92" s="864" t="s">
        <v>11</v>
      </c>
      <c r="F92" s="810">
        <v>10787969.859999999</v>
      </c>
      <c r="G92" s="804">
        <v>136380</v>
      </c>
      <c r="H92" s="89"/>
    </row>
    <row r="93" spans="1:8" s="76" customFormat="1" ht="25.5">
      <c r="A93" s="1029"/>
      <c r="B93" s="816"/>
      <c r="C93" s="863"/>
      <c r="D93" s="818"/>
      <c r="E93" s="865" t="s">
        <v>53</v>
      </c>
      <c r="F93" s="810">
        <v>5421895</v>
      </c>
      <c r="G93" s="804"/>
      <c r="H93" s="89"/>
    </row>
    <row r="94" spans="1:8" s="76" customFormat="1">
      <c r="A94" s="1029"/>
      <c r="B94" s="819"/>
      <c r="C94" s="825"/>
      <c r="D94" s="821"/>
      <c r="E94" s="855" t="s">
        <v>1</v>
      </c>
      <c r="F94" s="806">
        <f>F95+F107</f>
        <v>16515691.859999999</v>
      </c>
      <c r="G94" s="856">
        <f>G95</f>
        <v>136380</v>
      </c>
      <c r="H94" s="89"/>
    </row>
    <row r="95" spans="1:8" s="76" customFormat="1">
      <c r="A95" s="1029"/>
      <c r="B95" s="822"/>
      <c r="C95" s="825"/>
      <c r="D95" s="821"/>
      <c r="E95" s="861" t="s">
        <v>2</v>
      </c>
      <c r="F95" s="810">
        <f>F96+F100+F103</f>
        <v>14337219.859999999</v>
      </c>
      <c r="G95" s="862">
        <f>G96</f>
        <v>136380</v>
      </c>
      <c r="H95" s="89"/>
    </row>
    <row r="96" spans="1:8" s="76" customFormat="1">
      <c r="A96" s="1029"/>
      <c r="B96" s="823"/>
      <c r="C96" s="810"/>
      <c r="D96" s="807"/>
      <c r="E96" s="866" t="s">
        <v>12</v>
      </c>
      <c r="F96" s="810">
        <f>F97+F99</f>
        <v>3982109</v>
      </c>
      <c r="G96" s="862">
        <f>G97+G99</f>
        <v>136380</v>
      </c>
      <c r="H96" s="89"/>
    </row>
    <row r="97" spans="1:8" s="76" customFormat="1">
      <c r="A97" s="1029"/>
      <c r="B97" s="824"/>
      <c r="C97" s="810"/>
      <c r="D97" s="807"/>
      <c r="E97" s="858" t="s">
        <v>13</v>
      </c>
      <c r="F97" s="810">
        <v>2765197</v>
      </c>
      <c r="G97" s="804">
        <v>111404</v>
      </c>
      <c r="H97" s="89"/>
    </row>
    <row r="98" spans="1:8" s="76" customFormat="1">
      <c r="A98" s="1029"/>
      <c r="B98" s="824"/>
      <c r="C98" s="810"/>
      <c r="D98" s="807"/>
      <c r="E98" s="859" t="s">
        <v>32</v>
      </c>
      <c r="F98" s="810">
        <v>2144031</v>
      </c>
      <c r="G98" s="804">
        <v>90139</v>
      </c>
      <c r="H98" s="89"/>
    </row>
    <row r="99" spans="1:8" s="76" customFormat="1">
      <c r="A99" s="1029"/>
      <c r="B99" s="824"/>
      <c r="C99" s="810"/>
      <c r="D99" s="807"/>
      <c r="E99" s="858" t="s">
        <v>15</v>
      </c>
      <c r="F99" s="810">
        <v>1216912</v>
      </c>
      <c r="G99" s="804">
        <v>24976</v>
      </c>
      <c r="H99" s="89"/>
    </row>
    <row r="100" spans="1:8" s="76" customFormat="1">
      <c r="A100" s="1029"/>
      <c r="B100" s="823"/>
      <c r="C100" s="810"/>
      <c r="D100" s="807"/>
      <c r="E100" s="866" t="s">
        <v>16</v>
      </c>
      <c r="F100" s="810">
        <f>F101+F102</f>
        <v>4512128.8599999994</v>
      </c>
      <c r="G100" s="862"/>
      <c r="H100" s="89"/>
    </row>
    <row r="101" spans="1:8" s="76" customFormat="1">
      <c r="A101" s="1029"/>
      <c r="B101" s="867"/>
      <c r="C101" s="810"/>
      <c r="D101" s="807"/>
      <c r="E101" s="858" t="s">
        <v>17</v>
      </c>
      <c r="F101" s="868">
        <v>4123508.86</v>
      </c>
      <c r="G101" s="804"/>
      <c r="H101" s="89"/>
    </row>
    <row r="102" spans="1:8" s="76" customFormat="1">
      <c r="A102" s="1029"/>
      <c r="B102" s="805"/>
      <c r="C102" s="810"/>
      <c r="D102" s="803"/>
      <c r="E102" s="858" t="s">
        <v>75</v>
      </c>
      <c r="F102" s="868">
        <v>388620</v>
      </c>
      <c r="G102" s="804"/>
      <c r="H102" s="89"/>
    </row>
    <row r="103" spans="1:8" s="76" customFormat="1">
      <c r="A103" s="1029"/>
      <c r="B103" s="867"/>
      <c r="C103" s="825"/>
      <c r="D103" s="821"/>
      <c r="E103" s="866" t="s">
        <v>19</v>
      </c>
      <c r="F103" s="810">
        <f>F104+F106</f>
        <v>5842982</v>
      </c>
      <c r="G103" s="862"/>
      <c r="H103" s="89"/>
    </row>
    <row r="104" spans="1:8" s="76" customFormat="1" ht="25.5">
      <c r="A104" s="1029"/>
      <c r="B104" s="822"/>
      <c r="C104" s="820"/>
      <c r="D104" s="821"/>
      <c r="E104" s="869" t="s">
        <v>44</v>
      </c>
      <c r="F104" s="810">
        <f>F105</f>
        <v>421087</v>
      </c>
      <c r="G104" s="862"/>
      <c r="H104" s="89"/>
    </row>
    <row r="105" spans="1:8" s="76" customFormat="1" ht="63.75">
      <c r="A105" s="1029"/>
      <c r="B105" s="822"/>
      <c r="C105" s="820"/>
      <c r="D105" s="821"/>
      <c r="E105" s="870" t="s">
        <v>57</v>
      </c>
      <c r="F105" s="810">
        <v>421087</v>
      </c>
      <c r="G105" s="862"/>
      <c r="H105" s="89"/>
    </row>
    <row r="106" spans="1:8" s="76" customFormat="1" ht="25.5">
      <c r="A106" s="1029"/>
      <c r="B106" s="816"/>
      <c r="C106" s="817"/>
      <c r="D106" s="818"/>
      <c r="E106" s="871" t="s">
        <v>64</v>
      </c>
      <c r="F106" s="810">
        <v>5421895</v>
      </c>
      <c r="G106" s="862"/>
      <c r="H106" s="89"/>
    </row>
    <row r="107" spans="1:8" s="76" customFormat="1">
      <c r="A107" s="1029"/>
      <c r="B107" s="816"/>
      <c r="C107" s="817"/>
      <c r="D107" s="818"/>
      <c r="E107" s="864" t="s">
        <v>350</v>
      </c>
      <c r="F107" s="810">
        <f>F108</f>
        <v>2178472</v>
      </c>
      <c r="G107" s="862"/>
      <c r="H107" s="89"/>
    </row>
    <row r="108" spans="1:8" s="76" customFormat="1">
      <c r="A108" s="1029"/>
      <c r="B108" s="816"/>
      <c r="C108" s="817"/>
      <c r="D108" s="818"/>
      <c r="E108" s="869" t="s">
        <v>351</v>
      </c>
      <c r="F108" s="810">
        <v>2178472</v>
      </c>
      <c r="G108" s="862"/>
      <c r="H108" s="89"/>
    </row>
    <row r="109" spans="1:8" s="76" customFormat="1">
      <c r="A109" s="1029"/>
      <c r="B109" s="852" t="s">
        <v>239</v>
      </c>
      <c r="C109" s="853"/>
      <c r="D109" s="842"/>
      <c r="E109" s="854" t="s">
        <v>239</v>
      </c>
      <c r="F109" s="802"/>
      <c r="G109" s="804"/>
      <c r="H109" s="89"/>
    </row>
    <row r="110" spans="1:8" s="76" customFormat="1">
      <c r="A110" s="1029"/>
      <c r="B110" s="831" t="s">
        <v>346</v>
      </c>
      <c r="C110" s="806">
        <f>C111</f>
        <v>898162977</v>
      </c>
      <c r="D110" s="807">
        <f>D111</f>
        <v>-136380</v>
      </c>
      <c r="E110" s="855" t="s">
        <v>4</v>
      </c>
      <c r="F110" s="806">
        <f>F111+F113+F118</f>
        <v>6715348</v>
      </c>
      <c r="G110" s="856">
        <f>G118</f>
        <v>136380</v>
      </c>
      <c r="H110" s="89"/>
    </row>
    <row r="111" spans="1:8" s="76" customFormat="1">
      <c r="A111" s="1029"/>
      <c r="B111" s="832" t="s">
        <v>10</v>
      </c>
      <c r="C111" s="810">
        <f t="shared" ref="C111:D113" si="3">C112</f>
        <v>898162977</v>
      </c>
      <c r="D111" s="803">
        <f t="shared" si="3"/>
        <v>-136380</v>
      </c>
      <c r="E111" s="824" t="s">
        <v>349</v>
      </c>
      <c r="F111" s="810">
        <f>F112</f>
        <v>68069</v>
      </c>
      <c r="G111" s="856"/>
      <c r="H111" s="89"/>
    </row>
    <row r="112" spans="1:8" s="76" customFormat="1" ht="25.5">
      <c r="A112" s="1029"/>
      <c r="B112" s="833" t="s">
        <v>11</v>
      </c>
      <c r="C112" s="810">
        <f t="shared" si="3"/>
        <v>898162977</v>
      </c>
      <c r="D112" s="803">
        <f t="shared" si="3"/>
        <v>-136380</v>
      </c>
      <c r="E112" s="866" t="s">
        <v>6</v>
      </c>
      <c r="F112" s="810">
        <v>68069</v>
      </c>
      <c r="G112" s="856"/>
      <c r="H112" s="89"/>
    </row>
    <row r="113" spans="1:8" s="76" customFormat="1">
      <c r="A113" s="1029"/>
      <c r="B113" s="831" t="s">
        <v>1</v>
      </c>
      <c r="C113" s="806">
        <f t="shared" si="3"/>
        <v>898162977</v>
      </c>
      <c r="D113" s="807">
        <f t="shared" si="3"/>
        <v>-136380</v>
      </c>
      <c r="E113" s="857" t="s">
        <v>7</v>
      </c>
      <c r="F113" s="810">
        <f>F114</f>
        <v>27803</v>
      </c>
      <c r="G113" s="804"/>
      <c r="H113" s="89"/>
    </row>
    <row r="114" spans="1:8" s="76" customFormat="1">
      <c r="A114" s="1029"/>
      <c r="B114" s="834" t="s">
        <v>2</v>
      </c>
      <c r="C114" s="810">
        <f>C122+C126+C115</f>
        <v>898162977</v>
      </c>
      <c r="D114" s="803">
        <f>D122+D126+D115</f>
        <v>-136380</v>
      </c>
      <c r="E114" s="835" t="s">
        <v>8</v>
      </c>
      <c r="F114" s="810">
        <f>F115</f>
        <v>27803</v>
      </c>
      <c r="G114" s="804"/>
      <c r="H114" s="89"/>
    </row>
    <row r="115" spans="1:8" s="76" customFormat="1">
      <c r="A115" s="1029"/>
      <c r="B115" s="835" t="s">
        <v>16</v>
      </c>
      <c r="C115" s="810">
        <f>C130+C116</f>
        <v>898162977</v>
      </c>
      <c r="D115" s="803">
        <f>D130+D116</f>
        <v>-136380</v>
      </c>
      <c r="E115" s="858" t="s">
        <v>9</v>
      </c>
      <c r="F115" s="810">
        <f>F116</f>
        <v>27803</v>
      </c>
      <c r="G115" s="804"/>
      <c r="H115" s="89"/>
    </row>
    <row r="116" spans="1:8" s="76" customFormat="1" ht="25.5">
      <c r="A116" s="1029"/>
      <c r="B116" s="858" t="s">
        <v>17</v>
      </c>
      <c r="C116" s="810">
        <v>898162977</v>
      </c>
      <c r="D116" s="815">
        <v>-136380</v>
      </c>
      <c r="E116" s="859" t="s">
        <v>50</v>
      </c>
      <c r="F116" s="810">
        <f>F117</f>
        <v>27803</v>
      </c>
      <c r="G116" s="804"/>
      <c r="H116" s="89"/>
    </row>
    <row r="117" spans="1:8" s="76" customFormat="1" ht="38.25">
      <c r="A117" s="1029"/>
      <c r="B117" s="872"/>
      <c r="C117" s="873"/>
      <c r="D117" s="874"/>
      <c r="E117" s="860" t="s">
        <v>89</v>
      </c>
      <c r="F117" s="810">
        <v>27803</v>
      </c>
      <c r="G117" s="804"/>
      <c r="H117" s="89"/>
    </row>
    <row r="118" spans="1:8" s="76" customFormat="1">
      <c r="A118" s="1029"/>
      <c r="B118" s="872"/>
      <c r="C118" s="873"/>
      <c r="D118" s="874"/>
      <c r="E118" s="861" t="s">
        <v>10</v>
      </c>
      <c r="F118" s="810">
        <f>F119</f>
        <v>6619476</v>
      </c>
      <c r="G118" s="862">
        <f>G119</f>
        <v>136380</v>
      </c>
      <c r="H118" s="89"/>
    </row>
    <row r="119" spans="1:8" s="76" customFormat="1" ht="25.5">
      <c r="A119" s="1029"/>
      <c r="B119" s="872"/>
      <c r="C119" s="873"/>
      <c r="D119" s="874"/>
      <c r="E119" s="864" t="s">
        <v>11</v>
      </c>
      <c r="F119" s="810">
        <v>6619476</v>
      </c>
      <c r="G119" s="804">
        <v>136380</v>
      </c>
      <c r="H119" s="89"/>
    </row>
    <row r="120" spans="1:8" s="76" customFormat="1">
      <c r="A120" s="1029"/>
      <c r="B120" s="872"/>
      <c r="C120" s="873"/>
      <c r="D120" s="874"/>
      <c r="E120" s="855" t="s">
        <v>1</v>
      </c>
      <c r="F120" s="806">
        <f>F121</f>
        <v>6715348</v>
      </c>
      <c r="G120" s="856">
        <f>G121</f>
        <v>136380</v>
      </c>
      <c r="H120" s="89"/>
    </row>
    <row r="121" spans="1:8" s="72" customFormat="1">
      <c r="A121" s="80"/>
      <c r="B121" s="872"/>
      <c r="C121" s="873"/>
      <c r="D121" s="874"/>
      <c r="E121" s="861" t="s">
        <v>2</v>
      </c>
      <c r="F121" s="810">
        <f>F122+F126+F129</f>
        <v>6715348</v>
      </c>
      <c r="G121" s="862">
        <f>G122</f>
        <v>136380</v>
      </c>
      <c r="H121" s="89"/>
    </row>
    <row r="122" spans="1:8" s="72" customFormat="1">
      <c r="A122" s="80"/>
      <c r="B122" s="872"/>
      <c r="C122" s="873"/>
      <c r="D122" s="874"/>
      <c r="E122" s="866" t="s">
        <v>12</v>
      </c>
      <c r="F122" s="810">
        <f>F123+F125</f>
        <v>2002395</v>
      </c>
      <c r="G122" s="862">
        <f>G123+G125</f>
        <v>136380</v>
      </c>
      <c r="H122" s="89"/>
    </row>
    <row r="123" spans="1:8" s="72" customFormat="1">
      <c r="A123" s="80"/>
      <c r="B123" s="872"/>
      <c r="C123" s="873"/>
      <c r="D123" s="874"/>
      <c r="E123" s="858" t="s">
        <v>13</v>
      </c>
      <c r="F123" s="810">
        <v>1040656</v>
      </c>
      <c r="G123" s="804">
        <v>111404</v>
      </c>
      <c r="H123" s="89"/>
    </row>
    <row r="124" spans="1:8" s="76" customFormat="1">
      <c r="A124" s="177"/>
      <c r="B124" s="872"/>
      <c r="C124" s="873"/>
      <c r="D124" s="874"/>
      <c r="E124" s="859" t="s">
        <v>32</v>
      </c>
      <c r="F124" s="810">
        <v>842023</v>
      </c>
      <c r="G124" s="804">
        <v>90139</v>
      </c>
      <c r="H124" s="89"/>
    </row>
    <row r="125" spans="1:8" s="76" customFormat="1">
      <c r="A125" s="1029"/>
      <c r="B125" s="872"/>
      <c r="C125" s="873"/>
      <c r="D125" s="874"/>
      <c r="E125" s="858" t="s">
        <v>15</v>
      </c>
      <c r="F125" s="810">
        <v>961739</v>
      </c>
      <c r="G125" s="804">
        <v>24976</v>
      </c>
      <c r="H125" s="602"/>
    </row>
    <row r="126" spans="1:8" s="76" customFormat="1">
      <c r="A126" s="1029"/>
      <c r="B126" s="872"/>
      <c r="C126" s="873"/>
      <c r="D126" s="874"/>
      <c r="E126" s="866" t="s">
        <v>16</v>
      </c>
      <c r="F126" s="810">
        <f>F127+F128</f>
        <v>4107972</v>
      </c>
      <c r="G126" s="862"/>
      <c r="H126" s="602"/>
    </row>
    <row r="127" spans="1:8" s="76" customFormat="1">
      <c r="A127" s="1029"/>
      <c r="B127" s="872"/>
      <c r="C127" s="873"/>
      <c r="D127" s="874"/>
      <c r="E127" s="858" t="s">
        <v>17</v>
      </c>
      <c r="F127" s="868">
        <v>3666852</v>
      </c>
      <c r="G127" s="804"/>
      <c r="H127" s="602"/>
    </row>
    <row r="128" spans="1:8" s="76" customFormat="1">
      <c r="A128" s="1029"/>
      <c r="B128" s="872"/>
      <c r="C128" s="873"/>
      <c r="D128" s="874"/>
      <c r="E128" s="858" t="s">
        <v>75</v>
      </c>
      <c r="F128" s="868">
        <v>441120</v>
      </c>
      <c r="G128" s="804"/>
      <c r="H128" s="602"/>
    </row>
    <row r="129" spans="1:8" s="76" customFormat="1">
      <c r="A129" s="1029"/>
      <c r="B129" s="872"/>
      <c r="C129" s="873"/>
      <c r="D129" s="874"/>
      <c r="E129" s="866" t="s">
        <v>19</v>
      </c>
      <c r="F129" s="810">
        <f>F130+F133</f>
        <v>604981</v>
      </c>
      <c r="G129" s="862"/>
      <c r="H129" s="89"/>
    </row>
    <row r="130" spans="1:8" s="76" customFormat="1">
      <c r="A130" s="1029"/>
      <c r="B130" s="872"/>
      <c r="C130" s="873"/>
      <c r="D130" s="874"/>
      <c r="E130" s="869" t="s">
        <v>69</v>
      </c>
      <c r="F130" s="810">
        <f>F132</f>
        <v>536912</v>
      </c>
      <c r="G130" s="862"/>
      <c r="H130" s="89"/>
    </row>
    <row r="131" spans="1:8" s="76" customFormat="1" ht="25.5">
      <c r="A131" s="1029"/>
      <c r="B131" s="872"/>
      <c r="C131" s="873"/>
      <c r="D131" s="874"/>
      <c r="E131" s="869" t="s">
        <v>44</v>
      </c>
      <c r="F131" s="810">
        <f>F132</f>
        <v>536912</v>
      </c>
      <c r="G131" s="862"/>
      <c r="H131" s="89"/>
    </row>
    <row r="132" spans="1:8" s="76" customFormat="1" ht="63.75">
      <c r="A132" s="1029"/>
      <c r="B132" s="872"/>
      <c r="C132" s="873"/>
      <c r="D132" s="874"/>
      <c r="E132" s="870" t="s">
        <v>57</v>
      </c>
      <c r="F132" s="810">
        <v>536912</v>
      </c>
      <c r="G132" s="862"/>
      <c r="H132" s="89"/>
    </row>
    <row r="133" spans="1:8" s="76" customFormat="1" ht="25.5">
      <c r="A133" s="1029"/>
      <c r="B133" s="872"/>
      <c r="C133" s="873"/>
      <c r="D133" s="874"/>
      <c r="E133" s="871" t="s">
        <v>64</v>
      </c>
      <c r="F133" s="810">
        <v>68069</v>
      </c>
      <c r="G133" s="862"/>
      <c r="H133" s="89"/>
    </row>
    <row r="134" spans="1:8" s="76" customFormat="1">
      <c r="A134" s="1029"/>
      <c r="B134" s="852" t="s">
        <v>371</v>
      </c>
      <c r="C134" s="853"/>
      <c r="D134" s="842"/>
      <c r="E134" s="854" t="s">
        <v>371</v>
      </c>
      <c r="F134" s="802"/>
      <c r="G134" s="804"/>
      <c r="H134" s="89"/>
    </row>
    <row r="135" spans="1:8" s="76" customFormat="1">
      <c r="A135" s="1029"/>
      <c r="B135" s="831" t="s">
        <v>346</v>
      </c>
      <c r="C135" s="806">
        <f>C136</f>
        <v>971648773</v>
      </c>
      <c r="D135" s="807">
        <f>D136</f>
        <v>-136380</v>
      </c>
      <c r="E135" s="855" t="s">
        <v>4</v>
      </c>
      <c r="F135" s="806">
        <f>F136+F141</f>
        <v>6642252</v>
      </c>
      <c r="G135" s="856">
        <f>G141</f>
        <v>136380</v>
      </c>
      <c r="H135" s="89"/>
    </row>
    <row r="136" spans="1:8" s="76" customFormat="1">
      <c r="A136" s="1029"/>
      <c r="B136" s="832" t="s">
        <v>10</v>
      </c>
      <c r="C136" s="810">
        <f t="shared" ref="C136:D138" si="4">C137</f>
        <v>971648773</v>
      </c>
      <c r="D136" s="803">
        <f t="shared" si="4"/>
        <v>-136380</v>
      </c>
      <c r="E136" s="857" t="s">
        <v>7</v>
      </c>
      <c r="F136" s="810">
        <f>F137</f>
        <v>28151</v>
      </c>
      <c r="G136" s="804"/>
      <c r="H136" s="89"/>
    </row>
    <row r="137" spans="1:8" s="76" customFormat="1" ht="25.5">
      <c r="A137" s="1029"/>
      <c r="B137" s="833" t="s">
        <v>11</v>
      </c>
      <c r="C137" s="810">
        <f t="shared" si="4"/>
        <v>971648773</v>
      </c>
      <c r="D137" s="803">
        <f t="shared" si="4"/>
        <v>-136380</v>
      </c>
      <c r="E137" s="835" t="s">
        <v>8</v>
      </c>
      <c r="F137" s="810">
        <f>F138</f>
        <v>28151</v>
      </c>
      <c r="G137" s="804"/>
      <c r="H137" s="89"/>
    </row>
    <row r="138" spans="1:8" s="75" customFormat="1">
      <c r="A138" s="1030"/>
      <c r="B138" s="831" t="s">
        <v>1</v>
      </c>
      <c r="C138" s="806">
        <f t="shared" si="4"/>
        <v>971648773</v>
      </c>
      <c r="D138" s="807">
        <f t="shared" si="4"/>
        <v>-136380</v>
      </c>
      <c r="E138" s="858" t="s">
        <v>9</v>
      </c>
      <c r="F138" s="810">
        <f>F139</f>
        <v>28151</v>
      </c>
      <c r="G138" s="804"/>
      <c r="H138" s="89"/>
    </row>
    <row r="139" spans="1:8" s="72" customFormat="1" ht="25.5">
      <c r="A139" s="446"/>
      <c r="B139" s="834" t="s">
        <v>2</v>
      </c>
      <c r="C139" s="810">
        <f>C148+C152+C140</f>
        <v>971648773</v>
      </c>
      <c r="D139" s="803">
        <f>D148+D152+D140</f>
        <v>-136380</v>
      </c>
      <c r="E139" s="859" t="s">
        <v>50</v>
      </c>
      <c r="F139" s="810">
        <f>F140</f>
        <v>28151</v>
      </c>
      <c r="G139" s="804"/>
      <c r="H139" s="89"/>
    </row>
    <row r="140" spans="1:8" s="72" customFormat="1" ht="38.25">
      <c r="A140" s="446"/>
      <c r="B140" s="835" t="s">
        <v>16</v>
      </c>
      <c r="C140" s="810">
        <f>C154+C141</f>
        <v>971648773</v>
      </c>
      <c r="D140" s="803">
        <f>D154+D141</f>
        <v>-136380</v>
      </c>
      <c r="E140" s="860" t="s">
        <v>89</v>
      </c>
      <c r="F140" s="810">
        <v>28151</v>
      </c>
      <c r="G140" s="804"/>
      <c r="H140" s="89"/>
    </row>
    <row r="141" spans="1:8" s="76" customFormat="1">
      <c r="A141" s="177"/>
      <c r="B141" s="858" t="s">
        <v>17</v>
      </c>
      <c r="C141" s="810">
        <v>971648773</v>
      </c>
      <c r="D141" s="815">
        <v>-136380</v>
      </c>
      <c r="E141" s="861" t="s">
        <v>10</v>
      </c>
      <c r="F141" s="810">
        <f>F142</f>
        <v>6614101</v>
      </c>
      <c r="G141" s="862">
        <f>G142</f>
        <v>136380</v>
      </c>
      <c r="H141" s="89"/>
    </row>
    <row r="142" spans="1:8" s="76" customFormat="1" ht="25.5">
      <c r="A142" s="1029"/>
      <c r="B142" s="872"/>
      <c r="C142" s="873"/>
      <c r="D142" s="874"/>
      <c r="E142" s="864" t="s">
        <v>11</v>
      </c>
      <c r="F142" s="810">
        <v>6614101</v>
      </c>
      <c r="G142" s="804">
        <v>136380</v>
      </c>
      <c r="H142" s="602"/>
    </row>
    <row r="143" spans="1:8" s="76" customFormat="1">
      <c r="A143" s="1029"/>
      <c r="B143" s="872"/>
      <c r="C143" s="873"/>
      <c r="D143" s="874"/>
      <c r="E143" s="855" t="s">
        <v>1</v>
      </c>
      <c r="F143" s="806">
        <f>F144</f>
        <v>6642252</v>
      </c>
      <c r="G143" s="856">
        <f>G144</f>
        <v>136380</v>
      </c>
      <c r="H143" s="602"/>
    </row>
    <row r="144" spans="1:8" s="76" customFormat="1">
      <c r="A144" s="1029"/>
      <c r="B144" s="872"/>
      <c r="C144" s="873"/>
      <c r="D144" s="874"/>
      <c r="E144" s="861" t="s">
        <v>2</v>
      </c>
      <c r="F144" s="810">
        <f>F145+F149+F152</f>
        <v>6642252</v>
      </c>
      <c r="G144" s="862">
        <f>G145</f>
        <v>136380</v>
      </c>
      <c r="H144" s="602"/>
    </row>
    <row r="145" spans="1:8" s="76" customFormat="1">
      <c r="A145" s="1029"/>
      <c r="B145" s="872"/>
      <c r="C145" s="873"/>
      <c r="D145" s="874"/>
      <c r="E145" s="866" t="s">
        <v>12</v>
      </c>
      <c r="F145" s="810">
        <f>F146+F148</f>
        <v>1997368</v>
      </c>
      <c r="G145" s="862">
        <f>G146+G148</f>
        <v>136380</v>
      </c>
      <c r="H145" s="602"/>
    </row>
    <row r="146" spans="1:8" s="76" customFormat="1">
      <c r="A146" s="1029"/>
      <c r="B146" s="872"/>
      <c r="C146" s="873"/>
      <c r="D146" s="874"/>
      <c r="E146" s="858" t="s">
        <v>13</v>
      </c>
      <c r="F146" s="810">
        <v>1036139</v>
      </c>
      <c r="G146" s="804">
        <v>111404</v>
      </c>
      <c r="H146" s="89"/>
    </row>
    <row r="147" spans="1:8" s="76" customFormat="1">
      <c r="A147" s="1029"/>
      <c r="B147" s="872"/>
      <c r="C147" s="873"/>
      <c r="D147" s="874"/>
      <c r="E147" s="859" t="s">
        <v>32</v>
      </c>
      <c r="F147" s="810">
        <v>838369</v>
      </c>
      <c r="G147" s="804">
        <v>90139</v>
      </c>
      <c r="H147" s="89"/>
    </row>
    <row r="148" spans="1:8" s="76" customFormat="1">
      <c r="A148" s="1029"/>
      <c r="B148" s="872"/>
      <c r="C148" s="873"/>
      <c r="D148" s="874"/>
      <c r="E148" s="858" t="s">
        <v>15</v>
      </c>
      <c r="F148" s="810">
        <v>961229</v>
      </c>
      <c r="G148" s="804">
        <v>24976</v>
      </c>
      <c r="H148" s="89"/>
    </row>
    <row r="149" spans="1:8" s="76" customFormat="1">
      <c r="A149" s="1029"/>
      <c r="B149" s="872"/>
      <c r="C149" s="873"/>
      <c r="D149" s="874"/>
      <c r="E149" s="866" t="s">
        <v>16</v>
      </c>
      <c r="F149" s="810">
        <f>F150+F151</f>
        <v>4107972</v>
      </c>
      <c r="G149" s="862"/>
      <c r="H149" s="89"/>
    </row>
    <row r="150" spans="1:8" s="76" customFormat="1">
      <c r="A150" s="1029"/>
      <c r="B150" s="872"/>
      <c r="C150" s="873"/>
      <c r="D150" s="874"/>
      <c r="E150" s="858" t="s">
        <v>17</v>
      </c>
      <c r="F150" s="868">
        <v>3666852</v>
      </c>
      <c r="G150" s="804"/>
      <c r="H150" s="89"/>
    </row>
    <row r="151" spans="1:8" s="76" customFormat="1">
      <c r="A151" s="1029"/>
      <c r="B151" s="872"/>
      <c r="C151" s="873"/>
      <c r="D151" s="874"/>
      <c r="E151" s="858" t="s">
        <v>75</v>
      </c>
      <c r="F151" s="868">
        <v>441120</v>
      </c>
      <c r="G151" s="804"/>
      <c r="H151" s="89"/>
    </row>
    <row r="152" spans="1:8" s="76" customFormat="1">
      <c r="A152" s="1029"/>
      <c r="B152" s="872"/>
      <c r="C152" s="873"/>
      <c r="D152" s="874"/>
      <c r="E152" s="866" t="s">
        <v>19</v>
      </c>
      <c r="F152" s="810">
        <f>F153</f>
        <v>536912</v>
      </c>
      <c r="G152" s="862"/>
      <c r="H152" s="89"/>
    </row>
    <row r="153" spans="1:8" s="76" customFormat="1" ht="25.5">
      <c r="A153" s="1029"/>
      <c r="B153" s="872"/>
      <c r="C153" s="873"/>
      <c r="D153" s="874"/>
      <c r="E153" s="869" t="s">
        <v>44</v>
      </c>
      <c r="F153" s="810">
        <f>F154</f>
        <v>536912</v>
      </c>
      <c r="G153" s="862"/>
      <c r="H153" s="89"/>
    </row>
    <row r="154" spans="1:8" s="76" customFormat="1" ht="64.5" thickBot="1">
      <c r="A154" s="1029"/>
      <c r="B154" s="872"/>
      <c r="C154" s="873"/>
      <c r="D154" s="874"/>
      <c r="E154" s="878" t="s">
        <v>57</v>
      </c>
      <c r="F154" s="879">
        <v>536912</v>
      </c>
      <c r="G154" s="880"/>
      <c r="H154" s="89"/>
    </row>
    <row r="155" spans="1:8" s="76" customFormat="1" ht="66.75" customHeight="1" thickBot="1">
      <c r="A155" s="1029"/>
      <c r="B155" s="1382" t="s">
        <v>424</v>
      </c>
      <c r="C155" s="1383"/>
      <c r="D155" s="1383"/>
      <c r="E155" s="1383"/>
      <c r="F155" s="1383"/>
      <c r="G155" s="1384"/>
      <c r="H155" s="89"/>
    </row>
    <row r="156" spans="1:8" s="76" customFormat="1">
      <c r="A156" s="1029"/>
      <c r="B156" s="194"/>
      <c r="C156" s="591"/>
      <c r="D156" s="591"/>
      <c r="E156" s="194"/>
      <c r="F156" s="591"/>
      <c r="G156" s="591"/>
      <c r="H156" s="89"/>
    </row>
    <row r="157" spans="1:8" s="76" customFormat="1">
      <c r="E157" s="194"/>
      <c r="F157" s="591"/>
      <c r="G157" s="591"/>
      <c r="H157" s="89"/>
    </row>
    <row r="158" spans="1:8" s="76" customFormat="1">
      <c r="E158" s="194"/>
      <c r="F158" s="591"/>
      <c r="G158" s="591"/>
      <c r="H158" s="89"/>
    </row>
    <row r="159" spans="1:8" s="76" customFormat="1">
      <c r="E159" s="37"/>
      <c r="F159" s="37"/>
      <c r="G159" s="37"/>
      <c r="H159" s="89"/>
    </row>
    <row r="160" spans="1:8" s="76" customFormat="1">
      <c r="E160" s="37"/>
      <c r="F160" s="37"/>
      <c r="G160" s="37"/>
      <c r="H160" s="89"/>
    </row>
    <row r="161" spans="1:11" s="76" customFormat="1">
      <c r="E161" s="37"/>
      <c r="F161" s="37"/>
      <c r="G161" s="37"/>
      <c r="H161" s="89"/>
    </row>
    <row r="162" spans="1:11" s="76" customFormat="1" ht="45.75" customHeight="1">
      <c r="E162" s="37"/>
      <c r="F162" s="37"/>
      <c r="G162" s="37"/>
      <c r="H162" s="89"/>
    </row>
    <row r="163" spans="1:11" s="76" customFormat="1">
      <c r="E163" s="37"/>
      <c r="F163" s="37"/>
      <c r="G163" s="37"/>
      <c r="H163" s="37"/>
      <c r="I163" s="37"/>
      <c r="J163" s="37"/>
      <c r="K163" s="89"/>
    </row>
    <row r="164" spans="1:11" s="76" customFormat="1">
      <c r="F164" s="37"/>
      <c r="G164" s="37"/>
      <c r="H164" s="37"/>
      <c r="I164" s="37"/>
      <c r="J164" s="37"/>
      <c r="K164" s="89"/>
    </row>
    <row r="165" spans="1:11" s="76" customFormat="1">
      <c r="E165" s="37"/>
      <c r="F165" s="37"/>
      <c r="G165" s="37"/>
      <c r="H165" s="37"/>
      <c r="I165" s="37"/>
      <c r="J165" s="37"/>
      <c r="K165" s="89"/>
    </row>
    <row r="166" spans="1:11" s="76" customFormat="1">
      <c r="E166" s="37"/>
      <c r="F166" s="39"/>
      <c r="G166" s="37"/>
      <c r="H166" s="89"/>
    </row>
    <row r="167" spans="1:11" s="76" customFormat="1">
      <c r="E167" s="37"/>
      <c r="F167" s="39"/>
      <c r="G167" s="37"/>
      <c r="H167" s="89"/>
    </row>
    <row r="168" spans="1:11" s="76" customFormat="1">
      <c r="E168" s="37"/>
      <c r="F168" s="39"/>
      <c r="G168" s="37"/>
      <c r="H168" s="89"/>
    </row>
    <row r="169" spans="1:11" s="76" customFormat="1">
      <c r="E169" s="37"/>
      <c r="F169" s="187"/>
      <c r="G169" s="37"/>
      <c r="H169" s="89"/>
    </row>
    <row r="170" spans="1:11" s="76" customFormat="1">
      <c r="E170" s="37"/>
      <c r="F170" s="187"/>
      <c r="G170" s="37"/>
      <c r="H170" s="89"/>
    </row>
    <row r="171" spans="1:11" s="76" customFormat="1">
      <c r="E171" s="37"/>
      <c r="F171" s="187"/>
      <c r="G171" s="37"/>
      <c r="H171" s="89"/>
    </row>
    <row r="172" spans="1:11" s="76" customFormat="1">
      <c r="E172" s="37"/>
      <c r="F172" s="187"/>
      <c r="G172" s="37"/>
      <c r="H172" s="89"/>
    </row>
    <row r="173" spans="1:11" s="76" customFormat="1">
      <c r="E173" s="37"/>
      <c r="F173" s="39"/>
      <c r="G173" s="37"/>
      <c r="H173" s="89"/>
    </row>
    <row r="174" spans="1:11" s="76" customFormat="1" ht="48" customHeight="1">
      <c r="E174" s="37"/>
      <c r="F174" s="39"/>
      <c r="G174" s="37"/>
      <c r="H174" s="89"/>
    </row>
    <row r="175" spans="1:11" s="72" customFormat="1">
      <c r="A175" s="80"/>
      <c r="B175" s="77"/>
      <c r="C175" s="78"/>
      <c r="D175" s="78"/>
      <c r="E175" s="231"/>
      <c r="F175" s="82"/>
      <c r="G175" s="82"/>
      <c r="H175" s="89"/>
    </row>
    <row r="176" spans="1:11" s="72" customFormat="1">
      <c r="A176" s="80"/>
      <c r="B176" s="77"/>
      <c r="C176" s="78"/>
      <c r="D176" s="78"/>
      <c r="E176" s="231"/>
      <c r="F176" s="82"/>
      <c r="G176" s="82"/>
      <c r="H176" s="89"/>
    </row>
    <row r="177" spans="1:8" s="72" customFormat="1">
      <c r="A177" s="80"/>
      <c r="B177" s="77"/>
      <c r="C177" s="78"/>
      <c r="D177" s="78"/>
      <c r="E177" s="231"/>
      <c r="F177" s="82"/>
      <c r="G177" s="82"/>
      <c r="H177" s="89"/>
    </row>
    <row r="178" spans="1:8" s="72" customFormat="1">
      <c r="A178" s="80"/>
      <c r="B178" s="77"/>
      <c r="C178" s="78"/>
      <c r="D178" s="78"/>
      <c r="E178" s="230"/>
      <c r="F178" s="82"/>
      <c r="G178" s="82"/>
      <c r="H178" s="89"/>
    </row>
    <row r="179" spans="1:8" s="72" customFormat="1">
      <c r="A179" s="80"/>
      <c r="B179" s="77"/>
      <c r="C179" s="78"/>
      <c r="D179" s="78"/>
      <c r="E179" s="230"/>
      <c r="F179" s="82"/>
      <c r="G179" s="82"/>
      <c r="H179" s="89"/>
    </row>
    <row r="180" spans="1:8" s="72" customFormat="1">
      <c r="A180" s="80"/>
      <c r="B180" s="77"/>
      <c r="C180" s="78"/>
      <c r="D180" s="78"/>
      <c r="E180" s="230"/>
      <c r="F180" s="82"/>
      <c r="G180" s="82"/>
      <c r="H180" s="89"/>
    </row>
    <row r="181" spans="1:8" s="72" customFormat="1">
      <c r="A181" s="80"/>
      <c r="B181" s="77"/>
      <c r="C181" s="78"/>
      <c r="D181" s="78"/>
      <c r="E181" s="231"/>
      <c r="F181" s="82"/>
      <c r="G181" s="82"/>
      <c r="H181" s="89"/>
    </row>
    <row r="182" spans="1:8" s="72" customFormat="1">
      <c r="A182" s="80"/>
      <c r="B182" s="77"/>
      <c r="C182" s="78"/>
      <c r="D182" s="78"/>
      <c r="E182" s="231"/>
      <c r="F182" s="82"/>
      <c r="G182" s="82"/>
      <c r="H182" s="89"/>
    </row>
    <row r="183" spans="1:8" s="72" customFormat="1">
      <c r="A183" s="80"/>
      <c r="B183" s="77"/>
      <c r="C183" s="78"/>
      <c r="D183" s="78"/>
      <c r="E183" s="232"/>
      <c r="F183" s="82"/>
      <c r="G183" s="82"/>
      <c r="H183" s="89"/>
    </row>
    <row r="184" spans="1:8" s="72" customFormat="1">
      <c r="A184" s="80"/>
      <c r="B184" s="77"/>
      <c r="C184" s="78"/>
      <c r="D184" s="78"/>
      <c r="E184" s="233"/>
      <c r="F184" s="82"/>
      <c r="G184" s="82"/>
      <c r="H184" s="89"/>
    </row>
    <row r="185" spans="1:8" s="72" customFormat="1">
      <c r="A185" s="80"/>
      <c r="B185" s="77"/>
      <c r="C185" s="78"/>
      <c r="D185" s="78"/>
      <c r="E185" s="234"/>
      <c r="F185" s="82"/>
      <c r="G185" s="82"/>
      <c r="H185" s="89"/>
    </row>
    <row r="186" spans="1:8" s="72" customFormat="1">
      <c r="A186" s="80"/>
      <c r="B186" s="77"/>
      <c r="C186" s="78" t="s">
        <v>0</v>
      </c>
      <c r="D186" s="78"/>
      <c r="E186" s="235"/>
      <c r="F186" s="82"/>
      <c r="G186" s="82"/>
      <c r="H186" s="89"/>
    </row>
    <row r="187" spans="1:8" s="72" customFormat="1">
      <c r="A187" s="80"/>
      <c r="B187" s="77"/>
      <c r="C187" s="78"/>
      <c r="D187" s="78"/>
      <c r="E187" s="235"/>
      <c r="F187" s="82"/>
      <c r="G187" s="82"/>
      <c r="H187" s="89"/>
    </row>
    <row r="188" spans="1:8" s="72" customFormat="1">
      <c r="A188" s="80"/>
      <c r="B188" s="77"/>
      <c r="C188" s="78"/>
      <c r="D188" s="78"/>
      <c r="E188" s="235"/>
      <c r="F188" s="82"/>
      <c r="G188" s="82"/>
      <c r="H188" s="89"/>
    </row>
  </sheetData>
  <mergeCells count="9">
    <mergeCell ref="B17:C17"/>
    <mergeCell ref="B78:C78"/>
    <mergeCell ref="B74:G74"/>
    <mergeCell ref="B155:G155"/>
    <mergeCell ref="H1:H2"/>
    <mergeCell ref="D1:D2"/>
    <mergeCell ref="G1:G2"/>
    <mergeCell ref="C1:C2"/>
    <mergeCell ref="F1:F2"/>
  </mergeCells>
  <pageMargins left="0.19685039370078741" right="0.15748031496062992" top="0.43307086614173229" bottom="0.55118110236220474" header="0.19685039370078741" footer="0.31496062992125984"/>
  <pageSetup paperSize="9" scale="79" firstPageNumber="39" fitToHeight="0" orientation="landscape" useFirstPageNumber="1" r:id="rId1"/>
  <headerFooter alignWithMargins="0">
    <oddHeader>&amp;C&amp;"Times New Roman,Regular"&amp;P</oddHeader>
    <oddFooter>&amp;L&amp;"Times New Roman,Regular"&amp;F; Par priekšlikumiem likumprojekta „Par valsts budžetu 2015.gadam” un likumprojekta „Par vidēja termiņa budžeta ietvaru 2015., 2016. un 2017.gadam” izskatīšanai Saeimā otrajā lasījumā</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11"/>
  <sheetViews>
    <sheetView view="pageLayout" zoomScaleNormal="70" workbookViewId="0">
      <selection activeCell="E43" sqref="E43:E44"/>
    </sheetView>
  </sheetViews>
  <sheetFormatPr defaultColWidth="9.140625" defaultRowHeight="12.75"/>
  <cols>
    <col min="1" max="1" width="6.85546875" style="48" customWidth="1"/>
    <col min="2" max="2" width="52.28515625" style="19" customWidth="1"/>
    <col min="3" max="4" width="13.140625" style="20" customWidth="1"/>
    <col min="5" max="5" width="51.42578125" style="8" customWidth="1"/>
    <col min="6" max="6" width="13.5703125" style="8" customWidth="1"/>
    <col min="7" max="7" width="13.42578125" style="8" customWidth="1"/>
    <col min="8" max="8" width="19.85546875" style="183" customWidth="1"/>
    <col min="9" max="16384" width="9.140625" style="46"/>
  </cols>
  <sheetData>
    <row r="1" spans="1:11" ht="13.15" customHeight="1">
      <c r="A1" s="207"/>
      <c r="B1" s="66"/>
      <c r="C1" s="1375" t="s">
        <v>74</v>
      </c>
      <c r="D1" s="1375" t="s">
        <v>30</v>
      </c>
      <c r="E1" s="66"/>
      <c r="F1" s="1375" t="s">
        <v>74</v>
      </c>
      <c r="G1" s="1375" t="s">
        <v>30</v>
      </c>
      <c r="H1" s="1388" t="s">
        <v>38</v>
      </c>
    </row>
    <row r="2" spans="1:11" ht="13.5" thickBot="1">
      <c r="A2" s="207"/>
      <c r="B2" s="67"/>
      <c r="C2" s="1376"/>
      <c r="D2" s="1376"/>
      <c r="E2" s="67"/>
      <c r="F2" s="1376"/>
      <c r="G2" s="1376"/>
      <c r="H2" s="1389"/>
    </row>
    <row r="3" spans="1:11" ht="13.5">
      <c r="A3" s="208"/>
      <c r="B3" s="64"/>
      <c r="C3" s="64"/>
      <c r="D3" s="64"/>
      <c r="E3" s="65"/>
      <c r="F3" s="65"/>
      <c r="G3" s="65"/>
    </row>
    <row r="4" spans="1:11" ht="13.5">
      <c r="A4" s="208"/>
      <c r="B4" s="133" t="s">
        <v>51</v>
      </c>
      <c r="C4" s="65"/>
      <c r="D4" s="65"/>
      <c r="E4" s="65"/>
      <c r="F4" s="65"/>
      <c r="G4" s="65"/>
    </row>
    <row r="5" spans="1:11" s="7" customFormat="1">
      <c r="A5" s="70"/>
      <c r="B5" s="22" t="s">
        <v>41</v>
      </c>
      <c r="C5" s="20"/>
      <c r="D5" s="35"/>
      <c r="E5" s="68"/>
      <c r="F5" s="9"/>
      <c r="G5" s="9"/>
      <c r="H5" s="206"/>
    </row>
    <row r="6" spans="1:11" s="7" customFormat="1">
      <c r="A6" s="89"/>
      <c r="B6" s="6" t="s">
        <v>42</v>
      </c>
      <c r="C6" s="95"/>
      <c r="D6" s="97"/>
      <c r="E6" s="6"/>
      <c r="F6" s="95"/>
      <c r="G6" s="97"/>
      <c r="H6" s="215"/>
    </row>
    <row r="7" spans="1:11" s="7" customFormat="1">
      <c r="A7" s="89"/>
      <c r="B7" s="182" t="s">
        <v>78</v>
      </c>
      <c r="C7" s="455">
        <v>-217960980</v>
      </c>
      <c r="D7" s="97">
        <f>D15+D19-G15-G19</f>
        <v>-125979</v>
      </c>
      <c r="E7" s="182"/>
      <c r="F7" s="455"/>
      <c r="G7" s="97"/>
      <c r="H7" s="215"/>
    </row>
    <row r="8" spans="1:11" s="7" customFormat="1">
      <c r="A8" s="89"/>
      <c r="B8" s="182" t="s">
        <v>253</v>
      </c>
      <c r="C8" s="455">
        <v>-270786819</v>
      </c>
      <c r="D8" s="97">
        <f t="shared" ref="D8:D9" si="0">D16+D20-G16-G20</f>
        <v>-117929</v>
      </c>
      <c r="E8" s="182"/>
      <c r="F8" s="455"/>
      <c r="G8" s="97"/>
      <c r="H8" s="215"/>
    </row>
    <row r="9" spans="1:11" s="7" customFormat="1">
      <c r="A9" s="1273"/>
      <c r="B9" s="182" t="s">
        <v>375</v>
      </c>
      <c r="C9" s="455">
        <v>-171873109</v>
      </c>
      <c r="D9" s="97">
        <f t="shared" si="0"/>
        <v>90600</v>
      </c>
      <c r="E9" s="182"/>
      <c r="F9" s="455"/>
      <c r="G9" s="97"/>
      <c r="H9" s="215"/>
    </row>
    <row r="10" spans="1:11" s="7" customFormat="1" ht="25.5">
      <c r="A10" s="89"/>
      <c r="B10" s="23" t="s">
        <v>37</v>
      </c>
      <c r="C10" s="457"/>
      <c r="D10" s="97"/>
      <c r="E10" s="23" t="s">
        <v>487</v>
      </c>
      <c r="F10" s="457"/>
      <c r="G10" s="97"/>
      <c r="H10" s="215"/>
    </row>
    <row r="11" spans="1:11" s="7" customFormat="1">
      <c r="A11" s="89"/>
      <c r="B11" s="182" t="s">
        <v>78</v>
      </c>
      <c r="C11" s="458">
        <v>35000000</v>
      </c>
      <c r="D11" s="97">
        <f>D237</f>
        <v>-250000</v>
      </c>
      <c r="E11" s="182" t="s">
        <v>78</v>
      </c>
      <c r="F11" s="458"/>
      <c r="G11" s="97">
        <f>G238</f>
        <v>250000</v>
      </c>
      <c r="H11" s="215"/>
    </row>
    <row r="12" spans="1:11" s="7" customFormat="1">
      <c r="A12" s="89"/>
      <c r="B12" s="182" t="s">
        <v>253</v>
      </c>
      <c r="C12" s="458">
        <v>35000000</v>
      </c>
      <c r="D12" s="97">
        <f>D259</f>
        <v>-250000</v>
      </c>
      <c r="E12" s="182" t="s">
        <v>253</v>
      </c>
      <c r="F12" s="458"/>
      <c r="G12" s="97">
        <f>G259</f>
        <v>250000</v>
      </c>
      <c r="H12" s="215"/>
    </row>
    <row r="13" spans="1:11" s="7" customFormat="1">
      <c r="A13" s="89"/>
      <c r="B13" s="182" t="s">
        <v>375</v>
      </c>
      <c r="C13" s="458">
        <v>35000000</v>
      </c>
      <c r="D13" s="97">
        <f>D281</f>
        <v>-250000</v>
      </c>
      <c r="E13" s="182" t="s">
        <v>375</v>
      </c>
      <c r="F13" s="458"/>
      <c r="G13" s="97">
        <f>G282</f>
        <v>250000</v>
      </c>
      <c r="H13" s="215"/>
    </row>
    <row r="14" spans="1:11" s="62" customFormat="1" ht="25.5">
      <c r="A14" s="10"/>
      <c r="B14" s="189" t="s">
        <v>251</v>
      </c>
      <c r="C14" s="71"/>
      <c r="D14" s="453"/>
      <c r="E14" s="189" t="s">
        <v>520</v>
      </c>
      <c r="F14" s="71"/>
      <c r="G14" s="71"/>
      <c r="H14" s="189"/>
      <c r="I14" s="71"/>
      <c r="J14" s="453"/>
      <c r="K14" s="250"/>
    </row>
    <row r="15" spans="1:11" s="62" customFormat="1">
      <c r="A15" s="10"/>
      <c r="B15" s="182" t="s">
        <v>78</v>
      </c>
      <c r="C15" s="458"/>
      <c r="D15" s="71">
        <f>D143</f>
        <v>31150</v>
      </c>
      <c r="E15" s="182" t="s">
        <v>78</v>
      </c>
      <c r="F15" s="458"/>
      <c r="G15" s="71">
        <f>G147</f>
        <v>31125</v>
      </c>
      <c r="H15" s="182"/>
      <c r="I15" s="458"/>
      <c r="J15" s="71"/>
      <c r="K15" s="250"/>
    </row>
    <row r="16" spans="1:11" s="62" customFormat="1">
      <c r="A16" s="10"/>
      <c r="B16" s="182" t="s">
        <v>253</v>
      </c>
      <c r="C16" s="458"/>
      <c r="D16" s="71">
        <f>D165</f>
        <v>61410</v>
      </c>
      <c r="E16" s="182" t="s">
        <v>253</v>
      </c>
      <c r="F16" s="458"/>
      <c r="G16" s="71">
        <f>G169</f>
        <v>53335</v>
      </c>
      <c r="H16" s="182"/>
      <c r="I16" s="458"/>
      <c r="J16" s="71"/>
      <c r="K16" s="250"/>
    </row>
    <row r="17" spans="1:11" s="62" customFormat="1">
      <c r="A17" s="10"/>
      <c r="B17" s="182" t="s">
        <v>375</v>
      </c>
      <c r="C17" s="71"/>
      <c r="D17" s="71">
        <f>D187</f>
        <v>77430</v>
      </c>
      <c r="E17" s="182" t="s">
        <v>375</v>
      </c>
      <c r="F17" s="71"/>
      <c r="G17" s="71">
        <f>G191</f>
        <v>74257</v>
      </c>
      <c r="H17" s="182"/>
      <c r="I17" s="71"/>
      <c r="J17" s="71"/>
      <c r="K17" s="250"/>
    </row>
    <row r="18" spans="1:11" s="7" customFormat="1" ht="25.5">
      <c r="A18" s="89"/>
      <c r="B18" s="777" t="s">
        <v>491</v>
      </c>
      <c r="C18" s="459"/>
      <c r="D18" s="188"/>
      <c r="E18" s="777" t="s">
        <v>497</v>
      </c>
      <c r="F18" s="459"/>
      <c r="G18" s="188"/>
      <c r="H18" s="777"/>
      <c r="I18" s="459"/>
      <c r="J18" s="188"/>
      <c r="K18" s="214"/>
    </row>
    <row r="19" spans="1:11" s="7" customFormat="1">
      <c r="A19" s="89"/>
      <c r="B19" s="182" t="s">
        <v>78</v>
      </c>
      <c r="C19" s="459"/>
      <c r="D19" s="188">
        <f>D332</f>
        <v>-213431</v>
      </c>
      <c r="E19" s="182" t="s">
        <v>78</v>
      </c>
      <c r="F19" s="459"/>
      <c r="G19" s="188">
        <f>G336</f>
        <v>-87427</v>
      </c>
      <c r="H19" s="182"/>
      <c r="I19" s="459"/>
      <c r="J19" s="188"/>
      <c r="K19" s="214"/>
    </row>
    <row r="20" spans="1:11" s="7" customFormat="1">
      <c r="A20" s="89"/>
      <c r="B20" s="182" t="s">
        <v>253</v>
      </c>
      <c r="C20" s="459"/>
      <c r="D20" s="188">
        <f>D354</f>
        <v>-213431</v>
      </c>
      <c r="E20" s="182" t="s">
        <v>253</v>
      </c>
      <c r="F20" s="459"/>
      <c r="G20" s="188">
        <f>G358</f>
        <v>-87427</v>
      </c>
      <c r="H20" s="182"/>
      <c r="I20" s="459"/>
      <c r="J20" s="188"/>
      <c r="K20" s="214"/>
    </row>
    <row r="21" spans="1:11" s="7" customFormat="1">
      <c r="A21" s="89"/>
      <c r="B21" s="182" t="s">
        <v>375</v>
      </c>
      <c r="C21" s="459"/>
      <c r="D21" s="188"/>
      <c r="E21" s="182" t="s">
        <v>375</v>
      </c>
      <c r="F21" s="459"/>
      <c r="G21" s="188">
        <f>G380</f>
        <v>-87427</v>
      </c>
      <c r="H21" s="182"/>
      <c r="I21" s="459"/>
      <c r="J21" s="188"/>
      <c r="K21" s="214"/>
    </row>
    <row r="23" spans="1:11" s="278" customFormat="1">
      <c r="A23" s="70"/>
      <c r="B23" s="498" t="s">
        <v>388</v>
      </c>
      <c r="H23" s="89"/>
    </row>
    <row r="24" spans="1:11" s="278" customFormat="1" ht="13.5" thickBot="1">
      <c r="A24" s="70"/>
      <c r="H24" s="89"/>
    </row>
    <row r="25" spans="1:11" s="278" customFormat="1" ht="39">
      <c r="A25" s="276">
        <f>'18_pb'!A17+1</f>
        <v>19</v>
      </c>
      <c r="B25" s="358" t="s">
        <v>51</v>
      </c>
      <c r="C25" s="345"/>
      <c r="D25" s="482"/>
      <c r="E25" s="757" t="s">
        <v>65</v>
      </c>
      <c r="F25" s="345"/>
      <c r="G25" s="482"/>
      <c r="H25" s="277" t="s">
        <v>498</v>
      </c>
    </row>
    <row r="26" spans="1:11" s="278" customFormat="1">
      <c r="A26" s="70"/>
      <c r="B26" s="469" t="s">
        <v>22</v>
      </c>
      <c r="C26" s="461"/>
      <c r="D26" s="469"/>
      <c r="E26" s="469" t="s">
        <v>22</v>
      </c>
      <c r="F26" s="461"/>
      <c r="G26" s="469"/>
      <c r="H26" s="89"/>
    </row>
    <row r="27" spans="1:11" s="278" customFormat="1">
      <c r="A27" s="70"/>
      <c r="B27" s="1228" t="s">
        <v>389</v>
      </c>
      <c r="C27" s="462"/>
      <c r="D27" s="476"/>
      <c r="E27" s="1228" t="s">
        <v>390</v>
      </c>
      <c r="F27" s="462"/>
      <c r="G27" s="476"/>
      <c r="H27" s="89"/>
    </row>
    <row r="28" spans="1:11" s="278" customFormat="1">
      <c r="A28" s="70"/>
      <c r="B28" s="209" t="s">
        <v>4</v>
      </c>
      <c r="C28" s="362">
        <v>42398605</v>
      </c>
      <c r="D28" s="362">
        <v>-2492</v>
      </c>
      <c r="E28" s="209" t="s">
        <v>4</v>
      </c>
      <c r="F28" s="362">
        <v>1490666</v>
      </c>
      <c r="G28" s="362">
        <v>2492</v>
      </c>
      <c r="H28" s="89"/>
    </row>
    <row r="29" spans="1:11" s="278" customFormat="1" ht="15.75" customHeight="1">
      <c r="A29" s="70"/>
      <c r="B29" s="210" t="s">
        <v>5</v>
      </c>
      <c r="C29" s="363">
        <v>711436</v>
      </c>
      <c r="D29" s="363"/>
      <c r="E29" s="210" t="s">
        <v>10</v>
      </c>
      <c r="F29" s="364">
        <v>1490666</v>
      </c>
      <c r="G29" s="364">
        <v>2492</v>
      </c>
      <c r="H29" s="89"/>
    </row>
    <row r="30" spans="1:11" s="278" customFormat="1" ht="25.5">
      <c r="A30" s="70"/>
      <c r="B30" s="210" t="s">
        <v>10</v>
      </c>
      <c r="C30" s="364">
        <v>41687169</v>
      </c>
      <c r="D30" s="364">
        <v>-2492</v>
      </c>
      <c r="E30" s="212" t="s">
        <v>11</v>
      </c>
      <c r="F30" s="363">
        <v>1490666</v>
      </c>
      <c r="G30" s="363">
        <v>2492</v>
      </c>
      <c r="H30" s="89"/>
    </row>
    <row r="31" spans="1:11" s="278" customFormat="1" ht="25.5">
      <c r="A31" s="70"/>
      <c r="B31" s="212" t="s">
        <v>11</v>
      </c>
      <c r="C31" s="363">
        <v>41687169</v>
      </c>
      <c r="D31" s="363">
        <v>-2492</v>
      </c>
      <c r="E31" s="209" t="s">
        <v>1</v>
      </c>
      <c r="F31" s="364">
        <v>1490666</v>
      </c>
      <c r="G31" s="364">
        <v>2492</v>
      </c>
      <c r="H31" s="89"/>
    </row>
    <row r="32" spans="1:11" s="278" customFormat="1">
      <c r="A32" s="70"/>
      <c r="B32" s="209" t="s">
        <v>1</v>
      </c>
      <c r="C32" s="1195">
        <v>42398605</v>
      </c>
      <c r="D32" s="364">
        <v>-2492</v>
      </c>
      <c r="E32" s="210" t="s">
        <v>2</v>
      </c>
      <c r="F32" s="364">
        <v>934424</v>
      </c>
      <c r="G32" s="364">
        <v>2492</v>
      </c>
      <c r="H32" s="89"/>
    </row>
    <row r="33" spans="1:8" s="278" customFormat="1">
      <c r="A33" s="70"/>
      <c r="B33" s="210" t="s">
        <v>2</v>
      </c>
      <c r="C33" s="364">
        <v>41596387</v>
      </c>
      <c r="D33" s="364">
        <v>-2492</v>
      </c>
      <c r="E33" s="211" t="s">
        <v>12</v>
      </c>
      <c r="F33" s="364">
        <v>934424</v>
      </c>
      <c r="G33" s="364">
        <v>2492</v>
      </c>
      <c r="H33" s="89"/>
    </row>
    <row r="34" spans="1:8" s="278" customFormat="1">
      <c r="A34" s="70"/>
      <c r="B34" s="211" t="s">
        <v>12</v>
      </c>
      <c r="C34" s="364">
        <v>41596387</v>
      </c>
      <c r="D34" s="364">
        <v>-2492</v>
      </c>
      <c r="E34" s="212" t="s">
        <v>13</v>
      </c>
      <c r="F34" s="363">
        <v>156641</v>
      </c>
      <c r="G34" s="363">
        <v>2492</v>
      </c>
      <c r="H34" s="89"/>
    </row>
    <row r="35" spans="1:8" s="278" customFormat="1">
      <c r="A35" s="70"/>
      <c r="B35" s="212" t="s">
        <v>13</v>
      </c>
      <c r="C35" s="363">
        <v>31681426</v>
      </c>
      <c r="D35" s="363">
        <v>-2492</v>
      </c>
      <c r="E35" s="365" t="s">
        <v>32</v>
      </c>
      <c r="F35" s="363">
        <v>126759</v>
      </c>
      <c r="G35" s="363">
        <v>2016</v>
      </c>
      <c r="H35" s="89"/>
    </row>
    <row r="36" spans="1:8" s="278" customFormat="1">
      <c r="A36" s="70"/>
      <c r="B36" s="365" t="s">
        <v>32</v>
      </c>
      <c r="C36" s="363">
        <v>24472066</v>
      </c>
      <c r="D36" s="363">
        <v>-2016</v>
      </c>
      <c r="E36" s="212" t="s">
        <v>15</v>
      </c>
      <c r="F36" s="363">
        <v>777783</v>
      </c>
      <c r="G36" s="363"/>
      <c r="H36" s="89"/>
    </row>
    <row r="37" spans="1:8" s="278" customFormat="1">
      <c r="A37" s="70"/>
      <c r="B37" s="212" t="s">
        <v>15</v>
      </c>
      <c r="C37" s="363">
        <v>9914961</v>
      </c>
      <c r="D37" s="363"/>
      <c r="E37" s="210" t="s">
        <v>3</v>
      </c>
      <c r="F37" s="364">
        <v>556242</v>
      </c>
      <c r="G37" s="364"/>
      <c r="H37" s="89"/>
    </row>
    <row r="38" spans="1:8" s="278" customFormat="1">
      <c r="A38" s="70"/>
      <c r="B38" s="210" t="s">
        <v>3</v>
      </c>
      <c r="C38" s="364">
        <v>802218</v>
      </c>
      <c r="D38" s="364"/>
      <c r="E38" s="211" t="s">
        <v>20</v>
      </c>
      <c r="F38" s="363">
        <v>556242</v>
      </c>
      <c r="G38" s="363"/>
      <c r="H38" s="89"/>
    </row>
    <row r="39" spans="1:8" s="278" customFormat="1" ht="13.5" thickBot="1">
      <c r="A39" s="70"/>
      <c r="B39" s="211" t="s">
        <v>20</v>
      </c>
      <c r="C39" s="363">
        <v>802218</v>
      </c>
      <c r="D39" s="363"/>
      <c r="E39" s="211"/>
      <c r="F39" s="363"/>
      <c r="G39" s="363"/>
      <c r="H39" s="89"/>
    </row>
    <row r="40" spans="1:8" s="278" customFormat="1" ht="26.25" customHeight="1" thickBot="1">
      <c r="A40" s="70"/>
      <c r="B40" s="1435" t="s">
        <v>517</v>
      </c>
      <c r="C40" s="1436"/>
      <c r="D40" s="1436"/>
      <c r="E40" s="1436"/>
      <c r="F40" s="1436"/>
      <c r="G40" s="1437"/>
      <c r="H40" s="89"/>
    </row>
    <row r="41" spans="1:8" s="278" customFormat="1">
      <c r="A41" s="70"/>
      <c r="H41" s="89"/>
    </row>
    <row r="42" spans="1:8" s="278" customFormat="1">
      <c r="A42" s="70"/>
      <c r="B42" s="498" t="s">
        <v>373</v>
      </c>
      <c r="H42" s="89"/>
    </row>
    <row r="43" spans="1:8" s="278" customFormat="1" ht="13.5" thickBot="1">
      <c r="A43" s="70"/>
      <c r="H43" s="89"/>
    </row>
    <row r="44" spans="1:8" s="278" customFormat="1" ht="39.75" customHeight="1">
      <c r="A44" s="70">
        <f>A25</f>
        <v>19</v>
      </c>
      <c r="B44" s="358" t="s">
        <v>51</v>
      </c>
      <c r="C44" s="345"/>
      <c r="D44" s="482"/>
      <c r="E44" s="358" t="s">
        <v>65</v>
      </c>
      <c r="F44" s="345"/>
      <c r="G44" s="482"/>
      <c r="H44" s="277" t="s">
        <v>498</v>
      </c>
    </row>
    <row r="45" spans="1:8" s="278" customFormat="1">
      <c r="A45" s="70"/>
      <c r="B45" s="469" t="s">
        <v>67</v>
      </c>
      <c r="C45" s="461"/>
      <c r="D45" s="469"/>
      <c r="E45" s="469" t="s">
        <v>67</v>
      </c>
      <c r="F45" s="461"/>
      <c r="G45" s="469"/>
      <c r="H45" s="89"/>
    </row>
    <row r="46" spans="1:8" s="278" customFormat="1">
      <c r="A46" s="89"/>
      <c r="B46" s="758" t="s">
        <v>248</v>
      </c>
      <c r="C46" s="759"/>
      <c r="D46" s="760"/>
      <c r="E46" s="758" t="s">
        <v>248</v>
      </c>
      <c r="F46" s="759"/>
      <c r="G46" s="760"/>
      <c r="H46" s="89"/>
    </row>
    <row r="47" spans="1:8" s="278" customFormat="1">
      <c r="A47" s="89"/>
      <c r="B47" s="470" t="s">
        <v>73</v>
      </c>
      <c r="C47" s="759"/>
      <c r="D47" s="760"/>
      <c r="E47" s="470" t="s">
        <v>73</v>
      </c>
      <c r="F47" s="759"/>
      <c r="G47" s="760"/>
      <c r="H47" s="89"/>
    </row>
    <row r="48" spans="1:8" s="278" customFormat="1">
      <c r="A48" s="89"/>
      <c r="B48" s="209" t="s">
        <v>4</v>
      </c>
      <c r="C48" s="362">
        <v>177296337</v>
      </c>
      <c r="D48" s="362">
        <v>-2492</v>
      </c>
      <c r="E48" s="209" t="s">
        <v>4</v>
      </c>
      <c r="F48" s="362">
        <v>279164443</v>
      </c>
      <c r="G48" s="362">
        <v>2492</v>
      </c>
      <c r="H48" s="89"/>
    </row>
    <row r="49" spans="1:8" s="278" customFormat="1" ht="25.5">
      <c r="A49" s="89"/>
      <c r="B49" s="210" t="s">
        <v>5</v>
      </c>
      <c r="C49" s="363">
        <v>17363188</v>
      </c>
      <c r="D49" s="363"/>
      <c r="E49" s="210" t="s">
        <v>5</v>
      </c>
      <c r="F49" s="363">
        <v>6521690</v>
      </c>
      <c r="G49" s="363"/>
      <c r="H49" s="89"/>
    </row>
    <row r="50" spans="1:8" s="278" customFormat="1">
      <c r="A50" s="89"/>
      <c r="B50" s="210" t="s">
        <v>10</v>
      </c>
      <c r="C50" s="364">
        <v>159933149</v>
      </c>
      <c r="D50" s="364">
        <v>-2492</v>
      </c>
      <c r="E50" s="368" t="s">
        <v>7</v>
      </c>
      <c r="F50" s="364">
        <v>20000</v>
      </c>
      <c r="G50" s="364"/>
      <c r="H50" s="89"/>
    </row>
    <row r="51" spans="1:8" s="278" customFormat="1" ht="25.5">
      <c r="A51" s="89"/>
      <c r="B51" s="212" t="s">
        <v>11</v>
      </c>
      <c r="C51" s="363">
        <v>159933149</v>
      </c>
      <c r="D51" s="363">
        <v>-2492</v>
      </c>
      <c r="E51" s="210" t="s">
        <v>59</v>
      </c>
      <c r="F51" s="364">
        <v>20000</v>
      </c>
      <c r="G51" s="364"/>
      <c r="H51" s="89"/>
    </row>
    <row r="52" spans="1:8" s="278" customFormat="1" ht="38.25">
      <c r="A52" s="89"/>
      <c r="B52" s="209" t="s">
        <v>1</v>
      </c>
      <c r="C52" s="364">
        <v>177057140</v>
      </c>
      <c r="D52" s="364">
        <v>-2492</v>
      </c>
      <c r="E52" s="211" t="s">
        <v>60</v>
      </c>
      <c r="F52" s="363">
        <v>20000</v>
      </c>
      <c r="G52" s="363"/>
      <c r="H52" s="89"/>
    </row>
    <row r="53" spans="1:8" s="278" customFormat="1" ht="63.75">
      <c r="A53" s="89"/>
      <c r="B53" s="210" t="s">
        <v>2</v>
      </c>
      <c r="C53" s="364">
        <v>172366303</v>
      </c>
      <c r="D53" s="364">
        <v>-2492</v>
      </c>
      <c r="E53" s="212" t="s">
        <v>273</v>
      </c>
      <c r="F53" s="363">
        <v>20000</v>
      </c>
      <c r="G53" s="363"/>
      <c r="H53" s="89"/>
    </row>
    <row r="54" spans="1:8" s="278" customFormat="1">
      <c r="A54" s="89"/>
      <c r="B54" s="211" t="s">
        <v>12</v>
      </c>
      <c r="C54" s="364">
        <v>138853037</v>
      </c>
      <c r="D54" s="364">
        <v>-2492</v>
      </c>
      <c r="E54" s="210" t="s">
        <v>10</v>
      </c>
      <c r="F54" s="364">
        <v>272622753</v>
      </c>
      <c r="G54" s="364">
        <v>2492</v>
      </c>
      <c r="H54" s="89"/>
    </row>
    <row r="55" spans="1:8" s="278" customFormat="1" ht="25.5">
      <c r="A55" s="89"/>
      <c r="B55" s="212" t="s">
        <v>13</v>
      </c>
      <c r="C55" s="363">
        <v>92797551</v>
      </c>
      <c r="D55" s="363">
        <v>-2492</v>
      </c>
      <c r="E55" s="212" t="s">
        <v>11</v>
      </c>
      <c r="F55" s="363">
        <v>272622753</v>
      </c>
      <c r="G55" s="363">
        <v>2492</v>
      </c>
      <c r="H55" s="89"/>
    </row>
    <row r="56" spans="1:8" s="278" customFormat="1">
      <c r="A56" s="89"/>
      <c r="B56" s="365" t="s">
        <v>32</v>
      </c>
      <c r="C56" s="363">
        <v>72019889</v>
      </c>
      <c r="D56" s="363">
        <v>-2016</v>
      </c>
      <c r="E56" s="209" t="s">
        <v>1</v>
      </c>
      <c r="F56" s="364">
        <v>279164443</v>
      </c>
      <c r="G56" s="364">
        <v>2492</v>
      </c>
      <c r="H56" s="89"/>
    </row>
    <row r="57" spans="1:8" s="278" customFormat="1">
      <c r="A57" s="89"/>
      <c r="B57" s="212" t="s">
        <v>15</v>
      </c>
      <c r="C57" s="363">
        <v>46055486</v>
      </c>
      <c r="D57" s="363"/>
      <c r="E57" s="210" t="s">
        <v>2</v>
      </c>
      <c r="F57" s="364">
        <v>266188813</v>
      </c>
      <c r="G57" s="364">
        <v>2492</v>
      </c>
      <c r="H57" s="89"/>
    </row>
    <row r="58" spans="1:8" s="278" customFormat="1">
      <c r="A58" s="89"/>
      <c r="B58" s="212" t="s">
        <v>16</v>
      </c>
      <c r="C58" s="364">
        <v>32913186</v>
      </c>
      <c r="D58" s="364"/>
      <c r="E58" s="211" t="s">
        <v>12</v>
      </c>
      <c r="F58" s="364">
        <v>264667798</v>
      </c>
      <c r="G58" s="364">
        <v>2492</v>
      </c>
      <c r="H58" s="89"/>
    </row>
    <row r="59" spans="1:8" s="278" customFormat="1">
      <c r="A59" s="89"/>
      <c r="B59" s="365" t="s">
        <v>17</v>
      </c>
      <c r="C59" s="363">
        <v>239787</v>
      </c>
      <c r="D59" s="363"/>
      <c r="E59" s="212" t="s">
        <v>13</v>
      </c>
      <c r="F59" s="363">
        <v>178123322</v>
      </c>
      <c r="G59" s="363">
        <v>2492</v>
      </c>
      <c r="H59" s="89"/>
    </row>
    <row r="60" spans="1:8" s="278" customFormat="1">
      <c r="A60" s="89"/>
      <c r="B60" s="365" t="s">
        <v>75</v>
      </c>
      <c r="C60" s="363">
        <v>32673399</v>
      </c>
      <c r="D60" s="363"/>
      <c r="E60" s="365" t="s">
        <v>32</v>
      </c>
      <c r="F60" s="363">
        <v>134721465</v>
      </c>
      <c r="G60" s="363">
        <v>2016</v>
      </c>
      <c r="H60" s="89"/>
    </row>
    <row r="61" spans="1:8" s="278" customFormat="1" ht="25.5">
      <c r="A61" s="89"/>
      <c r="B61" s="213" t="s">
        <v>84</v>
      </c>
      <c r="C61" s="364">
        <v>600080</v>
      </c>
      <c r="D61" s="364"/>
      <c r="E61" s="212" t="s">
        <v>15</v>
      </c>
      <c r="F61" s="363">
        <v>86544476</v>
      </c>
      <c r="G61" s="363"/>
      <c r="H61" s="89"/>
    </row>
    <row r="62" spans="1:8" s="278" customFormat="1">
      <c r="A62" s="89"/>
      <c r="B62" s="366" t="s">
        <v>18</v>
      </c>
      <c r="C62" s="363">
        <v>600080</v>
      </c>
      <c r="D62" s="363"/>
      <c r="E62" s="212" t="s">
        <v>16</v>
      </c>
      <c r="F62" s="364">
        <v>1150335</v>
      </c>
      <c r="G62" s="364"/>
      <c r="H62" s="89"/>
    </row>
    <row r="63" spans="1:8" s="278" customFormat="1">
      <c r="A63" s="89"/>
      <c r="B63" s="210" t="s">
        <v>3</v>
      </c>
      <c r="C63" s="364">
        <v>4690837</v>
      </c>
      <c r="D63" s="364"/>
      <c r="E63" s="365" t="s">
        <v>17</v>
      </c>
      <c r="F63" s="363">
        <v>890160</v>
      </c>
      <c r="G63" s="363"/>
      <c r="H63" s="89"/>
    </row>
    <row r="64" spans="1:8" s="278" customFormat="1">
      <c r="A64" s="89"/>
      <c r="B64" s="211" t="s">
        <v>20</v>
      </c>
      <c r="C64" s="363">
        <v>4690837</v>
      </c>
      <c r="D64" s="363"/>
      <c r="E64" s="365" t="s">
        <v>75</v>
      </c>
      <c r="F64" s="363">
        <v>260175</v>
      </c>
      <c r="G64" s="363"/>
      <c r="H64" s="89"/>
    </row>
    <row r="65" spans="1:8" s="278" customFormat="1" ht="25.5">
      <c r="A65" s="89"/>
      <c r="B65" s="367" t="s">
        <v>21</v>
      </c>
      <c r="C65" s="364">
        <v>239197</v>
      </c>
      <c r="D65" s="761"/>
      <c r="E65" s="213" t="s">
        <v>84</v>
      </c>
      <c r="F65" s="364">
        <v>97645</v>
      </c>
      <c r="G65" s="364"/>
      <c r="H65" s="89"/>
    </row>
    <row r="66" spans="1:8" s="278" customFormat="1">
      <c r="A66" s="89"/>
      <c r="B66" s="367" t="s">
        <v>23</v>
      </c>
      <c r="C66" s="364">
        <v>-239197</v>
      </c>
      <c r="D66" s="364"/>
      <c r="E66" s="366" t="s">
        <v>18</v>
      </c>
      <c r="F66" s="363">
        <v>97645</v>
      </c>
      <c r="G66" s="363"/>
      <c r="H66" s="89"/>
    </row>
    <row r="67" spans="1:8" s="278" customFormat="1">
      <c r="A67" s="89"/>
      <c r="B67" s="368" t="s">
        <v>24</v>
      </c>
      <c r="C67" s="363">
        <v>-239197</v>
      </c>
      <c r="D67" s="363"/>
      <c r="E67" s="212" t="s">
        <v>19</v>
      </c>
      <c r="F67" s="364">
        <v>273035</v>
      </c>
      <c r="G67" s="364"/>
      <c r="H67" s="89"/>
    </row>
    <row r="68" spans="1:8" s="278" customFormat="1" ht="38.25">
      <c r="A68" s="89"/>
      <c r="B68" s="210" t="s">
        <v>52</v>
      </c>
      <c r="C68" s="363">
        <v>-239197</v>
      </c>
      <c r="D68" s="363"/>
      <c r="E68" s="365" t="s">
        <v>44</v>
      </c>
      <c r="F68" s="364">
        <v>273035</v>
      </c>
      <c r="G68" s="364"/>
      <c r="H68" s="89"/>
    </row>
    <row r="69" spans="1:8" s="278" customFormat="1" ht="51">
      <c r="A69" s="89"/>
      <c r="B69" s="762"/>
      <c r="C69" s="363"/>
      <c r="D69" s="363"/>
      <c r="E69" s="762" t="s">
        <v>46</v>
      </c>
      <c r="F69" s="363">
        <v>273035</v>
      </c>
      <c r="G69" s="363"/>
      <c r="H69" s="89"/>
    </row>
    <row r="70" spans="1:8" s="278" customFormat="1">
      <c r="A70" s="89"/>
      <c r="B70" s="762"/>
      <c r="C70" s="363"/>
      <c r="D70" s="363"/>
      <c r="E70" s="210" t="s">
        <v>3</v>
      </c>
      <c r="F70" s="364">
        <v>12975630</v>
      </c>
      <c r="G70" s="364"/>
      <c r="H70" s="89"/>
    </row>
    <row r="71" spans="1:8" s="278" customFormat="1">
      <c r="A71" s="89"/>
      <c r="B71" s="762"/>
      <c r="C71" s="363"/>
      <c r="D71" s="363"/>
      <c r="E71" s="211" t="s">
        <v>20</v>
      </c>
      <c r="F71" s="363">
        <v>12975630</v>
      </c>
      <c r="G71" s="363"/>
      <c r="H71" s="89"/>
    </row>
    <row r="72" spans="1:8" s="278" customFormat="1">
      <c r="A72" s="89"/>
      <c r="B72" s="470" t="s">
        <v>239</v>
      </c>
      <c r="C72" s="759"/>
      <c r="D72" s="760"/>
      <c r="E72" s="470" t="s">
        <v>239</v>
      </c>
      <c r="F72" s="759"/>
      <c r="G72" s="760"/>
      <c r="H72" s="89"/>
    </row>
    <row r="73" spans="1:8" s="278" customFormat="1">
      <c r="A73" s="89"/>
      <c r="B73" s="209" t="s">
        <v>4</v>
      </c>
      <c r="C73" s="362">
        <v>189928103</v>
      </c>
      <c r="D73" s="362">
        <v>-31432</v>
      </c>
      <c r="E73" s="209" t="s">
        <v>4</v>
      </c>
      <c r="F73" s="362">
        <v>282910130</v>
      </c>
      <c r="G73" s="362">
        <v>31432</v>
      </c>
      <c r="H73" s="89"/>
    </row>
    <row r="74" spans="1:8" s="278" customFormat="1" ht="25.5">
      <c r="A74" s="89"/>
      <c r="B74" s="210" t="s">
        <v>5</v>
      </c>
      <c r="C74" s="363">
        <v>17018418</v>
      </c>
      <c r="D74" s="363"/>
      <c r="E74" s="210" t="s">
        <v>5</v>
      </c>
      <c r="F74" s="363">
        <v>6498489</v>
      </c>
      <c r="G74" s="363"/>
      <c r="H74" s="89"/>
    </row>
    <row r="75" spans="1:8" s="278" customFormat="1">
      <c r="A75" s="89"/>
      <c r="B75" s="210" t="s">
        <v>10</v>
      </c>
      <c r="C75" s="364">
        <v>172909685</v>
      </c>
      <c r="D75" s="364">
        <v>-31432</v>
      </c>
      <c r="E75" s="210" t="s">
        <v>10</v>
      </c>
      <c r="F75" s="364">
        <v>276411641</v>
      </c>
      <c r="G75" s="364">
        <v>31432</v>
      </c>
      <c r="H75" s="89"/>
    </row>
    <row r="76" spans="1:8" s="278" customFormat="1" ht="25.5">
      <c r="A76" s="89"/>
      <c r="B76" s="212" t="s">
        <v>11</v>
      </c>
      <c r="C76" s="363">
        <v>172909685</v>
      </c>
      <c r="D76" s="363">
        <v>-31432</v>
      </c>
      <c r="E76" s="212" t="s">
        <v>11</v>
      </c>
      <c r="F76" s="363">
        <v>276411641</v>
      </c>
      <c r="G76" s="363">
        <v>31432</v>
      </c>
      <c r="H76" s="89"/>
    </row>
    <row r="77" spans="1:8" s="278" customFormat="1">
      <c r="A77" s="89"/>
      <c r="B77" s="209" t="s">
        <v>1</v>
      </c>
      <c r="C77" s="364">
        <v>189688906</v>
      </c>
      <c r="D77" s="364">
        <v>-31432</v>
      </c>
      <c r="E77" s="209" t="s">
        <v>1</v>
      </c>
      <c r="F77" s="364">
        <v>282910130</v>
      </c>
      <c r="G77" s="364">
        <v>31432</v>
      </c>
      <c r="H77" s="89"/>
    </row>
    <row r="78" spans="1:8" s="278" customFormat="1">
      <c r="A78" s="89"/>
      <c r="B78" s="210" t="s">
        <v>2</v>
      </c>
      <c r="C78" s="364">
        <v>172882867</v>
      </c>
      <c r="D78" s="364">
        <v>-31432</v>
      </c>
      <c r="E78" s="210" t="s">
        <v>2</v>
      </c>
      <c r="F78" s="364">
        <v>262854006</v>
      </c>
      <c r="G78" s="364">
        <v>31432</v>
      </c>
      <c r="H78" s="89"/>
    </row>
    <row r="79" spans="1:8" s="278" customFormat="1">
      <c r="A79" s="89"/>
      <c r="B79" s="211" t="s">
        <v>12</v>
      </c>
      <c r="C79" s="364">
        <v>138334661</v>
      </c>
      <c r="D79" s="364">
        <v>-31432</v>
      </c>
      <c r="E79" s="211" t="s">
        <v>12</v>
      </c>
      <c r="F79" s="364">
        <v>261343943</v>
      </c>
      <c r="G79" s="364">
        <v>31432</v>
      </c>
      <c r="H79" s="89"/>
    </row>
    <row r="80" spans="1:8" s="278" customFormat="1">
      <c r="A80" s="89"/>
      <c r="B80" s="212" t="s">
        <v>13</v>
      </c>
      <c r="C80" s="363">
        <v>92805765</v>
      </c>
      <c r="D80" s="363">
        <v>-30894</v>
      </c>
      <c r="E80" s="212" t="s">
        <v>13</v>
      </c>
      <c r="F80" s="363">
        <v>176867428</v>
      </c>
      <c r="G80" s="363">
        <v>30894</v>
      </c>
      <c r="H80" s="89"/>
    </row>
    <row r="81" spans="1:8" s="278" customFormat="1">
      <c r="A81" s="89"/>
      <c r="B81" s="365" t="s">
        <v>32</v>
      </c>
      <c r="C81" s="363">
        <v>72101066</v>
      </c>
      <c r="D81" s="363">
        <v>-24197</v>
      </c>
      <c r="E81" s="365" t="s">
        <v>32</v>
      </c>
      <c r="F81" s="363">
        <v>133754280</v>
      </c>
      <c r="G81" s="363">
        <v>24197</v>
      </c>
      <c r="H81" s="89"/>
    </row>
    <row r="82" spans="1:8" s="278" customFormat="1">
      <c r="A82" s="89"/>
      <c r="B82" s="212" t="s">
        <v>15</v>
      </c>
      <c r="C82" s="363">
        <v>45528896</v>
      </c>
      <c r="D82" s="363">
        <v>-538</v>
      </c>
      <c r="E82" s="212" t="s">
        <v>15</v>
      </c>
      <c r="F82" s="363">
        <v>84476515</v>
      </c>
      <c r="G82" s="363">
        <v>538</v>
      </c>
      <c r="H82" s="89"/>
    </row>
    <row r="83" spans="1:8" s="278" customFormat="1">
      <c r="A83" s="89"/>
      <c r="B83" s="212" t="s">
        <v>16</v>
      </c>
      <c r="C83" s="364">
        <v>34204696</v>
      </c>
      <c r="D83" s="364"/>
      <c r="E83" s="212" t="s">
        <v>16</v>
      </c>
      <c r="F83" s="364">
        <v>1120526</v>
      </c>
      <c r="G83" s="364"/>
      <c r="H83" s="89"/>
    </row>
    <row r="84" spans="1:8" s="278" customFormat="1">
      <c r="A84" s="89"/>
      <c r="B84" s="365" t="s">
        <v>17</v>
      </c>
      <c r="C84" s="363">
        <v>239787</v>
      </c>
      <c r="D84" s="363"/>
      <c r="E84" s="365" t="s">
        <v>17</v>
      </c>
      <c r="F84" s="363">
        <v>860352</v>
      </c>
      <c r="G84" s="363"/>
      <c r="H84" s="89"/>
    </row>
    <row r="85" spans="1:8" s="278" customFormat="1">
      <c r="A85" s="89"/>
      <c r="B85" s="365" t="s">
        <v>75</v>
      </c>
      <c r="C85" s="363">
        <v>33964909</v>
      </c>
      <c r="D85" s="363"/>
      <c r="E85" s="365" t="s">
        <v>75</v>
      </c>
      <c r="F85" s="363">
        <v>260174</v>
      </c>
      <c r="G85" s="363"/>
      <c r="H85" s="89"/>
    </row>
    <row r="86" spans="1:8" s="278" customFormat="1" ht="25.5">
      <c r="A86" s="89"/>
      <c r="B86" s="213" t="s">
        <v>84</v>
      </c>
      <c r="C86" s="364">
        <v>343510</v>
      </c>
      <c r="D86" s="364"/>
      <c r="E86" s="213" t="s">
        <v>84</v>
      </c>
      <c r="F86" s="364">
        <v>98337</v>
      </c>
      <c r="G86" s="364"/>
      <c r="H86" s="89"/>
    </row>
    <row r="87" spans="1:8" s="278" customFormat="1">
      <c r="A87" s="89"/>
      <c r="B87" s="366" t="s">
        <v>18</v>
      </c>
      <c r="C87" s="363">
        <v>343510</v>
      </c>
      <c r="D87" s="363"/>
      <c r="E87" s="366" t="s">
        <v>18</v>
      </c>
      <c r="F87" s="363">
        <v>98337</v>
      </c>
      <c r="G87" s="363"/>
      <c r="H87" s="89"/>
    </row>
    <row r="88" spans="1:8" s="278" customFormat="1">
      <c r="A88" s="89"/>
      <c r="B88" s="210" t="s">
        <v>3</v>
      </c>
      <c r="C88" s="364">
        <v>16806039</v>
      </c>
      <c r="D88" s="364"/>
      <c r="E88" s="212" t="s">
        <v>19</v>
      </c>
      <c r="F88" s="364">
        <v>291200</v>
      </c>
      <c r="G88" s="364"/>
      <c r="H88" s="89"/>
    </row>
    <row r="89" spans="1:8" s="278" customFormat="1" ht="25.5">
      <c r="A89" s="89"/>
      <c r="B89" s="211" t="s">
        <v>20</v>
      </c>
      <c r="C89" s="363">
        <v>16806039</v>
      </c>
      <c r="D89" s="363"/>
      <c r="E89" s="365" t="s">
        <v>44</v>
      </c>
      <c r="F89" s="364">
        <v>291200</v>
      </c>
      <c r="G89" s="364"/>
      <c r="H89" s="89"/>
    </row>
    <row r="90" spans="1:8" s="278" customFormat="1" ht="51">
      <c r="A90" s="89"/>
      <c r="B90" s="367" t="s">
        <v>21</v>
      </c>
      <c r="C90" s="364">
        <v>239197</v>
      </c>
      <c r="D90" s="761"/>
      <c r="E90" s="762" t="s">
        <v>46</v>
      </c>
      <c r="F90" s="363">
        <v>291200</v>
      </c>
      <c r="G90" s="363"/>
      <c r="H90" s="89"/>
    </row>
    <row r="91" spans="1:8" s="278" customFormat="1">
      <c r="A91" s="89"/>
      <c r="B91" s="367" t="s">
        <v>23</v>
      </c>
      <c r="C91" s="364">
        <v>-239197</v>
      </c>
      <c r="D91" s="364"/>
      <c r="E91" s="210" t="s">
        <v>3</v>
      </c>
      <c r="F91" s="364">
        <v>20056124</v>
      </c>
      <c r="G91" s="364"/>
      <c r="H91" s="89"/>
    </row>
    <row r="92" spans="1:8" s="278" customFormat="1">
      <c r="A92" s="89"/>
      <c r="B92" s="368" t="s">
        <v>24</v>
      </c>
      <c r="C92" s="363">
        <v>-239197</v>
      </c>
      <c r="D92" s="363"/>
      <c r="E92" s="211" t="s">
        <v>20</v>
      </c>
      <c r="F92" s="363">
        <v>20056124</v>
      </c>
      <c r="G92" s="363"/>
      <c r="H92" s="89"/>
    </row>
    <row r="93" spans="1:8" s="278" customFormat="1" ht="38.25">
      <c r="A93" s="89"/>
      <c r="B93" s="210" t="s">
        <v>52</v>
      </c>
      <c r="C93" s="363">
        <v>-239197</v>
      </c>
      <c r="D93" s="363"/>
      <c r="E93" s="367"/>
      <c r="F93" s="761"/>
      <c r="G93" s="761"/>
      <c r="H93" s="89"/>
    </row>
    <row r="94" spans="1:8" s="278" customFormat="1">
      <c r="A94" s="89"/>
      <c r="B94" s="470" t="s">
        <v>371</v>
      </c>
      <c r="C94" s="461"/>
      <c r="D94" s="469"/>
      <c r="E94" s="470" t="s">
        <v>371</v>
      </c>
      <c r="F94" s="461"/>
      <c r="G94" s="469"/>
      <c r="H94" s="89"/>
    </row>
    <row r="95" spans="1:8" s="278" customFormat="1">
      <c r="A95" s="89"/>
      <c r="B95" s="209" t="s">
        <v>4</v>
      </c>
      <c r="C95" s="362">
        <v>207119021</v>
      </c>
      <c r="D95" s="362">
        <v>-31432</v>
      </c>
      <c r="E95" s="209" t="s">
        <v>4</v>
      </c>
      <c r="F95" s="362">
        <v>278449696</v>
      </c>
      <c r="G95" s="362">
        <v>31432</v>
      </c>
      <c r="H95" s="89"/>
    </row>
    <row r="96" spans="1:8" s="278" customFormat="1" ht="25.5">
      <c r="A96" s="89"/>
      <c r="B96" s="210" t="s">
        <v>5</v>
      </c>
      <c r="C96" s="363">
        <v>17018418</v>
      </c>
      <c r="D96" s="363"/>
      <c r="E96" s="210" t="s">
        <v>5</v>
      </c>
      <c r="F96" s="363">
        <v>6480340</v>
      </c>
      <c r="G96" s="363"/>
      <c r="H96" s="89"/>
    </row>
    <row r="97" spans="1:8" s="278" customFormat="1">
      <c r="A97" s="89"/>
      <c r="B97" s="210" t="s">
        <v>10</v>
      </c>
      <c r="C97" s="364">
        <v>190100603</v>
      </c>
      <c r="D97" s="364">
        <v>-31432</v>
      </c>
      <c r="E97" s="210" t="s">
        <v>10</v>
      </c>
      <c r="F97" s="364">
        <v>271969356</v>
      </c>
      <c r="G97" s="364">
        <v>31432</v>
      </c>
      <c r="H97" s="89"/>
    </row>
    <row r="98" spans="1:8" s="278" customFormat="1" ht="25.5">
      <c r="A98" s="89"/>
      <c r="B98" s="212" t="s">
        <v>11</v>
      </c>
      <c r="C98" s="363">
        <v>190100603</v>
      </c>
      <c r="D98" s="363">
        <v>-31432</v>
      </c>
      <c r="E98" s="212" t="s">
        <v>11</v>
      </c>
      <c r="F98" s="363">
        <v>271969356</v>
      </c>
      <c r="G98" s="363">
        <v>31432</v>
      </c>
      <c r="H98" s="89"/>
    </row>
    <row r="99" spans="1:8" s="278" customFormat="1">
      <c r="A99" s="89"/>
      <c r="B99" s="209" t="s">
        <v>1</v>
      </c>
      <c r="C99" s="364">
        <v>206879824</v>
      </c>
      <c r="D99" s="364">
        <v>-31432</v>
      </c>
      <c r="E99" s="209" t="s">
        <v>1</v>
      </c>
      <c r="F99" s="364">
        <v>278449696</v>
      </c>
      <c r="G99" s="364">
        <v>31432</v>
      </c>
      <c r="H99" s="89"/>
    </row>
    <row r="100" spans="1:8" s="278" customFormat="1">
      <c r="A100" s="89"/>
      <c r="B100" s="210" t="s">
        <v>2</v>
      </c>
      <c r="C100" s="364">
        <v>175095432</v>
      </c>
      <c r="D100" s="364">
        <v>-31432</v>
      </c>
      <c r="E100" s="210" t="s">
        <v>2</v>
      </c>
      <c r="F100" s="364">
        <v>252710532</v>
      </c>
      <c r="G100" s="364">
        <v>31432</v>
      </c>
      <c r="H100" s="89"/>
    </row>
    <row r="101" spans="1:8" s="278" customFormat="1">
      <c r="A101" s="89"/>
      <c r="B101" s="211" t="s">
        <v>12</v>
      </c>
      <c r="C101" s="364">
        <v>140547226</v>
      </c>
      <c r="D101" s="364">
        <v>-31432</v>
      </c>
      <c r="E101" s="211" t="s">
        <v>12</v>
      </c>
      <c r="F101" s="364">
        <v>251328625</v>
      </c>
      <c r="G101" s="364">
        <v>31432</v>
      </c>
      <c r="H101" s="89"/>
    </row>
    <row r="102" spans="1:8" s="278" customFormat="1">
      <c r="A102" s="89"/>
      <c r="B102" s="212" t="s">
        <v>13</v>
      </c>
      <c r="C102" s="363">
        <v>93264450</v>
      </c>
      <c r="D102" s="363">
        <v>-30894</v>
      </c>
      <c r="E102" s="212" t="s">
        <v>13</v>
      </c>
      <c r="F102" s="363">
        <v>176867428</v>
      </c>
      <c r="G102" s="363">
        <v>30894</v>
      </c>
      <c r="H102" s="89"/>
    </row>
    <row r="103" spans="1:8" s="278" customFormat="1">
      <c r="A103" s="89"/>
      <c r="B103" s="365" t="s">
        <v>32</v>
      </c>
      <c r="C103" s="363">
        <v>72480802</v>
      </c>
      <c r="D103" s="363">
        <v>-24197</v>
      </c>
      <c r="E103" s="365" t="s">
        <v>32</v>
      </c>
      <c r="F103" s="363">
        <v>133754280</v>
      </c>
      <c r="G103" s="363">
        <v>24197</v>
      </c>
      <c r="H103" s="89"/>
    </row>
    <row r="104" spans="1:8" s="278" customFormat="1">
      <c r="A104" s="89"/>
      <c r="B104" s="212" t="s">
        <v>15</v>
      </c>
      <c r="C104" s="363">
        <v>47282776</v>
      </c>
      <c r="D104" s="363">
        <v>-538</v>
      </c>
      <c r="E104" s="212" t="s">
        <v>15</v>
      </c>
      <c r="F104" s="363">
        <v>74461197</v>
      </c>
      <c r="G104" s="363">
        <v>538</v>
      </c>
      <c r="H104" s="89"/>
    </row>
    <row r="105" spans="1:8" s="278" customFormat="1">
      <c r="A105" s="89"/>
      <c r="B105" s="212" t="s">
        <v>16</v>
      </c>
      <c r="C105" s="364">
        <v>34204696</v>
      </c>
      <c r="D105" s="364"/>
      <c r="E105" s="212" t="s">
        <v>16</v>
      </c>
      <c r="F105" s="364">
        <v>1090718</v>
      </c>
      <c r="G105" s="364"/>
      <c r="H105" s="89"/>
    </row>
    <row r="106" spans="1:8" s="278" customFormat="1">
      <c r="A106" s="89"/>
      <c r="B106" s="365" t="s">
        <v>17</v>
      </c>
      <c r="C106" s="363">
        <v>239787</v>
      </c>
      <c r="D106" s="363"/>
      <c r="E106" s="365" t="s">
        <v>17</v>
      </c>
      <c r="F106" s="363">
        <v>830544</v>
      </c>
      <c r="G106" s="363"/>
      <c r="H106" s="89"/>
    </row>
    <row r="107" spans="1:8" s="278" customFormat="1">
      <c r="A107" s="89"/>
      <c r="B107" s="365" t="s">
        <v>75</v>
      </c>
      <c r="C107" s="363">
        <v>33964909</v>
      </c>
      <c r="D107" s="363"/>
      <c r="E107" s="365" t="s">
        <v>75</v>
      </c>
      <c r="F107" s="363">
        <v>260174</v>
      </c>
      <c r="G107" s="363"/>
      <c r="H107" s="89"/>
    </row>
    <row r="108" spans="1:8" s="278" customFormat="1" ht="25.5">
      <c r="A108" s="89"/>
      <c r="B108" s="213" t="s">
        <v>84</v>
      </c>
      <c r="C108" s="364">
        <v>343510</v>
      </c>
      <c r="D108" s="364"/>
      <c r="E108" s="213" t="s">
        <v>84</v>
      </c>
      <c r="F108" s="364">
        <v>98337</v>
      </c>
      <c r="G108" s="364"/>
      <c r="H108" s="89"/>
    </row>
    <row r="109" spans="1:8" s="278" customFormat="1">
      <c r="A109" s="89"/>
      <c r="B109" s="366" t="s">
        <v>18</v>
      </c>
      <c r="C109" s="363">
        <v>343510</v>
      </c>
      <c r="D109" s="363"/>
      <c r="E109" s="366" t="s">
        <v>18</v>
      </c>
      <c r="F109" s="363">
        <v>98337</v>
      </c>
      <c r="G109" s="363"/>
      <c r="H109" s="89"/>
    </row>
    <row r="110" spans="1:8" s="278" customFormat="1">
      <c r="A110" s="89"/>
      <c r="B110" s="210" t="s">
        <v>3</v>
      </c>
      <c r="C110" s="364">
        <v>31784392</v>
      </c>
      <c r="D110" s="364"/>
      <c r="E110" s="212" t="s">
        <v>19</v>
      </c>
      <c r="F110" s="364">
        <v>192852</v>
      </c>
      <c r="G110" s="364"/>
      <c r="H110" s="89"/>
    </row>
    <row r="111" spans="1:8" s="278" customFormat="1" ht="25.5">
      <c r="A111" s="89"/>
      <c r="B111" s="211" t="s">
        <v>20</v>
      </c>
      <c r="C111" s="363">
        <v>31784392</v>
      </c>
      <c r="D111" s="364"/>
      <c r="E111" s="365" t="s">
        <v>44</v>
      </c>
      <c r="F111" s="364">
        <v>192852</v>
      </c>
      <c r="G111" s="364"/>
      <c r="H111" s="89"/>
    </row>
    <row r="112" spans="1:8" s="278" customFormat="1" ht="53.25" customHeight="1">
      <c r="A112" s="89"/>
      <c r="B112" s="367" t="s">
        <v>21</v>
      </c>
      <c r="C112" s="364">
        <v>239197</v>
      </c>
      <c r="D112" s="363"/>
      <c r="E112" s="762" t="s">
        <v>46</v>
      </c>
      <c r="F112" s="363">
        <v>192852</v>
      </c>
      <c r="G112" s="363"/>
      <c r="H112" s="89"/>
    </row>
    <row r="113" spans="1:9" s="278" customFormat="1">
      <c r="A113" s="89"/>
      <c r="B113" s="367" t="s">
        <v>23</v>
      </c>
      <c r="C113" s="364">
        <v>-239197</v>
      </c>
      <c r="D113" s="364"/>
      <c r="E113" s="210" t="s">
        <v>3</v>
      </c>
      <c r="F113" s="364">
        <v>25739164</v>
      </c>
      <c r="G113" s="364"/>
      <c r="H113" s="89"/>
    </row>
    <row r="114" spans="1:9" s="278" customFormat="1">
      <c r="A114" s="89"/>
      <c r="B114" s="368" t="s">
        <v>24</v>
      </c>
      <c r="C114" s="363">
        <v>-239197</v>
      </c>
      <c r="D114" s="363"/>
      <c r="E114" s="211" t="s">
        <v>20</v>
      </c>
      <c r="F114" s="363">
        <v>25739164</v>
      </c>
      <c r="G114" s="363"/>
      <c r="H114" s="89"/>
    </row>
    <row r="115" spans="1:9" s="278" customFormat="1" ht="39" thickBot="1">
      <c r="A115" s="89"/>
      <c r="B115" s="210" t="s">
        <v>52</v>
      </c>
      <c r="C115" s="363">
        <v>-239197</v>
      </c>
      <c r="D115" s="761"/>
      <c r="E115" s="367"/>
      <c r="F115" s="761"/>
      <c r="G115" s="761"/>
      <c r="H115" s="89"/>
    </row>
    <row r="116" spans="1:9" s="278" customFormat="1" ht="38.25" customHeight="1" thickBot="1">
      <c r="A116" s="89"/>
      <c r="B116" s="1435" t="s">
        <v>518</v>
      </c>
      <c r="C116" s="1436"/>
      <c r="D116" s="1436"/>
      <c r="E116" s="1436"/>
      <c r="F116" s="1436"/>
      <c r="G116" s="1437"/>
    </row>
    <row r="117" spans="1:9" s="278" customFormat="1">
      <c r="A117" s="89"/>
      <c r="B117" s="77"/>
      <c r="C117" s="78"/>
      <c r="D117" s="78"/>
      <c r="E117" s="72"/>
      <c r="F117" s="72"/>
      <c r="G117" s="72"/>
      <c r="H117" s="89"/>
    </row>
    <row r="118" spans="1:9" s="278" customFormat="1">
      <c r="A118" s="89"/>
      <c r="B118" s="498" t="s">
        <v>388</v>
      </c>
      <c r="H118" s="89"/>
      <c r="I118" s="337"/>
    </row>
    <row r="119" spans="1:9" s="278" customFormat="1" ht="13.5" thickBot="1">
      <c r="A119" s="89"/>
      <c r="H119" s="89"/>
    </row>
    <row r="120" spans="1:9" s="278" customFormat="1" ht="13.5">
      <c r="A120" s="276">
        <f>A25+1</f>
        <v>20</v>
      </c>
      <c r="B120" s="191" t="s">
        <v>51</v>
      </c>
      <c r="C120" s="83"/>
      <c r="D120" s="190"/>
      <c r="E120" s="191" t="s">
        <v>51</v>
      </c>
      <c r="F120" s="83"/>
      <c r="G120" s="190"/>
      <c r="H120" s="89" t="s">
        <v>31</v>
      </c>
    </row>
    <row r="121" spans="1:9" s="278" customFormat="1" ht="13.5">
      <c r="A121" s="89"/>
      <c r="B121" s="81" t="s">
        <v>77</v>
      </c>
      <c r="C121" s="763"/>
      <c r="D121" s="764"/>
      <c r="E121" s="81" t="s">
        <v>22</v>
      </c>
      <c r="F121" s="310"/>
      <c r="G121" s="91"/>
      <c r="H121" s="89"/>
    </row>
    <row r="122" spans="1:9" s="278" customFormat="1" ht="25.5">
      <c r="A122" s="89"/>
      <c r="B122" s="81" t="s">
        <v>251</v>
      </c>
      <c r="C122" s="350">
        <v>24616</v>
      </c>
      <c r="D122" s="351">
        <v>31150</v>
      </c>
      <c r="E122" s="1227" t="s">
        <v>249</v>
      </c>
      <c r="F122" s="644"/>
      <c r="G122" s="765"/>
      <c r="H122" s="89"/>
    </row>
    <row r="123" spans="1:9" s="278" customFormat="1">
      <c r="A123" s="89"/>
      <c r="B123" s="440"/>
      <c r="C123" s="310"/>
      <c r="D123" s="91"/>
      <c r="E123" s="196" t="s">
        <v>4</v>
      </c>
      <c r="F123" s="346">
        <v>797377</v>
      </c>
      <c r="G123" s="347">
        <v>31125</v>
      </c>
      <c r="H123" s="89"/>
    </row>
    <row r="124" spans="1:9" s="278" customFormat="1" ht="25.5">
      <c r="A124" s="89"/>
      <c r="B124" s="2"/>
      <c r="C124" s="346"/>
      <c r="D124" s="347"/>
      <c r="E124" s="197" t="s">
        <v>5</v>
      </c>
      <c r="F124" s="350">
        <v>145415</v>
      </c>
      <c r="G124" s="351"/>
      <c r="H124" s="89"/>
    </row>
    <row r="125" spans="1:9" s="278" customFormat="1">
      <c r="A125" s="89"/>
      <c r="B125" s="81"/>
      <c r="C125" s="350"/>
      <c r="D125" s="351"/>
      <c r="E125" s="197" t="s">
        <v>10</v>
      </c>
      <c r="F125" s="348">
        <v>651962</v>
      </c>
      <c r="G125" s="349">
        <v>31125</v>
      </c>
      <c r="H125" s="89"/>
    </row>
    <row r="126" spans="1:9" s="278" customFormat="1" ht="25.5">
      <c r="A126" s="89"/>
      <c r="B126" s="199"/>
      <c r="C126" s="350"/>
      <c r="D126" s="351"/>
      <c r="E126" s="199" t="s">
        <v>11</v>
      </c>
      <c r="F126" s="350">
        <v>651962</v>
      </c>
      <c r="G126" s="351">
        <v>31125</v>
      </c>
      <c r="H126" s="89"/>
    </row>
    <row r="127" spans="1:9" s="278" customFormat="1">
      <c r="A127" s="89"/>
      <c r="B127" s="196"/>
      <c r="C127" s="348"/>
      <c r="D127" s="349"/>
      <c r="E127" s="196" t="s">
        <v>1</v>
      </c>
      <c r="F127" s="348">
        <v>797377</v>
      </c>
      <c r="G127" s="349">
        <v>31125</v>
      </c>
      <c r="H127" s="89"/>
    </row>
    <row r="128" spans="1:9" s="278" customFormat="1">
      <c r="A128" s="89"/>
      <c r="B128" s="197"/>
      <c r="C128" s="348"/>
      <c r="D128" s="349"/>
      <c r="E128" s="197" t="s">
        <v>2</v>
      </c>
      <c r="F128" s="348">
        <v>792377</v>
      </c>
      <c r="G128" s="349">
        <v>31125</v>
      </c>
      <c r="H128" s="89"/>
    </row>
    <row r="129" spans="1:8" s="278" customFormat="1">
      <c r="A129" s="89"/>
      <c r="B129" s="198"/>
      <c r="C129" s="348"/>
      <c r="D129" s="349"/>
      <c r="E129" s="198" t="s">
        <v>12</v>
      </c>
      <c r="F129" s="348">
        <v>792377</v>
      </c>
      <c r="G129" s="349">
        <v>31125</v>
      </c>
      <c r="H129" s="89"/>
    </row>
    <row r="130" spans="1:8" s="278" customFormat="1">
      <c r="A130" s="89"/>
      <c r="B130" s="199"/>
      <c r="C130" s="350"/>
      <c r="D130" s="351"/>
      <c r="E130" s="199" t="s">
        <v>13</v>
      </c>
      <c r="F130" s="350">
        <v>661675</v>
      </c>
      <c r="G130" s="351">
        <v>29484</v>
      </c>
      <c r="H130" s="89"/>
    </row>
    <row r="131" spans="1:8" s="278" customFormat="1">
      <c r="A131" s="89"/>
      <c r="B131" s="352"/>
      <c r="C131" s="350"/>
      <c r="D131" s="351"/>
      <c r="E131" s="352" t="s">
        <v>32</v>
      </c>
      <c r="F131" s="350">
        <v>530787</v>
      </c>
      <c r="G131" s="351">
        <v>23856</v>
      </c>
      <c r="H131" s="89"/>
    </row>
    <row r="132" spans="1:8" s="278" customFormat="1">
      <c r="A132" s="89"/>
      <c r="B132" s="199"/>
      <c r="C132" s="350"/>
      <c r="D132" s="351"/>
      <c r="E132" s="199" t="s">
        <v>15</v>
      </c>
      <c r="F132" s="350">
        <v>130702</v>
      </c>
      <c r="G132" s="351">
        <v>1641</v>
      </c>
      <c r="H132" s="89"/>
    </row>
    <row r="133" spans="1:8" s="278" customFormat="1">
      <c r="A133" s="89"/>
      <c r="B133" s="197"/>
      <c r="C133" s="348"/>
      <c r="D133" s="349"/>
      <c r="E133" s="197" t="s">
        <v>3</v>
      </c>
      <c r="F133" s="348">
        <v>5000</v>
      </c>
      <c r="G133" s="349"/>
      <c r="H133" s="89"/>
    </row>
    <row r="134" spans="1:8" s="278" customFormat="1" ht="13.5" thickBot="1">
      <c r="A134" s="89"/>
      <c r="B134" s="198"/>
      <c r="C134" s="350"/>
      <c r="D134" s="351"/>
      <c r="E134" s="198" t="s">
        <v>20</v>
      </c>
      <c r="F134" s="350">
        <v>5000</v>
      </c>
      <c r="G134" s="351"/>
      <c r="H134" s="89"/>
    </row>
    <row r="135" spans="1:8" s="278" customFormat="1" ht="57" customHeight="1" thickBot="1">
      <c r="A135" s="89"/>
      <c r="B135" s="1370" t="s">
        <v>391</v>
      </c>
      <c r="C135" s="1371"/>
      <c r="D135" s="1371"/>
      <c r="E135" s="1371"/>
      <c r="F135" s="1371"/>
      <c r="G135" s="1372"/>
      <c r="H135" s="89"/>
    </row>
    <row r="136" spans="1:8" s="278" customFormat="1">
      <c r="A136" s="89"/>
      <c r="H136" s="89"/>
    </row>
    <row r="137" spans="1:8" s="278" customFormat="1">
      <c r="A137" s="89"/>
      <c r="B137" s="498" t="s">
        <v>373</v>
      </c>
    </row>
    <row r="138" spans="1:8" s="278" customFormat="1" ht="13.5" thickBot="1">
      <c r="A138" s="89"/>
      <c r="H138" s="89"/>
    </row>
    <row r="139" spans="1:8" s="278" customFormat="1" ht="13.5">
      <c r="A139" s="89">
        <f>A120</f>
        <v>20</v>
      </c>
      <c r="B139" s="191" t="s">
        <v>51</v>
      </c>
      <c r="C139" s="83"/>
      <c r="D139" s="190"/>
      <c r="E139" s="191" t="s">
        <v>51</v>
      </c>
      <c r="F139" s="83"/>
      <c r="G139" s="190"/>
      <c r="H139" s="89" t="s">
        <v>31</v>
      </c>
    </row>
    <row r="140" spans="1:8" s="278" customFormat="1" ht="13.5">
      <c r="A140" s="89"/>
      <c r="B140" s="81" t="s">
        <v>77</v>
      </c>
      <c r="C140" s="763"/>
      <c r="D140" s="764"/>
      <c r="E140" s="81" t="s">
        <v>67</v>
      </c>
      <c r="F140" s="310"/>
      <c r="G140" s="91"/>
      <c r="H140" s="89"/>
    </row>
    <row r="141" spans="1:8" s="278" customFormat="1">
      <c r="A141" s="89"/>
      <c r="B141" s="202"/>
      <c r="C141" s="195"/>
      <c r="D141" s="256"/>
      <c r="E141" s="185" t="s">
        <v>248</v>
      </c>
      <c r="F141" s="195"/>
      <c r="G141" s="256"/>
      <c r="H141" s="89"/>
    </row>
    <row r="142" spans="1:8" s="278" customFormat="1">
      <c r="A142" s="89"/>
      <c r="B142" s="202" t="s">
        <v>73</v>
      </c>
      <c r="C142" s="195"/>
      <c r="D142" s="256"/>
      <c r="E142" s="202" t="s">
        <v>73</v>
      </c>
      <c r="F142" s="195"/>
      <c r="G142" s="256"/>
      <c r="H142" s="89"/>
    </row>
    <row r="143" spans="1:8" s="278" customFormat="1" ht="25.5">
      <c r="A143" s="89"/>
      <c r="B143" s="353" t="s">
        <v>251</v>
      </c>
      <c r="C143" s="350">
        <v>24616</v>
      </c>
      <c r="D143" s="355">
        <v>31150</v>
      </c>
      <c r="E143" s="196" t="s">
        <v>4</v>
      </c>
      <c r="F143" s="346">
        <v>177296337</v>
      </c>
      <c r="G143" s="347">
        <v>31125</v>
      </c>
      <c r="H143" s="89"/>
    </row>
    <row r="144" spans="1:8" s="278" customFormat="1" ht="25.5">
      <c r="A144" s="89"/>
      <c r="B144" s="353"/>
      <c r="C144" s="350"/>
      <c r="D144" s="355"/>
      <c r="E144" s="197" t="s">
        <v>5</v>
      </c>
      <c r="F144" s="350">
        <v>17363188</v>
      </c>
      <c r="G144" s="351"/>
      <c r="H144" s="89"/>
    </row>
    <row r="145" spans="1:8" s="278" customFormat="1">
      <c r="A145" s="89"/>
      <c r="B145" s="197"/>
      <c r="C145" s="348"/>
      <c r="D145" s="349"/>
      <c r="E145" s="197" t="s">
        <v>10</v>
      </c>
      <c r="F145" s="348">
        <v>159933149</v>
      </c>
      <c r="G145" s="349">
        <v>31125</v>
      </c>
      <c r="H145" s="89"/>
    </row>
    <row r="146" spans="1:8" s="278" customFormat="1" ht="25.5">
      <c r="A146" s="89"/>
      <c r="B146" s="199"/>
      <c r="C146" s="350"/>
      <c r="D146" s="351"/>
      <c r="E146" s="199" t="s">
        <v>11</v>
      </c>
      <c r="F146" s="350">
        <v>159933149</v>
      </c>
      <c r="G146" s="351">
        <v>31125</v>
      </c>
      <c r="H146" s="89"/>
    </row>
    <row r="147" spans="1:8" s="278" customFormat="1">
      <c r="A147" s="89"/>
      <c r="B147" s="196"/>
      <c r="C147" s="348"/>
      <c r="D147" s="349"/>
      <c r="E147" s="196" t="s">
        <v>1</v>
      </c>
      <c r="F147" s="348">
        <v>177057140</v>
      </c>
      <c r="G147" s="349">
        <v>31125</v>
      </c>
      <c r="H147" s="89"/>
    </row>
    <row r="148" spans="1:8" s="278" customFormat="1">
      <c r="A148" s="89"/>
      <c r="B148" s="197"/>
      <c r="C148" s="348"/>
      <c r="D148" s="349"/>
      <c r="E148" s="197" t="s">
        <v>2</v>
      </c>
      <c r="F148" s="348">
        <v>172366303</v>
      </c>
      <c r="G148" s="349">
        <v>31125</v>
      </c>
      <c r="H148" s="89"/>
    </row>
    <row r="149" spans="1:8" s="278" customFormat="1">
      <c r="A149" s="89"/>
      <c r="B149" s="198"/>
      <c r="C149" s="348"/>
      <c r="D149" s="349"/>
      <c r="E149" s="198" t="s">
        <v>12</v>
      </c>
      <c r="F149" s="348">
        <v>138853037</v>
      </c>
      <c r="G149" s="349">
        <v>31125</v>
      </c>
      <c r="H149" s="89"/>
    </row>
    <row r="150" spans="1:8" s="278" customFormat="1">
      <c r="A150" s="89"/>
      <c r="B150" s="199"/>
      <c r="C150" s="350"/>
      <c r="D150" s="351"/>
      <c r="E150" s="199" t="s">
        <v>13</v>
      </c>
      <c r="F150" s="350">
        <v>92797551</v>
      </c>
      <c r="G150" s="351">
        <v>29484</v>
      </c>
      <c r="H150" s="89"/>
    </row>
    <row r="151" spans="1:8" s="278" customFormat="1">
      <c r="A151" s="89"/>
      <c r="B151" s="352"/>
      <c r="C151" s="350"/>
      <c r="D151" s="351"/>
      <c r="E151" s="352" t="s">
        <v>32</v>
      </c>
      <c r="F151" s="350">
        <v>72019889</v>
      </c>
      <c r="G151" s="351">
        <v>23856</v>
      </c>
      <c r="H151" s="89"/>
    </row>
    <row r="152" spans="1:8" s="278" customFormat="1">
      <c r="A152" s="89"/>
      <c r="B152" s="199"/>
      <c r="C152" s="350"/>
      <c r="D152" s="351"/>
      <c r="E152" s="199" t="s">
        <v>15</v>
      </c>
      <c r="F152" s="350">
        <v>46055486</v>
      </c>
      <c r="G152" s="351">
        <v>1641</v>
      </c>
      <c r="H152" s="89"/>
    </row>
    <row r="153" spans="1:8" s="278" customFormat="1">
      <c r="A153" s="89"/>
      <c r="B153" s="199"/>
      <c r="C153" s="348"/>
      <c r="D153" s="349"/>
      <c r="E153" s="199" t="s">
        <v>16</v>
      </c>
      <c r="F153" s="348">
        <v>32913186</v>
      </c>
      <c r="G153" s="349"/>
      <c r="H153" s="89"/>
    </row>
    <row r="154" spans="1:8" s="278" customFormat="1">
      <c r="A154" s="89"/>
      <c r="B154" s="352"/>
      <c r="C154" s="350"/>
      <c r="D154" s="351"/>
      <c r="E154" s="352" t="s">
        <v>17</v>
      </c>
      <c r="F154" s="350">
        <v>239787</v>
      </c>
      <c r="G154" s="351"/>
      <c r="H154" s="89"/>
    </row>
    <row r="155" spans="1:8" s="278" customFormat="1">
      <c r="A155" s="89"/>
      <c r="B155" s="352"/>
      <c r="C155" s="350"/>
      <c r="D155" s="351"/>
      <c r="E155" s="352" t="s">
        <v>75</v>
      </c>
      <c r="F155" s="350">
        <v>32673399</v>
      </c>
      <c r="G155" s="351"/>
      <c r="H155" s="89"/>
    </row>
    <row r="156" spans="1:8" s="278" customFormat="1" ht="25.5">
      <c r="A156" s="89"/>
      <c r="B156" s="200"/>
      <c r="C156" s="348"/>
      <c r="D156" s="349"/>
      <c r="E156" s="200" t="s">
        <v>84</v>
      </c>
      <c r="F156" s="348">
        <v>600080</v>
      </c>
      <c r="G156" s="349"/>
      <c r="H156" s="89"/>
    </row>
    <row r="157" spans="1:8" s="278" customFormat="1">
      <c r="A157" s="89"/>
      <c r="B157" s="201"/>
      <c r="C157" s="350"/>
      <c r="D157" s="351"/>
      <c r="E157" s="201" t="s">
        <v>18</v>
      </c>
      <c r="F157" s="350">
        <v>600080</v>
      </c>
      <c r="G157" s="351"/>
      <c r="H157" s="89"/>
    </row>
    <row r="158" spans="1:8" s="278" customFormat="1">
      <c r="A158" s="89"/>
      <c r="B158" s="197"/>
      <c r="C158" s="348"/>
      <c r="D158" s="349"/>
      <c r="E158" s="197" t="s">
        <v>3</v>
      </c>
      <c r="F158" s="348">
        <v>4690837</v>
      </c>
      <c r="G158" s="349"/>
      <c r="H158" s="89"/>
    </row>
    <row r="159" spans="1:8" s="278" customFormat="1">
      <c r="A159" s="89"/>
      <c r="B159" s="198"/>
      <c r="C159" s="350"/>
      <c r="D159" s="351"/>
      <c r="E159" s="198" t="s">
        <v>20</v>
      </c>
      <c r="F159" s="350">
        <v>4690837</v>
      </c>
      <c r="G159" s="351"/>
      <c r="H159" s="89"/>
    </row>
    <row r="160" spans="1:8" s="278" customFormat="1">
      <c r="A160" s="89"/>
      <c r="B160" s="203"/>
      <c r="C160" s="356"/>
      <c r="D160" s="357"/>
      <c r="E160" s="203" t="s">
        <v>21</v>
      </c>
      <c r="F160" s="348">
        <v>239197</v>
      </c>
      <c r="G160" s="349"/>
      <c r="H160" s="89"/>
    </row>
    <row r="161" spans="1:8" s="278" customFormat="1">
      <c r="A161" s="89"/>
      <c r="B161" s="203"/>
      <c r="C161" s="348"/>
      <c r="D161" s="349"/>
      <c r="E161" s="203" t="s">
        <v>23</v>
      </c>
      <c r="F161" s="348">
        <v>-239197</v>
      </c>
      <c r="G161" s="349"/>
      <c r="H161" s="89"/>
    </row>
    <row r="162" spans="1:8" s="278" customFormat="1">
      <c r="A162" s="89"/>
      <c r="B162" s="204"/>
      <c r="C162" s="350"/>
      <c r="D162" s="351"/>
      <c r="E162" s="204" t="s">
        <v>24</v>
      </c>
      <c r="F162" s="350">
        <v>-239197</v>
      </c>
      <c r="G162" s="351"/>
      <c r="H162" s="89"/>
    </row>
    <row r="163" spans="1:8" s="278" customFormat="1" ht="38.25">
      <c r="A163" s="89"/>
      <c r="B163" s="197"/>
      <c r="C163" s="350"/>
      <c r="D163" s="351"/>
      <c r="E163" s="197" t="s">
        <v>52</v>
      </c>
      <c r="F163" s="350">
        <v>-239197</v>
      </c>
      <c r="G163" s="351"/>
      <c r="H163" s="89"/>
    </row>
    <row r="164" spans="1:8" s="278" customFormat="1">
      <c r="A164" s="89"/>
      <c r="B164" s="202" t="s">
        <v>239</v>
      </c>
      <c r="C164" s="195"/>
      <c r="D164" s="256"/>
      <c r="E164" s="202" t="s">
        <v>239</v>
      </c>
      <c r="F164" s="195"/>
      <c r="G164" s="256"/>
      <c r="H164" s="89"/>
    </row>
    <row r="165" spans="1:8" s="278" customFormat="1" ht="25.5">
      <c r="A165" s="89"/>
      <c r="B165" s="353" t="s">
        <v>251</v>
      </c>
      <c r="C165" s="350">
        <v>24616</v>
      </c>
      <c r="D165" s="355">
        <v>61410</v>
      </c>
      <c r="E165" s="196" t="s">
        <v>4</v>
      </c>
      <c r="F165" s="346">
        <v>189928103</v>
      </c>
      <c r="G165" s="347">
        <v>53335</v>
      </c>
      <c r="H165" s="89"/>
    </row>
    <row r="166" spans="1:8" s="278" customFormat="1" ht="25.5">
      <c r="A166" s="89"/>
      <c r="B166" s="197"/>
      <c r="C166" s="350"/>
      <c r="D166" s="351"/>
      <c r="E166" s="197" t="s">
        <v>5</v>
      </c>
      <c r="F166" s="350">
        <v>17018418</v>
      </c>
      <c r="G166" s="351"/>
      <c r="H166" s="89"/>
    </row>
    <row r="167" spans="1:8" s="278" customFormat="1">
      <c r="A167" s="89"/>
      <c r="B167" s="197"/>
      <c r="C167" s="348"/>
      <c r="D167" s="349"/>
      <c r="E167" s="197" t="s">
        <v>10</v>
      </c>
      <c r="F167" s="348">
        <v>172909685</v>
      </c>
      <c r="G167" s="349">
        <v>53335</v>
      </c>
      <c r="H167" s="89"/>
    </row>
    <row r="168" spans="1:8" s="278" customFormat="1" ht="25.5">
      <c r="A168" s="89"/>
      <c r="B168" s="199"/>
      <c r="C168" s="350"/>
      <c r="D168" s="351"/>
      <c r="E168" s="199" t="s">
        <v>11</v>
      </c>
      <c r="F168" s="350">
        <v>172909685</v>
      </c>
      <c r="G168" s="351">
        <v>53335</v>
      </c>
      <c r="H168" s="89"/>
    </row>
    <row r="169" spans="1:8" s="278" customFormat="1">
      <c r="A169" s="89"/>
      <c r="B169" s="196"/>
      <c r="C169" s="348"/>
      <c r="D169" s="349"/>
      <c r="E169" s="196" t="s">
        <v>1</v>
      </c>
      <c r="F169" s="348">
        <v>189688906</v>
      </c>
      <c r="G169" s="349">
        <v>53335</v>
      </c>
      <c r="H169" s="89"/>
    </row>
    <row r="170" spans="1:8" s="278" customFormat="1">
      <c r="A170" s="89"/>
      <c r="B170" s="197"/>
      <c r="C170" s="348"/>
      <c r="D170" s="349"/>
      <c r="E170" s="197" t="s">
        <v>2</v>
      </c>
      <c r="F170" s="348">
        <v>172882867</v>
      </c>
      <c r="G170" s="349">
        <v>52385</v>
      </c>
      <c r="H170" s="89"/>
    </row>
    <row r="171" spans="1:8" s="278" customFormat="1">
      <c r="A171" s="89"/>
      <c r="B171" s="198"/>
      <c r="C171" s="348"/>
      <c r="D171" s="349"/>
      <c r="E171" s="198" t="s">
        <v>12</v>
      </c>
      <c r="F171" s="348">
        <v>138334661</v>
      </c>
      <c r="G171" s="349">
        <v>52385</v>
      </c>
      <c r="H171" s="89"/>
    </row>
    <row r="172" spans="1:8" s="278" customFormat="1">
      <c r="A172" s="89"/>
      <c r="B172" s="199"/>
      <c r="C172" s="350"/>
      <c r="D172" s="351"/>
      <c r="E172" s="199" t="s">
        <v>13</v>
      </c>
      <c r="F172" s="350">
        <v>92805765</v>
      </c>
      <c r="G172" s="351">
        <v>49980</v>
      </c>
      <c r="H172" s="89"/>
    </row>
    <row r="173" spans="1:8" s="278" customFormat="1">
      <c r="A173" s="89"/>
      <c r="B173" s="352"/>
      <c r="C173" s="350"/>
      <c r="D173" s="351"/>
      <c r="E173" s="352" t="s">
        <v>32</v>
      </c>
      <c r="F173" s="350">
        <v>72101066</v>
      </c>
      <c r="G173" s="351">
        <v>40440</v>
      </c>
      <c r="H173" s="89"/>
    </row>
    <row r="174" spans="1:8" s="278" customFormat="1">
      <c r="A174" s="89"/>
      <c r="B174" s="199"/>
      <c r="C174" s="350"/>
      <c r="D174" s="351"/>
      <c r="E174" s="199" t="s">
        <v>15</v>
      </c>
      <c r="F174" s="350">
        <v>45528896</v>
      </c>
      <c r="G174" s="351">
        <v>2405</v>
      </c>
      <c r="H174" s="89"/>
    </row>
    <row r="175" spans="1:8" s="278" customFormat="1">
      <c r="A175" s="89"/>
      <c r="B175" s="199"/>
      <c r="C175" s="348"/>
      <c r="D175" s="349"/>
      <c r="E175" s="199" t="s">
        <v>16</v>
      </c>
      <c r="F175" s="348">
        <v>34204696</v>
      </c>
      <c r="G175" s="349"/>
      <c r="H175" s="89"/>
    </row>
    <row r="176" spans="1:8" s="278" customFormat="1">
      <c r="A176" s="89"/>
      <c r="B176" s="352"/>
      <c r="C176" s="350"/>
      <c r="D176" s="351"/>
      <c r="E176" s="352" t="s">
        <v>17</v>
      </c>
      <c r="F176" s="350">
        <v>239787</v>
      </c>
      <c r="G176" s="351"/>
      <c r="H176" s="89"/>
    </row>
    <row r="177" spans="1:8" s="278" customFormat="1">
      <c r="A177" s="89"/>
      <c r="B177" s="352"/>
      <c r="C177" s="350"/>
      <c r="D177" s="351"/>
      <c r="E177" s="352" t="s">
        <v>75</v>
      </c>
      <c r="F177" s="350">
        <v>33964909</v>
      </c>
      <c r="G177" s="351"/>
      <c r="H177" s="89"/>
    </row>
    <row r="178" spans="1:8" s="278" customFormat="1" ht="25.5">
      <c r="A178" s="89"/>
      <c r="B178" s="200"/>
      <c r="C178" s="348"/>
      <c r="D178" s="349"/>
      <c r="E178" s="200" t="s">
        <v>84</v>
      </c>
      <c r="F178" s="348">
        <v>343510</v>
      </c>
      <c r="G178" s="349"/>
      <c r="H178" s="89"/>
    </row>
    <row r="179" spans="1:8" s="278" customFormat="1">
      <c r="A179" s="89"/>
      <c r="B179" s="201"/>
      <c r="C179" s="350"/>
      <c r="D179" s="351"/>
      <c r="E179" s="201" t="s">
        <v>18</v>
      </c>
      <c r="F179" s="350">
        <v>343510</v>
      </c>
      <c r="G179" s="351"/>
      <c r="H179" s="89"/>
    </row>
    <row r="180" spans="1:8" s="278" customFormat="1">
      <c r="A180" s="89"/>
      <c r="B180" s="197"/>
      <c r="C180" s="348"/>
      <c r="D180" s="349"/>
      <c r="E180" s="197" t="s">
        <v>3</v>
      </c>
      <c r="F180" s="348">
        <v>16806039</v>
      </c>
      <c r="G180" s="349">
        <v>950</v>
      </c>
      <c r="H180" s="89"/>
    </row>
    <row r="181" spans="1:8" s="278" customFormat="1">
      <c r="A181" s="89"/>
      <c r="B181" s="198"/>
      <c r="C181" s="350"/>
      <c r="D181" s="351"/>
      <c r="E181" s="198" t="s">
        <v>20</v>
      </c>
      <c r="F181" s="350">
        <v>16806039</v>
      </c>
      <c r="G181" s="351">
        <v>950</v>
      </c>
      <c r="H181" s="89"/>
    </row>
    <row r="182" spans="1:8" s="278" customFormat="1">
      <c r="A182" s="89"/>
      <c r="B182" s="203"/>
      <c r="C182" s="356"/>
      <c r="D182" s="357"/>
      <c r="E182" s="203" t="s">
        <v>21</v>
      </c>
      <c r="F182" s="348">
        <v>239197</v>
      </c>
      <c r="G182" s="357"/>
      <c r="H182" s="89"/>
    </row>
    <row r="183" spans="1:8" s="278" customFormat="1">
      <c r="A183" s="89"/>
      <c r="B183" s="203"/>
      <c r="C183" s="348"/>
      <c r="D183" s="349"/>
      <c r="E183" s="203" t="s">
        <v>23</v>
      </c>
      <c r="F183" s="348">
        <v>-239197</v>
      </c>
      <c r="G183" s="349"/>
      <c r="H183" s="89"/>
    </row>
    <row r="184" spans="1:8" s="278" customFormat="1">
      <c r="A184" s="89"/>
      <c r="B184" s="204"/>
      <c r="C184" s="350"/>
      <c r="D184" s="351"/>
      <c r="E184" s="204" t="s">
        <v>24</v>
      </c>
      <c r="F184" s="350">
        <v>-239197</v>
      </c>
      <c r="G184" s="351"/>
      <c r="H184" s="89"/>
    </row>
    <row r="185" spans="1:8" s="278" customFormat="1" ht="38.25">
      <c r="A185" s="89"/>
      <c r="B185" s="197"/>
      <c r="C185" s="350"/>
      <c r="D185" s="351"/>
      <c r="E185" s="197" t="s">
        <v>52</v>
      </c>
      <c r="F185" s="350">
        <v>-239197</v>
      </c>
      <c r="G185" s="351"/>
      <c r="H185" s="89"/>
    </row>
    <row r="186" spans="1:8" s="278" customFormat="1">
      <c r="A186" s="89"/>
      <c r="B186" s="202" t="s">
        <v>371</v>
      </c>
      <c r="C186" s="310"/>
      <c r="D186" s="91"/>
      <c r="E186" s="202" t="s">
        <v>371</v>
      </c>
      <c r="F186" s="310"/>
      <c r="G186" s="91"/>
      <c r="H186" s="89"/>
    </row>
    <row r="187" spans="1:8" s="278" customFormat="1" ht="25.5">
      <c r="A187" s="89"/>
      <c r="B187" s="353" t="s">
        <v>251</v>
      </c>
      <c r="C187" s="350">
        <v>24616</v>
      </c>
      <c r="D187" s="355">
        <v>77430</v>
      </c>
      <c r="E187" s="196" t="s">
        <v>4</v>
      </c>
      <c r="F187" s="346">
        <v>207119021</v>
      </c>
      <c r="G187" s="347">
        <v>74257</v>
      </c>
      <c r="H187" s="89"/>
    </row>
    <row r="188" spans="1:8" s="278" customFormat="1" ht="25.5">
      <c r="A188" s="89"/>
      <c r="B188" s="197"/>
      <c r="C188" s="350"/>
      <c r="D188" s="351"/>
      <c r="E188" s="197" t="s">
        <v>5</v>
      </c>
      <c r="F188" s="350">
        <v>17018418</v>
      </c>
      <c r="G188" s="351"/>
      <c r="H188" s="89"/>
    </row>
    <row r="189" spans="1:8" s="278" customFormat="1">
      <c r="A189" s="89"/>
      <c r="B189" s="197"/>
      <c r="C189" s="348"/>
      <c r="D189" s="349"/>
      <c r="E189" s="197" t="s">
        <v>10</v>
      </c>
      <c r="F189" s="350">
        <v>190100603</v>
      </c>
      <c r="G189" s="351">
        <v>74257</v>
      </c>
      <c r="H189" s="89"/>
    </row>
    <row r="190" spans="1:8" s="278" customFormat="1" ht="25.5">
      <c r="A190" s="89"/>
      <c r="B190" s="199"/>
      <c r="C190" s="350"/>
      <c r="D190" s="351"/>
      <c r="E190" s="199" t="s">
        <v>11</v>
      </c>
      <c r="F190" s="350">
        <v>190100603</v>
      </c>
      <c r="G190" s="351">
        <v>74257</v>
      </c>
      <c r="H190" s="89"/>
    </row>
    <row r="191" spans="1:8" s="278" customFormat="1">
      <c r="A191" s="89"/>
      <c r="B191" s="196"/>
      <c r="C191" s="348"/>
      <c r="D191" s="349"/>
      <c r="E191" s="196" t="s">
        <v>1</v>
      </c>
      <c r="F191" s="348">
        <v>206879824</v>
      </c>
      <c r="G191" s="349">
        <v>74257</v>
      </c>
      <c r="H191" s="89"/>
    </row>
    <row r="192" spans="1:8" s="278" customFormat="1">
      <c r="A192" s="89"/>
      <c r="B192" s="197"/>
      <c r="C192" s="348"/>
      <c r="D192" s="349"/>
      <c r="E192" s="197" t="s">
        <v>2</v>
      </c>
      <c r="F192" s="348">
        <v>175095432</v>
      </c>
      <c r="G192" s="349">
        <v>73307</v>
      </c>
      <c r="H192" s="89"/>
    </row>
    <row r="193" spans="1:8" s="278" customFormat="1">
      <c r="A193" s="89"/>
      <c r="B193" s="198"/>
      <c r="C193" s="348"/>
      <c r="D193" s="349"/>
      <c r="E193" s="198" t="s">
        <v>12</v>
      </c>
      <c r="F193" s="348">
        <v>140547226</v>
      </c>
      <c r="G193" s="349">
        <v>73307</v>
      </c>
      <c r="H193" s="89"/>
    </row>
    <row r="194" spans="1:8" s="278" customFormat="1">
      <c r="A194" s="89"/>
      <c r="B194" s="199"/>
      <c r="C194" s="350"/>
      <c r="D194" s="351"/>
      <c r="E194" s="199" t="s">
        <v>13</v>
      </c>
      <c r="F194" s="350">
        <v>93264450</v>
      </c>
      <c r="G194" s="351">
        <v>64722</v>
      </c>
      <c r="H194" s="89"/>
    </row>
    <row r="195" spans="1:8" s="278" customFormat="1">
      <c r="A195" s="89"/>
      <c r="B195" s="352"/>
      <c r="C195" s="350"/>
      <c r="D195" s="351"/>
      <c r="E195" s="352" t="s">
        <v>32</v>
      </c>
      <c r="F195" s="350">
        <v>72480802</v>
      </c>
      <c r="G195" s="351">
        <v>52368</v>
      </c>
      <c r="H195" s="89"/>
    </row>
    <row r="196" spans="1:8" s="278" customFormat="1">
      <c r="A196" s="89"/>
      <c r="B196" s="199"/>
      <c r="C196" s="350"/>
      <c r="D196" s="351"/>
      <c r="E196" s="199" t="s">
        <v>15</v>
      </c>
      <c r="F196" s="350">
        <v>47282776</v>
      </c>
      <c r="G196" s="351">
        <v>8585</v>
      </c>
      <c r="H196" s="89"/>
    </row>
    <row r="197" spans="1:8" s="278" customFormat="1">
      <c r="A197" s="89"/>
      <c r="B197" s="199"/>
      <c r="C197" s="348"/>
      <c r="D197" s="349"/>
      <c r="E197" s="199" t="s">
        <v>16</v>
      </c>
      <c r="F197" s="348">
        <v>34204696</v>
      </c>
      <c r="G197" s="349"/>
      <c r="H197" s="89"/>
    </row>
    <row r="198" spans="1:8" s="278" customFormat="1">
      <c r="A198" s="89"/>
      <c r="B198" s="352"/>
      <c r="C198" s="350"/>
      <c r="D198" s="351"/>
      <c r="E198" s="352" t="s">
        <v>17</v>
      </c>
      <c r="F198" s="350">
        <v>239787</v>
      </c>
      <c r="G198" s="351"/>
      <c r="H198" s="89"/>
    </row>
    <row r="199" spans="1:8" s="278" customFormat="1">
      <c r="A199" s="89"/>
      <c r="B199" s="352"/>
      <c r="C199" s="350"/>
      <c r="D199" s="351"/>
      <c r="E199" s="352" t="s">
        <v>75</v>
      </c>
      <c r="F199" s="350">
        <v>33964909</v>
      </c>
      <c r="G199" s="351"/>
      <c r="H199" s="89"/>
    </row>
    <row r="200" spans="1:8" s="278" customFormat="1" ht="25.5">
      <c r="A200" s="89"/>
      <c r="B200" s="200"/>
      <c r="C200" s="348"/>
      <c r="D200" s="349"/>
      <c r="E200" s="200" t="s">
        <v>84</v>
      </c>
      <c r="F200" s="348">
        <v>343510</v>
      </c>
      <c r="G200" s="349"/>
      <c r="H200" s="89"/>
    </row>
    <row r="201" spans="1:8" s="278" customFormat="1">
      <c r="A201" s="89"/>
      <c r="B201" s="201"/>
      <c r="C201" s="350"/>
      <c r="D201" s="351"/>
      <c r="E201" s="201" t="s">
        <v>18</v>
      </c>
      <c r="F201" s="350">
        <v>343510</v>
      </c>
      <c r="G201" s="351"/>
      <c r="H201" s="89"/>
    </row>
    <row r="202" spans="1:8" s="278" customFormat="1">
      <c r="A202" s="89"/>
      <c r="B202" s="197"/>
      <c r="C202" s="348"/>
      <c r="D202" s="349"/>
      <c r="E202" s="197" t="s">
        <v>3</v>
      </c>
      <c r="F202" s="348">
        <v>31784392</v>
      </c>
      <c r="G202" s="349">
        <v>950</v>
      </c>
      <c r="H202" s="89"/>
    </row>
    <row r="203" spans="1:8" s="278" customFormat="1">
      <c r="A203" s="89"/>
      <c r="B203" s="198"/>
      <c r="C203" s="350"/>
      <c r="D203" s="351"/>
      <c r="E203" s="198" t="s">
        <v>20</v>
      </c>
      <c r="F203" s="350">
        <v>31784392</v>
      </c>
      <c r="G203" s="351">
        <v>950</v>
      </c>
      <c r="H203" s="89"/>
    </row>
    <row r="204" spans="1:8" s="278" customFormat="1">
      <c r="A204" s="89"/>
      <c r="B204" s="203"/>
      <c r="C204" s="356"/>
      <c r="D204" s="357"/>
      <c r="E204" s="203" t="s">
        <v>21</v>
      </c>
      <c r="F204" s="348">
        <v>239197</v>
      </c>
      <c r="G204" s="357"/>
      <c r="H204" s="89"/>
    </row>
    <row r="205" spans="1:8" s="278" customFormat="1">
      <c r="A205" s="89"/>
      <c r="B205" s="203"/>
      <c r="C205" s="348"/>
      <c r="D205" s="349"/>
      <c r="E205" s="203" t="s">
        <v>23</v>
      </c>
      <c r="F205" s="348">
        <v>-239197</v>
      </c>
      <c r="G205" s="349"/>
      <c r="H205" s="89"/>
    </row>
    <row r="206" spans="1:8" s="278" customFormat="1">
      <c r="A206" s="89"/>
      <c r="B206" s="204"/>
      <c r="C206" s="350"/>
      <c r="D206" s="351"/>
      <c r="E206" s="204" t="s">
        <v>24</v>
      </c>
      <c r="F206" s="350">
        <v>-239197</v>
      </c>
      <c r="G206" s="351"/>
      <c r="H206" s="89"/>
    </row>
    <row r="207" spans="1:8" s="278" customFormat="1" ht="39" thickBot="1">
      <c r="A207" s="89"/>
      <c r="B207" s="197"/>
      <c r="C207" s="350"/>
      <c r="D207" s="351"/>
      <c r="E207" s="197" t="s">
        <v>52</v>
      </c>
      <c r="F207" s="350">
        <v>-239197</v>
      </c>
      <c r="G207" s="351"/>
      <c r="H207" s="89"/>
    </row>
    <row r="208" spans="1:8" s="278" customFormat="1" ht="54" customHeight="1" thickBot="1">
      <c r="A208" s="89"/>
      <c r="B208" s="1370" t="s">
        <v>519</v>
      </c>
      <c r="C208" s="1371"/>
      <c r="D208" s="1371"/>
      <c r="E208" s="1371"/>
      <c r="F208" s="1371"/>
      <c r="G208" s="1372"/>
      <c r="H208" s="89"/>
    </row>
    <row r="209" spans="1:10" s="278" customFormat="1">
      <c r="A209" s="89"/>
      <c r="B209" s="77"/>
      <c r="C209" s="78"/>
      <c r="D209" s="78"/>
      <c r="E209" s="72"/>
      <c r="F209" s="72"/>
      <c r="G209" s="72"/>
      <c r="H209" s="89"/>
    </row>
    <row r="210" spans="1:10" s="278" customFormat="1">
      <c r="A210" s="89"/>
      <c r="B210" s="498" t="s">
        <v>388</v>
      </c>
      <c r="C210" s="75"/>
      <c r="D210" s="75"/>
      <c r="E210" s="75"/>
      <c r="F210" s="75"/>
      <c r="G210" s="75"/>
      <c r="H210" s="89"/>
    </row>
    <row r="211" spans="1:10" s="278" customFormat="1" ht="13.5" thickBot="1">
      <c r="A211" s="89"/>
      <c r="B211" s="75"/>
      <c r="C211" s="75"/>
      <c r="D211" s="75"/>
      <c r="E211" s="75"/>
      <c r="F211" s="75"/>
      <c r="G211" s="75"/>
      <c r="H211" s="89"/>
    </row>
    <row r="212" spans="1:10" s="278" customFormat="1" ht="27">
      <c r="A212" s="276">
        <f>A120+1</f>
        <v>21</v>
      </c>
      <c r="B212" s="369" t="s">
        <v>29</v>
      </c>
      <c r="C212" s="83"/>
      <c r="D212" s="190"/>
      <c r="E212" s="191" t="s">
        <v>51</v>
      </c>
      <c r="F212" s="83"/>
      <c r="G212" s="190"/>
      <c r="H212" s="89" t="s">
        <v>31</v>
      </c>
    </row>
    <row r="213" spans="1:10" s="278" customFormat="1">
      <c r="A213" s="89"/>
      <c r="B213" s="81" t="s">
        <v>22</v>
      </c>
      <c r="C213" s="310"/>
      <c r="D213" s="91"/>
      <c r="E213" s="81" t="s">
        <v>22</v>
      </c>
      <c r="F213" s="310"/>
      <c r="G213" s="91"/>
      <c r="H213" s="89"/>
      <c r="I213" s="406"/>
      <c r="J213" s="337"/>
    </row>
    <row r="214" spans="1:10" s="278" customFormat="1" ht="25.5">
      <c r="A214" s="89"/>
      <c r="B214" s="1227" t="s">
        <v>250</v>
      </c>
      <c r="C214" s="644"/>
      <c r="D214" s="765"/>
      <c r="E214" s="1229" t="s">
        <v>392</v>
      </c>
      <c r="F214" s="644"/>
      <c r="G214" s="765"/>
      <c r="H214" s="89"/>
      <c r="I214" s="406"/>
      <c r="J214" s="337"/>
    </row>
    <row r="215" spans="1:10" s="278" customFormat="1">
      <c r="A215" s="89"/>
      <c r="B215" s="196" t="s">
        <v>4</v>
      </c>
      <c r="C215" s="346">
        <v>35000000</v>
      </c>
      <c r="D215" s="347">
        <v>-250000</v>
      </c>
      <c r="E215" s="196" t="s">
        <v>4</v>
      </c>
      <c r="F215" s="346"/>
      <c r="G215" s="347">
        <v>250000</v>
      </c>
      <c r="H215" s="89"/>
      <c r="I215" s="406"/>
      <c r="J215" s="337"/>
    </row>
    <row r="216" spans="1:10" s="278" customFormat="1">
      <c r="A216" s="89"/>
      <c r="B216" s="197" t="s">
        <v>10</v>
      </c>
      <c r="C216" s="350">
        <v>35000000</v>
      </c>
      <c r="D216" s="351">
        <v>-250000</v>
      </c>
      <c r="E216" s="197" t="s">
        <v>10</v>
      </c>
      <c r="F216" s="348"/>
      <c r="G216" s="349">
        <v>250000</v>
      </c>
      <c r="H216" s="89"/>
      <c r="I216" s="406"/>
      <c r="J216" s="337"/>
    </row>
    <row r="217" spans="1:10" s="278" customFormat="1" ht="25.5">
      <c r="A217" s="89"/>
      <c r="B217" s="199" t="s">
        <v>11</v>
      </c>
      <c r="C217" s="350">
        <v>35000000</v>
      </c>
      <c r="D217" s="351">
        <v>-250000</v>
      </c>
      <c r="E217" s="199" t="s">
        <v>11</v>
      </c>
      <c r="F217" s="350"/>
      <c r="G217" s="351">
        <v>250000</v>
      </c>
      <c r="H217" s="89"/>
      <c r="I217" s="406"/>
      <c r="J217" s="337"/>
    </row>
    <row r="218" spans="1:10" s="278" customFormat="1">
      <c r="A218" s="89"/>
      <c r="B218" s="196" t="s">
        <v>1</v>
      </c>
      <c r="C218" s="348">
        <v>35000000</v>
      </c>
      <c r="D218" s="349">
        <v>-250000</v>
      </c>
      <c r="E218" s="196" t="s">
        <v>1</v>
      </c>
      <c r="F218" s="348"/>
      <c r="G218" s="349">
        <v>250000</v>
      </c>
      <c r="H218" s="89"/>
      <c r="I218" s="406"/>
      <c r="J218" s="337"/>
    </row>
    <row r="219" spans="1:10" s="278" customFormat="1">
      <c r="A219" s="89"/>
      <c r="B219" s="197" t="s">
        <v>2</v>
      </c>
      <c r="C219" s="350">
        <v>35000000</v>
      </c>
      <c r="D219" s="351">
        <v>-250000</v>
      </c>
      <c r="E219" s="197" t="s">
        <v>2</v>
      </c>
      <c r="F219" s="350"/>
      <c r="G219" s="349">
        <v>248000</v>
      </c>
      <c r="H219" s="89"/>
      <c r="I219" s="406"/>
      <c r="J219" s="337"/>
    </row>
    <row r="220" spans="1:10" s="278" customFormat="1">
      <c r="A220" s="89"/>
      <c r="B220" s="199" t="s">
        <v>16</v>
      </c>
      <c r="C220" s="350">
        <v>35000000</v>
      </c>
      <c r="D220" s="351">
        <v>-250000</v>
      </c>
      <c r="E220" s="198" t="s">
        <v>12</v>
      </c>
      <c r="F220" s="350"/>
      <c r="G220" s="349">
        <v>248000</v>
      </c>
      <c r="H220" s="89"/>
      <c r="I220" s="406"/>
      <c r="J220" s="337"/>
    </row>
    <row r="221" spans="1:10" s="278" customFormat="1">
      <c r="A221" s="89"/>
      <c r="B221" s="352" t="s">
        <v>17</v>
      </c>
      <c r="C221" s="350">
        <v>35000000</v>
      </c>
      <c r="D221" s="351">
        <v>-250000</v>
      </c>
      <c r="E221" s="199" t="s">
        <v>13</v>
      </c>
      <c r="F221" s="350"/>
      <c r="G221" s="351">
        <v>44048</v>
      </c>
      <c r="H221" s="89"/>
      <c r="I221" s="406"/>
      <c r="J221" s="337"/>
    </row>
    <row r="222" spans="1:10" s="278" customFormat="1">
      <c r="A222" s="89"/>
      <c r="B222" s="352"/>
      <c r="C222" s="350"/>
      <c r="D222" s="351"/>
      <c r="E222" s="352" t="s">
        <v>32</v>
      </c>
      <c r="F222" s="350"/>
      <c r="G222" s="351">
        <v>34214</v>
      </c>
      <c r="H222" s="89"/>
      <c r="I222" s="406"/>
      <c r="J222" s="337"/>
    </row>
    <row r="223" spans="1:10" s="278" customFormat="1">
      <c r="A223" s="89"/>
      <c r="B223" s="199"/>
      <c r="C223" s="350"/>
      <c r="D223" s="351"/>
      <c r="E223" s="199" t="s">
        <v>15</v>
      </c>
      <c r="F223" s="350"/>
      <c r="G223" s="351">
        <v>203952</v>
      </c>
      <c r="H223" s="89"/>
      <c r="I223" s="406"/>
      <c r="J223" s="337"/>
    </row>
    <row r="224" spans="1:10" s="278" customFormat="1">
      <c r="A224" s="89"/>
      <c r="B224" s="197"/>
      <c r="C224" s="348"/>
      <c r="D224" s="349"/>
      <c r="E224" s="197" t="s">
        <v>3</v>
      </c>
      <c r="F224" s="348"/>
      <c r="G224" s="349">
        <v>2000</v>
      </c>
      <c r="H224" s="89"/>
      <c r="I224" s="406"/>
      <c r="J224" s="337"/>
    </row>
    <row r="225" spans="1:8" s="278" customFormat="1" ht="13.5" thickBot="1">
      <c r="A225" s="89"/>
      <c r="B225" s="198"/>
      <c r="C225" s="350"/>
      <c r="D225" s="351"/>
      <c r="E225" s="198" t="s">
        <v>20</v>
      </c>
      <c r="F225" s="350"/>
      <c r="G225" s="351">
        <v>2000</v>
      </c>
      <c r="H225" s="89"/>
    </row>
    <row r="226" spans="1:8" s="278" customFormat="1" ht="51.75" customHeight="1" thickBot="1">
      <c r="A226" s="89"/>
      <c r="B226" s="1382" t="s">
        <v>393</v>
      </c>
      <c r="C226" s="1383"/>
      <c r="D226" s="1383"/>
      <c r="E226" s="1383"/>
      <c r="F226" s="1383"/>
      <c r="G226" s="1384"/>
      <c r="H226" s="89"/>
    </row>
    <row r="227" spans="1:8" s="278" customFormat="1">
      <c r="A227" s="89"/>
      <c r="B227" s="77"/>
      <c r="C227" s="516"/>
      <c r="D227" s="516"/>
      <c r="E227" s="194"/>
      <c r="F227" s="194"/>
      <c r="G227" s="194"/>
      <c r="H227" s="89"/>
    </row>
    <row r="228" spans="1:8" s="278" customFormat="1">
      <c r="A228" s="89"/>
      <c r="B228" s="498" t="s">
        <v>373</v>
      </c>
      <c r="C228" s="78"/>
      <c r="D228" s="78"/>
      <c r="E228" s="72"/>
      <c r="F228" s="72"/>
      <c r="G228" s="72"/>
      <c r="H228" s="89"/>
    </row>
    <row r="229" spans="1:8" s="278" customFormat="1" ht="13.5" thickBot="1">
      <c r="A229" s="89"/>
      <c r="B229" s="77"/>
      <c r="C229" s="78"/>
      <c r="D229" s="78"/>
      <c r="E229" s="72"/>
      <c r="F229" s="72"/>
      <c r="G229" s="72"/>
      <c r="H229" s="89"/>
    </row>
    <row r="230" spans="1:8" s="278" customFormat="1" ht="27">
      <c r="A230" s="89">
        <f>A212</f>
        <v>21</v>
      </c>
      <c r="B230" s="412" t="s">
        <v>29</v>
      </c>
      <c r="C230" s="83"/>
      <c r="D230" s="190"/>
      <c r="E230" s="191" t="s">
        <v>51</v>
      </c>
      <c r="F230" s="83"/>
      <c r="G230" s="190"/>
      <c r="H230" s="89" t="s">
        <v>31</v>
      </c>
    </row>
    <row r="231" spans="1:8" s="278" customFormat="1">
      <c r="A231" s="89"/>
      <c r="B231" s="81" t="s">
        <v>67</v>
      </c>
      <c r="C231" s="310"/>
      <c r="D231" s="91"/>
      <c r="E231" s="81" t="s">
        <v>67</v>
      </c>
      <c r="F231" s="310"/>
      <c r="G231" s="91"/>
      <c r="H231" s="89"/>
    </row>
    <row r="232" spans="1:8" s="278" customFormat="1">
      <c r="A232" s="89"/>
      <c r="B232" s="185" t="s">
        <v>248</v>
      </c>
      <c r="C232" s="195"/>
      <c r="D232" s="256"/>
      <c r="E232" s="185" t="s">
        <v>248</v>
      </c>
      <c r="F232" s="195"/>
      <c r="G232" s="256"/>
      <c r="H232" s="89"/>
    </row>
    <row r="233" spans="1:8" s="278" customFormat="1">
      <c r="A233" s="89"/>
      <c r="B233" s="202" t="s">
        <v>73</v>
      </c>
      <c r="C233" s="195"/>
      <c r="D233" s="256"/>
      <c r="E233" s="202" t="s">
        <v>73</v>
      </c>
      <c r="F233" s="195"/>
      <c r="G233" s="256"/>
      <c r="H233" s="89"/>
    </row>
    <row r="234" spans="1:8" s="278" customFormat="1">
      <c r="A234" s="89"/>
      <c r="B234" s="196" t="s">
        <v>4</v>
      </c>
      <c r="C234" s="346">
        <v>41862232</v>
      </c>
      <c r="D234" s="347">
        <v>-250000</v>
      </c>
      <c r="E234" s="196" t="s">
        <v>4</v>
      </c>
      <c r="F234" s="346">
        <v>177296337</v>
      </c>
      <c r="G234" s="347">
        <v>250000</v>
      </c>
      <c r="H234" s="89"/>
    </row>
    <row r="235" spans="1:8" s="278" customFormat="1" ht="25.5">
      <c r="A235" s="89"/>
      <c r="B235" s="197" t="s">
        <v>10</v>
      </c>
      <c r="C235" s="348">
        <v>41862232</v>
      </c>
      <c r="D235" s="349">
        <v>-250000</v>
      </c>
      <c r="E235" s="197" t="s">
        <v>5</v>
      </c>
      <c r="F235" s="350">
        <v>17363188</v>
      </c>
      <c r="G235" s="351"/>
      <c r="H235" s="89"/>
    </row>
    <row r="236" spans="1:8" s="278" customFormat="1" ht="25.5">
      <c r="A236" s="89"/>
      <c r="B236" s="199" t="s">
        <v>11</v>
      </c>
      <c r="C236" s="350">
        <v>41862232</v>
      </c>
      <c r="D236" s="351">
        <v>-250000</v>
      </c>
      <c r="E236" s="197" t="s">
        <v>10</v>
      </c>
      <c r="F236" s="348">
        <v>159933149</v>
      </c>
      <c r="G236" s="349">
        <v>250000</v>
      </c>
      <c r="H236" s="89"/>
    </row>
    <row r="237" spans="1:8" s="278" customFormat="1" ht="25.5">
      <c r="A237" s="89"/>
      <c r="B237" s="196" t="s">
        <v>1</v>
      </c>
      <c r="C237" s="348">
        <v>41862232</v>
      </c>
      <c r="D237" s="349">
        <v>-250000</v>
      </c>
      <c r="E237" s="199" t="s">
        <v>11</v>
      </c>
      <c r="F237" s="350">
        <v>159933149</v>
      </c>
      <c r="G237" s="351">
        <v>250000</v>
      </c>
      <c r="H237" s="89"/>
    </row>
    <row r="238" spans="1:8" s="278" customFormat="1">
      <c r="A238" s="89"/>
      <c r="B238" s="197" t="s">
        <v>2</v>
      </c>
      <c r="C238" s="348">
        <v>41862232</v>
      </c>
      <c r="D238" s="349">
        <v>-250000</v>
      </c>
      <c r="E238" s="196" t="s">
        <v>1</v>
      </c>
      <c r="F238" s="348">
        <v>177057140</v>
      </c>
      <c r="G238" s="349">
        <v>250000</v>
      </c>
      <c r="H238" s="89"/>
    </row>
    <row r="239" spans="1:8" s="278" customFormat="1">
      <c r="A239" s="89"/>
      <c r="B239" s="199" t="s">
        <v>16</v>
      </c>
      <c r="C239" s="350">
        <v>41862232</v>
      </c>
      <c r="D239" s="351">
        <v>-250000</v>
      </c>
      <c r="E239" s="197" t="s">
        <v>2</v>
      </c>
      <c r="F239" s="348">
        <v>172366303</v>
      </c>
      <c r="G239" s="349">
        <v>248000</v>
      </c>
      <c r="H239" s="89"/>
    </row>
    <row r="240" spans="1:8" s="278" customFormat="1">
      <c r="A240" s="89"/>
      <c r="B240" s="352" t="s">
        <v>17</v>
      </c>
      <c r="C240" s="350">
        <v>41862232</v>
      </c>
      <c r="D240" s="351">
        <v>-250000</v>
      </c>
      <c r="E240" s="198" t="s">
        <v>12</v>
      </c>
      <c r="F240" s="348">
        <v>138853037</v>
      </c>
      <c r="G240" s="349">
        <v>248000</v>
      </c>
      <c r="H240" s="89"/>
    </row>
    <row r="241" spans="1:8" s="278" customFormat="1">
      <c r="A241" s="89"/>
      <c r="B241" s="352"/>
      <c r="C241" s="350"/>
      <c r="D241" s="351"/>
      <c r="E241" s="199" t="s">
        <v>13</v>
      </c>
      <c r="F241" s="350">
        <v>92797551</v>
      </c>
      <c r="G241" s="351">
        <v>44048</v>
      </c>
      <c r="H241" s="89"/>
    </row>
    <row r="242" spans="1:8" s="278" customFormat="1">
      <c r="A242" s="89"/>
      <c r="B242" s="352"/>
      <c r="C242" s="350"/>
      <c r="D242" s="351"/>
      <c r="E242" s="352" t="s">
        <v>32</v>
      </c>
      <c r="F242" s="350">
        <v>72019889</v>
      </c>
      <c r="G242" s="351">
        <v>34214</v>
      </c>
      <c r="H242" s="89"/>
    </row>
    <row r="243" spans="1:8" s="278" customFormat="1">
      <c r="A243" s="89"/>
      <c r="B243" s="352"/>
      <c r="C243" s="350"/>
      <c r="D243" s="351"/>
      <c r="E243" s="199" t="s">
        <v>15</v>
      </c>
      <c r="F243" s="350">
        <v>46055486</v>
      </c>
      <c r="G243" s="351">
        <v>203952</v>
      </c>
      <c r="H243" s="89"/>
    </row>
    <row r="244" spans="1:8" s="278" customFormat="1">
      <c r="A244" s="89"/>
      <c r="B244" s="352"/>
      <c r="C244" s="350"/>
      <c r="D244" s="351"/>
      <c r="E244" s="199" t="s">
        <v>16</v>
      </c>
      <c r="F244" s="348">
        <v>32913186</v>
      </c>
      <c r="G244" s="349"/>
      <c r="H244" s="89"/>
    </row>
    <row r="245" spans="1:8" s="278" customFormat="1">
      <c r="A245" s="89"/>
      <c r="B245" s="352"/>
      <c r="C245" s="350"/>
      <c r="D245" s="351"/>
      <c r="E245" s="352" t="s">
        <v>17</v>
      </c>
      <c r="F245" s="350">
        <v>239787</v>
      </c>
      <c r="G245" s="351"/>
      <c r="H245" s="89"/>
    </row>
    <row r="246" spans="1:8" s="278" customFormat="1">
      <c r="A246" s="89"/>
      <c r="B246" s="352"/>
      <c r="C246" s="350"/>
      <c r="D246" s="351"/>
      <c r="E246" s="352" t="s">
        <v>75</v>
      </c>
      <c r="F246" s="350">
        <v>32673399</v>
      </c>
      <c r="G246" s="351"/>
      <c r="H246" s="89"/>
    </row>
    <row r="247" spans="1:8" s="278" customFormat="1" ht="25.5">
      <c r="A247" s="89"/>
      <c r="B247" s="352"/>
      <c r="C247" s="350"/>
      <c r="D247" s="351"/>
      <c r="E247" s="200" t="s">
        <v>84</v>
      </c>
      <c r="F247" s="348">
        <v>600080</v>
      </c>
      <c r="G247" s="349"/>
      <c r="H247" s="89"/>
    </row>
    <row r="248" spans="1:8" s="278" customFormat="1">
      <c r="A248" s="89"/>
      <c r="B248" s="352"/>
      <c r="C248" s="350"/>
      <c r="D248" s="351"/>
      <c r="E248" s="201" t="s">
        <v>18</v>
      </c>
      <c r="F248" s="350">
        <v>600080</v>
      </c>
      <c r="G248" s="351"/>
      <c r="H248" s="89"/>
    </row>
    <row r="249" spans="1:8" s="278" customFormat="1">
      <c r="A249" s="89"/>
      <c r="B249" s="352"/>
      <c r="C249" s="350"/>
      <c r="D249" s="351"/>
      <c r="E249" s="197" t="s">
        <v>3</v>
      </c>
      <c r="F249" s="348">
        <v>4690837</v>
      </c>
      <c r="G249" s="349">
        <v>2000</v>
      </c>
      <c r="H249" s="89"/>
    </row>
    <row r="250" spans="1:8" s="278" customFormat="1">
      <c r="A250" s="89"/>
      <c r="B250" s="352"/>
      <c r="C250" s="350"/>
      <c r="D250" s="351"/>
      <c r="E250" s="198" t="s">
        <v>20</v>
      </c>
      <c r="F250" s="350">
        <v>4690837</v>
      </c>
      <c r="G250" s="351">
        <v>2000</v>
      </c>
      <c r="H250" s="89"/>
    </row>
    <row r="251" spans="1:8" s="278" customFormat="1">
      <c r="A251" s="89"/>
      <c r="B251" s="352"/>
      <c r="C251" s="350"/>
      <c r="D251" s="351"/>
      <c r="E251" s="203" t="s">
        <v>21</v>
      </c>
      <c r="F251" s="348">
        <v>239197</v>
      </c>
      <c r="G251" s="349"/>
      <c r="H251" s="89"/>
    </row>
    <row r="252" spans="1:8" s="278" customFormat="1">
      <c r="A252" s="89"/>
      <c r="B252" s="352"/>
      <c r="C252" s="350"/>
      <c r="D252" s="351"/>
      <c r="E252" s="203" t="s">
        <v>23</v>
      </c>
      <c r="F252" s="348">
        <v>-239197</v>
      </c>
      <c r="G252" s="349"/>
      <c r="H252" s="89"/>
    </row>
    <row r="253" spans="1:8" s="278" customFormat="1">
      <c r="A253" s="89"/>
      <c r="B253" s="352"/>
      <c r="C253" s="350"/>
      <c r="D253" s="351"/>
      <c r="E253" s="204" t="s">
        <v>24</v>
      </c>
      <c r="F253" s="350">
        <v>-239197</v>
      </c>
      <c r="G253" s="351"/>
      <c r="H253" s="89"/>
    </row>
    <row r="254" spans="1:8" s="278" customFormat="1" ht="38.25">
      <c r="A254" s="89"/>
      <c r="B254" s="352"/>
      <c r="C254" s="350"/>
      <c r="D254" s="351"/>
      <c r="E254" s="197" t="s">
        <v>52</v>
      </c>
      <c r="F254" s="350">
        <v>-239197</v>
      </c>
      <c r="G254" s="351"/>
      <c r="H254" s="89"/>
    </row>
    <row r="255" spans="1:8" s="278" customFormat="1">
      <c r="A255" s="89"/>
      <c r="B255" s="202" t="s">
        <v>239</v>
      </c>
      <c r="C255" s="195"/>
      <c r="D255" s="256"/>
      <c r="E255" s="202" t="s">
        <v>239</v>
      </c>
      <c r="F255" s="195"/>
      <c r="G255" s="256"/>
      <c r="H255" s="89"/>
    </row>
    <row r="256" spans="1:8" s="278" customFormat="1">
      <c r="A256" s="89"/>
      <c r="B256" s="196" t="s">
        <v>4</v>
      </c>
      <c r="C256" s="346">
        <v>40000000</v>
      </c>
      <c r="D256" s="347">
        <v>-250000</v>
      </c>
      <c r="E256" s="196" t="s">
        <v>4</v>
      </c>
      <c r="F256" s="346">
        <v>189928103</v>
      </c>
      <c r="G256" s="347">
        <v>250000</v>
      </c>
      <c r="H256" s="89"/>
    </row>
    <row r="257" spans="1:8" s="278" customFormat="1" ht="25.5">
      <c r="A257" s="89"/>
      <c r="B257" s="197" t="s">
        <v>10</v>
      </c>
      <c r="C257" s="348">
        <v>40000000</v>
      </c>
      <c r="D257" s="349">
        <v>-250000</v>
      </c>
      <c r="E257" s="197" t="s">
        <v>5</v>
      </c>
      <c r="F257" s="350">
        <v>17018418</v>
      </c>
      <c r="G257" s="351"/>
      <c r="H257" s="89"/>
    </row>
    <row r="258" spans="1:8" s="278" customFormat="1" ht="25.5">
      <c r="A258" s="89"/>
      <c r="B258" s="199" t="s">
        <v>11</v>
      </c>
      <c r="C258" s="350">
        <v>40000000</v>
      </c>
      <c r="D258" s="351">
        <v>-250000</v>
      </c>
      <c r="E258" s="197" t="s">
        <v>10</v>
      </c>
      <c r="F258" s="348">
        <v>172909685</v>
      </c>
      <c r="G258" s="349">
        <v>250000</v>
      </c>
      <c r="H258" s="89"/>
    </row>
    <row r="259" spans="1:8" s="278" customFormat="1" ht="25.5">
      <c r="A259" s="89"/>
      <c r="B259" s="196" t="s">
        <v>1</v>
      </c>
      <c r="C259" s="348">
        <v>40000000</v>
      </c>
      <c r="D259" s="349">
        <v>-250000</v>
      </c>
      <c r="E259" s="199" t="s">
        <v>11</v>
      </c>
      <c r="F259" s="350">
        <v>172909685</v>
      </c>
      <c r="G259" s="351">
        <v>250000</v>
      </c>
      <c r="H259" s="89"/>
    </row>
    <row r="260" spans="1:8" s="278" customFormat="1">
      <c r="A260" s="89"/>
      <c r="B260" s="197" t="s">
        <v>2</v>
      </c>
      <c r="C260" s="348">
        <v>40000000</v>
      </c>
      <c r="D260" s="349">
        <v>-250000</v>
      </c>
      <c r="E260" s="196" t="s">
        <v>1</v>
      </c>
      <c r="F260" s="348">
        <v>189688906</v>
      </c>
      <c r="G260" s="349">
        <v>250000</v>
      </c>
      <c r="H260" s="89"/>
    </row>
    <row r="261" spans="1:8" s="278" customFormat="1">
      <c r="A261" s="89"/>
      <c r="B261" s="199" t="s">
        <v>16</v>
      </c>
      <c r="C261" s="350">
        <v>40000000</v>
      </c>
      <c r="D261" s="351">
        <v>-250000</v>
      </c>
      <c r="E261" s="197" t="s">
        <v>2</v>
      </c>
      <c r="F261" s="348">
        <v>172882867</v>
      </c>
      <c r="G261" s="349">
        <v>250000</v>
      </c>
      <c r="H261" s="89"/>
    </row>
    <row r="262" spans="1:8" s="278" customFormat="1">
      <c r="A262" s="89"/>
      <c r="B262" s="352" t="s">
        <v>17</v>
      </c>
      <c r="C262" s="350">
        <v>40000000</v>
      </c>
      <c r="D262" s="351">
        <v>-250000</v>
      </c>
      <c r="E262" s="198" t="s">
        <v>12</v>
      </c>
      <c r="F262" s="348">
        <v>138334661</v>
      </c>
      <c r="G262" s="349">
        <v>250000</v>
      </c>
      <c r="H262" s="89"/>
    </row>
    <row r="263" spans="1:8" s="278" customFormat="1">
      <c r="A263" s="89"/>
      <c r="B263" s="352"/>
      <c r="C263" s="350"/>
      <c r="D263" s="351"/>
      <c r="E263" s="199" t="s">
        <v>13</v>
      </c>
      <c r="F263" s="350">
        <v>92805765</v>
      </c>
      <c r="G263" s="351">
        <v>44048</v>
      </c>
      <c r="H263" s="89"/>
    </row>
    <row r="264" spans="1:8" s="278" customFormat="1">
      <c r="A264" s="89"/>
      <c r="B264" s="352"/>
      <c r="C264" s="350"/>
      <c r="D264" s="351"/>
      <c r="E264" s="352" t="s">
        <v>32</v>
      </c>
      <c r="F264" s="350">
        <v>72101066</v>
      </c>
      <c r="G264" s="351">
        <v>34214</v>
      </c>
      <c r="H264" s="89"/>
    </row>
    <row r="265" spans="1:8" s="278" customFormat="1">
      <c r="A265" s="89"/>
      <c r="B265" s="352"/>
      <c r="C265" s="350"/>
      <c r="D265" s="351"/>
      <c r="E265" s="199" t="s">
        <v>15</v>
      </c>
      <c r="F265" s="350">
        <v>45528896</v>
      </c>
      <c r="G265" s="351">
        <v>205952</v>
      </c>
      <c r="H265" s="89"/>
    </row>
    <row r="266" spans="1:8" s="278" customFormat="1">
      <c r="A266" s="89"/>
      <c r="B266" s="352"/>
      <c r="C266" s="350"/>
      <c r="D266" s="351"/>
      <c r="E266" s="199" t="s">
        <v>16</v>
      </c>
      <c r="F266" s="348">
        <v>34204696</v>
      </c>
      <c r="G266" s="349"/>
      <c r="H266" s="89"/>
    </row>
    <row r="267" spans="1:8" s="278" customFormat="1">
      <c r="A267" s="89"/>
      <c r="B267" s="352"/>
      <c r="C267" s="350"/>
      <c r="D267" s="351"/>
      <c r="E267" s="352" t="s">
        <v>17</v>
      </c>
      <c r="F267" s="350">
        <v>239787</v>
      </c>
      <c r="G267" s="351"/>
      <c r="H267" s="89"/>
    </row>
    <row r="268" spans="1:8" s="278" customFormat="1">
      <c r="A268" s="89"/>
      <c r="B268" s="352"/>
      <c r="C268" s="350"/>
      <c r="D268" s="351"/>
      <c r="E268" s="352" t="s">
        <v>75</v>
      </c>
      <c r="F268" s="350">
        <v>33964909</v>
      </c>
      <c r="G268" s="351"/>
      <c r="H268" s="89"/>
    </row>
    <row r="269" spans="1:8" s="278" customFormat="1" ht="25.5">
      <c r="A269" s="89"/>
      <c r="B269" s="352"/>
      <c r="C269" s="350"/>
      <c r="D269" s="351"/>
      <c r="E269" s="200" t="s">
        <v>84</v>
      </c>
      <c r="F269" s="348">
        <v>343510</v>
      </c>
      <c r="G269" s="349"/>
      <c r="H269" s="89"/>
    </row>
    <row r="270" spans="1:8" s="278" customFormat="1">
      <c r="A270" s="89"/>
      <c r="B270" s="352"/>
      <c r="C270" s="350"/>
      <c r="D270" s="351"/>
      <c r="E270" s="201" t="s">
        <v>18</v>
      </c>
      <c r="F270" s="350">
        <v>343510</v>
      </c>
      <c r="G270" s="351"/>
      <c r="H270" s="89"/>
    </row>
    <row r="271" spans="1:8" s="278" customFormat="1">
      <c r="A271" s="89"/>
      <c r="B271" s="197"/>
      <c r="C271" s="348"/>
      <c r="D271" s="349"/>
      <c r="E271" s="197" t="s">
        <v>3</v>
      </c>
      <c r="F271" s="348">
        <v>16806039</v>
      </c>
      <c r="G271" s="349"/>
      <c r="H271" s="89"/>
    </row>
    <row r="272" spans="1:8" s="278" customFormat="1">
      <c r="A272" s="89"/>
      <c r="B272" s="198"/>
      <c r="C272" s="350"/>
      <c r="D272" s="351"/>
      <c r="E272" s="198" t="s">
        <v>20</v>
      </c>
      <c r="F272" s="350">
        <v>16806039</v>
      </c>
      <c r="G272" s="351"/>
      <c r="H272" s="89"/>
    </row>
    <row r="273" spans="1:8" s="278" customFormat="1">
      <c r="A273" s="89"/>
      <c r="B273" s="203"/>
      <c r="C273" s="356"/>
      <c r="D273" s="357"/>
      <c r="E273" s="203" t="s">
        <v>21</v>
      </c>
      <c r="F273" s="348">
        <v>239197</v>
      </c>
      <c r="G273" s="349"/>
      <c r="H273" s="89"/>
    </row>
    <row r="274" spans="1:8" s="278" customFormat="1">
      <c r="A274" s="89"/>
      <c r="B274" s="203"/>
      <c r="C274" s="348"/>
      <c r="D274" s="349"/>
      <c r="E274" s="203" t="s">
        <v>23</v>
      </c>
      <c r="F274" s="348">
        <v>-239197</v>
      </c>
      <c r="G274" s="349"/>
      <c r="H274" s="89"/>
    </row>
    <row r="275" spans="1:8" s="278" customFormat="1">
      <c r="A275" s="89"/>
      <c r="B275" s="204"/>
      <c r="C275" s="350"/>
      <c r="D275" s="351"/>
      <c r="E275" s="204" t="s">
        <v>24</v>
      </c>
      <c r="F275" s="350">
        <v>-239197</v>
      </c>
      <c r="G275" s="351"/>
      <c r="H275" s="89"/>
    </row>
    <row r="276" spans="1:8" s="278" customFormat="1" ht="38.25">
      <c r="A276" s="89"/>
      <c r="B276" s="197"/>
      <c r="C276" s="350"/>
      <c r="D276" s="351"/>
      <c r="E276" s="197" t="s">
        <v>52</v>
      </c>
      <c r="F276" s="350">
        <v>-239197</v>
      </c>
      <c r="G276" s="351"/>
      <c r="H276" s="89"/>
    </row>
    <row r="277" spans="1:8" s="278" customFormat="1">
      <c r="A277" s="89"/>
      <c r="B277" s="202" t="s">
        <v>371</v>
      </c>
      <c r="C277" s="310"/>
      <c r="D277" s="91"/>
      <c r="E277" s="202" t="s">
        <v>371</v>
      </c>
      <c r="F277" s="310"/>
      <c r="G277" s="91"/>
      <c r="H277" s="89"/>
    </row>
    <row r="278" spans="1:8" s="278" customFormat="1">
      <c r="A278" s="89"/>
      <c r="B278" s="196" t="s">
        <v>4</v>
      </c>
      <c r="C278" s="346">
        <v>40000000</v>
      </c>
      <c r="D278" s="347">
        <v>-250000</v>
      </c>
      <c r="E278" s="196" t="s">
        <v>4</v>
      </c>
      <c r="F278" s="346">
        <v>207119021</v>
      </c>
      <c r="G278" s="347">
        <v>250000</v>
      </c>
      <c r="H278" s="89"/>
    </row>
    <row r="279" spans="1:8" s="278" customFormat="1" ht="25.5">
      <c r="A279" s="89"/>
      <c r="B279" s="197" t="s">
        <v>10</v>
      </c>
      <c r="C279" s="348">
        <v>40000000</v>
      </c>
      <c r="D279" s="349">
        <v>-250000</v>
      </c>
      <c r="E279" s="197" t="s">
        <v>5</v>
      </c>
      <c r="F279" s="350">
        <v>17018418</v>
      </c>
      <c r="G279" s="351"/>
      <c r="H279" s="89"/>
    </row>
    <row r="280" spans="1:8" s="278" customFormat="1" ht="25.5">
      <c r="A280" s="89"/>
      <c r="B280" s="199" t="s">
        <v>11</v>
      </c>
      <c r="C280" s="350">
        <v>40000000</v>
      </c>
      <c r="D280" s="351">
        <v>-250000</v>
      </c>
      <c r="E280" s="197" t="s">
        <v>10</v>
      </c>
      <c r="F280" s="348">
        <v>190100603</v>
      </c>
      <c r="G280" s="349">
        <v>250000</v>
      </c>
      <c r="H280" s="89"/>
    </row>
    <row r="281" spans="1:8" s="278" customFormat="1" ht="25.5">
      <c r="A281" s="89"/>
      <c r="B281" s="196" t="s">
        <v>1</v>
      </c>
      <c r="C281" s="348">
        <v>40000000</v>
      </c>
      <c r="D281" s="349">
        <v>-250000</v>
      </c>
      <c r="E281" s="199" t="s">
        <v>11</v>
      </c>
      <c r="F281" s="350">
        <v>190100603</v>
      </c>
      <c r="G281" s="351">
        <v>250000</v>
      </c>
      <c r="H281" s="89"/>
    </row>
    <row r="282" spans="1:8" s="278" customFormat="1">
      <c r="A282" s="89"/>
      <c r="B282" s="197" t="s">
        <v>2</v>
      </c>
      <c r="C282" s="348">
        <v>40000000</v>
      </c>
      <c r="D282" s="349">
        <v>-250000</v>
      </c>
      <c r="E282" s="196" t="s">
        <v>1</v>
      </c>
      <c r="F282" s="348">
        <v>206879824</v>
      </c>
      <c r="G282" s="349">
        <v>250000</v>
      </c>
      <c r="H282" s="89"/>
    </row>
    <row r="283" spans="1:8" s="278" customFormat="1">
      <c r="A283" s="89"/>
      <c r="B283" s="199" t="s">
        <v>16</v>
      </c>
      <c r="C283" s="350">
        <v>40000000</v>
      </c>
      <c r="D283" s="351">
        <v>-250000</v>
      </c>
      <c r="E283" s="197" t="s">
        <v>2</v>
      </c>
      <c r="F283" s="348">
        <v>175095432</v>
      </c>
      <c r="G283" s="349">
        <v>250000</v>
      </c>
      <c r="H283" s="89"/>
    </row>
    <row r="284" spans="1:8" s="278" customFormat="1">
      <c r="A284" s="89"/>
      <c r="B284" s="352" t="s">
        <v>17</v>
      </c>
      <c r="C284" s="350">
        <v>40000000</v>
      </c>
      <c r="D284" s="351">
        <v>-250000</v>
      </c>
      <c r="E284" s="198" t="s">
        <v>12</v>
      </c>
      <c r="F284" s="348">
        <v>140547226</v>
      </c>
      <c r="G284" s="349">
        <v>250000</v>
      </c>
      <c r="H284" s="89"/>
    </row>
    <row r="285" spans="1:8" s="278" customFormat="1">
      <c r="A285" s="89"/>
      <c r="B285" s="199"/>
      <c r="C285" s="350"/>
      <c r="D285" s="351"/>
      <c r="E285" s="199" t="s">
        <v>13</v>
      </c>
      <c r="F285" s="350">
        <v>93264450</v>
      </c>
      <c r="G285" s="351">
        <v>44048</v>
      </c>
      <c r="H285" s="89"/>
    </row>
    <row r="286" spans="1:8" s="278" customFormat="1">
      <c r="A286" s="89"/>
      <c r="B286" s="352"/>
      <c r="C286" s="350"/>
      <c r="D286" s="351"/>
      <c r="E286" s="352" t="s">
        <v>32</v>
      </c>
      <c r="F286" s="350">
        <v>72480802</v>
      </c>
      <c r="G286" s="351">
        <v>34214</v>
      </c>
      <c r="H286" s="89"/>
    </row>
    <row r="287" spans="1:8" s="278" customFormat="1">
      <c r="A287" s="89"/>
      <c r="B287" s="199"/>
      <c r="C287" s="350"/>
      <c r="D287" s="351"/>
      <c r="E287" s="199" t="s">
        <v>15</v>
      </c>
      <c r="F287" s="350">
        <v>47282776</v>
      </c>
      <c r="G287" s="351">
        <v>205952</v>
      </c>
      <c r="H287" s="89"/>
    </row>
    <row r="288" spans="1:8" s="278" customFormat="1">
      <c r="A288" s="89"/>
      <c r="B288" s="352"/>
      <c r="C288" s="350"/>
      <c r="D288" s="351"/>
      <c r="E288" s="199" t="s">
        <v>16</v>
      </c>
      <c r="F288" s="348">
        <v>34204696</v>
      </c>
      <c r="G288" s="349"/>
      <c r="H288" s="89"/>
    </row>
    <row r="289" spans="1:8" s="278" customFormat="1">
      <c r="A289" s="89"/>
      <c r="B289" s="352"/>
      <c r="C289" s="350"/>
      <c r="D289" s="351"/>
      <c r="E289" s="352" t="s">
        <v>17</v>
      </c>
      <c r="F289" s="350">
        <v>239787</v>
      </c>
      <c r="G289" s="351"/>
      <c r="H289" s="89"/>
    </row>
    <row r="290" spans="1:8" s="278" customFormat="1">
      <c r="A290" s="89"/>
      <c r="B290" s="352"/>
      <c r="C290" s="350"/>
      <c r="D290" s="351"/>
      <c r="E290" s="352" t="s">
        <v>75</v>
      </c>
      <c r="F290" s="350">
        <v>33964909</v>
      </c>
      <c r="G290" s="351"/>
      <c r="H290" s="89"/>
    </row>
    <row r="291" spans="1:8" s="278" customFormat="1" ht="25.5">
      <c r="A291" s="89"/>
      <c r="B291" s="200"/>
      <c r="C291" s="348"/>
      <c r="D291" s="349"/>
      <c r="E291" s="200" t="s">
        <v>84</v>
      </c>
      <c r="F291" s="348">
        <v>343510</v>
      </c>
      <c r="G291" s="349"/>
      <c r="H291" s="89"/>
    </row>
    <row r="292" spans="1:8" s="278" customFormat="1">
      <c r="A292" s="89"/>
      <c r="B292" s="201"/>
      <c r="C292" s="350"/>
      <c r="D292" s="351"/>
      <c r="E292" s="201" t="s">
        <v>18</v>
      </c>
      <c r="F292" s="350">
        <v>343510</v>
      </c>
      <c r="G292" s="351"/>
      <c r="H292" s="89"/>
    </row>
    <row r="293" spans="1:8" s="278" customFormat="1">
      <c r="A293" s="89"/>
      <c r="B293" s="197"/>
      <c r="C293" s="348"/>
      <c r="D293" s="349"/>
      <c r="E293" s="197" t="s">
        <v>3</v>
      </c>
      <c r="F293" s="348">
        <v>31784392</v>
      </c>
      <c r="G293" s="349"/>
      <c r="H293" s="89"/>
    </row>
    <row r="294" spans="1:8" s="278" customFormat="1">
      <c r="A294" s="89"/>
      <c r="B294" s="198"/>
      <c r="C294" s="350"/>
      <c r="D294" s="351"/>
      <c r="E294" s="198" t="s">
        <v>20</v>
      </c>
      <c r="F294" s="350">
        <v>31784392</v>
      </c>
      <c r="G294" s="351"/>
      <c r="H294" s="89"/>
    </row>
    <row r="295" spans="1:8" s="278" customFormat="1">
      <c r="A295" s="89"/>
      <c r="B295" s="203"/>
      <c r="C295" s="356"/>
      <c r="D295" s="357"/>
      <c r="E295" s="203" t="s">
        <v>21</v>
      </c>
      <c r="F295" s="348">
        <v>239197</v>
      </c>
      <c r="G295" s="349"/>
      <c r="H295" s="89"/>
    </row>
    <row r="296" spans="1:8" s="278" customFormat="1">
      <c r="A296" s="89"/>
      <c r="B296" s="203"/>
      <c r="C296" s="348"/>
      <c r="D296" s="349"/>
      <c r="E296" s="203" t="s">
        <v>23</v>
      </c>
      <c r="F296" s="348">
        <v>-239197</v>
      </c>
      <c r="G296" s="349"/>
      <c r="H296" s="89"/>
    </row>
    <row r="297" spans="1:8" s="278" customFormat="1">
      <c r="A297" s="89"/>
      <c r="B297" s="204"/>
      <c r="C297" s="350"/>
      <c r="D297" s="351"/>
      <c r="E297" s="204" t="s">
        <v>24</v>
      </c>
      <c r="F297" s="350">
        <v>-239197</v>
      </c>
      <c r="G297" s="351"/>
      <c r="H297" s="89"/>
    </row>
    <row r="298" spans="1:8" s="278" customFormat="1" ht="39" thickBot="1">
      <c r="A298" s="89"/>
      <c r="B298" s="197"/>
      <c r="C298" s="350"/>
      <c r="D298" s="351"/>
      <c r="E298" s="197" t="s">
        <v>52</v>
      </c>
      <c r="F298" s="350">
        <v>-239197</v>
      </c>
      <c r="G298" s="351"/>
      <c r="H298" s="89"/>
    </row>
    <row r="299" spans="1:8" s="278" customFormat="1" ht="57.75" customHeight="1" thickBot="1">
      <c r="A299" s="89"/>
      <c r="B299" s="1382" t="s">
        <v>394</v>
      </c>
      <c r="C299" s="1383"/>
      <c r="D299" s="1383"/>
      <c r="E299" s="1383"/>
      <c r="F299" s="1383"/>
      <c r="G299" s="1384"/>
      <c r="H299" s="89"/>
    </row>
    <row r="300" spans="1:8" s="85" customFormat="1">
      <c r="A300" s="451"/>
      <c r="B300" s="194"/>
      <c r="C300" s="194"/>
      <c r="D300" s="194"/>
      <c r="E300" s="194"/>
      <c r="F300" s="194"/>
      <c r="G300" s="194"/>
      <c r="H300" s="451"/>
    </row>
    <row r="301" spans="1:8" s="85" customFormat="1">
      <c r="A301" s="451"/>
      <c r="B301" s="498" t="s">
        <v>388</v>
      </c>
      <c r="C301" s="278"/>
      <c r="D301" s="278"/>
      <c r="E301" s="278"/>
      <c r="F301" s="278"/>
      <c r="G301" s="278"/>
      <c r="H301" s="451"/>
    </row>
    <row r="302" spans="1:8" s="278" customFormat="1" ht="13.5" thickBot="1">
      <c r="A302" s="89"/>
      <c r="H302" s="277"/>
    </row>
    <row r="303" spans="1:8" s="278" customFormat="1" ht="13.5">
      <c r="A303" s="276">
        <f>A212+1</f>
        <v>22</v>
      </c>
      <c r="B303" s="191" t="s">
        <v>51</v>
      </c>
      <c r="C303" s="83"/>
      <c r="D303" s="190"/>
      <c r="E303" s="191" t="s">
        <v>51</v>
      </c>
      <c r="F303" s="83"/>
      <c r="G303" s="190"/>
      <c r="H303" s="277" t="s">
        <v>31</v>
      </c>
    </row>
    <row r="304" spans="1:8" s="278" customFormat="1" ht="13.5">
      <c r="A304" s="89"/>
      <c r="B304" s="81" t="s">
        <v>77</v>
      </c>
      <c r="C304" s="763"/>
      <c r="D304" s="764"/>
      <c r="E304" s="81" t="s">
        <v>22</v>
      </c>
      <c r="F304" s="310"/>
      <c r="G304" s="91"/>
      <c r="H304" s="89"/>
    </row>
    <row r="305" spans="1:8" s="278" customFormat="1">
      <c r="A305" s="89"/>
      <c r="B305" s="766" t="s">
        <v>395</v>
      </c>
      <c r="C305" s="767">
        <v>213431</v>
      </c>
      <c r="D305" s="768">
        <v>-213431</v>
      </c>
      <c r="E305" s="1227" t="s">
        <v>396</v>
      </c>
      <c r="F305" s="644"/>
      <c r="G305" s="765"/>
      <c r="H305" s="89"/>
    </row>
    <row r="306" spans="1:8" s="72" customFormat="1">
      <c r="A306" s="89"/>
      <c r="B306" s="440"/>
      <c r="C306" s="310"/>
      <c r="D306" s="91"/>
      <c r="E306" s="196" t="s">
        <v>4</v>
      </c>
      <c r="F306" s="769">
        <v>12821424</v>
      </c>
      <c r="G306" s="770">
        <v>-87427</v>
      </c>
      <c r="H306" s="89"/>
    </row>
    <row r="307" spans="1:8" s="72" customFormat="1" ht="25.5">
      <c r="A307" s="89"/>
      <c r="B307" s="2"/>
      <c r="C307" s="346"/>
      <c r="D307" s="347"/>
      <c r="E307" s="197" t="s">
        <v>5</v>
      </c>
      <c r="F307" s="350">
        <v>7896939</v>
      </c>
      <c r="G307" s="351"/>
      <c r="H307" s="89"/>
    </row>
    <row r="308" spans="1:8" s="72" customFormat="1">
      <c r="A308" s="89"/>
      <c r="B308" s="766"/>
      <c r="C308" s="767"/>
      <c r="D308" s="768"/>
      <c r="E308" s="197" t="s">
        <v>10</v>
      </c>
      <c r="F308" s="348">
        <v>4924485</v>
      </c>
      <c r="G308" s="349">
        <v>-87427</v>
      </c>
      <c r="H308" s="89"/>
    </row>
    <row r="309" spans="1:8" s="278" customFormat="1" ht="25.5">
      <c r="A309" s="89"/>
      <c r="B309" s="199"/>
      <c r="C309" s="350"/>
      <c r="D309" s="351"/>
      <c r="E309" s="199" t="s">
        <v>11</v>
      </c>
      <c r="F309" s="350">
        <v>4924485</v>
      </c>
      <c r="G309" s="351">
        <v>-87427</v>
      </c>
      <c r="H309" s="277"/>
    </row>
    <row r="310" spans="1:8" s="278" customFormat="1">
      <c r="A310" s="89"/>
      <c r="B310" s="196"/>
      <c r="C310" s="348"/>
      <c r="D310" s="349"/>
      <c r="E310" s="196" t="s">
        <v>1</v>
      </c>
      <c r="F310" s="348">
        <v>13360408</v>
      </c>
      <c r="G310" s="349">
        <v>-87427</v>
      </c>
      <c r="H310" s="89"/>
    </row>
    <row r="311" spans="1:8" s="278" customFormat="1">
      <c r="A311" s="89"/>
      <c r="B311" s="197"/>
      <c r="C311" s="348"/>
      <c r="D311" s="349"/>
      <c r="E311" s="197" t="s">
        <v>2</v>
      </c>
      <c r="F311" s="348">
        <v>13117709</v>
      </c>
      <c r="G311" s="349">
        <v>-87427</v>
      </c>
      <c r="H311" s="89"/>
    </row>
    <row r="312" spans="1:8" s="278" customFormat="1">
      <c r="A312" s="89"/>
      <c r="B312" s="198"/>
      <c r="C312" s="348"/>
      <c r="D312" s="349"/>
      <c r="E312" s="198" t="s">
        <v>12</v>
      </c>
      <c r="F312" s="348">
        <v>13111090</v>
      </c>
      <c r="G312" s="349">
        <v>-87427</v>
      </c>
      <c r="H312" s="89"/>
    </row>
    <row r="313" spans="1:8" s="278" customFormat="1">
      <c r="A313" s="89"/>
      <c r="B313" s="199"/>
      <c r="C313" s="350"/>
      <c r="D313" s="351"/>
      <c r="E313" s="199" t="s">
        <v>13</v>
      </c>
      <c r="F313" s="350">
        <v>9895473</v>
      </c>
      <c r="G313" s="351">
        <v>-69260</v>
      </c>
      <c r="H313" s="89"/>
    </row>
    <row r="314" spans="1:8" s="278" customFormat="1">
      <c r="A314" s="89"/>
      <c r="B314" s="352"/>
      <c r="C314" s="350"/>
      <c r="D314" s="351"/>
      <c r="E314" s="352" t="s">
        <v>32</v>
      </c>
      <c r="F314" s="350">
        <v>7718234</v>
      </c>
      <c r="G314" s="351">
        <v>-56040</v>
      </c>
      <c r="H314" s="89"/>
    </row>
    <row r="315" spans="1:8" s="278" customFormat="1">
      <c r="A315" s="89"/>
      <c r="B315" s="199"/>
      <c r="C315" s="350"/>
      <c r="D315" s="351"/>
      <c r="E315" s="199" t="s">
        <v>15</v>
      </c>
      <c r="F315" s="350">
        <v>3215617</v>
      </c>
      <c r="G315" s="351">
        <v>-18167</v>
      </c>
      <c r="H315" s="89"/>
    </row>
    <row r="316" spans="1:8" s="278" customFormat="1" ht="25.5">
      <c r="A316" s="89"/>
      <c r="B316" s="200"/>
      <c r="C316" s="348"/>
      <c r="D316" s="349"/>
      <c r="E316" s="200" t="s">
        <v>84</v>
      </c>
      <c r="F316" s="348">
        <v>6619</v>
      </c>
      <c r="G316" s="349">
        <v>0</v>
      </c>
      <c r="H316" s="89"/>
    </row>
    <row r="317" spans="1:8" s="278" customFormat="1">
      <c r="A317" s="89"/>
      <c r="B317" s="201"/>
      <c r="C317" s="350"/>
      <c r="D317" s="351"/>
      <c r="E317" s="201" t="s">
        <v>18</v>
      </c>
      <c r="F317" s="350">
        <v>6619</v>
      </c>
      <c r="G317" s="351"/>
      <c r="H317" s="89"/>
    </row>
    <row r="318" spans="1:8" s="278" customFormat="1">
      <c r="A318" s="89"/>
      <c r="B318" s="197"/>
      <c r="C318" s="348"/>
      <c r="D318" s="349"/>
      <c r="E318" s="197" t="s">
        <v>3</v>
      </c>
      <c r="F318" s="348">
        <v>242699</v>
      </c>
      <c r="G318" s="349">
        <v>0</v>
      </c>
      <c r="H318" s="89"/>
    </row>
    <row r="319" spans="1:8" s="85" customFormat="1">
      <c r="A319" s="451"/>
      <c r="B319" s="198"/>
      <c r="C319" s="350"/>
      <c r="D319" s="351"/>
      <c r="E319" s="198" t="s">
        <v>20</v>
      </c>
      <c r="F319" s="350">
        <v>242699</v>
      </c>
      <c r="G319" s="351"/>
      <c r="H319" s="451"/>
    </row>
    <row r="320" spans="1:8" s="85" customFormat="1">
      <c r="A320" s="451"/>
      <c r="B320" s="198"/>
      <c r="C320" s="350"/>
      <c r="D320" s="351"/>
      <c r="E320" s="771" t="s">
        <v>21</v>
      </c>
      <c r="F320" s="348">
        <v>-538984</v>
      </c>
      <c r="G320" s="349">
        <v>0</v>
      </c>
      <c r="H320" s="451"/>
    </row>
    <row r="321" spans="1:9" s="278" customFormat="1">
      <c r="A321" s="89"/>
      <c r="B321" s="198"/>
      <c r="C321" s="350"/>
      <c r="D321" s="351"/>
      <c r="E321" s="772" t="s">
        <v>23</v>
      </c>
      <c r="F321" s="348">
        <v>538984</v>
      </c>
      <c r="G321" s="773">
        <v>0</v>
      </c>
    </row>
    <row r="322" spans="1:9" s="278" customFormat="1">
      <c r="A322" s="89"/>
      <c r="B322" s="198"/>
      <c r="C322" s="350"/>
      <c r="D322" s="351"/>
      <c r="E322" s="774" t="s">
        <v>24</v>
      </c>
      <c r="F322" s="410">
        <v>538984</v>
      </c>
      <c r="G322" s="775">
        <v>0</v>
      </c>
      <c r="H322" s="89"/>
    </row>
    <row r="323" spans="1:9" s="278" customFormat="1" ht="39" thickBot="1">
      <c r="A323" s="89"/>
      <c r="B323" s="198"/>
      <c r="C323" s="350"/>
      <c r="D323" s="411"/>
      <c r="E323" s="593" t="s">
        <v>52</v>
      </c>
      <c r="F323" s="350">
        <v>538984</v>
      </c>
      <c r="G323" s="776"/>
      <c r="H323" s="89"/>
    </row>
    <row r="324" spans="1:9" s="278" customFormat="1" ht="32.25" customHeight="1" thickBot="1">
      <c r="A324" s="89"/>
      <c r="B324" s="1382" t="s">
        <v>397</v>
      </c>
      <c r="C324" s="1383"/>
      <c r="D324" s="1383"/>
      <c r="E324" s="1383"/>
      <c r="F324" s="1383"/>
      <c r="G324" s="1384"/>
      <c r="H324" s="452"/>
      <c r="I324" s="337"/>
    </row>
    <row r="325" spans="1:9" s="278" customFormat="1">
      <c r="A325" s="89"/>
      <c r="H325" s="452"/>
      <c r="I325" s="337"/>
    </row>
    <row r="326" spans="1:9" s="278" customFormat="1">
      <c r="A326" s="89"/>
      <c r="B326" s="498" t="s">
        <v>373</v>
      </c>
      <c r="H326" s="452"/>
      <c r="I326" s="337"/>
    </row>
    <row r="327" spans="1:9" s="278" customFormat="1" ht="13.5" thickBot="1">
      <c r="A327" s="89"/>
      <c r="H327" s="452"/>
      <c r="I327" s="337"/>
    </row>
    <row r="328" spans="1:9" s="278" customFormat="1" ht="13.5">
      <c r="A328" s="89">
        <f>A303</f>
        <v>22</v>
      </c>
      <c r="B328" s="191" t="s">
        <v>51</v>
      </c>
      <c r="C328" s="83"/>
      <c r="D328" s="190"/>
      <c r="E328" s="191" t="s">
        <v>51</v>
      </c>
      <c r="F328" s="83"/>
      <c r="G328" s="190"/>
      <c r="H328" s="89" t="s">
        <v>31</v>
      </c>
      <c r="I328" s="337"/>
    </row>
    <row r="329" spans="1:9" s="278" customFormat="1" ht="13.5">
      <c r="A329" s="89"/>
      <c r="B329" s="81" t="s">
        <v>77</v>
      </c>
      <c r="C329" s="763"/>
      <c r="D329" s="764"/>
      <c r="E329" s="81" t="s">
        <v>67</v>
      </c>
      <c r="F329" s="310"/>
      <c r="G329" s="91"/>
      <c r="H329" s="452"/>
      <c r="I329" s="337"/>
    </row>
    <row r="330" spans="1:9" s="278" customFormat="1">
      <c r="A330" s="89"/>
      <c r="B330" s="202"/>
      <c r="C330" s="195"/>
      <c r="D330" s="256"/>
      <c r="E330" s="185" t="s">
        <v>248</v>
      </c>
      <c r="F330" s="195"/>
      <c r="G330" s="256"/>
      <c r="H330" s="452"/>
      <c r="I330" s="337"/>
    </row>
    <row r="331" spans="1:9" s="278" customFormat="1">
      <c r="A331" s="89"/>
      <c r="B331" s="202" t="s">
        <v>73</v>
      </c>
      <c r="C331" s="195"/>
      <c r="D331" s="256"/>
      <c r="E331" s="202" t="s">
        <v>73</v>
      </c>
      <c r="F331" s="195"/>
      <c r="G331" s="256"/>
      <c r="H331" s="452"/>
      <c r="I331" s="337"/>
    </row>
    <row r="332" spans="1:9" s="278" customFormat="1">
      <c r="A332" s="89"/>
      <c r="B332" s="353" t="s">
        <v>395</v>
      </c>
      <c r="C332" s="354">
        <v>213431</v>
      </c>
      <c r="D332" s="355">
        <v>-213431</v>
      </c>
      <c r="E332" s="196" t="s">
        <v>4</v>
      </c>
      <c r="F332" s="346">
        <v>177296337</v>
      </c>
      <c r="G332" s="347">
        <v>-87427</v>
      </c>
      <c r="H332" s="89"/>
      <c r="I332" s="337"/>
    </row>
    <row r="333" spans="1:9" s="72" customFormat="1" ht="25.5">
      <c r="A333" s="89"/>
      <c r="B333" s="353"/>
      <c r="C333" s="354"/>
      <c r="D333" s="355"/>
      <c r="E333" s="197" t="s">
        <v>5</v>
      </c>
      <c r="F333" s="350">
        <v>17363188</v>
      </c>
      <c r="G333" s="351"/>
      <c r="H333" s="89"/>
    </row>
    <row r="334" spans="1:9" s="72" customFormat="1">
      <c r="A334" s="89"/>
      <c r="B334" s="197"/>
      <c r="C334" s="348"/>
      <c r="D334" s="349"/>
      <c r="E334" s="197" t="s">
        <v>10</v>
      </c>
      <c r="F334" s="348">
        <v>159933149</v>
      </c>
      <c r="G334" s="349">
        <v>-87427</v>
      </c>
      <c r="H334" s="89"/>
    </row>
    <row r="335" spans="1:9" s="72" customFormat="1" ht="25.5">
      <c r="A335" s="89"/>
      <c r="B335" s="199"/>
      <c r="C335" s="350"/>
      <c r="D335" s="351"/>
      <c r="E335" s="199" t="s">
        <v>11</v>
      </c>
      <c r="F335" s="350">
        <v>159933149</v>
      </c>
      <c r="G335" s="351">
        <v>-87427</v>
      </c>
      <c r="H335" s="89"/>
    </row>
    <row r="336" spans="1:9" s="278" customFormat="1">
      <c r="A336" s="89"/>
      <c r="B336" s="196"/>
      <c r="C336" s="348"/>
      <c r="D336" s="349"/>
      <c r="E336" s="196" t="s">
        <v>1</v>
      </c>
      <c r="F336" s="348">
        <v>177057140</v>
      </c>
      <c r="G336" s="349">
        <v>-87427</v>
      </c>
    </row>
    <row r="337" spans="1:8" s="278" customFormat="1">
      <c r="A337" s="89"/>
      <c r="B337" s="197"/>
      <c r="C337" s="348"/>
      <c r="D337" s="349"/>
      <c r="E337" s="197" t="s">
        <v>2</v>
      </c>
      <c r="F337" s="348">
        <v>172366303</v>
      </c>
      <c r="G337" s="349">
        <v>-87427</v>
      </c>
      <c r="H337" s="89"/>
    </row>
    <row r="338" spans="1:8" s="278" customFormat="1">
      <c r="A338" s="89"/>
      <c r="B338" s="198"/>
      <c r="C338" s="348"/>
      <c r="D338" s="349"/>
      <c r="E338" s="198" t="s">
        <v>12</v>
      </c>
      <c r="F338" s="348">
        <v>138853037</v>
      </c>
      <c r="G338" s="349">
        <v>-87427</v>
      </c>
      <c r="H338" s="89"/>
    </row>
    <row r="339" spans="1:8" s="278" customFormat="1">
      <c r="A339" s="89"/>
      <c r="B339" s="199"/>
      <c r="C339" s="350"/>
      <c r="D339" s="351"/>
      <c r="E339" s="199" t="s">
        <v>13</v>
      </c>
      <c r="F339" s="350">
        <v>92797551</v>
      </c>
      <c r="G339" s="351">
        <v>-69260</v>
      </c>
      <c r="H339" s="89"/>
    </row>
    <row r="340" spans="1:8" s="278" customFormat="1">
      <c r="A340" s="89"/>
      <c r="B340" s="352"/>
      <c r="C340" s="350"/>
      <c r="D340" s="351"/>
      <c r="E340" s="352" t="s">
        <v>32</v>
      </c>
      <c r="F340" s="350">
        <v>72019889</v>
      </c>
      <c r="G340" s="351">
        <v>-56040</v>
      </c>
      <c r="H340" s="89"/>
    </row>
    <row r="341" spans="1:8" s="278" customFormat="1">
      <c r="A341" s="89"/>
      <c r="B341" s="199"/>
      <c r="C341" s="350"/>
      <c r="D341" s="351"/>
      <c r="E341" s="199" t="s">
        <v>15</v>
      </c>
      <c r="F341" s="350">
        <v>46055486</v>
      </c>
      <c r="G341" s="351">
        <v>-18167</v>
      </c>
      <c r="H341" s="89"/>
    </row>
    <row r="342" spans="1:8" s="278" customFormat="1">
      <c r="A342" s="89"/>
      <c r="B342" s="199"/>
      <c r="C342" s="348"/>
      <c r="D342" s="349"/>
      <c r="E342" s="199" t="s">
        <v>16</v>
      </c>
      <c r="F342" s="348">
        <v>32913186</v>
      </c>
      <c r="G342" s="349"/>
      <c r="H342" s="89"/>
    </row>
    <row r="343" spans="1:8" s="278" customFormat="1">
      <c r="A343" s="89"/>
      <c r="B343" s="352"/>
      <c r="C343" s="350"/>
      <c r="D343" s="351"/>
      <c r="E343" s="352" t="s">
        <v>17</v>
      </c>
      <c r="F343" s="350">
        <v>239787</v>
      </c>
      <c r="G343" s="351"/>
      <c r="H343" s="89"/>
    </row>
    <row r="344" spans="1:8" s="278" customFormat="1">
      <c r="A344" s="89"/>
      <c r="B344" s="352"/>
      <c r="C344" s="350"/>
      <c r="D344" s="351"/>
      <c r="E344" s="352" t="s">
        <v>75</v>
      </c>
      <c r="F344" s="350">
        <v>32673399</v>
      </c>
      <c r="G344" s="351"/>
      <c r="H344" s="89"/>
    </row>
    <row r="345" spans="1:8" s="278" customFormat="1" ht="25.5">
      <c r="A345" s="89"/>
      <c r="B345" s="200"/>
      <c r="C345" s="348"/>
      <c r="D345" s="349"/>
      <c r="E345" s="200" t="s">
        <v>84</v>
      </c>
      <c r="F345" s="348">
        <v>600080</v>
      </c>
      <c r="G345" s="349"/>
      <c r="H345" s="89"/>
    </row>
    <row r="346" spans="1:8" s="278" customFormat="1">
      <c r="A346" s="89"/>
      <c r="B346" s="201"/>
      <c r="C346" s="350"/>
      <c r="D346" s="351"/>
      <c r="E346" s="201" t="s">
        <v>18</v>
      </c>
      <c r="F346" s="350">
        <v>600080</v>
      </c>
      <c r="G346" s="351"/>
      <c r="H346" s="89"/>
    </row>
    <row r="347" spans="1:8" s="278" customFormat="1">
      <c r="A347" s="89"/>
      <c r="B347" s="197"/>
      <c r="C347" s="348"/>
      <c r="D347" s="349"/>
      <c r="E347" s="197" t="s">
        <v>3</v>
      </c>
      <c r="F347" s="348">
        <v>4690837</v>
      </c>
      <c r="G347" s="349"/>
      <c r="H347" s="89"/>
    </row>
    <row r="348" spans="1:8" s="278" customFormat="1">
      <c r="A348" s="89"/>
      <c r="B348" s="198"/>
      <c r="C348" s="350"/>
      <c r="D348" s="351"/>
      <c r="E348" s="198" t="s">
        <v>20</v>
      </c>
      <c r="F348" s="350">
        <v>4690837</v>
      </c>
      <c r="G348" s="351"/>
      <c r="H348" s="89"/>
    </row>
    <row r="349" spans="1:8" s="278" customFormat="1">
      <c r="A349" s="89"/>
      <c r="B349" s="203"/>
      <c r="C349" s="356"/>
      <c r="D349" s="357"/>
      <c r="E349" s="203" t="s">
        <v>21</v>
      </c>
      <c r="F349" s="348">
        <v>239197</v>
      </c>
      <c r="G349" s="349"/>
      <c r="H349" s="89"/>
    </row>
    <row r="350" spans="1:8" s="278" customFormat="1">
      <c r="A350" s="89"/>
      <c r="B350" s="203"/>
      <c r="C350" s="348"/>
      <c r="D350" s="349"/>
      <c r="E350" s="203" t="s">
        <v>23</v>
      </c>
      <c r="F350" s="348">
        <v>-239197</v>
      </c>
      <c r="G350" s="349"/>
      <c r="H350" s="89"/>
    </row>
    <row r="351" spans="1:8" s="278" customFormat="1">
      <c r="A351" s="89"/>
      <c r="B351" s="204"/>
      <c r="C351" s="350"/>
      <c r="D351" s="351"/>
      <c r="E351" s="204" t="s">
        <v>24</v>
      </c>
      <c r="F351" s="350">
        <v>-239197</v>
      </c>
      <c r="G351" s="351"/>
      <c r="H351" s="89"/>
    </row>
    <row r="352" spans="1:8" s="278" customFormat="1" ht="38.25">
      <c r="A352" s="89"/>
      <c r="B352" s="197"/>
      <c r="C352" s="350"/>
      <c r="D352" s="351"/>
      <c r="E352" s="197" t="s">
        <v>52</v>
      </c>
      <c r="F352" s="350">
        <v>-239197</v>
      </c>
      <c r="G352" s="351"/>
      <c r="H352" s="89"/>
    </row>
    <row r="353" spans="1:8" s="278" customFormat="1">
      <c r="A353" s="89"/>
      <c r="B353" s="202" t="s">
        <v>239</v>
      </c>
      <c r="C353" s="195"/>
      <c r="D353" s="256"/>
      <c r="E353" s="202" t="s">
        <v>239</v>
      </c>
      <c r="F353" s="195"/>
      <c r="G353" s="256"/>
      <c r="H353" s="89"/>
    </row>
    <row r="354" spans="1:8" s="278" customFormat="1">
      <c r="A354" s="89"/>
      <c r="B354" s="353" t="s">
        <v>395</v>
      </c>
      <c r="C354" s="354">
        <v>213431</v>
      </c>
      <c r="D354" s="355">
        <v>-213431</v>
      </c>
      <c r="E354" s="196" t="s">
        <v>4</v>
      </c>
      <c r="F354" s="346">
        <v>189928103</v>
      </c>
      <c r="G354" s="347">
        <v>-87427</v>
      </c>
      <c r="H354" s="89"/>
    </row>
    <row r="355" spans="1:8" s="278" customFormat="1" ht="25.5">
      <c r="A355" s="89"/>
      <c r="B355" s="197"/>
      <c r="C355" s="350"/>
      <c r="D355" s="351"/>
      <c r="E355" s="197" t="s">
        <v>5</v>
      </c>
      <c r="F355" s="350">
        <v>17018418</v>
      </c>
      <c r="G355" s="351"/>
      <c r="H355" s="89"/>
    </row>
    <row r="356" spans="1:8" s="278" customFormat="1">
      <c r="A356" s="89"/>
      <c r="B356" s="197"/>
      <c r="C356" s="348"/>
      <c r="D356" s="349"/>
      <c r="E356" s="197" t="s">
        <v>10</v>
      </c>
      <c r="F356" s="348">
        <v>172909685</v>
      </c>
      <c r="G356" s="349">
        <v>-87427</v>
      </c>
      <c r="H356" s="89"/>
    </row>
    <row r="357" spans="1:8" s="278" customFormat="1" ht="25.5">
      <c r="A357" s="89"/>
      <c r="B357" s="199"/>
      <c r="C357" s="350"/>
      <c r="D357" s="351"/>
      <c r="E357" s="199" t="s">
        <v>11</v>
      </c>
      <c r="F357" s="350">
        <v>172909685</v>
      </c>
      <c r="G357" s="351">
        <v>-87427</v>
      </c>
      <c r="H357" s="89"/>
    </row>
    <row r="358" spans="1:8" s="278" customFormat="1">
      <c r="A358" s="89"/>
      <c r="B358" s="196"/>
      <c r="C358" s="348"/>
      <c r="D358" s="349"/>
      <c r="E358" s="196" t="s">
        <v>1</v>
      </c>
      <c r="F358" s="348">
        <v>189688906</v>
      </c>
      <c r="G358" s="349">
        <v>-87427</v>
      </c>
      <c r="H358" s="89"/>
    </row>
    <row r="359" spans="1:8" s="278" customFormat="1">
      <c r="A359" s="89"/>
      <c r="B359" s="197"/>
      <c r="C359" s="348"/>
      <c r="D359" s="349"/>
      <c r="E359" s="197" t="s">
        <v>2</v>
      </c>
      <c r="F359" s="348">
        <v>172882867</v>
      </c>
      <c r="G359" s="349">
        <v>-87427</v>
      </c>
      <c r="H359" s="89"/>
    </row>
    <row r="360" spans="1:8" s="278" customFormat="1">
      <c r="A360" s="89"/>
      <c r="B360" s="198"/>
      <c r="C360" s="348"/>
      <c r="D360" s="349"/>
      <c r="E360" s="198" t="s">
        <v>12</v>
      </c>
      <c r="F360" s="348">
        <v>138334661</v>
      </c>
      <c r="G360" s="349">
        <v>-87427</v>
      </c>
      <c r="H360" s="89"/>
    </row>
    <row r="361" spans="1:8" s="278" customFormat="1">
      <c r="A361" s="89"/>
      <c r="B361" s="199"/>
      <c r="C361" s="350"/>
      <c r="D361" s="351"/>
      <c r="E361" s="199" t="s">
        <v>13</v>
      </c>
      <c r="F361" s="350">
        <v>92805765</v>
      </c>
      <c r="G361" s="351">
        <v>-69260</v>
      </c>
      <c r="H361" s="89"/>
    </row>
    <row r="362" spans="1:8" s="278" customFormat="1">
      <c r="A362" s="89"/>
      <c r="B362" s="352"/>
      <c r="C362" s="350"/>
      <c r="D362" s="351"/>
      <c r="E362" s="352" t="s">
        <v>32</v>
      </c>
      <c r="F362" s="350">
        <v>72101066</v>
      </c>
      <c r="G362" s="351">
        <v>-56040</v>
      </c>
      <c r="H362" s="89"/>
    </row>
    <row r="363" spans="1:8" s="278" customFormat="1">
      <c r="A363" s="89"/>
      <c r="B363" s="199"/>
      <c r="C363" s="350"/>
      <c r="D363" s="351"/>
      <c r="E363" s="199" t="s">
        <v>15</v>
      </c>
      <c r="F363" s="350">
        <v>45528896</v>
      </c>
      <c r="G363" s="351">
        <v>-18167</v>
      </c>
      <c r="H363" s="89"/>
    </row>
    <row r="364" spans="1:8" s="278" customFormat="1">
      <c r="A364" s="89"/>
      <c r="B364" s="199"/>
      <c r="C364" s="348"/>
      <c r="D364" s="349"/>
      <c r="E364" s="199" t="s">
        <v>16</v>
      </c>
      <c r="F364" s="348">
        <v>34204696</v>
      </c>
      <c r="G364" s="349"/>
      <c r="H364" s="89"/>
    </row>
    <row r="365" spans="1:8" s="278" customFormat="1">
      <c r="A365" s="89"/>
      <c r="B365" s="352"/>
      <c r="C365" s="350"/>
      <c r="D365" s="351"/>
      <c r="E365" s="352" t="s">
        <v>17</v>
      </c>
      <c r="F365" s="350">
        <v>239787</v>
      </c>
      <c r="G365" s="351"/>
      <c r="H365" s="89"/>
    </row>
    <row r="366" spans="1:8" s="278" customFormat="1">
      <c r="A366" s="89"/>
      <c r="B366" s="352"/>
      <c r="C366" s="350"/>
      <c r="D366" s="351"/>
      <c r="E366" s="352" t="s">
        <v>75</v>
      </c>
      <c r="F366" s="350">
        <v>33964909</v>
      </c>
      <c r="G366" s="351"/>
      <c r="H366" s="89"/>
    </row>
    <row r="367" spans="1:8" s="278" customFormat="1" ht="25.5">
      <c r="A367" s="89"/>
      <c r="B367" s="200"/>
      <c r="C367" s="348"/>
      <c r="D367" s="349"/>
      <c r="E367" s="200" t="s">
        <v>84</v>
      </c>
      <c r="F367" s="348">
        <v>343510</v>
      </c>
      <c r="G367" s="349"/>
      <c r="H367" s="89"/>
    </row>
    <row r="368" spans="1:8" s="278" customFormat="1">
      <c r="A368" s="89"/>
      <c r="B368" s="201"/>
      <c r="C368" s="350"/>
      <c r="D368" s="351"/>
      <c r="E368" s="201" t="s">
        <v>18</v>
      </c>
      <c r="F368" s="350">
        <v>343510</v>
      </c>
      <c r="G368" s="351"/>
      <c r="H368" s="89"/>
    </row>
    <row r="369" spans="1:8" s="278" customFormat="1">
      <c r="A369" s="89"/>
      <c r="B369" s="197"/>
      <c r="C369" s="348"/>
      <c r="D369" s="349"/>
      <c r="E369" s="197" t="s">
        <v>3</v>
      </c>
      <c r="F369" s="348">
        <v>16806039</v>
      </c>
      <c r="G369" s="349"/>
      <c r="H369" s="89"/>
    </row>
    <row r="370" spans="1:8" s="278" customFormat="1">
      <c r="A370" s="89"/>
      <c r="B370" s="198"/>
      <c r="C370" s="350"/>
      <c r="D370" s="351"/>
      <c r="E370" s="198" t="s">
        <v>20</v>
      </c>
      <c r="F370" s="350">
        <v>16806039</v>
      </c>
      <c r="G370" s="351"/>
      <c r="H370" s="89"/>
    </row>
    <row r="371" spans="1:8" s="278" customFormat="1">
      <c r="A371" s="89"/>
      <c r="B371" s="203"/>
      <c r="C371" s="356"/>
      <c r="D371" s="357"/>
      <c r="E371" s="203" t="s">
        <v>21</v>
      </c>
      <c r="F371" s="348">
        <v>239197</v>
      </c>
      <c r="G371" s="349"/>
      <c r="H371" s="89"/>
    </row>
    <row r="372" spans="1:8" s="278" customFormat="1">
      <c r="A372" s="89"/>
      <c r="B372" s="203"/>
      <c r="C372" s="348"/>
      <c r="D372" s="349"/>
      <c r="E372" s="203" t="s">
        <v>23</v>
      </c>
      <c r="F372" s="348">
        <v>-239197</v>
      </c>
      <c r="G372" s="349"/>
      <c r="H372" s="89"/>
    </row>
    <row r="373" spans="1:8" s="278" customFormat="1">
      <c r="A373" s="89"/>
      <c r="B373" s="204"/>
      <c r="C373" s="350"/>
      <c r="D373" s="351"/>
      <c r="E373" s="204" t="s">
        <v>24</v>
      </c>
      <c r="F373" s="350">
        <v>-239197</v>
      </c>
      <c r="G373" s="351"/>
      <c r="H373" s="89"/>
    </row>
    <row r="374" spans="1:8" s="278" customFormat="1" ht="38.25">
      <c r="A374" s="89"/>
      <c r="B374" s="197"/>
      <c r="C374" s="350"/>
      <c r="D374" s="351"/>
      <c r="E374" s="197" t="s">
        <v>52</v>
      </c>
      <c r="F374" s="350">
        <v>-239197</v>
      </c>
      <c r="G374" s="351"/>
      <c r="H374" s="89"/>
    </row>
    <row r="375" spans="1:8" s="278" customFormat="1">
      <c r="A375" s="89"/>
      <c r="B375" s="202"/>
      <c r="C375" s="310"/>
      <c r="D375" s="91"/>
      <c r="E375" s="202" t="s">
        <v>371</v>
      </c>
      <c r="F375" s="310"/>
      <c r="G375" s="91"/>
      <c r="H375" s="89"/>
    </row>
    <row r="376" spans="1:8" s="278" customFormat="1">
      <c r="A376" s="89"/>
      <c r="B376" s="353"/>
      <c r="C376" s="354"/>
      <c r="D376" s="355"/>
      <c r="E376" s="196" t="s">
        <v>4</v>
      </c>
      <c r="F376" s="346">
        <v>207119021</v>
      </c>
      <c r="G376" s="347">
        <v>-87427</v>
      </c>
      <c r="H376" s="89"/>
    </row>
    <row r="377" spans="1:8" s="278" customFormat="1" ht="25.5">
      <c r="A377" s="89"/>
      <c r="B377" s="197"/>
      <c r="C377" s="350"/>
      <c r="D377" s="351"/>
      <c r="E377" s="197" t="s">
        <v>5</v>
      </c>
      <c r="F377" s="350">
        <v>17018418</v>
      </c>
      <c r="G377" s="351"/>
      <c r="H377" s="89"/>
    </row>
    <row r="378" spans="1:8" s="278" customFormat="1">
      <c r="A378" s="89"/>
      <c r="B378" s="197"/>
      <c r="C378" s="348"/>
      <c r="D378" s="349"/>
      <c r="E378" s="197" t="s">
        <v>10</v>
      </c>
      <c r="F378" s="348">
        <v>190100603</v>
      </c>
      <c r="G378" s="349">
        <v>-87427</v>
      </c>
      <c r="H378" s="89"/>
    </row>
    <row r="379" spans="1:8" s="278" customFormat="1" ht="25.5">
      <c r="A379" s="89"/>
      <c r="B379" s="199"/>
      <c r="C379" s="350"/>
      <c r="D379" s="351"/>
      <c r="E379" s="199" t="s">
        <v>11</v>
      </c>
      <c r="F379" s="350">
        <v>190100603</v>
      </c>
      <c r="G379" s="351">
        <v>-87427</v>
      </c>
      <c r="H379" s="89"/>
    </row>
    <row r="380" spans="1:8" s="278" customFormat="1">
      <c r="A380" s="89"/>
      <c r="B380" s="196"/>
      <c r="C380" s="348"/>
      <c r="D380" s="349"/>
      <c r="E380" s="196" t="s">
        <v>1</v>
      </c>
      <c r="F380" s="348">
        <v>206879824</v>
      </c>
      <c r="G380" s="349">
        <v>-87427</v>
      </c>
      <c r="H380" s="89"/>
    </row>
    <row r="381" spans="1:8" s="278" customFormat="1">
      <c r="A381" s="89"/>
      <c r="B381" s="197"/>
      <c r="C381" s="348"/>
      <c r="D381" s="349"/>
      <c r="E381" s="197" t="s">
        <v>2</v>
      </c>
      <c r="F381" s="348">
        <v>175095432</v>
      </c>
      <c r="G381" s="349">
        <v>-87427</v>
      </c>
      <c r="H381" s="89"/>
    </row>
    <row r="382" spans="1:8" s="278" customFormat="1">
      <c r="A382" s="89"/>
      <c r="B382" s="198"/>
      <c r="C382" s="348"/>
      <c r="D382" s="349"/>
      <c r="E382" s="198" t="s">
        <v>12</v>
      </c>
      <c r="F382" s="348">
        <v>140547226</v>
      </c>
      <c r="G382" s="349">
        <v>-87427</v>
      </c>
      <c r="H382" s="89"/>
    </row>
    <row r="383" spans="1:8" s="278" customFormat="1">
      <c r="A383" s="89"/>
      <c r="B383" s="199"/>
      <c r="C383" s="350"/>
      <c r="D383" s="351"/>
      <c r="E383" s="199" t="s">
        <v>13</v>
      </c>
      <c r="F383" s="350">
        <v>93264450</v>
      </c>
      <c r="G383" s="351">
        <v>-69260</v>
      </c>
      <c r="H383" s="89"/>
    </row>
    <row r="384" spans="1:8" s="278" customFormat="1">
      <c r="A384" s="89"/>
      <c r="B384" s="352"/>
      <c r="C384" s="350"/>
      <c r="D384" s="351"/>
      <c r="E384" s="352" t="s">
        <v>32</v>
      </c>
      <c r="F384" s="350">
        <v>72480802</v>
      </c>
      <c r="G384" s="351">
        <v>-56040</v>
      </c>
      <c r="H384" s="89"/>
    </row>
    <row r="385" spans="1:8" s="278" customFormat="1">
      <c r="A385" s="89"/>
      <c r="B385" s="199"/>
      <c r="C385" s="350"/>
      <c r="D385" s="351"/>
      <c r="E385" s="199" t="s">
        <v>15</v>
      </c>
      <c r="F385" s="350">
        <v>47282776</v>
      </c>
      <c r="G385" s="351">
        <v>-18167</v>
      </c>
      <c r="H385" s="89"/>
    </row>
    <row r="386" spans="1:8" s="278" customFormat="1">
      <c r="A386" s="89"/>
      <c r="B386" s="199"/>
      <c r="C386" s="348"/>
      <c r="D386" s="349"/>
      <c r="E386" s="199" t="s">
        <v>16</v>
      </c>
      <c r="F386" s="348">
        <v>34204696</v>
      </c>
      <c r="G386" s="349"/>
      <c r="H386" s="89"/>
    </row>
    <row r="387" spans="1:8" s="278" customFormat="1">
      <c r="A387" s="89"/>
      <c r="B387" s="352"/>
      <c r="C387" s="350"/>
      <c r="D387" s="351"/>
      <c r="E387" s="352" t="s">
        <v>17</v>
      </c>
      <c r="F387" s="350">
        <v>239787</v>
      </c>
      <c r="G387" s="351"/>
      <c r="H387" s="89"/>
    </row>
    <row r="388" spans="1:8" s="278" customFormat="1">
      <c r="A388" s="89"/>
      <c r="B388" s="352"/>
      <c r="C388" s="350"/>
      <c r="D388" s="351"/>
      <c r="E388" s="352" t="s">
        <v>75</v>
      </c>
      <c r="F388" s="350">
        <v>33964909</v>
      </c>
      <c r="G388" s="351"/>
      <c r="H388" s="89"/>
    </row>
    <row r="389" spans="1:8" s="278" customFormat="1" ht="25.5">
      <c r="A389" s="89"/>
      <c r="B389" s="200"/>
      <c r="C389" s="348"/>
      <c r="D389" s="349"/>
      <c r="E389" s="200" t="s">
        <v>84</v>
      </c>
      <c r="F389" s="348">
        <v>343510</v>
      </c>
      <c r="G389" s="349"/>
      <c r="H389" s="89"/>
    </row>
    <row r="390" spans="1:8" s="278" customFormat="1">
      <c r="A390" s="89"/>
      <c r="B390" s="201"/>
      <c r="C390" s="350"/>
      <c r="D390" s="351"/>
      <c r="E390" s="201" t="s">
        <v>18</v>
      </c>
      <c r="F390" s="350">
        <v>343510</v>
      </c>
      <c r="G390" s="351"/>
      <c r="H390" s="89"/>
    </row>
    <row r="391" spans="1:8" s="278" customFormat="1">
      <c r="A391" s="89"/>
      <c r="B391" s="197"/>
      <c r="C391" s="348"/>
      <c r="D391" s="349"/>
      <c r="E391" s="197" t="s">
        <v>3</v>
      </c>
      <c r="F391" s="348">
        <v>31784392</v>
      </c>
      <c r="G391" s="349"/>
      <c r="H391" s="89"/>
    </row>
    <row r="392" spans="1:8" s="278" customFormat="1">
      <c r="A392" s="89"/>
      <c r="B392" s="198"/>
      <c r="C392" s="350"/>
      <c r="D392" s="351"/>
      <c r="E392" s="198" t="s">
        <v>20</v>
      </c>
      <c r="F392" s="350">
        <v>31784392</v>
      </c>
      <c r="G392" s="351"/>
      <c r="H392" s="89"/>
    </row>
    <row r="393" spans="1:8" s="278" customFormat="1">
      <c r="A393" s="89"/>
      <c r="B393" s="203"/>
      <c r="C393" s="356"/>
      <c r="D393" s="357"/>
      <c r="E393" s="203" t="s">
        <v>21</v>
      </c>
      <c r="F393" s="348">
        <v>239197</v>
      </c>
      <c r="G393" s="349"/>
      <c r="H393" s="89"/>
    </row>
    <row r="394" spans="1:8" s="278" customFormat="1">
      <c r="A394" s="89"/>
      <c r="B394" s="203"/>
      <c r="C394" s="348"/>
      <c r="D394" s="349"/>
      <c r="E394" s="203" t="s">
        <v>23</v>
      </c>
      <c r="F394" s="348">
        <v>-239197</v>
      </c>
      <c r="G394" s="349"/>
      <c r="H394" s="89"/>
    </row>
    <row r="395" spans="1:8" s="278" customFormat="1">
      <c r="A395" s="89"/>
      <c r="B395" s="204"/>
      <c r="C395" s="350"/>
      <c r="D395" s="351"/>
      <c r="E395" s="204" t="s">
        <v>24</v>
      </c>
      <c r="F395" s="350">
        <v>-239197</v>
      </c>
      <c r="G395" s="351"/>
      <c r="H395" s="89"/>
    </row>
    <row r="396" spans="1:8" s="278" customFormat="1" ht="39" thickBot="1">
      <c r="A396" s="89"/>
      <c r="B396" s="197"/>
      <c r="C396" s="350"/>
      <c r="D396" s="351"/>
      <c r="E396" s="197" t="s">
        <v>52</v>
      </c>
      <c r="F396" s="350">
        <v>-239197</v>
      </c>
      <c r="G396" s="351"/>
      <c r="H396" s="89"/>
    </row>
    <row r="397" spans="1:8" s="278" customFormat="1" ht="44.25" customHeight="1" thickBot="1">
      <c r="A397" s="89"/>
      <c r="B397" s="1382" t="s">
        <v>398</v>
      </c>
      <c r="C397" s="1383"/>
      <c r="D397" s="1383"/>
      <c r="E397" s="1383"/>
      <c r="F397" s="1383"/>
      <c r="G397" s="1384"/>
      <c r="H397" s="89"/>
    </row>
    <row r="398" spans="1:8" s="72" customFormat="1">
      <c r="A398" s="89"/>
      <c r="B398" s="77"/>
      <c r="C398" s="78"/>
      <c r="D398" s="78"/>
      <c r="H398" s="89"/>
    </row>
    <row r="399" spans="1:8" s="72" customFormat="1">
      <c r="A399" s="89"/>
      <c r="B399" s="77"/>
      <c r="C399" s="78"/>
      <c r="D399" s="78"/>
      <c r="H399" s="89"/>
    </row>
    <row r="400" spans="1:8" s="72" customFormat="1">
      <c r="A400" s="89"/>
      <c r="B400" s="77"/>
      <c r="C400" s="78"/>
      <c r="D400" s="78"/>
      <c r="H400" s="89"/>
    </row>
    <row r="401" spans="1:9" s="72" customFormat="1">
      <c r="A401" s="89"/>
      <c r="B401" s="77"/>
      <c r="C401" s="78"/>
      <c r="D401" s="78"/>
      <c r="E401" s="230"/>
      <c r="F401" s="82"/>
      <c r="G401" s="82"/>
      <c r="H401" s="289"/>
      <c r="I401" s="82"/>
    </row>
    <row r="402" spans="1:9" s="72" customFormat="1">
      <c r="A402" s="89"/>
      <c r="B402" s="77"/>
      <c r="C402" s="78"/>
      <c r="D402" s="78"/>
      <c r="E402" s="231"/>
      <c r="F402" s="82"/>
      <c r="G402" s="82"/>
      <c r="H402" s="289"/>
      <c r="I402" s="82"/>
    </row>
    <row r="403" spans="1:9" s="72" customFormat="1">
      <c r="A403" s="89"/>
      <c r="B403" s="77"/>
      <c r="C403" s="78"/>
      <c r="D403" s="78"/>
      <c r="E403" s="231"/>
      <c r="F403" s="82"/>
      <c r="G403" s="82"/>
      <c r="H403" s="289"/>
      <c r="I403" s="82"/>
    </row>
    <row r="404" spans="1:9" s="72" customFormat="1">
      <c r="A404" s="89"/>
      <c r="B404" s="77"/>
      <c r="C404" s="78"/>
      <c r="D404" s="78"/>
      <c r="E404" s="231"/>
      <c r="F404" s="82"/>
      <c r="G404" s="82"/>
      <c r="H404" s="289"/>
      <c r="I404" s="82"/>
    </row>
    <row r="405" spans="1:9" s="72" customFormat="1">
      <c r="A405" s="89"/>
      <c r="B405" s="77"/>
      <c r="C405" s="78"/>
      <c r="D405" s="78"/>
      <c r="E405" s="231"/>
      <c r="F405" s="82"/>
      <c r="G405" s="82"/>
      <c r="H405" s="289"/>
      <c r="I405" s="82"/>
    </row>
    <row r="406" spans="1:9" s="72" customFormat="1">
      <c r="A406" s="89"/>
      <c r="B406" s="77"/>
      <c r="C406" s="78"/>
      <c r="D406" s="78"/>
      <c r="E406" s="230"/>
      <c r="F406" s="82"/>
      <c r="G406" s="82"/>
      <c r="H406" s="289"/>
      <c r="I406" s="82"/>
    </row>
    <row r="407" spans="1:9" s="72" customFormat="1">
      <c r="A407" s="89"/>
      <c r="B407" s="77"/>
      <c r="C407" s="78"/>
      <c r="D407" s="78"/>
      <c r="E407" s="230"/>
      <c r="F407" s="82"/>
      <c r="G407" s="82"/>
      <c r="H407" s="289"/>
      <c r="I407" s="82"/>
    </row>
    <row r="408" spans="1:9" s="72" customFormat="1">
      <c r="A408" s="89"/>
      <c r="B408" s="77"/>
      <c r="C408" s="78"/>
      <c r="D408" s="78"/>
      <c r="E408" s="230"/>
      <c r="F408" s="82"/>
      <c r="G408" s="82"/>
      <c r="H408" s="289"/>
      <c r="I408" s="82"/>
    </row>
    <row r="409" spans="1:9" s="72" customFormat="1">
      <c r="A409" s="70"/>
      <c r="B409" s="77"/>
      <c r="C409" s="78"/>
      <c r="D409" s="78"/>
      <c r="E409" s="231"/>
      <c r="F409" s="82"/>
      <c r="G409" s="82"/>
      <c r="H409" s="289"/>
      <c r="I409" s="82"/>
    </row>
    <row r="410" spans="1:9" s="72" customFormat="1">
      <c r="A410" s="70"/>
      <c r="B410" s="77"/>
      <c r="C410" s="78"/>
      <c r="D410" s="78"/>
      <c r="E410" s="231"/>
      <c r="F410" s="82"/>
      <c r="G410" s="82"/>
      <c r="H410" s="289"/>
      <c r="I410" s="82"/>
    </row>
    <row r="411" spans="1:9" s="72" customFormat="1">
      <c r="A411" s="70"/>
      <c r="B411" s="77"/>
      <c r="C411" s="78"/>
      <c r="D411" s="78"/>
      <c r="E411" s="232"/>
      <c r="F411" s="82"/>
      <c r="G411" s="82"/>
      <c r="H411" s="289"/>
      <c r="I411" s="82"/>
    </row>
  </sheetData>
  <mergeCells count="13">
    <mergeCell ref="B226:G226"/>
    <mergeCell ref="B299:G299"/>
    <mergeCell ref="B324:G324"/>
    <mergeCell ref="B397:G397"/>
    <mergeCell ref="H1:H2"/>
    <mergeCell ref="C1:C2"/>
    <mergeCell ref="D1:D2"/>
    <mergeCell ref="F1:F2"/>
    <mergeCell ref="G1:G2"/>
    <mergeCell ref="B40:G40"/>
    <mergeCell ref="B116:G116"/>
    <mergeCell ref="B135:G135"/>
    <mergeCell ref="B208:G208"/>
  </mergeCells>
  <pageMargins left="0.31496062992125984" right="0.39370078740157483" top="0.43307086614173229" bottom="0.49729166666666669" header="0.19685039370078741" footer="0.27559055118110237"/>
  <pageSetup paperSize="9" scale="77" firstPageNumber="44" fitToHeight="0" orientation="landscape" useFirstPageNumber="1" r:id="rId1"/>
  <headerFooter alignWithMargins="0">
    <oddHeader>&amp;C&amp;"Times New Roman,Regular"&amp;P</oddHeader>
    <oddFooter>&amp;L&amp;"Times New Roman,Regular"&amp;F; Par priekšlikumiem likumprojekta „Par valsts budžetu 2015.gadam” un likumprojekta „Par vidēja termiņa budžeta ietvaru 2015., 2016. un 2017.gadam” izskatīšanai Saeimā otrajā lasījumā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pilns_teksts</vt:lpstr>
      <vt:lpstr>kos_izd</vt:lpstr>
      <vt:lpstr>08</vt:lpstr>
      <vt:lpstr>11</vt:lpstr>
      <vt:lpstr>13</vt:lpstr>
      <vt:lpstr>14</vt:lpstr>
      <vt:lpstr>15</vt:lpstr>
      <vt:lpstr>18_pb</vt:lpstr>
      <vt:lpstr>19</vt:lpstr>
      <vt:lpstr>21</vt:lpstr>
      <vt:lpstr>29</vt:lpstr>
      <vt:lpstr>62</vt:lpstr>
      <vt:lpstr>8.piel</vt:lpstr>
      <vt:lpstr>VARAM priekšlikums</vt:lpstr>
      <vt:lpstr>'13'!Print_Area</vt:lpstr>
      <vt:lpstr>'21'!Print_Area</vt:lpstr>
      <vt:lpstr>'08'!Print_Titles</vt:lpstr>
      <vt:lpstr>'11'!Print_Titles</vt:lpstr>
      <vt:lpstr>'13'!Print_Titles</vt:lpstr>
      <vt:lpstr>'14'!Print_Titles</vt:lpstr>
      <vt:lpstr>'15'!Print_Titles</vt:lpstr>
      <vt:lpstr>'18_pb'!Print_Titles</vt:lpstr>
      <vt:lpstr>'19'!Print_Titles</vt:lpstr>
      <vt:lpstr>'21'!Print_Titles</vt:lpstr>
      <vt:lpstr>'29'!Print_Titles</vt:lpstr>
      <vt:lpstr>kos_izd!Print_Titles</vt:lpstr>
      <vt:lpstr>pilns_teksts!Print_Titles</vt:lpstr>
      <vt:lpstr>'VARAM priekšlikums'!Print_Titles</vt:lpstr>
    </vt:vector>
  </TitlesOfParts>
  <Company>FM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 priekšlikumiem likumprojekta „Par valsts budžetu 2015.gadam” un likumprojekta „Par vidēja termiņa budžeta ietvaru 2015., 2016. un 2017.gadam” izskatīšanai Saeimā otrajā lasījumā</dc:title>
  <dc:subject>Informatīvais ziņojums</dc:subject>
  <dc:creator>ineta.valmane@fm.gov.lv</dc:creator>
  <dc:description>Zane.Adijane@fm.gov.lv
67095437</dc:description>
  <cp:lastModifiedBy>Dace Seile</cp:lastModifiedBy>
  <cp:lastPrinted>2014-12-12T09:02:56Z</cp:lastPrinted>
  <dcterms:created xsi:type="dcterms:W3CDTF">2000-11-01T11:26:23Z</dcterms:created>
  <dcterms:modified xsi:type="dcterms:W3CDTF">2014-12-12T10:12:54Z</dcterms:modified>
</cp:coreProperties>
</file>