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75" windowWidth="21720" windowHeight="1230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Sheet1!$7:$9</definedName>
  </definedNames>
  <calcPr calcId="125725"/>
</workbook>
</file>

<file path=xl/calcChain.xml><?xml version="1.0" encoding="utf-8"?>
<calcChain xmlns="http://schemas.openxmlformats.org/spreadsheetml/2006/main">
  <c r="I35" i="1"/>
  <c r="I41" s="1"/>
  <c r="L41"/>
  <c r="M41"/>
  <c r="N41"/>
  <c r="P41"/>
  <c r="Q41"/>
  <c r="D41"/>
  <c r="E41"/>
  <c r="F41"/>
  <c r="G41"/>
  <c r="H41"/>
  <c r="J41"/>
  <c r="K41"/>
  <c r="C41"/>
  <c r="K35"/>
  <c r="J35"/>
  <c r="P35" s="1"/>
  <c r="F34"/>
  <c r="G34"/>
  <c r="H34"/>
  <c r="I34"/>
  <c r="J34"/>
  <c r="P34" s="1"/>
  <c r="K34"/>
  <c r="L34"/>
  <c r="M34"/>
  <c r="N34"/>
  <c r="F35"/>
  <c r="G35"/>
  <c r="H35"/>
  <c r="L35"/>
  <c r="M35"/>
  <c r="N35"/>
  <c r="F36"/>
  <c r="G36"/>
  <c r="H36"/>
  <c r="I36"/>
  <c r="J36"/>
  <c r="K36"/>
  <c r="L36"/>
  <c r="O36" s="1"/>
  <c r="M36"/>
  <c r="N36"/>
  <c r="F37"/>
  <c r="G37"/>
  <c r="P37" s="1"/>
  <c r="H37"/>
  <c r="I37"/>
  <c r="O37" s="1"/>
  <c r="J37"/>
  <c r="K37"/>
  <c r="Q37" s="1"/>
  <c r="L37"/>
  <c r="M37"/>
  <c r="N37"/>
  <c r="F38"/>
  <c r="G38"/>
  <c r="H38"/>
  <c r="Q38" s="1"/>
  <c r="I38"/>
  <c r="J38"/>
  <c r="K38"/>
  <c r="L38"/>
  <c r="M38"/>
  <c r="N38"/>
  <c r="F39"/>
  <c r="G39"/>
  <c r="H39"/>
  <c r="I39"/>
  <c r="J39"/>
  <c r="P39" s="1"/>
  <c r="K39"/>
  <c r="L39"/>
  <c r="M39"/>
  <c r="N39"/>
  <c r="F40"/>
  <c r="G40"/>
  <c r="H40"/>
  <c r="Q40" s="1"/>
  <c r="I40"/>
  <c r="J40"/>
  <c r="K40"/>
  <c r="L40"/>
  <c r="M40"/>
  <c r="N40"/>
  <c r="D34"/>
  <c r="E34"/>
  <c r="D35"/>
  <c r="E35"/>
  <c r="D36"/>
  <c r="E36"/>
  <c r="D37"/>
  <c r="E37"/>
  <c r="D38"/>
  <c r="E38"/>
  <c r="D39"/>
  <c r="E39"/>
  <c r="D40"/>
  <c r="E40"/>
  <c r="C35"/>
  <c r="C36"/>
  <c r="C37"/>
  <c r="C38"/>
  <c r="O38" s="1"/>
  <c r="C39"/>
  <c r="C40"/>
  <c r="C34"/>
  <c r="O40"/>
  <c r="Q39"/>
  <c r="P38"/>
  <c r="Q36"/>
  <c r="Q34"/>
  <c r="P33"/>
  <c r="Q33"/>
  <c r="O33"/>
  <c r="P25"/>
  <c r="Q25"/>
  <c r="O25"/>
  <c r="Q19"/>
  <c r="P19"/>
  <c r="O19"/>
  <c r="P17"/>
  <c r="Q17"/>
  <c r="O17"/>
  <c r="O11"/>
  <c r="P11"/>
  <c r="Q11"/>
  <c r="O12"/>
  <c r="P12"/>
  <c r="Q12"/>
  <c r="O13"/>
  <c r="P13"/>
  <c r="Q13"/>
  <c r="O14"/>
  <c r="P14"/>
  <c r="Q14"/>
  <c r="O15"/>
  <c r="P15"/>
  <c r="Q15"/>
  <c r="O16"/>
  <c r="P16"/>
  <c r="Q16"/>
  <c r="O18"/>
  <c r="P18"/>
  <c r="Q18"/>
  <c r="O20"/>
  <c r="P20"/>
  <c r="Q20"/>
  <c r="O21"/>
  <c r="P21"/>
  <c r="Q21"/>
  <c r="O22"/>
  <c r="P22"/>
  <c r="Q22"/>
  <c r="O23"/>
  <c r="P23"/>
  <c r="Q23"/>
  <c r="O24"/>
  <c r="P24"/>
  <c r="Q24"/>
  <c r="O26"/>
  <c r="P26"/>
  <c r="Q26"/>
  <c r="O27"/>
  <c r="P27"/>
  <c r="Q27"/>
  <c r="O28"/>
  <c r="P28"/>
  <c r="Q28"/>
  <c r="O29"/>
  <c r="P29"/>
  <c r="Q29"/>
  <c r="O30"/>
  <c r="P30"/>
  <c r="Q30"/>
  <c r="O31"/>
  <c r="P31"/>
  <c r="Q31"/>
  <c r="O32"/>
  <c r="P32"/>
  <c r="Q32"/>
  <c r="P10"/>
  <c r="Q10"/>
  <c r="O10"/>
  <c r="Q35" l="1"/>
  <c r="O39"/>
  <c r="O35"/>
  <c r="O34"/>
  <c r="P40"/>
  <c r="P36"/>
  <c r="O41" l="1"/>
</calcChain>
</file>

<file path=xl/sharedStrings.xml><?xml version="1.0" encoding="utf-8"?>
<sst xmlns="http://schemas.openxmlformats.org/spreadsheetml/2006/main" count="67" uniqueCount="34">
  <si>
    <t xml:space="preserve">3.pielikums </t>
  </si>
  <si>
    <t>informatīvajam ziņojumam „Par Eiropas Savienības programmas</t>
  </si>
  <si>
    <r>
      <t xml:space="preserve"> izglītības, apmācības, jaunatnes un sporta jomā „</t>
    </r>
    <r>
      <rPr>
        <i/>
        <sz val="12"/>
        <color theme="1"/>
        <rFont val="Times New Roman"/>
        <family val="1"/>
        <charset val="186"/>
      </rPr>
      <t>Erasmus+</t>
    </r>
    <r>
      <rPr>
        <sz val="12"/>
        <color theme="1"/>
        <rFont val="Times New Roman"/>
        <family val="1"/>
        <charset val="186"/>
      </rPr>
      <t xml:space="preserve">” </t>
    </r>
  </si>
  <si>
    <t>īstenošanas nodrošināšanai nepieciešamo finansējumu”</t>
  </si>
  <si>
    <r>
      <t xml:space="preserve">Kopsavilkums par papildu nepieciešamo finansējumu programmas </t>
    </r>
    <r>
      <rPr>
        <b/>
        <i/>
        <sz val="12"/>
        <color theme="1"/>
        <rFont val="Times New Roman"/>
        <family val="1"/>
        <charset val="186"/>
      </rPr>
      <t>Erasmus+</t>
    </r>
    <r>
      <rPr>
        <b/>
        <sz val="12"/>
        <color theme="1"/>
        <rFont val="Times New Roman"/>
        <family val="1"/>
        <charset val="186"/>
      </rPr>
      <t xml:space="preserve"> īstenošanai 2014.- 2020.gadā sadalījumā pa budžeta apakšprogrammām, EUR</t>
    </r>
  </si>
  <si>
    <t>Atbalsta veids</t>
  </si>
  <si>
    <t>Budžeta apakš-programma</t>
  </si>
  <si>
    <t>Gads</t>
  </si>
  <si>
    <t>70.08.00</t>
  </si>
  <si>
    <t>70.10.00</t>
  </si>
  <si>
    <t>70.11.00</t>
  </si>
  <si>
    <t>70.15.00</t>
  </si>
  <si>
    <t>Valsts budžeta līdzfinansējums</t>
  </si>
  <si>
    <t>Kopā</t>
  </si>
  <si>
    <t>Valsts aģentūru darbības nodrošināšana</t>
  </si>
  <si>
    <t>x</t>
  </si>
  <si>
    <t>Atbalsts politikas reformu ieviešanai</t>
  </si>
  <si>
    <r>
      <t>Erasmus+</t>
    </r>
    <r>
      <rPr>
        <sz val="10"/>
        <color theme="1"/>
        <rFont val="Times New Roman"/>
        <family val="1"/>
        <charset val="186"/>
      </rPr>
      <t xml:space="preserve"> projektu īstenošana</t>
    </r>
  </si>
  <si>
    <t xml:space="preserve">Kopā </t>
  </si>
  <si>
    <t>* tai skaitā finansējums Prezidentūras pasākumu īstenošanai 2015.gadā: valsts budžeta līdzfinansējums 187 500 EUR un ĀFP 750 000 EUR.</t>
  </si>
  <si>
    <t>Iesniedzējs:</t>
  </si>
  <si>
    <t>Izglītības un zinātnes ministre</t>
  </si>
  <si>
    <t>Ina Druviete</t>
  </si>
  <si>
    <t xml:space="preserve">Vizē: </t>
  </si>
  <si>
    <t>Valsts sekretāre</t>
  </si>
  <si>
    <t>Sanda Liepiņa</t>
  </si>
  <si>
    <t>I.Griķe 67047826,</t>
  </si>
  <si>
    <t>Inga.Grike@izm.gov.lv</t>
  </si>
  <si>
    <t>EK grants
(ĀFP)</t>
  </si>
  <si>
    <t>957 980*</t>
  </si>
  <si>
    <t>290 396*</t>
  </si>
  <si>
    <t>1 248 376*</t>
  </si>
  <si>
    <t>PAVISAM KOPĀ</t>
  </si>
  <si>
    <t>04.09.2014. 09:13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</si>
</sst>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i/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b/>
      <i/>
      <sz val="12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i/>
      <sz val="10"/>
      <color theme="1"/>
      <name val="Times New Roman"/>
      <family val="1"/>
      <charset val="186"/>
    </font>
    <font>
      <u/>
      <sz val="11"/>
      <color theme="10"/>
      <name val="Calibri"/>
      <family val="2"/>
      <charset val="186"/>
    </font>
    <font>
      <u/>
      <sz val="10"/>
      <color theme="10"/>
      <name val="Times New Roman"/>
      <family val="1"/>
      <charset val="186"/>
    </font>
    <font>
      <b/>
      <i/>
      <sz val="10"/>
      <color theme="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49">
    <xf numFmtId="0" fontId="0" fillId="0" borderId="0" xfId="0"/>
    <xf numFmtId="0" fontId="1" fillId="0" borderId="0" xfId="0" applyFont="1" applyAlignment="1">
      <alignment horizontal="right" indent="5"/>
    </xf>
    <xf numFmtId="0" fontId="5" fillId="0" borderId="1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justify" vertical="top" wrapText="1"/>
    </xf>
    <xf numFmtId="0" fontId="5" fillId="0" borderId="5" xfId="0" applyFont="1" applyBorder="1" applyAlignment="1">
      <alignment vertical="top" wrapText="1"/>
    </xf>
    <xf numFmtId="0" fontId="6" fillId="0" borderId="5" xfId="0" applyFont="1" applyBorder="1" applyAlignment="1">
      <alignment horizontal="center" vertical="top" wrapText="1"/>
    </xf>
    <xf numFmtId="0" fontId="5" fillId="0" borderId="0" xfId="0" applyFont="1"/>
    <xf numFmtId="0" fontId="1" fillId="0" borderId="0" xfId="0" applyFont="1" applyAlignment="1">
      <alignment horizontal="left" indent="5"/>
    </xf>
    <xf numFmtId="0" fontId="1" fillId="0" borderId="0" xfId="0" applyFont="1" applyAlignment="1">
      <alignment horizontal="justify"/>
    </xf>
    <xf numFmtId="3" fontId="5" fillId="0" borderId="5" xfId="0" applyNumberFormat="1" applyFont="1" applyBorder="1" applyAlignment="1">
      <alignment horizontal="right" vertical="top" wrapText="1"/>
    </xf>
    <xf numFmtId="3" fontId="5" fillId="0" borderId="5" xfId="0" applyNumberFormat="1" applyFont="1" applyBorder="1" applyAlignment="1">
      <alignment horizontal="justify" vertical="top" wrapText="1"/>
    </xf>
    <xf numFmtId="3" fontId="5" fillId="0" borderId="5" xfId="0" applyNumberFormat="1" applyFont="1" applyBorder="1" applyAlignment="1">
      <alignment horizontal="center" vertical="top" wrapText="1"/>
    </xf>
    <xf numFmtId="3" fontId="5" fillId="0" borderId="5" xfId="0" applyNumberFormat="1" applyFont="1" applyBorder="1" applyAlignment="1">
      <alignment vertical="top" wrapText="1"/>
    </xf>
    <xf numFmtId="3" fontId="6" fillId="0" borderId="5" xfId="0" applyNumberFormat="1" applyFont="1" applyBorder="1" applyAlignment="1">
      <alignment horizontal="center" vertical="top" wrapText="1"/>
    </xf>
    <xf numFmtId="3" fontId="6" fillId="0" borderId="5" xfId="0" applyNumberFormat="1" applyFont="1" applyBorder="1" applyAlignment="1">
      <alignment horizontal="justify" vertical="top" wrapText="1"/>
    </xf>
    <xf numFmtId="0" fontId="1" fillId="0" borderId="0" xfId="0" applyFont="1" applyAlignment="1"/>
    <xf numFmtId="0" fontId="5" fillId="0" borderId="0" xfId="0" applyFont="1" applyAlignment="1">
      <alignment horizontal="left"/>
    </xf>
    <xf numFmtId="0" fontId="7" fillId="0" borderId="0" xfId="0" applyFont="1" applyBorder="1" applyAlignment="1">
      <alignment horizontal="center" vertical="top" textRotation="90" wrapText="1"/>
    </xf>
    <xf numFmtId="0" fontId="6" fillId="0" borderId="0" xfId="0" applyFont="1" applyBorder="1" applyAlignment="1">
      <alignment horizontal="center" vertical="top" wrapText="1"/>
    </xf>
    <xf numFmtId="3" fontId="6" fillId="0" borderId="0" xfId="0" applyNumberFormat="1" applyFont="1" applyBorder="1" applyAlignment="1">
      <alignment horizontal="center" vertical="top" wrapText="1"/>
    </xf>
    <xf numFmtId="3" fontId="5" fillId="0" borderId="0" xfId="0" applyNumberFormat="1" applyFont="1" applyBorder="1" applyAlignment="1">
      <alignment horizontal="center" vertical="top" wrapText="1"/>
    </xf>
    <xf numFmtId="3" fontId="0" fillId="0" borderId="0" xfId="0" applyNumberFormat="1"/>
    <xf numFmtId="0" fontId="5" fillId="0" borderId="0" xfId="0" applyFont="1" applyAlignment="1">
      <alignment horizontal="left"/>
    </xf>
    <xf numFmtId="0" fontId="9" fillId="0" borderId="0" xfId="1" applyFont="1" applyAlignment="1" applyProtection="1">
      <alignment horizontal="left"/>
    </xf>
    <xf numFmtId="0" fontId="10" fillId="0" borderId="1" xfId="0" applyFont="1" applyBorder="1" applyAlignment="1">
      <alignment horizontal="center" vertical="top" textRotation="90" wrapText="1"/>
    </xf>
    <xf numFmtId="0" fontId="10" fillId="0" borderId="2" xfId="0" applyFont="1" applyBorder="1" applyAlignment="1">
      <alignment horizontal="center" vertical="top" textRotation="90" wrapText="1"/>
    </xf>
    <xf numFmtId="0" fontId="10" fillId="0" borderId="3" xfId="0" applyFont="1" applyBorder="1" applyAlignment="1">
      <alignment horizontal="center" vertical="top" textRotation="90" wrapText="1"/>
    </xf>
    <xf numFmtId="0" fontId="1" fillId="0" borderId="0" xfId="0" applyFont="1" applyAlignment="1">
      <alignment horizontal="right"/>
    </xf>
    <xf numFmtId="0" fontId="1" fillId="0" borderId="7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textRotation="90" wrapText="1"/>
    </xf>
    <xf numFmtId="0" fontId="5" fillId="0" borderId="3" xfId="0" applyFont="1" applyBorder="1" applyAlignment="1">
      <alignment horizontal="center" textRotation="90" wrapText="1"/>
    </xf>
    <xf numFmtId="0" fontId="5" fillId="0" borderId="1" xfId="0" applyFont="1" applyBorder="1" applyAlignment="1">
      <alignment horizontal="center" vertical="top" textRotation="90" wrapText="1"/>
    </xf>
    <xf numFmtId="0" fontId="5" fillId="0" borderId="2" xfId="0" applyFont="1" applyBorder="1" applyAlignment="1">
      <alignment horizontal="center" vertical="top" textRotation="90" wrapText="1"/>
    </xf>
    <xf numFmtId="0" fontId="5" fillId="0" borderId="3" xfId="0" applyFont="1" applyBorder="1" applyAlignment="1">
      <alignment horizontal="center" vertical="top" textRotation="90" wrapText="1"/>
    </xf>
    <xf numFmtId="0" fontId="7" fillId="0" borderId="1" xfId="0" applyFont="1" applyBorder="1" applyAlignment="1">
      <alignment horizontal="center" vertical="top" textRotation="90" wrapText="1"/>
    </xf>
    <xf numFmtId="0" fontId="7" fillId="0" borderId="2" xfId="0" applyFont="1" applyBorder="1" applyAlignment="1">
      <alignment horizontal="center" vertical="top" textRotation="90" wrapText="1"/>
    </xf>
    <xf numFmtId="0" fontId="7" fillId="0" borderId="3" xfId="0" applyFont="1" applyBorder="1" applyAlignment="1">
      <alignment horizontal="center" vertical="top" textRotation="90" wrapText="1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ga.Grike@izm.gov.l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7"/>
  <sheetViews>
    <sheetView tabSelected="1" workbookViewId="0">
      <selection activeCell="A54" sqref="A54:C54"/>
    </sheetView>
  </sheetViews>
  <sheetFormatPr defaultRowHeight="15"/>
  <cols>
    <col min="9" max="9" width="10.28515625" customWidth="1"/>
    <col min="12" max="12" width="10.7109375" customWidth="1"/>
    <col min="13" max="13" width="10" customWidth="1"/>
    <col min="14" max="14" width="11" customWidth="1"/>
    <col min="15" max="15" width="11.140625" customWidth="1"/>
    <col min="16" max="16" width="10.5703125" customWidth="1"/>
    <col min="17" max="17" width="12.5703125" customWidth="1"/>
    <col min="19" max="19" width="10.28515625" customWidth="1"/>
  </cols>
  <sheetData>
    <row r="1" spans="1:17" ht="15.75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</row>
    <row r="2" spans="1:17" ht="15.75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5.75">
      <c r="A3" s="28" t="s">
        <v>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15.75">
      <c r="A4" s="28" t="s">
        <v>3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</row>
    <row r="5" spans="1:17" ht="15.75">
      <c r="A5" s="1"/>
    </row>
    <row r="6" spans="1:17" ht="44.25" customHeight="1" thickBot="1">
      <c r="A6" s="29" t="s">
        <v>4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</row>
    <row r="7" spans="1:17" ht="51" customHeight="1" thickBot="1">
      <c r="A7" s="43" t="s">
        <v>5</v>
      </c>
      <c r="B7" s="2" t="s">
        <v>6</v>
      </c>
      <c r="C7" s="46" t="s">
        <v>8</v>
      </c>
      <c r="D7" s="47"/>
      <c r="E7" s="48"/>
      <c r="F7" s="46" t="s">
        <v>9</v>
      </c>
      <c r="G7" s="47"/>
      <c r="H7" s="48"/>
      <c r="I7" s="46" t="s">
        <v>10</v>
      </c>
      <c r="J7" s="47"/>
      <c r="K7" s="48"/>
      <c r="L7" s="46" t="s">
        <v>11</v>
      </c>
      <c r="M7" s="47"/>
      <c r="N7" s="48"/>
      <c r="O7" s="30" t="s">
        <v>32</v>
      </c>
      <c r="P7" s="31"/>
      <c r="Q7" s="32"/>
    </row>
    <row r="8" spans="1:17">
      <c r="A8" s="44"/>
      <c r="B8" s="41" t="s">
        <v>7</v>
      </c>
      <c r="C8" s="33" t="s">
        <v>28</v>
      </c>
      <c r="D8" s="33" t="s">
        <v>12</v>
      </c>
      <c r="E8" s="33" t="s">
        <v>13</v>
      </c>
      <c r="F8" s="33" t="s">
        <v>28</v>
      </c>
      <c r="G8" s="33" t="s">
        <v>12</v>
      </c>
      <c r="H8" s="33" t="s">
        <v>13</v>
      </c>
      <c r="I8" s="33" t="s">
        <v>28</v>
      </c>
      <c r="J8" s="33" t="s">
        <v>12</v>
      </c>
      <c r="K8" s="33" t="s">
        <v>13</v>
      </c>
      <c r="L8" s="33" t="s">
        <v>28</v>
      </c>
      <c r="M8" s="33" t="s">
        <v>12</v>
      </c>
      <c r="N8" s="33" t="s">
        <v>13</v>
      </c>
      <c r="O8" s="33" t="s">
        <v>28</v>
      </c>
      <c r="P8" s="33" t="s">
        <v>12</v>
      </c>
      <c r="Q8" s="33" t="s">
        <v>13</v>
      </c>
    </row>
    <row r="9" spans="1:17" ht="63.75" customHeight="1" thickBot="1">
      <c r="A9" s="45"/>
      <c r="B9" s="42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</row>
    <row r="10" spans="1:17" ht="15.75" thickBot="1">
      <c r="A10" s="35" t="s">
        <v>14</v>
      </c>
      <c r="B10" s="3">
        <v>2014</v>
      </c>
      <c r="C10" s="10">
        <v>430493</v>
      </c>
      <c r="D10" s="11">
        <v>515988</v>
      </c>
      <c r="E10" s="11">
        <v>946481</v>
      </c>
      <c r="F10" s="12">
        <v>286995</v>
      </c>
      <c r="G10" s="12">
        <v>181454</v>
      </c>
      <c r="H10" s="12">
        <v>468449</v>
      </c>
      <c r="I10" s="4"/>
      <c r="J10" s="4"/>
      <c r="K10" s="4"/>
      <c r="L10" s="3"/>
      <c r="M10" s="3"/>
      <c r="N10" s="3"/>
      <c r="O10" s="12">
        <f>C10+F10+I10+L10</f>
        <v>717488</v>
      </c>
      <c r="P10" s="12">
        <f t="shared" ref="P10:Q10" si="0">D10+G10+J10+M10</f>
        <v>697442</v>
      </c>
      <c r="Q10" s="12">
        <f t="shared" si="0"/>
        <v>1414930</v>
      </c>
    </row>
    <row r="11" spans="1:17" ht="15.75" thickBot="1">
      <c r="A11" s="36"/>
      <c r="B11" s="3">
        <v>2015</v>
      </c>
      <c r="C11" s="10">
        <v>430493</v>
      </c>
      <c r="D11" s="11">
        <v>515988</v>
      </c>
      <c r="E11" s="11">
        <v>946481</v>
      </c>
      <c r="F11" s="12">
        <v>286995</v>
      </c>
      <c r="G11" s="12">
        <v>194576</v>
      </c>
      <c r="H11" s="12">
        <v>481571</v>
      </c>
      <c r="I11" s="5"/>
      <c r="J11" s="5"/>
      <c r="K11" s="5"/>
      <c r="L11" s="3"/>
      <c r="M11" s="3"/>
      <c r="N11" s="3"/>
      <c r="O11" s="12">
        <f t="shared" ref="O11:O32" si="1">C11+F11+I11+L11</f>
        <v>717488</v>
      </c>
      <c r="P11" s="12">
        <f t="shared" ref="P11:P32" si="2">D11+G11+J11+M11</f>
        <v>710564</v>
      </c>
      <c r="Q11" s="12">
        <f t="shared" ref="Q11:Q32" si="3">E11+H11+K11+N11</f>
        <v>1428052</v>
      </c>
    </row>
    <row r="12" spans="1:17" ht="15.75" thickBot="1">
      <c r="A12" s="36"/>
      <c r="B12" s="3">
        <v>2016</v>
      </c>
      <c r="C12" s="13">
        <v>430493</v>
      </c>
      <c r="D12" s="11">
        <v>397062</v>
      </c>
      <c r="E12" s="11">
        <v>827555</v>
      </c>
      <c r="F12" s="12">
        <v>286995</v>
      </c>
      <c r="G12" s="12">
        <v>286995</v>
      </c>
      <c r="H12" s="12">
        <v>573990</v>
      </c>
      <c r="I12" s="4"/>
      <c r="J12" s="4"/>
      <c r="K12" s="4"/>
      <c r="L12" s="3"/>
      <c r="M12" s="3"/>
      <c r="N12" s="3"/>
      <c r="O12" s="12">
        <f t="shared" si="1"/>
        <v>717488</v>
      </c>
      <c r="P12" s="12">
        <f t="shared" si="2"/>
        <v>684057</v>
      </c>
      <c r="Q12" s="12">
        <f t="shared" si="3"/>
        <v>1401545</v>
      </c>
    </row>
    <row r="13" spans="1:17" ht="15.75" thickBot="1">
      <c r="A13" s="36"/>
      <c r="B13" s="3">
        <v>2017</v>
      </c>
      <c r="C13" s="13">
        <v>430493</v>
      </c>
      <c r="D13" s="11">
        <v>397062</v>
      </c>
      <c r="E13" s="11">
        <v>827555</v>
      </c>
      <c r="F13" s="12">
        <v>286995</v>
      </c>
      <c r="G13" s="12">
        <v>286995</v>
      </c>
      <c r="H13" s="12">
        <v>573990</v>
      </c>
      <c r="I13" s="4"/>
      <c r="J13" s="4"/>
      <c r="K13" s="4"/>
      <c r="L13" s="3"/>
      <c r="M13" s="3"/>
      <c r="N13" s="3"/>
      <c r="O13" s="12">
        <f t="shared" si="1"/>
        <v>717488</v>
      </c>
      <c r="P13" s="12">
        <f t="shared" si="2"/>
        <v>684057</v>
      </c>
      <c r="Q13" s="12">
        <f t="shared" si="3"/>
        <v>1401545</v>
      </c>
    </row>
    <row r="14" spans="1:17" ht="15.75" thickBot="1">
      <c r="A14" s="36"/>
      <c r="B14" s="3">
        <v>2018</v>
      </c>
      <c r="C14" s="13">
        <v>430493</v>
      </c>
      <c r="D14" s="11">
        <v>397062</v>
      </c>
      <c r="E14" s="11">
        <v>827555</v>
      </c>
      <c r="F14" s="12">
        <v>286995</v>
      </c>
      <c r="G14" s="12">
        <v>286995</v>
      </c>
      <c r="H14" s="12">
        <v>573990</v>
      </c>
      <c r="I14" s="4"/>
      <c r="J14" s="4"/>
      <c r="K14" s="4"/>
      <c r="L14" s="3"/>
      <c r="M14" s="3"/>
      <c r="N14" s="3"/>
      <c r="O14" s="12">
        <f t="shared" si="1"/>
        <v>717488</v>
      </c>
      <c r="P14" s="12">
        <f t="shared" si="2"/>
        <v>684057</v>
      </c>
      <c r="Q14" s="12">
        <f t="shared" si="3"/>
        <v>1401545</v>
      </c>
    </row>
    <row r="15" spans="1:17" ht="15.75" thickBot="1">
      <c r="A15" s="36"/>
      <c r="B15" s="3">
        <v>2019</v>
      </c>
      <c r="C15" s="13">
        <v>430493</v>
      </c>
      <c r="D15" s="11">
        <v>397062</v>
      </c>
      <c r="E15" s="11">
        <v>827555</v>
      </c>
      <c r="F15" s="12">
        <v>286995</v>
      </c>
      <c r="G15" s="12">
        <v>286995</v>
      </c>
      <c r="H15" s="12">
        <v>573990</v>
      </c>
      <c r="I15" s="4"/>
      <c r="J15" s="4"/>
      <c r="K15" s="4"/>
      <c r="L15" s="3"/>
      <c r="M15" s="3"/>
      <c r="N15" s="3"/>
      <c r="O15" s="12">
        <f t="shared" si="1"/>
        <v>717488</v>
      </c>
      <c r="P15" s="12">
        <f t="shared" si="2"/>
        <v>684057</v>
      </c>
      <c r="Q15" s="12">
        <f t="shared" si="3"/>
        <v>1401545</v>
      </c>
    </row>
    <row r="16" spans="1:17" ht="15.75" thickBot="1">
      <c r="A16" s="36"/>
      <c r="B16" s="3">
        <v>2020</v>
      </c>
      <c r="C16" s="13">
        <v>430493</v>
      </c>
      <c r="D16" s="11">
        <v>397062</v>
      </c>
      <c r="E16" s="11">
        <v>827555</v>
      </c>
      <c r="F16" s="12">
        <v>286995</v>
      </c>
      <c r="G16" s="12">
        <v>286995</v>
      </c>
      <c r="H16" s="12">
        <v>573990</v>
      </c>
      <c r="I16" s="4"/>
      <c r="J16" s="4"/>
      <c r="K16" s="4"/>
      <c r="L16" s="3"/>
      <c r="M16" s="3"/>
      <c r="N16" s="3"/>
      <c r="O16" s="12">
        <f t="shared" si="1"/>
        <v>717488</v>
      </c>
      <c r="P16" s="12">
        <f t="shared" si="2"/>
        <v>684057</v>
      </c>
      <c r="Q16" s="12">
        <f t="shared" si="3"/>
        <v>1401545</v>
      </c>
    </row>
    <row r="17" spans="1:17" ht="15.75" thickBot="1">
      <c r="A17" s="37"/>
      <c r="B17" s="6" t="s">
        <v>13</v>
      </c>
      <c r="C17" s="14">
        <v>3013451</v>
      </c>
      <c r="D17" s="15">
        <v>3017286</v>
      </c>
      <c r="E17" s="15">
        <v>6030737</v>
      </c>
      <c r="F17" s="14">
        <v>2008965</v>
      </c>
      <c r="G17" s="14">
        <v>1811005</v>
      </c>
      <c r="H17" s="14">
        <v>3819970</v>
      </c>
      <c r="I17" s="6" t="s">
        <v>15</v>
      </c>
      <c r="J17" s="6" t="s">
        <v>15</v>
      </c>
      <c r="K17" s="6" t="s">
        <v>15</v>
      </c>
      <c r="L17" s="6" t="s">
        <v>15</v>
      </c>
      <c r="M17" s="6" t="s">
        <v>15</v>
      </c>
      <c r="N17" s="6" t="s">
        <v>15</v>
      </c>
      <c r="O17" s="14">
        <f>C17+F17</f>
        <v>5022416</v>
      </c>
      <c r="P17" s="14">
        <f t="shared" ref="P17:Q17" si="4">D17+G17</f>
        <v>4828291</v>
      </c>
      <c r="Q17" s="14">
        <f t="shared" si="4"/>
        <v>9850707</v>
      </c>
    </row>
    <row r="18" spans="1:17" ht="15.75" thickBot="1">
      <c r="A18" s="35" t="s">
        <v>16</v>
      </c>
      <c r="B18" s="3">
        <v>2014</v>
      </c>
      <c r="C18" s="12">
        <v>146501</v>
      </c>
      <c r="D18" s="12">
        <v>53912</v>
      </c>
      <c r="E18" s="12">
        <v>200413</v>
      </c>
      <c r="F18" s="12">
        <v>170535</v>
      </c>
      <c r="G18" s="12">
        <v>52440</v>
      </c>
      <c r="H18" s="12">
        <v>222975</v>
      </c>
      <c r="I18" s="11">
        <v>207980</v>
      </c>
      <c r="J18" s="11">
        <v>102896</v>
      </c>
      <c r="K18" s="11">
        <v>310876</v>
      </c>
      <c r="L18" s="3"/>
      <c r="M18" s="3"/>
      <c r="N18" s="3"/>
      <c r="O18" s="12">
        <f t="shared" si="1"/>
        <v>525016</v>
      </c>
      <c r="P18" s="12">
        <f t="shared" si="2"/>
        <v>209248</v>
      </c>
      <c r="Q18" s="12">
        <f t="shared" si="3"/>
        <v>734264</v>
      </c>
    </row>
    <row r="19" spans="1:17" ht="15.75" thickBot="1">
      <c r="A19" s="36"/>
      <c r="B19" s="3">
        <v>2015</v>
      </c>
      <c r="C19" s="12">
        <v>146501</v>
      </c>
      <c r="D19" s="12">
        <v>53912</v>
      </c>
      <c r="E19" s="12">
        <v>200413</v>
      </c>
      <c r="F19" s="12">
        <v>170535</v>
      </c>
      <c r="G19" s="12">
        <v>52440</v>
      </c>
      <c r="H19" s="12">
        <v>222975</v>
      </c>
      <c r="I19" s="13" t="s">
        <v>29</v>
      </c>
      <c r="J19" s="13" t="s">
        <v>30</v>
      </c>
      <c r="K19" s="13" t="s">
        <v>31</v>
      </c>
      <c r="L19" s="3"/>
      <c r="M19" s="3"/>
      <c r="N19" s="3"/>
      <c r="O19" s="12">
        <f>C19+F19+957980+L19</f>
        <v>1275016</v>
      </c>
      <c r="P19" s="12">
        <f>D19+G19+290396+M19</f>
        <v>396748</v>
      </c>
      <c r="Q19" s="12">
        <f>E19+H19+1248376+N19</f>
        <v>1671764</v>
      </c>
    </row>
    <row r="20" spans="1:17" ht="15.75" thickBot="1">
      <c r="A20" s="36"/>
      <c r="B20" s="3">
        <v>2016</v>
      </c>
      <c r="C20" s="12">
        <v>146501</v>
      </c>
      <c r="D20" s="12">
        <v>53912</v>
      </c>
      <c r="E20" s="12">
        <v>200413</v>
      </c>
      <c r="F20" s="12">
        <v>170535</v>
      </c>
      <c r="G20" s="12">
        <v>52440</v>
      </c>
      <c r="H20" s="12">
        <v>222975</v>
      </c>
      <c r="I20" s="11">
        <v>207980</v>
      </c>
      <c r="J20" s="11">
        <v>102896</v>
      </c>
      <c r="K20" s="11">
        <v>310876</v>
      </c>
      <c r="L20" s="3"/>
      <c r="M20" s="3"/>
      <c r="N20" s="3"/>
      <c r="O20" s="12">
        <f t="shared" si="1"/>
        <v>525016</v>
      </c>
      <c r="P20" s="12">
        <f t="shared" si="2"/>
        <v>209248</v>
      </c>
      <c r="Q20" s="12">
        <f t="shared" si="3"/>
        <v>734264</v>
      </c>
    </row>
    <row r="21" spans="1:17" ht="15.75" thickBot="1">
      <c r="A21" s="36"/>
      <c r="B21" s="3">
        <v>2017</v>
      </c>
      <c r="C21" s="12">
        <v>146501</v>
      </c>
      <c r="D21" s="12">
        <v>53912</v>
      </c>
      <c r="E21" s="12">
        <v>200413</v>
      </c>
      <c r="F21" s="12">
        <v>170535</v>
      </c>
      <c r="G21" s="12">
        <v>52440</v>
      </c>
      <c r="H21" s="12">
        <v>222975</v>
      </c>
      <c r="I21" s="11">
        <v>207980</v>
      </c>
      <c r="J21" s="11">
        <v>102896</v>
      </c>
      <c r="K21" s="11">
        <v>310876</v>
      </c>
      <c r="L21" s="3"/>
      <c r="M21" s="3"/>
      <c r="N21" s="3"/>
      <c r="O21" s="12">
        <f t="shared" si="1"/>
        <v>525016</v>
      </c>
      <c r="P21" s="12">
        <f t="shared" si="2"/>
        <v>209248</v>
      </c>
      <c r="Q21" s="12">
        <f t="shared" si="3"/>
        <v>734264</v>
      </c>
    </row>
    <row r="22" spans="1:17" ht="15.75" thickBot="1">
      <c r="A22" s="36"/>
      <c r="B22" s="3">
        <v>2018</v>
      </c>
      <c r="C22" s="12">
        <v>146501</v>
      </c>
      <c r="D22" s="12">
        <v>53912</v>
      </c>
      <c r="E22" s="12">
        <v>200413</v>
      </c>
      <c r="F22" s="12">
        <v>170535</v>
      </c>
      <c r="G22" s="12">
        <v>52440</v>
      </c>
      <c r="H22" s="12">
        <v>222975</v>
      </c>
      <c r="I22" s="11">
        <v>207980</v>
      </c>
      <c r="J22" s="11">
        <v>102896</v>
      </c>
      <c r="K22" s="11">
        <v>310876</v>
      </c>
      <c r="L22" s="3"/>
      <c r="M22" s="3"/>
      <c r="N22" s="3"/>
      <c r="O22" s="12">
        <f t="shared" si="1"/>
        <v>525016</v>
      </c>
      <c r="P22" s="12">
        <f t="shared" si="2"/>
        <v>209248</v>
      </c>
      <c r="Q22" s="12">
        <f t="shared" si="3"/>
        <v>734264</v>
      </c>
    </row>
    <row r="23" spans="1:17" ht="15.75" thickBot="1">
      <c r="A23" s="36"/>
      <c r="B23" s="3">
        <v>2019</v>
      </c>
      <c r="C23" s="12">
        <v>146501</v>
      </c>
      <c r="D23" s="12">
        <v>53912</v>
      </c>
      <c r="E23" s="12">
        <v>200413</v>
      </c>
      <c r="F23" s="12">
        <v>170535</v>
      </c>
      <c r="G23" s="12">
        <v>52440</v>
      </c>
      <c r="H23" s="12">
        <v>222975</v>
      </c>
      <c r="I23" s="11">
        <v>207980</v>
      </c>
      <c r="J23" s="11">
        <v>102896</v>
      </c>
      <c r="K23" s="11">
        <v>310876</v>
      </c>
      <c r="L23" s="3"/>
      <c r="M23" s="3"/>
      <c r="N23" s="3"/>
      <c r="O23" s="12">
        <f t="shared" si="1"/>
        <v>525016</v>
      </c>
      <c r="P23" s="12">
        <f t="shared" si="2"/>
        <v>209248</v>
      </c>
      <c r="Q23" s="12">
        <f t="shared" si="3"/>
        <v>734264</v>
      </c>
    </row>
    <row r="24" spans="1:17" ht="15.75" thickBot="1">
      <c r="A24" s="36"/>
      <c r="B24" s="3">
        <v>2020</v>
      </c>
      <c r="C24" s="12">
        <v>146501</v>
      </c>
      <c r="D24" s="12">
        <v>53912</v>
      </c>
      <c r="E24" s="12">
        <v>200413</v>
      </c>
      <c r="F24" s="12">
        <v>170535</v>
      </c>
      <c r="G24" s="12">
        <v>52440</v>
      </c>
      <c r="H24" s="12">
        <v>222975</v>
      </c>
      <c r="I24" s="11">
        <v>207980</v>
      </c>
      <c r="J24" s="11">
        <v>102896</v>
      </c>
      <c r="K24" s="11">
        <v>310876</v>
      </c>
      <c r="L24" s="3"/>
      <c r="M24" s="3"/>
      <c r="N24" s="3"/>
      <c r="O24" s="12">
        <f t="shared" si="1"/>
        <v>525016</v>
      </c>
      <c r="P24" s="12">
        <f t="shared" si="2"/>
        <v>209248</v>
      </c>
      <c r="Q24" s="12">
        <f t="shared" si="3"/>
        <v>734264</v>
      </c>
    </row>
    <row r="25" spans="1:17" ht="15.75" thickBot="1">
      <c r="A25" s="37"/>
      <c r="B25" s="6" t="s">
        <v>13</v>
      </c>
      <c r="C25" s="14">
        <v>1025507</v>
      </c>
      <c r="D25" s="14">
        <v>377384</v>
      </c>
      <c r="E25" s="14">
        <v>1402891</v>
      </c>
      <c r="F25" s="14">
        <v>1193745</v>
      </c>
      <c r="G25" s="14">
        <v>367080</v>
      </c>
      <c r="H25" s="14">
        <v>1560825</v>
      </c>
      <c r="I25" s="15">
        <v>2205860</v>
      </c>
      <c r="J25" s="15">
        <v>907772</v>
      </c>
      <c r="K25" s="15">
        <v>3113632</v>
      </c>
      <c r="L25" s="6" t="s">
        <v>15</v>
      </c>
      <c r="M25" s="6" t="s">
        <v>15</v>
      </c>
      <c r="N25" s="6" t="s">
        <v>15</v>
      </c>
      <c r="O25" s="14">
        <f>C25+F25+I25</f>
        <v>4425112</v>
      </c>
      <c r="P25" s="14">
        <f t="shared" ref="P25:Q25" si="5">D25+G25+J25</f>
        <v>1652236</v>
      </c>
      <c r="Q25" s="14">
        <f t="shared" si="5"/>
        <v>6077348</v>
      </c>
    </row>
    <row r="26" spans="1:17" ht="15.75" thickBot="1">
      <c r="A26" s="38" t="s">
        <v>17</v>
      </c>
      <c r="B26" s="3">
        <v>2014</v>
      </c>
      <c r="C26" s="3"/>
      <c r="D26" s="3"/>
      <c r="E26" s="3"/>
      <c r="F26" s="3"/>
      <c r="G26" s="3"/>
      <c r="H26" s="3"/>
      <c r="I26" s="3"/>
      <c r="J26" s="3"/>
      <c r="K26" s="3"/>
      <c r="L26" s="12">
        <v>14476682</v>
      </c>
      <c r="M26" s="13">
        <v>2952180</v>
      </c>
      <c r="N26" s="12">
        <v>17428862</v>
      </c>
      <c r="O26" s="12">
        <f t="shared" si="1"/>
        <v>14476682</v>
      </c>
      <c r="P26" s="12">
        <f t="shared" si="2"/>
        <v>2952180</v>
      </c>
      <c r="Q26" s="12">
        <f t="shared" si="3"/>
        <v>17428862</v>
      </c>
    </row>
    <row r="27" spans="1:17" ht="15.75" thickBot="1">
      <c r="A27" s="39"/>
      <c r="B27" s="3">
        <v>2015</v>
      </c>
      <c r="C27" s="3"/>
      <c r="D27" s="3"/>
      <c r="E27" s="3"/>
      <c r="F27" s="3"/>
      <c r="G27" s="3"/>
      <c r="H27" s="3"/>
      <c r="I27" s="3"/>
      <c r="J27" s="3"/>
      <c r="K27" s="3"/>
      <c r="L27" s="12">
        <v>14476682</v>
      </c>
      <c r="M27" s="12">
        <v>2952180</v>
      </c>
      <c r="N27" s="12">
        <v>17428862</v>
      </c>
      <c r="O27" s="12">
        <f t="shared" si="1"/>
        <v>14476682</v>
      </c>
      <c r="P27" s="12">
        <f t="shared" si="2"/>
        <v>2952180</v>
      </c>
      <c r="Q27" s="12">
        <f t="shared" si="3"/>
        <v>17428862</v>
      </c>
    </row>
    <row r="28" spans="1:17" ht="15.75" thickBot="1">
      <c r="A28" s="39"/>
      <c r="B28" s="3">
        <v>2016</v>
      </c>
      <c r="C28" s="3"/>
      <c r="D28" s="3"/>
      <c r="E28" s="3"/>
      <c r="F28" s="3"/>
      <c r="G28" s="3"/>
      <c r="H28" s="3"/>
      <c r="I28" s="3"/>
      <c r="J28" s="3"/>
      <c r="K28" s="3"/>
      <c r="L28" s="12">
        <v>14476682</v>
      </c>
      <c r="M28" s="12">
        <v>2952180</v>
      </c>
      <c r="N28" s="12">
        <v>17428862</v>
      </c>
      <c r="O28" s="12">
        <f t="shared" si="1"/>
        <v>14476682</v>
      </c>
      <c r="P28" s="12">
        <f t="shared" si="2"/>
        <v>2952180</v>
      </c>
      <c r="Q28" s="12">
        <f t="shared" si="3"/>
        <v>17428862</v>
      </c>
    </row>
    <row r="29" spans="1:17" ht="15.75" thickBot="1">
      <c r="A29" s="39"/>
      <c r="B29" s="3">
        <v>2017</v>
      </c>
      <c r="C29" s="3"/>
      <c r="D29" s="3"/>
      <c r="E29" s="3"/>
      <c r="F29" s="3"/>
      <c r="G29" s="3"/>
      <c r="H29" s="3"/>
      <c r="I29" s="3"/>
      <c r="J29" s="3"/>
      <c r="K29" s="3"/>
      <c r="L29" s="12">
        <v>14476682</v>
      </c>
      <c r="M29" s="12">
        <v>2952180</v>
      </c>
      <c r="N29" s="12">
        <v>17428862</v>
      </c>
      <c r="O29" s="12">
        <f t="shared" si="1"/>
        <v>14476682</v>
      </c>
      <c r="P29" s="12">
        <f t="shared" si="2"/>
        <v>2952180</v>
      </c>
      <c r="Q29" s="12">
        <f t="shared" si="3"/>
        <v>17428862</v>
      </c>
    </row>
    <row r="30" spans="1:17" ht="15.75" thickBot="1">
      <c r="A30" s="39"/>
      <c r="B30" s="3">
        <v>2018</v>
      </c>
      <c r="C30" s="3"/>
      <c r="D30" s="3"/>
      <c r="E30" s="3"/>
      <c r="F30" s="3"/>
      <c r="G30" s="3"/>
      <c r="H30" s="3"/>
      <c r="I30" s="3"/>
      <c r="J30" s="3"/>
      <c r="K30" s="3"/>
      <c r="L30" s="12">
        <v>14476682</v>
      </c>
      <c r="M30" s="12">
        <v>2952180</v>
      </c>
      <c r="N30" s="12">
        <v>17428862</v>
      </c>
      <c r="O30" s="12">
        <f t="shared" si="1"/>
        <v>14476682</v>
      </c>
      <c r="P30" s="12">
        <f t="shared" si="2"/>
        <v>2952180</v>
      </c>
      <c r="Q30" s="12">
        <f t="shared" si="3"/>
        <v>17428862</v>
      </c>
    </row>
    <row r="31" spans="1:17" ht="15.75" thickBot="1">
      <c r="A31" s="39"/>
      <c r="B31" s="3">
        <v>2019</v>
      </c>
      <c r="C31" s="3"/>
      <c r="D31" s="3"/>
      <c r="E31" s="3"/>
      <c r="F31" s="3"/>
      <c r="G31" s="3"/>
      <c r="H31" s="3"/>
      <c r="I31" s="3"/>
      <c r="J31" s="3"/>
      <c r="K31" s="3"/>
      <c r="L31" s="12">
        <v>14476682</v>
      </c>
      <c r="M31" s="12">
        <v>2952180</v>
      </c>
      <c r="N31" s="12">
        <v>17428862</v>
      </c>
      <c r="O31" s="12">
        <f t="shared" si="1"/>
        <v>14476682</v>
      </c>
      <c r="P31" s="12">
        <f t="shared" si="2"/>
        <v>2952180</v>
      </c>
      <c r="Q31" s="12">
        <f t="shared" si="3"/>
        <v>17428862</v>
      </c>
    </row>
    <row r="32" spans="1:17" ht="15.75" thickBot="1">
      <c r="A32" s="39"/>
      <c r="B32" s="3">
        <v>2020</v>
      </c>
      <c r="C32" s="3"/>
      <c r="D32" s="3"/>
      <c r="E32" s="3"/>
      <c r="F32" s="3"/>
      <c r="G32" s="3"/>
      <c r="H32" s="3"/>
      <c r="I32" s="3"/>
      <c r="J32" s="3"/>
      <c r="K32" s="3"/>
      <c r="L32" s="12">
        <v>14476682</v>
      </c>
      <c r="M32" s="12">
        <v>2952180</v>
      </c>
      <c r="N32" s="12">
        <v>17428862</v>
      </c>
      <c r="O32" s="12">
        <f t="shared" si="1"/>
        <v>14476682</v>
      </c>
      <c r="P32" s="12">
        <f t="shared" si="2"/>
        <v>2952180</v>
      </c>
      <c r="Q32" s="12">
        <f t="shared" si="3"/>
        <v>17428862</v>
      </c>
    </row>
    <row r="33" spans="1:19" ht="15.75" thickBot="1">
      <c r="A33" s="40"/>
      <c r="B33" s="6" t="s">
        <v>18</v>
      </c>
      <c r="C33" s="6" t="s">
        <v>15</v>
      </c>
      <c r="D33" s="6" t="s">
        <v>15</v>
      </c>
      <c r="E33" s="6" t="s">
        <v>15</v>
      </c>
      <c r="F33" s="6" t="s">
        <v>15</v>
      </c>
      <c r="G33" s="6" t="s">
        <v>15</v>
      </c>
      <c r="H33" s="6" t="s">
        <v>15</v>
      </c>
      <c r="I33" s="6" t="s">
        <v>15</v>
      </c>
      <c r="J33" s="6" t="s">
        <v>15</v>
      </c>
      <c r="K33" s="6" t="s">
        <v>15</v>
      </c>
      <c r="L33" s="14">
        <v>101336774</v>
      </c>
      <c r="M33" s="14">
        <v>20665260</v>
      </c>
      <c r="N33" s="14">
        <v>122002034</v>
      </c>
      <c r="O33" s="14">
        <f>L33</f>
        <v>101336774</v>
      </c>
      <c r="P33" s="14">
        <f t="shared" ref="P33:Q33" si="6">M33</f>
        <v>20665260</v>
      </c>
      <c r="Q33" s="14">
        <f t="shared" si="6"/>
        <v>122002034</v>
      </c>
    </row>
    <row r="34" spans="1:19" ht="15.75" thickBot="1">
      <c r="A34" s="25" t="s">
        <v>32</v>
      </c>
      <c r="B34" s="3">
        <v>2014</v>
      </c>
      <c r="C34" s="12">
        <f>C10+C18+C26</f>
        <v>576994</v>
      </c>
      <c r="D34" s="12">
        <f t="shared" ref="D34:E34" si="7">D10+D18+D26</f>
        <v>569900</v>
      </c>
      <c r="E34" s="12">
        <f t="shared" si="7"/>
        <v>1146894</v>
      </c>
      <c r="F34" s="12">
        <f t="shared" ref="F34:N34" si="8">F10+F18+F26</f>
        <v>457530</v>
      </c>
      <c r="G34" s="12">
        <f t="shared" si="8"/>
        <v>233894</v>
      </c>
      <c r="H34" s="12">
        <f t="shared" si="8"/>
        <v>691424</v>
      </c>
      <c r="I34" s="12">
        <f t="shared" si="8"/>
        <v>207980</v>
      </c>
      <c r="J34" s="12">
        <f t="shared" si="8"/>
        <v>102896</v>
      </c>
      <c r="K34" s="12">
        <f t="shared" si="8"/>
        <v>310876</v>
      </c>
      <c r="L34" s="12">
        <f t="shared" si="8"/>
        <v>14476682</v>
      </c>
      <c r="M34" s="12">
        <f t="shared" si="8"/>
        <v>2952180</v>
      </c>
      <c r="N34" s="12">
        <f t="shared" si="8"/>
        <v>17428862</v>
      </c>
      <c r="O34" s="12">
        <f t="shared" ref="O34:O40" si="9">C34+F34+I34+L34</f>
        <v>15719186</v>
      </c>
      <c r="P34" s="12">
        <f t="shared" ref="P34:P40" si="10">D34+G34+J34+M34</f>
        <v>3858870</v>
      </c>
      <c r="Q34" s="12">
        <f t="shared" ref="Q34:Q40" si="11">E34+H34+K34+N34</f>
        <v>19578056</v>
      </c>
      <c r="S34" s="22"/>
    </row>
    <row r="35" spans="1:19" ht="15.75" thickBot="1">
      <c r="A35" s="26"/>
      <c r="B35" s="3">
        <v>2015</v>
      </c>
      <c r="C35" s="12">
        <f t="shared" ref="C35:E40" si="12">C11+C19+C27</f>
        <v>576994</v>
      </c>
      <c r="D35" s="12">
        <f t="shared" si="12"/>
        <v>569900</v>
      </c>
      <c r="E35" s="12">
        <f t="shared" si="12"/>
        <v>1146894</v>
      </c>
      <c r="F35" s="12">
        <f t="shared" ref="F35:N35" si="13">F11+F19+F27</f>
        <v>457530</v>
      </c>
      <c r="G35" s="12">
        <f t="shared" si="13"/>
        <v>247016</v>
      </c>
      <c r="H35" s="12">
        <f t="shared" si="13"/>
        <v>704546</v>
      </c>
      <c r="I35" s="12">
        <f>I11+957980+I27</f>
        <v>957980</v>
      </c>
      <c r="J35" s="12">
        <f>J11+290396+J27</f>
        <v>290396</v>
      </c>
      <c r="K35" s="12">
        <f>K11+1248376+K27</f>
        <v>1248376</v>
      </c>
      <c r="L35" s="12">
        <f t="shared" si="13"/>
        <v>14476682</v>
      </c>
      <c r="M35" s="12">
        <f t="shared" si="13"/>
        <v>2952180</v>
      </c>
      <c r="N35" s="12">
        <f t="shared" si="13"/>
        <v>17428862</v>
      </c>
      <c r="O35" s="12">
        <f t="shared" si="9"/>
        <v>16469186</v>
      </c>
      <c r="P35" s="12">
        <f t="shared" si="10"/>
        <v>4059492</v>
      </c>
      <c r="Q35" s="12">
        <f t="shared" si="11"/>
        <v>20528678</v>
      </c>
      <c r="S35" s="22"/>
    </row>
    <row r="36" spans="1:19" ht="15.75" thickBot="1">
      <c r="A36" s="26"/>
      <c r="B36" s="3">
        <v>2016</v>
      </c>
      <c r="C36" s="12">
        <f t="shared" si="12"/>
        <v>576994</v>
      </c>
      <c r="D36" s="12">
        <f t="shared" si="12"/>
        <v>450974</v>
      </c>
      <c r="E36" s="12">
        <f t="shared" si="12"/>
        <v>1027968</v>
      </c>
      <c r="F36" s="12">
        <f t="shared" ref="F36:N36" si="14">F12+F20+F28</f>
        <v>457530</v>
      </c>
      <c r="G36" s="12">
        <f t="shared" si="14"/>
        <v>339435</v>
      </c>
      <c r="H36" s="12">
        <f t="shared" si="14"/>
        <v>796965</v>
      </c>
      <c r="I36" s="12">
        <f t="shared" si="14"/>
        <v>207980</v>
      </c>
      <c r="J36" s="12">
        <f t="shared" si="14"/>
        <v>102896</v>
      </c>
      <c r="K36" s="12">
        <f t="shared" si="14"/>
        <v>310876</v>
      </c>
      <c r="L36" s="12">
        <f t="shared" si="14"/>
        <v>14476682</v>
      </c>
      <c r="M36" s="12">
        <f t="shared" si="14"/>
        <v>2952180</v>
      </c>
      <c r="N36" s="12">
        <f t="shared" si="14"/>
        <v>17428862</v>
      </c>
      <c r="O36" s="12">
        <f t="shared" si="9"/>
        <v>15719186</v>
      </c>
      <c r="P36" s="12">
        <f t="shared" si="10"/>
        <v>3845485</v>
      </c>
      <c r="Q36" s="12">
        <f t="shared" si="11"/>
        <v>19564671</v>
      </c>
      <c r="S36" s="22"/>
    </row>
    <row r="37" spans="1:19" ht="15.75" thickBot="1">
      <c r="A37" s="26"/>
      <c r="B37" s="3">
        <v>2017</v>
      </c>
      <c r="C37" s="12">
        <f t="shared" si="12"/>
        <v>576994</v>
      </c>
      <c r="D37" s="12">
        <f t="shared" si="12"/>
        <v>450974</v>
      </c>
      <c r="E37" s="12">
        <f t="shared" si="12"/>
        <v>1027968</v>
      </c>
      <c r="F37" s="12">
        <f t="shared" ref="F37:N37" si="15">F13+F21+F29</f>
        <v>457530</v>
      </c>
      <c r="G37" s="12">
        <f t="shared" si="15"/>
        <v>339435</v>
      </c>
      <c r="H37" s="12">
        <f t="shared" si="15"/>
        <v>796965</v>
      </c>
      <c r="I37" s="12">
        <f t="shared" si="15"/>
        <v>207980</v>
      </c>
      <c r="J37" s="12">
        <f t="shared" si="15"/>
        <v>102896</v>
      </c>
      <c r="K37" s="12">
        <f t="shared" si="15"/>
        <v>310876</v>
      </c>
      <c r="L37" s="12">
        <f t="shared" si="15"/>
        <v>14476682</v>
      </c>
      <c r="M37" s="12">
        <f t="shared" si="15"/>
        <v>2952180</v>
      </c>
      <c r="N37" s="12">
        <f t="shared" si="15"/>
        <v>17428862</v>
      </c>
      <c r="O37" s="12">
        <f t="shared" si="9"/>
        <v>15719186</v>
      </c>
      <c r="P37" s="12">
        <f t="shared" si="10"/>
        <v>3845485</v>
      </c>
      <c r="Q37" s="12">
        <f t="shared" si="11"/>
        <v>19564671</v>
      </c>
      <c r="S37" s="22"/>
    </row>
    <row r="38" spans="1:19" ht="15.75" thickBot="1">
      <c r="A38" s="26"/>
      <c r="B38" s="3">
        <v>2018</v>
      </c>
      <c r="C38" s="12">
        <f t="shared" si="12"/>
        <v>576994</v>
      </c>
      <c r="D38" s="12">
        <f t="shared" si="12"/>
        <v>450974</v>
      </c>
      <c r="E38" s="12">
        <f t="shared" si="12"/>
        <v>1027968</v>
      </c>
      <c r="F38" s="12">
        <f t="shared" ref="F38:N38" si="16">F14+F22+F30</f>
        <v>457530</v>
      </c>
      <c r="G38" s="12">
        <f t="shared" si="16"/>
        <v>339435</v>
      </c>
      <c r="H38" s="12">
        <f t="shared" si="16"/>
        <v>796965</v>
      </c>
      <c r="I38" s="12">
        <f t="shared" si="16"/>
        <v>207980</v>
      </c>
      <c r="J38" s="12">
        <f t="shared" si="16"/>
        <v>102896</v>
      </c>
      <c r="K38" s="12">
        <f t="shared" si="16"/>
        <v>310876</v>
      </c>
      <c r="L38" s="12">
        <f t="shared" si="16"/>
        <v>14476682</v>
      </c>
      <c r="M38" s="12">
        <f t="shared" si="16"/>
        <v>2952180</v>
      </c>
      <c r="N38" s="12">
        <f t="shared" si="16"/>
        <v>17428862</v>
      </c>
      <c r="O38" s="12">
        <f t="shared" si="9"/>
        <v>15719186</v>
      </c>
      <c r="P38" s="12">
        <f t="shared" si="10"/>
        <v>3845485</v>
      </c>
      <c r="Q38" s="12">
        <f t="shared" si="11"/>
        <v>19564671</v>
      </c>
      <c r="S38" s="22"/>
    </row>
    <row r="39" spans="1:19" ht="15.75" thickBot="1">
      <c r="A39" s="26"/>
      <c r="B39" s="3">
        <v>2019</v>
      </c>
      <c r="C39" s="12">
        <f t="shared" si="12"/>
        <v>576994</v>
      </c>
      <c r="D39" s="12">
        <f t="shared" si="12"/>
        <v>450974</v>
      </c>
      <c r="E39" s="12">
        <f t="shared" si="12"/>
        <v>1027968</v>
      </c>
      <c r="F39" s="12">
        <f t="shared" ref="F39:N39" si="17">F15+F23+F31</f>
        <v>457530</v>
      </c>
      <c r="G39" s="12">
        <f t="shared" si="17"/>
        <v>339435</v>
      </c>
      <c r="H39" s="12">
        <f t="shared" si="17"/>
        <v>796965</v>
      </c>
      <c r="I39" s="12">
        <f t="shared" si="17"/>
        <v>207980</v>
      </c>
      <c r="J39" s="12">
        <f t="shared" si="17"/>
        <v>102896</v>
      </c>
      <c r="K39" s="12">
        <f t="shared" si="17"/>
        <v>310876</v>
      </c>
      <c r="L39" s="12">
        <f t="shared" si="17"/>
        <v>14476682</v>
      </c>
      <c r="M39" s="12">
        <f t="shared" si="17"/>
        <v>2952180</v>
      </c>
      <c r="N39" s="12">
        <f t="shared" si="17"/>
        <v>17428862</v>
      </c>
      <c r="O39" s="12">
        <f t="shared" si="9"/>
        <v>15719186</v>
      </c>
      <c r="P39" s="12">
        <f t="shared" si="10"/>
        <v>3845485</v>
      </c>
      <c r="Q39" s="12">
        <f t="shared" si="11"/>
        <v>19564671</v>
      </c>
      <c r="S39" s="22"/>
    </row>
    <row r="40" spans="1:19" ht="15.75" thickBot="1">
      <c r="A40" s="26"/>
      <c r="B40" s="3">
        <v>2020</v>
      </c>
      <c r="C40" s="12">
        <f t="shared" si="12"/>
        <v>576994</v>
      </c>
      <c r="D40" s="12">
        <f t="shared" si="12"/>
        <v>450974</v>
      </c>
      <c r="E40" s="12">
        <f t="shared" si="12"/>
        <v>1027968</v>
      </c>
      <c r="F40" s="12">
        <f t="shared" ref="F40:N40" si="18">F16+F24+F32</f>
        <v>457530</v>
      </c>
      <c r="G40" s="12">
        <f t="shared" si="18"/>
        <v>339435</v>
      </c>
      <c r="H40" s="12">
        <f t="shared" si="18"/>
        <v>796965</v>
      </c>
      <c r="I40" s="12">
        <f t="shared" si="18"/>
        <v>207980</v>
      </c>
      <c r="J40" s="12">
        <f t="shared" si="18"/>
        <v>102896</v>
      </c>
      <c r="K40" s="12">
        <f t="shared" si="18"/>
        <v>310876</v>
      </c>
      <c r="L40" s="12">
        <f t="shared" si="18"/>
        <v>14476682</v>
      </c>
      <c r="M40" s="12">
        <f t="shared" si="18"/>
        <v>2952180</v>
      </c>
      <c r="N40" s="12">
        <f t="shared" si="18"/>
        <v>17428862</v>
      </c>
      <c r="O40" s="12">
        <f t="shared" si="9"/>
        <v>15719186</v>
      </c>
      <c r="P40" s="12">
        <f t="shared" si="10"/>
        <v>3845485</v>
      </c>
      <c r="Q40" s="12">
        <f t="shared" si="11"/>
        <v>19564671</v>
      </c>
      <c r="S40" s="22"/>
    </row>
    <row r="41" spans="1:19" ht="15.75" thickBot="1">
      <c r="A41" s="27"/>
      <c r="B41" s="6" t="s">
        <v>18</v>
      </c>
      <c r="C41" s="14">
        <f>SUM(C34:C40)</f>
        <v>4038958</v>
      </c>
      <c r="D41" s="14">
        <f t="shared" ref="D41:K41" si="19">SUM(D34:D40)</f>
        <v>3394670</v>
      </c>
      <c r="E41" s="14">
        <f t="shared" si="19"/>
        <v>7433628</v>
      </c>
      <c r="F41" s="14">
        <f t="shared" si="19"/>
        <v>3202710</v>
      </c>
      <c r="G41" s="14">
        <f t="shared" si="19"/>
        <v>2178085</v>
      </c>
      <c r="H41" s="14">
        <f t="shared" si="19"/>
        <v>5380795</v>
      </c>
      <c r="I41" s="14">
        <f t="shared" si="19"/>
        <v>2205860</v>
      </c>
      <c r="J41" s="14">
        <f t="shared" si="19"/>
        <v>907772</v>
      </c>
      <c r="K41" s="14">
        <f t="shared" si="19"/>
        <v>3113632</v>
      </c>
      <c r="L41" s="14">
        <f t="shared" ref="L41" si="20">SUM(L34:L40)</f>
        <v>101336774</v>
      </c>
      <c r="M41" s="14">
        <f t="shared" ref="M41" si="21">SUM(M34:M40)</f>
        <v>20665260</v>
      </c>
      <c r="N41" s="14">
        <f t="shared" ref="N41" si="22">SUM(N34:N40)</f>
        <v>122002034</v>
      </c>
      <c r="O41" s="14">
        <f t="shared" ref="O41" si="23">SUM(O34:O40)</f>
        <v>110784302</v>
      </c>
      <c r="P41" s="14">
        <f t="shared" ref="P41" si="24">SUM(P34:P40)</f>
        <v>27145787</v>
      </c>
      <c r="Q41" s="14">
        <f t="shared" ref="Q41" si="25">SUM(Q34:Q40)</f>
        <v>137930089</v>
      </c>
      <c r="S41" s="22"/>
    </row>
    <row r="42" spans="1:19">
      <c r="A42" s="18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20"/>
      <c r="M42" s="20"/>
      <c r="N42" s="20"/>
      <c r="O42" s="21"/>
      <c r="P42" s="21"/>
      <c r="Q42" s="21"/>
    </row>
    <row r="43" spans="1:19">
      <c r="A43" s="18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20"/>
      <c r="M43" s="20"/>
      <c r="N43" s="20"/>
      <c r="O43" s="21"/>
      <c r="P43" s="21"/>
      <c r="Q43" s="21"/>
    </row>
    <row r="44" spans="1:19">
      <c r="A44" s="7" t="s">
        <v>19</v>
      </c>
    </row>
    <row r="45" spans="1:19" ht="15.75">
      <c r="A45" s="8"/>
    </row>
    <row r="46" spans="1:19" ht="15.75">
      <c r="A46" s="16" t="s">
        <v>20</v>
      </c>
    </row>
    <row r="47" spans="1:19" ht="15.75">
      <c r="A47" s="16" t="s">
        <v>21</v>
      </c>
      <c r="H47" s="16" t="s">
        <v>22</v>
      </c>
    </row>
    <row r="48" spans="1:19" ht="15.75">
      <c r="A48" s="8"/>
    </row>
    <row r="49" spans="1:8" ht="15.75">
      <c r="A49" s="8"/>
    </row>
    <row r="50" spans="1:8" ht="15.75">
      <c r="A50" s="16" t="s">
        <v>23</v>
      </c>
    </row>
    <row r="51" spans="1:8" ht="15.75">
      <c r="A51" s="16" t="s">
        <v>24</v>
      </c>
      <c r="H51" s="16" t="s">
        <v>25</v>
      </c>
    </row>
    <row r="52" spans="1:8" ht="15.75">
      <c r="A52" s="16"/>
      <c r="H52" s="16"/>
    </row>
    <row r="53" spans="1:8" ht="15.75">
      <c r="A53" s="9"/>
    </row>
    <row r="54" spans="1:8">
      <c r="A54" s="23" t="s">
        <v>33</v>
      </c>
      <c r="B54" s="23"/>
      <c r="C54" s="23"/>
    </row>
    <row r="55" spans="1:8">
      <c r="A55" s="23" t="s">
        <v>26</v>
      </c>
      <c r="B55" s="23"/>
      <c r="C55" s="23"/>
    </row>
    <row r="56" spans="1:8">
      <c r="A56" s="24" t="s">
        <v>27</v>
      </c>
      <c r="B56" s="24"/>
      <c r="C56" s="24"/>
    </row>
    <row r="57" spans="1:8">
      <c r="A57" s="17"/>
      <c r="B57" s="17"/>
      <c r="C57" s="17"/>
    </row>
  </sheetData>
  <mergeCells count="34">
    <mergeCell ref="F7:H7"/>
    <mergeCell ref="I7:K7"/>
    <mergeCell ref="L7:N7"/>
    <mergeCell ref="D8:D9"/>
    <mergeCell ref="E8:E9"/>
    <mergeCell ref="G8:G9"/>
    <mergeCell ref="H8:H9"/>
    <mergeCell ref="J8:J9"/>
    <mergeCell ref="L8:L9"/>
    <mergeCell ref="K8:K9"/>
    <mergeCell ref="M8:M9"/>
    <mergeCell ref="N8:N9"/>
    <mergeCell ref="A18:A25"/>
    <mergeCell ref="A26:A33"/>
    <mergeCell ref="B8:B9"/>
    <mergeCell ref="A7:A9"/>
    <mergeCell ref="C7:E7"/>
    <mergeCell ref="A10:A17"/>
    <mergeCell ref="A55:C55"/>
    <mergeCell ref="A56:C56"/>
    <mergeCell ref="A34:A41"/>
    <mergeCell ref="A1:Q1"/>
    <mergeCell ref="A2:Q2"/>
    <mergeCell ref="A3:Q3"/>
    <mergeCell ref="A4:Q4"/>
    <mergeCell ref="A6:Q6"/>
    <mergeCell ref="O7:Q7"/>
    <mergeCell ref="O8:O9"/>
    <mergeCell ref="P8:P9"/>
    <mergeCell ref="Q8:Q9"/>
    <mergeCell ref="A54:C54"/>
    <mergeCell ref="C8:C9"/>
    <mergeCell ref="F8:F9"/>
    <mergeCell ref="I8:I9"/>
  </mergeCells>
  <hyperlinks>
    <hyperlink ref="A56" r:id="rId1" display="mailto:Inga.Grike@izm.gov.lv"/>
  </hyperlinks>
  <pageMargins left="0.39370078740157483" right="0.15748031496062992" top="0.55118110236220474" bottom="0.43307086614173229" header="0.23622047244094491" footer="0.15748031496062992"/>
  <pageSetup paperSize="9" scale="84" fitToHeight="2" orientation="landscape" verticalDpi="0" r:id="rId2"/>
  <headerFooter>
    <oddFooter>&amp;L&amp;"Times New Roman,Regular"&amp;F&amp;C&amp;"Times New Roman,Regular"&amp;P/&amp;N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IZM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3.pielikums informatīvajam ziņojumam „Par Eiropas Savienības programmas izglītības, apmācības, jaunatnes un sporta jomā „Erasmus+” īstenošanas nodrošināšanai nepieciešamo finansējumu” </dc:title>
  <dc:subject>3.pielikums</dc:subject>
  <dc:creator>I.Griķe</dc:creator>
  <dc:description>tel.67047826</dc:description>
  <cp:lastModifiedBy>evika</cp:lastModifiedBy>
  <cp:lastPrinted>2014-09-01T07:53:16Z</cp:lastPrinted>
  <dcterms:created xsi:type="dcterms:W3CDTF">2014-09-01T06:32:46Z</dcterms:created>
  <dcterms:modified xsi:type="dcterms:W3CDTF">2014-09-04T06:18:13Z</dcterms:modified>
</cp:coreProperties>
</file>