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35" windowWidth="13275" windowHeight="10020" activeTab="0"/>
  </bookViews>
  <sheets>
    <sheet name="Tāme" sheetId="1" r:id="rId1"/>
  </sheets>
  <definedNames>
    <definedName name="_xlnm.Print_Titles" localSheetId="0">'Tāme'!$9:$10</definedName>
  </definedNames>
  <calcPr fullCalcOnLoad="1"/>
</workbook>
</file>

<file path=xl/sharedStrings.xml><?xml version="1.0" encoding="utf-8"?>
<sst xmlns="http://schemas.openxmlformats.org/spreadsheetml/2006/main" count="68" uniqueCount="67">
  <si>
    <t>Atlīdzība</t>
  </si>
  <si>
    <t>Informācijas sistēmas uzturēšana</t>
  </si>
  <si>
    <t>Informācijas sistēmas licenču nomas izdevumi</t>
  </si>
  <si>
    <t>Pārējie informācijas tehnoloģiju pakalpojumi</t>
  </si>
  <si>
    <t> Ēku, būvju un telpu kārtējais remonts</t>
  </si>
  <si>
    <t> Transportlīdzekļu uzturēšana un remonts</t>
  </si>
  <si>
    <t> Iekārtas, inventāra un aparatūras remonts, tehniskā apkalpošana</t>
  </si>
  <si>
    <t> Ēku, būvju un telpu uzturēšana</t>
  </si>
  <si>
    <t>Apdrošināšanas izdevumi</t>
  </si>
  <si>
    <t> Pārējie remonta darbu un iestāžu uzturēšanas pakalpojumi</t>
  </si>
  <si>
    <t> Ēku, telpu īre un noma</t>
  </si>
  <si>
    <t> Transportlīdzekļu noma</t>
  </si>
  <si>
    <t> Zemes noma</t>
  </si>
  <si>
    <t> Iekārtu un inventāra īre un noma</t>
  </si>
  <si>
    <t> Pārējie iepriekš neklasificētie pakalpojumu veidi</t>
  </si>
  <si>
    <t> Biroja preces</t>
  </si>
  <si>
    <t> Inventārs</t>
  </si>
  <si>
    <t> Kurināmais</t>
  </si>
  <si>
    <t> Degviela</t>
  </si>
  <si>
    <t> Zāles, ķimikālijas, laboratorijas preces</t>
  </si>
  <si>
    <t> Medicīnas instrumenti, laboratorijas dzīvnieki un to uzturēšana</t>
  </si>
  <si>
    <t> Kārtējā remonta un iestāžu uzturēšanas materiāli</t>
  </si>
  <si>
    <t> Mīkstais inventārs</t>
  </si>
  <si>
    <t> Virtuves inventārs, trauki un galda piederumi</t>
  </si>
  <si>
    <t> Ēdināšanas izdevumi</t>
  </si>
  <si>
    <t> Mācību līdzekļi un materiāli</t>
  </si>
  <si>
    <t> Budžeta iestāžu pievienotās vērtības nodokļa maksājumi</t>
  </si>
  <si>
    <t> Budžeta iestāžu nekustamā īpašuma nodokļa (t.sk. zemes nodokļa parāda) maksājumi budžetā</t>
  </si>
  <si>
    <t>Budžeta iestāžu dabas resursu nodokļa maksājumi</t>
  </si>
  <si>
    <t> Pārējie budžeta iestāžu pārskaitītie nodokļi un nodevas</t>
  </si>
  <si>
    <t> Izdevumi par ūdeni un kanalizāciju</t>
  </si>
  <si>
    <t> Izdevumi par elektroenerģiju</t>
  </si>
  <si>
    <t> Iestādes administratīvie izdevumi un ar iestādes darbības nodrošināšanu saistītie izdevumi</t>
  </si>
  <si>
    <t>Mācību, darba un dienesta komandējumi, dienesta, darba braucieni</t>
  </si>
  <si>
    <t> Izdevumi periodikas iegādei</t>
  </si>
  <si>
    <t>Ekonomiskās klasifikācijas kods</t>
  </si>
  <si>
    <t>Koda nosaukums</t>
  </si>
  <si>
    <t>1000-9000</t>
  </si>
  <si>
    <t xml:space="preserve">Izdevumi </t>
  </si>
  <si>
    <t>Atalgojums</t>
  </si>
  <si>
    <t>Darba devēja valsts sociālās apdrošināšanas obligātās iemaksas, sociāla rakstura pabalsti un kompensācijas</t>
  </si>
  <si>
    <t>Preces un pakalpojumi</t>
  </si>
  <si>
    <t>Komandējumi un dienesta braucieni</t>
  </si>
  <si>
    <t>Pasta, telefona un citi sakaru pakalpojumi</t>
  </si>
  <si>
    <t>Bezdarbnieku stipendijas</t>
  </si>
  <si>
    <t>Sociālie pabalsti</t>
  </si>
  <si>
    <t>Pamatkapitāla veidošana</t>
  </si>
  <si>
    <t>sākotnējās ietekmes novērtējuma ziņojumam (anotācijai)</t>
  </si>
  <si>
    <t xml:space="preserve">Finanšu nodaļas vadītāja </t>
  </si>
  <si>
    <t>G.Apele</t>
  </si>
  <si>
    <t>Ozoliņa, 67771024</t>
  </si>
  <si>
    <t>Anita.Ozolina@siva.gov.lv</t>
  </si>
  <si>
    <t>2014.gads I.pusgads kopā (EUR)</t>
  </si>
  <si>
    <t>2014.gads kopā (EUR)</t>
  </si>
  <si>
    <t>2015.gads un turpmāk ik gadu kopā (EUR)</t>
  </si>
  <si>
    <t xml:space="preserve">Ministru kabineta noteikumu projekta "Grozījumi Ministru kabineta   </t>
  </si>
  <si>
    <t xml:space="preserve">2013.gada 24.septembra noteikumos Nr.1002 "Sociālās </t>
  </si>
  <si>
    <t xml:space="preserve">integrācijas valstas aģentūras sniegto maksas  pakalpojumu cenrādis"" </t>
  </si>
  <si>
    <t>2014.gads II.pusgads kopā (EUR)</t>
  </si>
  <si>
    <t>Labklājības ministrs</t>
  </si>
  <si>
    <t>U.Augulis</t>
  </si>
  <si>
    <t xml:space="preserve"> I.Ķīse, 67021651</t>
  </si>
  <si>
    <t>Inese.Kise@lm.gov.lv,</t>
  </si>
  <si>
    <t>fakss 67021678</t>
  </si>
  <si>
    <t>Plānotie izdevumi no ieņēmumiem no maksas pakalpojumiem un citiem pašu ieņēmumiem 2015.gadā un turpmākajos gados</t>
  </si>
  <si>
    <t>11.pielikums</t>
  </si>
  <si>
    <t>08.08.2014. 15:20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</si>
</sst>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vertical="top"/>
    </xf>
    <xf numFmtId="2" fontId="2" fillId="0" borderId="10" xfId="0" applyNumberFormat="1" applyFont="1" applyBorder="1" applyAlignment="1">
      <alignment horizontal="center" vertical="top"/>
    </xf>
    <xf numFmtId="0" fontId="51" fillId="0" borderId="10" xfId="0" applyFont="1" applyBorder="1" applyAlignment="1">
      <alignment horizontal="right" vertical="top"/>
    </xf>
    <xf numFmtId="0" fontId="51" fillId="0" borderId="10" xfId="0" applyFont="1" applyBorder="1" applyAlignment="1">
      <alignment vertical="top"/>
    </xf>
    <xf numFmtId="0" fontId="5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Fill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52" fillId="0" borderId="10" xfId="0" applyFont="1" applyBorder="1" applyAlignment="1">
      <alignment horizontal="right" vertical="top"/>
    </xf>
    <xf numFmtId="0" fontId="52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right" vertical="top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2" fontId="53" fillId="0" borderId="0" xfId="0" applyNumberFormat="1" applyFont="1" applyAlignment="1">
      <alignment/>
    </xf>
    <xf numFmtId="0" fontId="7" fillId="0" borderId="0" xfId="52" applyFont="1" applyAlignment="1" applyProtection="1">
      <alignment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2" fillId="0" borderId="0" xfId="52" applyFont="1" applyAlignment="1" applyProtection="1">
      <alignment horizontal="left"/>
      <protection/>
    </xf>
    <xf numFmtId="0" fontId="1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ita.Ozolina@siva.gov.lv" TargetMode="External" /><Relationship Id="rId2" Type="http://schemas.openxmlformats.org/officeDocument/2006/relationships/hyperlink" Target="mailto:Inese.Kise@lm.gov.lv,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view="pageLayout" workbookViewId="0" topLeftCell="A1">
      <selection activeCell="A71" sqref="A71:B71"/>
    </sheetView>
  </sheetViews>
  <sheetFormatPr defaultColWidth="9.140625" defaultRowHeight="12.75"/>
  <cols>
    <col min="1" max="1" width="15.7109375" style="6" customWidth="1"/>
    <col min="2" max="2" width="93.57421875" style="0" customWidth="1"/>
    <col min="3" max="3" width="14.8515625" style="0" hidden="1" customWidth="1"/>
    <col min="4" max="4" width="15.57421875" style="0" hidden="1" customWidth="1"/>
    <col min="5" max="5" width="12.140625" style="0" hidden="1" customWidth="1"/>
    <col min="6" max="6" width="33.421875" style="0" customWidth="1"/>
  </cols>
  <sheetData>
    <row r="1" spans="1:6" ht="15">
      <c r="A1" s="34"/>
      <c r="B1" s="34"/>
      <c r="C1" s="50" t="s">
        <v>65</v>
      </c>
      <c r="D1" s="50"/>
      <c r="E1" s="50"/>
      <c r="F1" s="50"/>
    </row>
    <row r="2" spans="1:6" ht="15">
      <c r="A2" s="34"/>
      <c r="B2" s="50" t="s">
        <v>55</v>
      </c>
      <c r="C2" s="50"/>
      <c r="D2" s="50"/>
      <c r="E2" s="50"/>
      <c r="F2" s="50"/>
    </row>
    <row r="3" spans="1:6" ht="15">
      <c r="A3" s="50" t="s">
        <v>56</v>
      </c>
      <c r="B3" s="50"/>
      <c r="C3" s="50"/>
      <c r="D3" s="50"/>
      <c r="E3" s="50"/>
      <c r="F3" s="50"/>
    </row>
    <row r="4" spans="1:6" ht="15">
      <c r="A4" s="34"/>
      <c r="B4" s="50" t="s">
        <v>57</v>
      </c>
      <c r="C4" s="50"/>
      <c r="D4" s="50"/>
      <c r="E4" s="50"/>
      <c r="F4" s="50"/>
    </row>
    <row r="5" spans="1:6" ht="15">
      <c r="A5" s="50" t="s">
        <v>47</v>
      </c>
      <c r="B5" s="50"/>
      <c r="C5" s="50"/>
      <c r="D5" s="50"/>
      <c r="E5" s="50"/>
      <c r="F5" s="50"/>
    </row>
    <row r="6" spans="1:2" ht="15.75">
      <c r="A6" s="52"/>
      <c r="B6" s="52"/>
    </row>
    <row r="7" spans="1:6" ht="30.75" customHeight="1">
      <c r="A7" s="53" t="s">
        <v>64</v>
      </c>
      <c r="B7" s="53"/>
      <c r="C7" s="53"/>
      <c r="D7" s="53"/>
      <c r="E7" s="53"/>
      <c r="F7" s="53"/>
    </row>
    <row r="8" spans="1:3" ht="15.75" customHeight="1">
      <c r="A8" s="5"/>
      <c r="B8" s="51"/>
      <c r="C8" s="51"/>
    </row>
    <row r="9" spans="1:6" ht="54.75" customHeight="1">
      <c r="A9" s="36" t="s">
        <v>35</v>
      </c>
      <c r="B9" s="36" t="s">
        <v>36</v>
      </c>
      <c r="C9" s="36" t="s">
        <v>52</v>
      </c>
      <c r="D9" s="36" t="s">
        <v>58</v>
      </c>
      <c r="E9" s="36" t="s">
        <v>53</v>
      </c>
      <c r="F9" s="36" t="s">
        <v>54</v>
      </c>
    </row>
    <row r="10" spans="1:6" ht="15.75">
      <c r="A10" s="2">
        <v>1</v>
      </c>
      <c r="B10" s="3">
        <v>2</v>
      </c>
      <c r="C10" s="2">
        <v>3</v>
      </c>
      <c r="D10" s="2">
        <v>4</v>
      </c>
      <c r="E10" s="2">
        <v>5</v>
      </c>
      <c r="F10" s="2">
        <v>3</v>
      </c>
    </row>
    <row r="11" spans="1:6" ht="16.5" customHeight="1">
      <c r="A11" s="8" t="s">
        <v>37</v>
      </c>
      <c r="B11" s="9" t="s">
        <v>38</v>
      </c>
      <c r="C11" s="10">
        <f>C12+C17+C54+C57</f>
        <v>498946.12000000005</v>
      </c>
      <c r="D11" s="10">
        <f>D12+D17+D54+D57</f>
        <v>523244.96</v>
      </c>
      <c r="E11" s="10">
        <f>E12+E17+E54+E57</f>
        <v>1022191.0800000002</v>
      </c>
      <c r="F11" s="45">
        <f>F12+F17+F54+F57</f>
        <v>966020.3000349998</v>
      </c>
    </row>
    <row r="12" spans="1:6" ht="16.5" customHeight="1">
      <c r="A12" s="11">
        <v>1000</v>
      </c>
      <c r="B12" s="12" t="s">
        <v>0</v>
      </c>
      <c r="C12" s="13">
        <f>C13+C14</f>
        <v>253383.30000000002</v>
      </c>
      <c r="D12" s="13">
        <f>D13+D14</f>
        <v>266553.66000000003</v>
      </c>
      <c r="E12" s="13">
        <f>E13+E14</f>
        <v>519936.96</v>
      </c>
      <c r="F12" s="46">
        <f>F13+F14</f>
        <v>515263.580035</v>
      </c>
    </row>
    <row r="13" spans="1:6" ht="15" customHeight="1">
      <c r="A13" s="14">
        <v>1100</v>
      </c>
      <c r="B13" s="15" t="s">
        <v>39</v>
      </c>
      <c r="C13" s="19">
        <v>205019.26</v>
      </c>
      <c r="D13" s="19">
        <v>215675.75</v>
      </c>
      <c r="E13" s="19">
        <f>C13+D13</f>
        <v>420695.01</v>
      </c>
      <c r="F13" s="47">
        <f>408752.05+8161.6</f>
        <v>416913.64999999997</v>
      </c>
    </row>
    <row r="14" spans="1:6" ht="15.75">
      <c r="A14" s="14">
        <v>1200</v>
      </c>
      <c r="B14" s="16" t="s">
        <v>40</v>
      </c>
      <c r="C14" s="19">
        <v>48364.04</v>
      </c>
      <c r="D14" s="19">
        <v>50877.91</v>
      </c>
      <c r="E14" s="19">
        <f>C14+D14</f>
        <v>99241.95000000001</v>
      </c>
      <c r="F14" s="47">
        <f>F13*0.2359</f>
        <v>98349.930035</v>
      </c>
    </row>
    <row r="15" spans="1:6" ht="33" customHeight="1" hidden="1">
      <c r="A15" s="17"/>
      <c r="B15" s="18"/>
      <c r="C15" s="19"/>
      <c r="D15" s="19"/>
      <c r="E15" s="19"/>
      <c r="F15" s="47"/>
    </row>
    <row r="16" spans="1:6" ht="33" customHeight="1" hidden="1">
      <c r="A16" s="17"/>
      <c r="B16" s="20"/>
      <c r="C16" s="19"/>
      <c r="D16" s="19"/>
      <c r="E16" s="19"/>
      <c r="F16" s="47"/>
    </row>
    <row r="17" spans="1:6" ht="16.5" customHeight="1">
      <c r="A17" s="21">
        <v>2000</v>
      </c>
      <c r="B17" s="22" t="s">
        <v>41</v>
      </c>
      <c r="C17" s="23">
        <f>SUM(C18:C53)</f>
        <v>213506.96999999997</v>
      </c>
      <c r="D17" s="23">
        <f>SUM(D18:D53)</f>
        <v>211660.95999999996</v>
      </c>
      <c r="E17" s="23">
        <f>SUM(E18:E53)</f>
        <v>425167.93000000005</v>
      </c>
      <c r="F17" s="48">
        <f>SUM(F18:F53)</f>
        <v>402227.76999999996</v>
      </c>
    </row>
    <row r="18" spans="1:6" ht="15.75" hidden="1">
      <c r="A18" s="14">
        <v>2100</v>
      </c>
      <c r="B18" s="16" t="s">
        <v>42</v>
      </c>
      <c r="C18" s="19"/>
      <c r="D18" s="19"/>
      <c r="E18" s="19"/>
      <c r="F18" s="47"/>
    </row>
    <row r="19" spans="1:6" ht="15" customHeight="1">
      <c r="A19" s="14">
        <v>2210</v>
      </c>
      <c r="B19" s="16" t="s">
        <v>43</v>
      </c>
      <c r="C19" s="19">
        <v>1900.11</v>
      </c>
      <c r="D19" s="19">
        <v>1897.05</v>
      </c>
      <c r="E19" s="19">
        <f aca="true" t="shared" si="0" ref="E19:E53">C19+D19</f>
        <v>3797.16</v>
      </c>
      <c r="F19" s="47">
        <f>3737.08+32.01</f>
        <v>3769.09</v>
      </c>
    </row>
    <row r="20" spans="1:6" ht="33" customHeight="1" hidden="1">
      <c r="A20" s="24">
        <v>2100</v>
      </c>
      <c r="B20" s="29" t="s">
        <v>33</v>
      </c>
      <c r="C20" s="19"/>
      <c r="D20" s="19"/>
      <c r="E20" s="19">
        <f t="shared" si="0"/>
        <v>0</v>
      </c>
      <c r="F20" s="47"/>
    </row>
    <row r="21" spans="1:6" ht="15" customHeight="1">
      <c r="A21" s="24">
        <v>2222</v>
      </c>
      <c r="B21" s="25" t="s">
        <v>30</v>
      </c>
      <c r="C21" s="19">
        <v>14905.55</v>
      </c>
      <c r="D21" s="19">
        <v>14802.7</v>
      </c>
      <c r="E21" s="19">
        <f t="shared" si="0"/>
        <v>29708.25</v>
      </c>
      <c r="F21" s="47">
        <f>27239.58+926.3</f>
        <v>28165.88</v>
      </c>
    </row>
    <row r="22" spans="1:6" ht="15" customHeight="1">
      <c r="A22" s="24">
        <v>2223</v>
      </c>
      <c r="B22" s="25" t="s">
        <v>31</v>
      </c>
      <c r="C22" s="19">
        <v>18982.67</v>
      </c>
      <c r="D22" s="19">
        <v>19305.85</v>
      </c>
      <c r="E22" s="19">
        <f t="shared" si="0"/>
        <v>38288.52</v>
      </c>
      <c r="F22" s="47">
        <f>36095.03+1422.67</f>
        <v>37517.7</v>
      </c>
    </row>
    <row r="23" spans="1:6" ht="15" customHeight="1">
      <c r="A23" s="24">
        <v>2230</v>
      </c>
      <c r="B23" s="25" t="s">
        <v>32</v>
      </c>
      <c r="C23" s="19">
        <v>1244</v>
      </c>
      <c r="D23" s="19">
        <v>1242.22</v>
      </c>
      <c r="E23" s="19">
        <f t="shared" si="0"/>
        <v>2486.2200000000003</v>
      </c>
      <c r="F23" s="47">
        <f>2232.98+113.94</f>
        <v>2346.92</v>
      </c>
    </row>
    <row r="24" spans="1:6" ht="15.75">
      <c r="A24" s="24">
        <v>2241</v>
      </c>
      <c r="B24" s="25" t="s">
        <v>4</v>
      </c>
      <c r="C24" s="19">
        <v>3558.84</v>
      </c>
      <c r="D24" s="19">
        <v>3668.65</v>
      </c>
      <c r="E24" s="19">
        <f t="shared" si="0"/>
        <v>7227.49</v>
      </c>
      <c r="F24" s="47">
        <f>7159.35+187.97</f>
        <v>7347.320000000001</v>
      </c>
    </row>
    <row r="25" spans="1:6" ht="15.75">
      <c r="A25" s="24">
        <v>2242</v>
      </c>
      <c r="B25" s="25" t="s">
        <v>5</v>
      </c>
      <c r="C25" s="19">
        <v>826.92</v>
      </c>
      <c r="D25" s="19">
        <v>841.4</v>
      </c>
      <c r="E25" s="19">
        <f t="shared" si="0"/>
        <v>1668.32</v>
      </c>
      <c r="F25" s="47">
        <v>1642.98</v>
      </c>
    </row>
    <row r="26" spans="1:6" ht="15" customHeight="1">
      <c r="A26" s="24">
        <v>2243</v>
      </c>
      <c r="B26" s="25" t="s">
        <v>6</v>
      </c>
      <c r="C26" s="19">
        <v>3444.59</v>
      </c>
      <c r="D26" s="19">
        <v>3500.45</v>
      </c>
      <c r="E26" s="19">
        <f t="shared" si="0"/>
        <v>6945.04</v>
      </c>
      <c r="F26" s="47">
        <f>6841.65+26.65</f>
        <v>6868.299999999999</v>
      </c>
    </row>
    <row r="27" spans="1:6" ht="15" customHeight="1">
      <c r="A27" s="24">
        <v>2244</v>
      </c>
      <c r="B27" s="25" t="s">
        <v>7</v>
      </c>
      <c r="C27" s="19">
        <v>19709.13</v>
      </c>
      <c r="D27" s="19">
        <v>20071.25</v>
      </c>
      <c r="E27" s="19">
        <f t="shared" si="0"/>
        <v>39780.380000000005</v>
      </c>
      <c r="F27" s="47">
        <f>34067.08+2340.2</f>
        <v>36407.28</v>
      </c>
    </row>
    <row r="28" spans="1:6" ht="15" customHeight="1">
      <c r="A28" s="24">
        <v>2247</v>
      </c>
      <c r="B28" s="26" t="s">
        <v>8</v>
      </c>
      <c r="C28" s="19">
        <v>118.14</v>
      </c>
      <c r="D28" s="19">
        <v>118.52</v>
      </c>
      <c r="E28" s="19">
        <f t="shared" si="0"/>
        <v>236.66</v>
      </c>
      <c r="F28" s="47">
        <v>231.3</v>
      </c>
    </row>
    <row r="29" spans="1:6" ht="15" customHeight="1">
      <c r="A29" s="24">
        <v>2249</v>
      </c>
      <c r="B29" s="25" t="s">
        <v>9</v>
      </c>
      <c r="C29" s="19">
        <v>3905.3</v>
      </c>
      <c r="D29" s="19">
        <v>3941.59</v>
      </c>
      <c r="E29" s="19">
        <f t="shared" si="0"/>
        <v>7846.89</v>
      </c>
      <c r="F29" s="47">
        <v>7731.3</v>
      </c>
    </row>
    <row r="30" spans="1:6" ht="15.75">
      <c r="A30" s="24">
        <v>2251</v>
      </c>
      <c r="B30" s="25" t="s">
        <v>1</v>
      </c>
      <c r="C30" s="19">
        <v>3547.84</v>
      </c>
      <c r="D30" s="19">
        <v>3567.92</v>
      </c>
      <c r="E30" s="19">
        <f t="shared" si="0"/>
        <v>7115.76</v>
      </c>
      <c r="F30" s="47">
        <f>6931.16+53.3</f>
        <v>6984.46</v>
      </c>
    </row>
    <row r="31" spans="1:6" ht="15" customHeight="1">
      <c r="A31" s="24">
        <v>2252</v>
      </c>
      <c r="B31" s="25" t="s">
        <v>2</v>
      </c>
      <c r="C31" s="19">
        <v>31.03</v>
      </c>
      <c r="D31" s="19">
        <v>31.93</v>
      </c>
      <c r="E31" s="19">
        <f t="shared" si="0"/>
        <v>62.96</v>
      </c>
      <c r="F31" s="47">
        <v>62.38</v>
      </c>
    </row>
    <row r="32" spans="1:6" ht="15" customHeight="1">
      <c r="A32" s="24">
        <v>2259</v>
      </c>
      <c r="B32" s="25" t="s">
        <v>3</v>
      </c>
      <c r="C32" s="19">
        <v>9.68</v>
      </c>
      <c r="D32" s="19">
        <v>9.77</v>
      </c>
      <c r="E32" s="19">
        <f t="shared" si="0"/>
        <v>19.45</v>
      </c>
      <c r="F32" s="47">
        <v>19.08</v>
      </c>
    </row>
    <row r="33" spans="1:6" ht="15.75">
      <c r="A33" s="24">
        <v>2261</v>
      </c>
      <c r="B33" s="25" t="s">
        <v>10</v>
      </c>
      <c r="C33" s="19">
        <v>580.15</v>
      </c>
      <c r="D33" s="19">
        <v>521.57</v>
      </c>
      <c r="E33" s="19">
        <f t="shared" si="0"/>
        <v>1101.72</v>
      </c>
      <c r="F33" s="47">
        <f>1052.62+26.65</f>
        <v>1079.27</v>
      </c>
    </row>
    <row r="34" spans="1:6" ht="15" customHeight="1">
      <c r="A34" s="24">
        <v>2262</v>
      </c>
      <c r="B34" s="25" t="s">
        <v>11</v>
      </c>
      <c r="C34" s="19">
        <v>691.69</v>
      </c>
      <c r="D34" s="19">
        <v>685.56</v>
      </c>
      <c r="E34" s="19">
        <f t="shared" si="0"/>
        <v>1377.25</v>
      </c>
      <c r="F34" s="47">
        <f>1309.26+45.31</f>
        <v>1354.57</v>
      </c>
    </row>
    <row r="35" spans="1:6" ht="15" customHeight="1">
      <c r="A35" s="24">
        <v>2263</v>
      </c>
      <c r="B35" s="25" t="s">
        <v>12</v>
      </c>
      <c r="C35" s="19">
        <v>4170.66</v>
      </c>
      <c r="D35" s="19">
        <v>4191.64</v>
      </c>
      <c r="E35" s="19">
        <f t="shared" si="0"/>
        <v>8362.3</v>
      </c>
      <c r="F35" s="47">
        <f>8229.97+53.3</f>
        <v>8283.269999999999</v>
      </c>
    </row>
    <row r="36" spans="1:6" ht="15" customHeight="1">
      <c r="A36" s="24">
        <v>2264</v>
      </c>
      <c r="B36" s="25" t="s">
        <v>13</v>
      </c>
      <c r="C36" s="19">
        <v>20.74</v>
      </c>
      <c r="D36" s="19">
        <v>21.03</v>
      </c>
      <c r="E36" s="19">
        <f t="shared" si="0"/>
        <v>41.769999999999996</v>
      </c>
      <c r="F36" s="47">
        <f>40.98</f>
        <v>40.98</v>
      </c>
    </row>
    <row r="37" spans="1:6" ht="15" customHeight="1">
      <c r="A37" s="24">
        <v>2279</v>
      </c>
      <c r="B37" s="25" t="s">
        <v>14</v>
      </c>
      <c r="C37" s="19">
        <v>4331.05</v>
      </c>
      <c r="D37" s="19">
        <v>4458.42</v>
      </c>
      <c r="E37" s="19">
        <f t="shared" si="0"/>
        <v>8789.470000000001</v>
      </c>
      <c r="F37" s="47">
        <f>8097.02+374.11</f>
        <v>8471.130000000001</v>
      </c>
    </row>
    <row r="38" spans="1:6" ht="14.25" customHeight="1">
      <c r="A38" s="24">
        <v>2311</v>
      </c>
      <c r="B38" s="25" t="s">
        <v>15</v>
      </c>
      <c r="C38" s="19">
        <v>1682.73</v>
      </c>
      <c r="D38" s="19">
        <v>1721.44</v>
      </c>
      <c r="E38" s="19">
        <f t="shared" si="0"/>
        <v>3404.17</v>
      </c>
      <c r="F38" s="47">
        <f>3360.66+53.3</f>
        <v>3413.96</v>
      </c>
    </row>
    <row r="39" spans="1:6" ht="15" customHeight="1">
      <c r="A39" s="24">
        <v>2312</v>
      </c>
      <c r="B39" s="25" t="s">
        <v>16</v>
      </c>
      <c r="C39" s="19">
        <v>1127.3</v>
      </c>
      <c r="D39" s="19">
        <v>1100.35</v>
      </c>
      <c r="E39" s="19">
        <f t="shared" si="0"/>
        <v>2227.6499999999996</v>
      </c>
      <c r="F39" s="47">
        <f>2171.11+53.3</f>
        <v>2224.4100000000003</v>
      </c>
    </row>
    <row r="40" spans="1:6" ht="15" customHeight="1">
      <c r="A40" s="24">
        <v>2321</v>
      </c>
      <c r="B40" s="25" t="s">
        <v>17</v>
      </c>
      <c r="C40" s="19">
        <v>35162.92</v>
      </c>
      <c r="D40" s="19">
        <v>35358.19</v>
      </c>
      <c r="E40" s="19">
        <f t="shared" si="0"/>
        <v>70521.11</v>
      </c>
      <c r="F40" s="47">
        <f>65173.19+1345.65</f>
        <v>66518.84</v>
      </c>
    </row>
    <row r="41" spans="1:6" ht="15" customHeight="1">
      <c r="A41" s="24">
        <v>2322</v>
      </c>
      <c r="B41" s="25" t="s">
        <v>18</v>
      </c>
      <c r="C41" s="19">
        <v>2962.16</v>
      </c>
      <c r="D41" s="19">
        <v>2694.23</v>
      </c>
      <c r="E41" s="19">
        <f t="shared" si="0"/>
        <v>5656.389999999999</v>
      </c>
      <c r="F41" s="47">
        <f>4900.68+374.35</f>
        <v>5275.030000000001</v>
      </c>
    </row>
    <row r="42" spans="1:6" ht="15" customHeight="1">
      <c r="A42" s="24">
        <v>2341</v>
      </c>
      <c r="B42" s="25" t="s">
        <v>19</v>
      </c>
      <c r="C42" s="19">
        <v>4139.84</v>
      </c>
      <c r="D42" s="19">
        <v>4271.2</v>
      </c>
      <c r="E42" s="19">
        <f t="shared" si="0"/>
        <v>8411.04</v>
      </c>
      <c r="F42" s="47">
        <f>8334.88+53.3</f>
        <v>8388.179999999998</v>
      </c>
    </row>
    <row r="43" spans="1:6" ht="15" customHeight="1">
      <c r="A43" s="24">
        <v>2344</v>
      </c>
      <c r="B43" s="25" t="s">
        <v>20</v>
      </c>
      <c r="C43" s="19">
        <v>42.18</v>
      </c>
      <c r="D43" s="19">
        <v>43.51</v>
      </c>
      <c r="E43" s="19">
        <f t="shared" si="0"/>
        <v>85.69</v>
      </c>
      <c r="F43" s="47">
        <v>84.91</v>
      </c>
    </row>
    <row r="44" spans="1:6" ht="15.75">
      <c r="A44" s="24">
        <v>2350</v>
      </c>
      <c r="B44" s="25" t="s">
        <v>21</v>
      </c>
      <c r="C44" s="19">
        <v>4476.06</v>
      </c>
      <c r="D44" s="19">
        <v>4503.08</v>
      </c>
      <c r="E44" s="19">
        <f t="shared" si="0"/>
        <v>8979.14</v>
      </c>
      <c r="F44" s="47">
        <f>8543.46+236.5</f>
        <v>8779.96</v>
      </c>
    </row>
    <row r="45" spans="1:6" ht="15.75">
      <c r="A45" s="24">
        <v>2361</v>
      </c>
      <c r="B45" s="25" t="s">
        <v>22</v>
      </c>
      <c r="C45" s="19">
        <v>1498.21</v>
      </c>
      <c r="D45" s="19">
        <v>1482.3</v>
      </c>
      <c r="E45" s="19">
        <f t="shared" si="0"/>
        <v>2980.51</v>
      </c>
      <c r="F45" s="47">
        <f>2934.11+26.65</f>
        <v>2960.76</v>
      </c>
    </row>
    <row r="46" spans="1:6" ht="15.75">
      <c r="A46" s="24">
        <v>2362</v>
      </c>
      <c r="B46" s="25" t="s">
        <v>23</v>
      </c>
      <c r="C46" s="19">
        <v>452.63</v>
      </c>
      <c r="D46" s="19">
        <v>458.85</v>
      </c>
      <c r="E46" s="19">
        <f t="shared" si="0"/>
        <v>911.48</v>
      </c>
      <c r="F46" s="47">
        <v>892.28</v>
      </c>
    </row>
    <row r="47" spans="1:6" ht="15.75">
      <c r="A47" s="24">
        <v>2363</v>
      </c>
      <c r="B47" s="25" t="s">
        <v>24</v>
      </c>
      <c r="C47" s="19">
        <v>53525.3</v>
      </c>
      <c r="D47" s="19">
        <v>52616.46</v>
      </c>
      <c r="E47" s="19">
        <f t="shared" si="0"/>
        <v>106141.76000000001</v>
      </c>
      <c r="F47" s="47">
        <f>99053.14-2300</f>
        <v>96753.14</v>
      </c>
    </row>
    <row r="48" spans="1:6" ht="15" customHeight="1">
      <c r="A48" s="24">
        <v>2370</v>
      </c>
      <c r="B48" s="25" t="s">
        <v>25</v>
      </c>
      <c r="C48" s="19">
        <v>392.99</v>
      </c>
      <c r="D48" s="19">
        <v>404.51</v>
      </c>
      <c r="E48" s="19">
        <f t="shared" si="0"/>
        <v>797.5</v>
      </c>
      <c r="F48" s="47">
        <f>790.07+67.22</f>
        <v>857.2900000000001</v>
      </c>
    </row>
    <row r="49" spans="1:6" ht="15" customHeight="1">
      <c r="A49" s="24">
        <v>2400</v>
      </c>
      <c r="B49" s="25" t="s">
        <v>34</v>
      </c>
      <c r="C49" s="19">
        <v>186.83</v>
      </c>
      <c r="D49" s="19">
        <v>188.74</v>
      </c>
      <c r="E49" s="19">
        <f t="shared" si="0"/>
        <v>375.57000000000005</v>
      </c>
      <c r="F49" s="47">
        <v>368.67</v>
      </c>
    </row>
    <row r="50" spans="1:6" ht="15" customHeight="1">
      <c r="A50" s="24">
        <v>2512</v>
      </c>
      <c r="B50" s="25" t="s">
        <v>26</v>
      </c>
      <c r="C50" s="19">
        <v>21561.7</v>
      </c>
      <c r="D50" s="19">
        <v>19642.55</v>
      </c>
      <c r="E50" s="19">
        <f t="shared" si="0"/>
        <v>41204.25</v>
      </c>
      <c r="F50" s="47">
        <v>38650.61</v>
      </c>
    </row>
    <row r="51" spans="1:6" ht="15" customHeight="1">
      <c r="A51" s="24">
        <v>2513</v>
      </c>
      <c r="B51" s="25" t="s">
        <v>27</v>
      </c>
      <c r="C51" s="19">
        <v>3090.47</v>
      </c>
      <c r="D51" s="19">
        <v>3095.28</v>
      </c>
      <c r="E51" s="19">
        <f t="shared" si="0"/>
        <v>6185.75</v>
      </c>
      <c r="F51" s="47">
        <v>6082.39</v>
      </c>
    </row>
    <row r="52" spans="1:6" ht="15" customHeight="1">
      <c r="A52" s="24">
        <v>2515</v>
      </c>
      <c r="B52" s="25" t="s">
        <v>28</v>
      </c>
      <c r="C52" s="19">
        <v>182.01</v>
      </c>
      <c r="D52" s="19">
        <v>182.89</v>
      </c>
      <c r="E52" s="19">
        <f t="shared" si="0"/>
        <v>364.9</v>
      </c>
      <c r="F52" s="47">
        <v>357.31</v>
      </c>
    </row>
    <row r="53" spans="1:6" ht="15" customHeight="1">
      <c r="A53" s="24">
        <v>2519</v>
      </c>
      <c r="B53" s="25" t="s">
        <v>29</v>
      </c>
      <c r="C53" s="19">
        <v>1045.55</v>
      </c>
      <c r="D53" s="19">
        <v>1019.86</v>
      </c>
      <c r="E53" s="19">
        <f t="shared" si="0"/>
        <v>2065.41</v>
      </c>
      <c r="F53" s="47">
        <f>2016.42+280.4</f>
        <v>2296.82</v>
      </c>
    </row>
    <row r="54" spans="1:6" ht="16.5" customHeight="1">
      <c r="A54" s="27">
        <v>6000</v>
      </c>
      <c r="B54" s="28" t="s">
        <v>45</v>
      </c>
      <c r="C54" s="23">
        <f>C56</f>
        <v>17785.9</v>
      </c>
      <c r="D54" s="23">
        <f>D56</f>
        <v>17785.9</v>
      </c>
      <c r="E54" s="23">
        <f>E56</f>
        <v>35571.8</v>
      </c>
      <c r="F54" s="48">
        <f>F56</f>
        <v>0</v>
      </c>
    </row>
    <row r="55" spans="1:6" ht="33" customHeight="1" hidden="1">
      <c r="A55" s="24">
        <v>6240</v>
      </c>
      <c r="B55" s="25"/>
      <c r="C55" s="19"/>
      <c r="D55" s="19"/>
      <c r="E55" s="19"/>
      <c r="F55" s="47"/>
    </row>
    <row r="56" spans="1:6" ht="15" customHeight="1">
      <c r="A56" s="24">
        <v>6290</v>
      </c>
      <c r="B56" s="25" t="s">
        <v>44</v>
      </c>
      <c r="C56" s="19">
        <v>17785.9</v>
      </c>
      <c r="D56" s="19">
        <v>17785.9</v>
      </c>
      <c r="E56" s="19">
        <f>C56+D56</f>
        <v>35571.8</v>
      </c>
      <c r="F56" s="47">
        <v>0</v>
      </c>
    </row>
    <row r="57" spans="1:6" ht="16.5" customHeight="1">
      <c r="A57" s="27">
        <v>5000</v>
      </c>
      <c r="B57" s="28" t="s">
        <v>46</v>
      </c>
      <c r="C57" s="13">
        <v>14269.95</v>
      </c>
      <c r="D57" s="13">
        <v>27244.44</v>
      </c>
      <c r="E57" s="13">
        <f>C57+D57</f>
        <v>41514.39</v>
      </c>
      <c r="F57" s="46">
        <f>43198.95+5330</f>
        <v>48528.95</v>
      </c>
    </row>
    <row r="58" spans="1:3" ht="15.75">
      <c r="A58" s="1"/>
      <c r="B58" s="7"/>
      <c r="C58" s="4"/>
    </row>
    <row r="59" spans="1:3" ht="15.75">
      <c r="A59" s="1"/>
      <c r="B59" s="7"/>
      <c r="C59" s="4"/>
    </row>
    <row r="60" spans="1:4" ht="15.75">
      <c r="A60" s="43" t="s">
        <v>48</v>
      </c>
      <c r="B60" s="43"/>
      <c r="C60" s="43"/>
      <c r="D60" s="44" t="s">
        <v>49</v>
      </c>
    </row>
    <row r="61" spans="1:4" ht="15">
      <c r="A61" s="30"/>
      <c r="B61" s="31"/>
      <c r="C61" s="31"/>
      <c r="D61" s="32"/>
    </row>
    <row r="62" spans="1:4" ht="15">
      <c r="A62" s="30" t="s">
        <v>50</v>
      </c>
      <c r="B62" s="31"/>
      <c r="C62" s="31"/>
      <c r="D62" s="32"/>
    </row>
    <row r="63" spans="1:4" ht="15">
      <c r="A63" s="33" t="s">
        <v>51</v>
      </c>
      <c r="B63" s="31"/>
      <c r="C63" s="31"/>
      <c r="D63" s="32"/>
    </row>
    <row r="64" spans="1:4" ht="15">
      <c r="A64" s="30"/>
      <c r="B64" s="31"/>
      <c r="C64" s="31"/>
      <c r="D64" s="32"/>
    </row>
    <row r="68" spans="1:7" ht="20.25">
      <c r="A68" s="56" t="s">
        <v>59</v>
      </c>
      <c r="B68" s="56"/>
      <c r="C68" s="37"/>
      <c r="D68" s="38"/>
      <c r="E68" s="39" t="s">
        <v>60</v>
      </c>
      <c r="F68" s="38" t="s">
        <v>60</v>
      </c>
      <c r="G68" s="38"/>
    </row>
    <row r="69" spans="1:6" ht="14.25">
      <c r="A69" s="40"/>
      <c r="B69" s="40"/>
      <c r="E69" s="35"/>
      <c r="F69" s="41"/>
    </row>
    <row r="70" spans="1:6" ht="14.25">
      <c r="A70" s="40"/>
      <c r="B70" s="40"/>
      <c r="E70" s="35"/>
      <c r="F70" s="41"/>
    </row>
    <row r="71" spans="1:6" ht="14.25">
      <c r="A71" s="49" t="s">
        <v>66</v>
      </c>
      <c r="B71" s="49"/>
      <c r="E71" s="35"/>
      <c r="F71" s="41"/>
    </row>
    <row r="72" spans="1:6" ht="14.25">
      <c r="A72" s="40"/>
      <c r="B72" s="40"/>
      <c r="E72" s="35"/>
      <c r="F72" s="41"/>
    </row>
    <row r="73" spans="1:6" ht="14.25">
      <c r="A73" s="54" t="s">
        <v>61</v>
      </c>
      <c r="B73" s="54"/>
      <c r="E73" s="35"/>
      <c r="F73" s="41"/>
    </row>
    <row r="74" spans="1:6" ht="14.25">
      <c r="A74" s="55" t="s">
        <v>62</v>
      </c>
      <c r="B74" s="49"/>
      <c r="C74" s="42"/>
      <c r="E74" s="35"/>
      <c r="F74" s="41"/>
    </row>
    <row r="75" spans="1:6" ht="14.25">
      <c r="A75" s="49" t="s">
        <v>63</v>
      </c>
      <c r="B75" s="49"/>
      <c r="E75" s="35"/>
      <c r="F75" s="41"/>
    </row>
  </sheetData>
  <sheetProtection/>
  <mergeCells count="13">
    <mergeCell ref="A74:B74"/>
    <mergeCell ref="A68:B68"/>
    <mergeCell ref="A71:B71"/>
    <mergeCell ref="A75:B75"/>
    <mergeCell ref="C1:F1"/>
    <mergeCell ref="B2:F2"/>
    <mergeCell ref="B4:F4"/>
    <mergeCell ref="A5:F5"/>
    <mergeCell ref="A3:F3"/>
    <mergeCell ref="B8:C8"/>
    <mergeCell ref="A6:B6"/>
    <mergeCell ref="A7:F7"/>
    <mergeCell ref="A73:B73"/>
  </mergeCells>
  <hyperlinks>
    <hyperlink ref="A63" r:id="rId1" display="Anita.Ozolina@siva.gov.lv"/>
    <hyperlink ref="A74" r:id="rId2" display="Inese.Kise@lm.gov.lv,"/>
  </hyperlinks>
  <printOptions/>
  <pageMargins left="0.7104166666666667" right="0.3937007874015748" top="0.7480314960629921" bottom="0.7874015748031497" header="0.5118110236220472" footer="0.5118110236220472"/>
  <pageSetup fitToHeight="0" horizontalDpi="600" verticalDpi="600" orientation="portrait" paperSize="9" scale="65" r:id="rId3"/>
  <headerFooter differentFirst="1" alignWithMargins="0">
    <oddHeader>&amp;C&amp;P</oddHeader>
    <oddFooter>&amp;C&amp;"Times New Roman,Regular"&amp;11&amp;F; „Noteikumi par Sociālās integrācijas valsts aģentūras sniegto publisko maksas pakalpojumu cenrādi”</oddFooter>
    <firstFooter>&amp;C&amp;"Times New Roman,Regular"&amp;11&amp;F;  Grozījumi Ministru kabineta 2013.gada 24.septembra noteikumos Nr.1002 „Sociālās integrācijas valsts aģentūras sniegto maksas pakalpojumu cenrādis”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Sociālās integrācijas valsts aģentūras sniegto publisko maksas pakalpojumu cenrādis</dc:title>
  <dc:subject>Pielikums anotācijai</dc:subject>
  <dc:creator>Installer;Līga Juste</dc:creator>
  <cp:keywords/>
  <dc:description>Inese Ķīse, 67021651, Inese.Kise@lm.gov.lv, fakss 67021678</dc:description>
  <cp:lastModifiedBy>Liga Juste</cp:lastModifiedBy>
  <cp:lastPrinted>2014-06-13T11:20:40Z</cp:lastPrinted>
  <dcterms:created xsi:type="dcterms:W3CDTF">2008-09-26T08:09:16Z</dcterms:created>
  <dcterms:modified xsi:type="dcterms:W3CDTF">2014-08-08T12:20:15Z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