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90" windowWidth="19320" windowHeight="10035" activeTab="2"/>
  </bookViews>
  <sheets>
    <sheet name="Dati" sheetId="3" r:id="rId1"/>
    <sheet name="Aprēķins A" sheetId="1" r:id="rId2"/>
    <sheet name="Aprēkins B" sheetId="2" r:id="rId3"/>
  </sheets>
  <definedNames>
    <definedName name="_ftnref1" localSheetId="2">'Aprēkins B'!#REF!</definedName>
    <definedName name="_ftnref2" localSheetId="2">'Aprēkins B'!#REF!</definedName>
    <definedName name="_ftnref3" localSheetId="2">'Aprēkins B'!#REF!</definedName>
    <definedName name="_ftnref4" localSheetId="2">'Aprēkins B'!#REF!</definedName>
    <definedName name="_ftnref5" localSheetId="2">'Aprēkins B'!#REF!</definedName>
    <definedName name="_ftnref6" localSheetId="2">'Aprēkins B'!#REF!</definedName>
    <definedName name="_ftnref7" localSheetId="2">'Aprēkins B'!#REF!</definedName>
    <definedName name="_ftnref8" localSheetId="2">'Aprēkins B'!#REF!</definedName>
    <definedName name="_ftnref9" localSheetId="2">'Aprēkins B'!#REF!</definedName>
    <definedName name="OLE_LINK3" localSheetId="0">Dati!$B$32</definedName>
  </definedNames>
  <calcPr calcId="145621"/>
</workbook>
</file>

<file path=xl/calcChain.xml><?xml version="1.0" encoding="utf-8"?>
<calcChain xmlns="http://schemas.openxmlformats.org/spreadsheetml/2006/main">
  <c r="G20" i="3" l="1"/>
  <c r="G19" i="3"/>
  <c r="H9" i="1"/>
  <c r="G9" i="1" s="1"/>
  <c r="F9" i="1" s="1"/>
  <c r="F12" i="3"/>
  <c r="E12" i="3" s="1"/>
  <c r="H7" i="1"/>
  <c r="L7" i="1" s="1"/>
  <c r="K7" i="1" s="1"/>
  <c r="J7" i="1" s="1"/>
  <c r="H6" i="1"/>
  <c r="F16" i="3"/>
  <c r="E16" i="3" s="1"/>
  <c r="F15" i="3"/>
  <c r="E15" i="3" s="1"/>
  <c r="L6" i="1" l="1"/>
  <c r="G6" i="1"/>
  <c r="F6" i="1" s="1"/>
  <c r="G7" i="1"/>
  <c r="F7" i="1" s="1"/>
  <c r="I5" i="1"/>
  <c r="H5" i="1"/>
  <c r="H31" i="1"/>
  <c r="G31" i="1" s="1"/>
  <c r="F31" i="1" s="1"/>
  <c r="H30" i="1"/>
  <c r="G30" i="1" s="1"/>
  <c r="H29" i="1"/>
  <c r="G29" i="1" s="1"/>
  <c r="F29" i="1" s="1"/>
  <c r="H58" i="1"/>
  <c r="L58" i="1" s="1"/>
  <c r="H57" i="1"/>
  <c r="L57" i="1" s="1"/>
  <c r="H55" i="1"/>
  <c r="H54" i="1"/>
  <c r="L54" i="1" s="1"/>
  <c r="H53" i="1"/>
  <c r="L53" i="1" s="1"/>
  <c r="H51" i="1"/>
  <c r="L51" i="1" s="1"/>
  <c r="H18" i="1"/>
  <c r="H56" i="1"/>
  <c r="L56" i="1" s="1"/>
  <c r="K56" i="1" s="1"/>
  <c r="J56" i="1" s="1"/>
  <c r="H49" i="1"/>
  <c r="L49" i="1" s="1"/>
  <c r="H46" i="1"/>
  <c r="L46" i="1" s="1"/>
  <c r="I35" i="1"/>
  <c r="H44" i="1"/>
  <c r="L44" i="1" s="1"/>
  <c r="H42" i="1"/>
  <c r="L42" i="1" s="1"/>
  <c r="H39" i="1"/>
  <c r="L39" i="1" s="1"/>
  <c r="H37" i="1"/>
  <c r="L37" i="1" s="1"/>
  <c r="H33" i="1"/>
  <c r="L33" i="1" s="1"/>
  <c r="H28" i="1"/>
  <c r="I28" i="1"/>
  <c r="H26" i="1"/>
  <c r="L26" i="1" s="1"/>
  <c r="H25" i="1"/>
  <c r="L25" i="1" s="1"/>
  <c r="H23" i="1"/>
  <c r="L23" i="1" s="1"/>
  <c r="K23" i="1" s="1"/>
  <c r="H24" i="1"/>
  <c r="L24" i="1" s="1"/>
  <c r="H22" i="1"/>
  <c r="L22" i="1" s="1"/>
  <c r="H21" i="1"/>
  <c r="L21" i="1" s="1"/>
  <c r="H20" i="1"/>
  <c r="L20" i="1" s="1"/>
  <c r="H19" i="1"/>
  <c r="L19" i="1" s="1"/>
  <c r="H16" i="1"/>
  <c r="L16" i="1" s="1"/>
  <c r="H15" i="1"/>
  <c r="G15" i="1" s="1"/>
  <c r="F15" i="1" s="1"/>
  <c r="H14" i="1"/>
  <c r="L14" i="1" s="1"/>
  <c r="H13" i="1"/>
  <c r="L13" i="1" s="1"/>
  <c r="G22" i="3"/>
  <c r="H12" i="1"/>
  <c r="L12" i="1" s="1"/>
  <c r="L27" i="1"/>
  <c r="L34" i="1"/>
  <c r="L9" i="1"/>
  <c r="H11" i="1"/>
  <c r="L11" i="1" s="1"/>
  <c r="H43" i="1"/>
  <c r="L43" i="1" s="1"/>
  <c r="H8" i="1"/>
  <c r="L8" i="1" s="1"/>
  <c r="K8" i="1" s="1"/>
  <c r="H4" i="1"/>
  <c r="L4" i="1" s="1"/>
  <c r="H3" i="1"/>
  <c r="L3" i="1" s="1"/>
  <c r="F11" i="3"/>
  <c r="E11" i="3" s="1"/>
  <c r="F10" i="3"/>
  <c r="E10" i="3" s="1"/>
  <c r="F14" i="3"/>
  <c r="E14" i="3" s="1"/>
  <c r="F5" i="3"/>
  <c r="E5" i="3" s="1"/>
  <c r="F9" i="3"/>
  <c r="E9" i="3" s="1"/>
  <c r="F8" i="3"/>
  <c r="E8" i="3" s="1"/>
  <c r="F7" i="3"/>
  <c r="E7" i="3" s="1"/>
  <c r="F6" i="3"/>
  <c r="E6" i="3" s="1"/>
  <c r="F13" i="3"/>
  <c r="E13" i="3" s="1"/>
  <c r="L18" i="1" l="1"/>
  <c r="K18" i="1" s="1"/>
  <c r="J18" i="1" s="1"/>
  <c r="G18" i="1"/>
  <c r="F18" i="1" s="1"/>
  <c r="L28" i="1"/>
  <c r="H52" i="1"/>
  <c r="L52" i="1" s="1"/>
  <c r="H10" i="1"/>
  <c r="L10" i="1" s="1"/>
  <c r="H17" i="1"/>
  <c r="L17" i="1" s="1"/>
  <c r="H59" i="1"/>
  <c r="L59" i="1" s="1"/>
  <c r="H45" i="1"/>
  <c r="L45" i="1" s="1"/>
  <c r="H38" i="1"/>
  <c r="L38" i="1" s="1"/>
  <c r="H36" i="1"/>
  <c r="L36" i="1" s="1"/>
  <c r="H40" i="1"/>
  <c r="L40" i="1" s="1"/>
  <c r="H48" i="1"/>
  <c r="L48" i="1" s="1"/>
  <c r="H32" i="1"/>
  <c r="L32" i="1" s="1"/>
  <c r="H41" i="1"/>
  <c r="L41" i="1" s="1"/>
  <c r="H47" i="1"/>
  <c r="L47" i="1" s="1"/>
  <c r="H50" i="1"/>
  <c r="L50" i="1" s="1"/>
  <c r="H35" i="1"/>
  <c r="L35" i="1" s="1"/>
  <c r="K9" i="1"/>
  <c r="J9" i="1" s="1"/>
  <c r="G5" i="1"/>
  <c r="F5" i="1" s="1"/>
  <c r="K6" i="1"/>
  <c r="J6" i="1" s="1"/>
  <c r="L30" i="1"/>
  <c r="K30" i="1" s="1"/>
  <c r="J30" i="1" s="1"/>
  <c r="F30" i="1"/>
  <c r="G54" i="1"/>
  <c r="F54" i="1" s="1"/>
  <c r="L5" i="1"/>
  <c r="K5" i="1" s="1"/>
  <c r="J5" i="1" s="1"/>
  <c r="L55" i="1"/>
  <c r="K54" i="1"/>
  <c r="J54" i="1" s="1"/>
  <c r="G23" i="1"/>
  <c r="F23" i="1" s="1"/>
  <c r="G56" i="1"/>
  <c r="F56" i="1" s="1"/>
  <c r="L29" i="1"/>
  <c r="K29" i="1" s="1"/>
  <c r="J29" i="1" s="1"/>
  <c r="J23" i="1"/>
  <c r="L31" i="1"/>
  <c r="K31" i="1" s="1"/>
  <c r="J31" i="1" s="1"/>
  <c r="L15" i="1"/>
  <c r="K15" i="1" s="1"/>
  <c r="J15" i="1" s="1"/>
  <c r="J8" i="1"/>
  <c r="G8" i="1"/>
  <c r="F8" i="1" s="1"/>
  <c r="L60" i="1" l="1"/>
  <c r="L61" i="1" s="1"/>
  <c r="L62" i="1" l="1"/>
  <c r="L1" i="1" s="1"/>
  <c r="F4" i="3"/>
  <c r="E4" i="3" s="1"/>
</calcChain>
</file>

<file path=xl/comments1.xml><?xml version="1.0" encoding="utf-8"?>
<comments xmlns="http://schemas.openxmlformats.org/spreadsheetml/2006/main">
  <authors>
    <author>Maris Majors</author>
    <author>Laura France</author>
  </authors>
  <commentList>
    <comment ref="G16" authorId="0">
      <text>
        <r>
          <rPr>
            <b/>
            <sz val="9"/>
            <color indexed="81"/>
            <rFont val="Tahoma"/>
            <family val="2"/>
            <charset val="186"/>
          </rPr>
          <t>Maris Majors:</t>
        </r>
        <r>
          <rPr>
            <sz val="9"/>
            <color indexed="81"/>
            <rFont val="Tahoma"/>
            <family val="2"/>
            <charset val="186"/>
          </rPr>
          <t xml:space="preserve">
Esošā provaidera cena</t>
        </r>
      </text>
    </comment>
    <comment ref="G17" authorId="1">
      <text>
        <r>
          <rPr>
            <b/>
            <sz val="9"/>
            <color indexed="81"/>
            <rFont val="Tahoma"/>
            <charset val="1"/>
          </rPr>
          <t>Laura France:</t>
        </r>
        <r>
          <rPr>
            <sz val="9"/>
            <color indexed="81"/>
            <rFont val="Tahoma"/>
            <charset val="1"/>
          </rPr>
          <t xml:space="preserve">
Atalgojums komisijas loceklim tiek aprēķināts, ņemot par pamatu Latvijas Centrālās statistikas biroja mājas lapā pieejamos datus . Par pamatu ņemti strādājošo mēneša vidējā darba samaksa pa mēnešiem sabiedriskajā sektorā 2013.gadā. 2013.gadā sabiedriskajā sektorā strādājošais vidēji saņēmis 9189 euro, jeb 36.46 euro/dienā (21 darba diena), jeb aptuveni 5 euro/stundā (8 stundu darba diena).</t>
        </r>
      </text>
    </comment>
    <comment ref="G18" authorId="1">
      <text>
        <r>
          <rPr>
            <b/>
            <sz val="9"/>
            <color indexed="81"/>
            <rFont val="Tahoma"/>
            <charset val="1"/>
          </rPr>
          <t>Laura France:</t>
        </r>
        <r>
          <rPr>
            <sz val="9"/>
            <color indexed="81"/>
            <rFont val="Tahoma"/>
            <charset val="1"/>
          </rPr>
          <t xml:space="preserve">
Atalgojums komisijas loceklim tiek aprēķināts, ņemot par pamatu Latvijas Centrālās statistikas biroja mājas lapā pieejamos datus . Par pamatu ņemti strādājošo mēneša vidējā darba samaksa pa mēnešiem sabiedriskajā sektorā 2013.gadā. 2013.gadā sabiedriskajā sektorā strādājošais vidēji saņēmis 9189 euro, jeb 36.46 euro/dienā (21 darba diena), jeb aptuveni 5 euro/stundā (8 stundu darba diena).</t>
        </r>
      </text>
    </comment>
    <comment ref="G19" authorId="1">
      <text>
        <r>
          <rPr>
            <b/>
            <sz val="9"/>
            <color indexed="81"/>
            <rFont val="Tahoma"/>
            <charset val="1"/>
          </rPr>
          <t>Laura France:</t>
        </r>
        <r>
          <rPr>
            <sz val="9"/>
            <color indexed="81"/>
            <rFont val="Tahoma"/>
            <charset val="1"/>
          </rPr>
          <t xml:space="preserve">
0.50 veidojas kā apt. 6 komisijas locekļi x0.08(EUR 5 stundā, dalīts ar 60 minōtēm = 0.08333 eur/minūtē. Tātad darba samaksa komisijai (sešiem kompetentiem cilvēkiem) ir 0.50 minūtē, EUR 30 stundā = EUR 5.00 uz komisijas locekli.</t>
        </r>
      </text>
    </comment>
    <comment ref="G20" authorId="1">
      <text>
        <r>
          <rPr>
            <b/>
            <sz val="9"/>
            <color indexed="81"/>
            <rFont val="Tahoma"/>
            <charset val="1"/>
          </rPr>
          <t>Laura France:</t>
        </r>
        <r>
          <rPr>
            <sz val="9"/>
            <color indexed="81"/>
            <rFont val="Tahoma"/>
            <charset val="1"/>
          </rPr>
          <t xml:space="preserve">
0.50 veidojas kā apt. 6 komisijas locekļi x0.08(EUR 5 stundā, dalīts ar 60 minōtēm = 0.08333 eur/minūtē. Tātad darba samaksa komisijai (sešiem kompetentiem cilvēkiem) ir 0.50 minūtē, EUR 30 stundā = EUR 5.00 uz komisijas locekli.
Pēc anoloģijas: 
3 padomes valdes locekļi – 3x0.0833= 0.25, 
3 lomu spēlētāji -3x 0.08 =0.25</t>
        </r>
      </text>
    </comment>
    <comment ref="G21" authorId="1">
      <text>
        <r>
          <rPr>
            <b/>
            <sz val="9"/>
            <color indexed="81"/>
            <rFont val="Tahoma"/>
            <charset val="1"/>
          </rPr>
          <t>Laura France:</t>
        </r>
        <r>
          <rPr>
            <sz val="9"/>
            <color indexed="81"/>
            <rFont val="Tahoma"/>
            <charset val="1"/>
          </rPr>
          <t xml:space="preserve">
Atalgojums komisijas loceklim tiek aprēķināts, ņemot par pamatu Latvijas Centrālās statistikas biroja mājas lapā pieejamos datus . Par pamatu ņemti strādājošo mēneša vidējā darba samaksa pa mēnešiem sabiedriskajā sektorā 2013.gadā. 2013.gadā sabiedriskajā sektorā strādājošais vidēji saņēmis 9189 euro, jeb 36.46 euro/dienā (21 darba diena), jeb aptuveni 5 euro/stundā (8 stundu darba diena).</t>
        </r>
      </text>
    </comment>
    <comment ref="G22" authorId="1">
      <text>
        <r>
          <rPr>
            <b/>
            <sz val="9"/>
            <color indexed="81"/>
            <rFont val="Tahoma"/>
            <charset val="1"/>
          </rPr>
          <t>Laura France:</t>
        </r>
        <r>
          <rPr>
            <sz val="9"/>
            <color indexed="81"/>
            <rFont val="Tahoma"/>
            <charset val="1"/>
          </rPr>
          <t xml:space="preserve">
0.50 veidojas kā apt. 6 komisijas locekļi x0.08(EUR 5 stundā, dalīts ar 60 minōtēm = 0.08333 eur/minūtē. Tātad darba samaksa komisijai (sešiem kompetentiem cilvēkiem) ir 0.50 minūtē, EUR 30 stundā = EUR 5.00 uz komisijas locekli.
Pēc anoloģijas: 
3 padomes valdes locekļi – 3x0.0833= 0.25, 
3 lomu spēlētāji -3x 0.08 =0.25
</t>
        </r>
      </text>
    </comment>
    <comment ref="G23" authorId="1">
      <text>
        <r>
          <rPr>
            <b/>
            <sz val="9"/>
            <color indexed="81"/>
            <rFont val="Tahoma"/>
            <charset val="1"/>
          </rPr>
          <t>Laura France:</t>
        </r>
        <r>
          <rPr>
            <sz val="9"/>
            <color indexed="81"/>
            <rFont val="Tahoma"/>
            <charset val="1"/>
          </rPr>
          <t xml:space="preserve">
Atalgojums komisijas loceklim tiek aprēķināts, ņemot par pamatu Latvijas Centrālās statistikas biroja mājas lapā pieejamos datus . Par pamatu ņemti strādājošo mēneša vidējā darba samaksa pa mēnešiem sabiedriskajā sektorā 2013.gadā. 2013.gadā sabiedriskajā sektorā strādājošais vidēji saņēmis 9189 euro, jeb 36.46 euro/dienā (21 darba diena), jeb aptuveni 5 euro/stundā (8 stundu darba diena).</t>
        </r>
      </text>
    </comment>
  </commentList>
</comments>
</file>

<file path=xl/comments2.xml><?xml version="1.0" encoding="utf-8"?>
<comments xmlns="http://schemas.openxmlformats.org/spreadsheetml/2006/main">
  <authors>
    <author>Maris Majors</author>
  </authors>
  <commentList>
    <comment ref="I3" authorId="0">
      <text>
        <r>
          <rPr>
            <b/>
            <sz val="9"/>
            <color indexed="81"/>
            <rFont val="Tahoma"/>
            <family val="2"/>
            <charset val="186"/>
          </rPr>
          <t>Maris Majors:</t>
        </r>
        <r>
          <rPr>
            <sz val="9"/>
            <color indexed="81"/>
            <rFont val="Tahoma"/>
            <family val="2"/>
            <charset val="186"/>
          </rPr>
          <t xml:space="preserve">
viens sludinājums uz 50 pretendentiem</t>
        </r>
      </text>
    </comment>
    <comment ref="I5" authorId="0">
      <text>
        <r>
          <rPr>
            <b/>
            <sz val="9"/>
            <color indexed="81"/>
            <rFont val="Tahoma"/>
            <family val="2"/>
            <charset val="186"/>
          </rPr>
          <t>Maris Majors:</t>
        </r>
        <r>
          <rPr>
            <sz val="9"/>
            <color indexed="81"/>
            <rFont val="Tahoma"/>
            <family val="2"/>
            <charset val="186"/>
          </rPr>
          <t xml:space="preserve">
Ieliku pārbaudījuma un vēl viena diena uz pieciem pretendentiem</t>
        </r>
      </text>
    </comment>
    <comment ref="I6" authorId="0">
      <text>
        <r>
          <rPr>
            <b/>
            <sz val="9"/>
            <color indexed="81"/>
            <rFont val="Tahoma"/>
            <family val="2"/>
            <charset val="186"/>
          </rPr>
          <t>Maris Majors:</t>
        </r>
        <r>
          <rPr>
            <sz val="9"/>
            <color indexed="81"/>
            <rFont val="Tahoma"/>
            <family val="2"/>
            <charset val="186"/>
          </rPr>
          <t xml:space="preserve">
divi mēneši uz piecdesmit kandidātiem </t>
        </r>
      </text>
    </comment>
    <comment ref="I7" authorId="0">
      <text>
        <r>
          <rPr>
            <b/>
            <sz val="9"/>
            <color indexed="81"/>
            <rFont val="Tahoma"/>
            <family val="2"/>
            <charset val="186"/>
          </rPr>
          <t>Maris Majors:</t>
        </r>
        <r>
          <rPr>
            <sz val="9"/>
            <color indexed="81"/>
            <rFont val="Tahoma"/>
            <family val="2"/>
            <charset val="186"/>
          </rPr>
          <t xml:space="preserve">
divi mēneši uz piecdesmit kandidātiem</t>
        </r>
      </text>
    </comment>
    <comment ref="I9" authorId="0">
      <text>
        <r>
          <rPr>
            <b/>
            <sz val="9"/>
            <color indexed="81"/>
            <rFont val="Tahoma"/>
            <family val="2"/>
            <charset val="186"/>
          </rPr>
          <t>Maris Majors:</t>
        </r>
        <r>
          <rPr>
            <sz val="9"/>
            <color indexed="81"/>
            <rFont val="Tahoma"/>
            <family val="2"/>
            <charset val="186"/>
          </rPr>
          <t xml:space="preserve">
kaut kur vajadzātu mapītes sakārtot, varbūt nelielā slēdzamā skapī, ko tālāk nodot Sertificētu mediatoru padomei.</t>
        </r>
      </text>
    </comment>
    <comment ref="I28" authorId="0">
      <text>
        <r>
          <rPr>
            <b/>
            <sz val="9"/>
            <color indexed="81"/>
            <rFont val="Tahoma"/>
            <charset val="1"/>
          </rPr>
          <t>Maris Majors:</t>
        </r>
        <r>
          <rPr>
            <sz val="9"/>
            <color indexed="81"/>
            <rFont val="Tahoma"/>
            <charset val="1"/>
          </rPr>
          <t xml:space="preserve">
8x60/5</t>
        </r>
      </text>
    </comment>
    <comment ref="C35" authorId="0">
      <text>
        <r>
          <rPr>
            <b/>
            <sz val="9"/>
            <color indexed="81"/>
            <rFont val="Tahoma"/>
            <family val="2"/>
            <charset val="186"/>
          </rPr>
          <t>Maris Majors:</t>
        </r>
        <r>
          <rPr>
            <sz val="9"/>
            <color indexed="81"/>
            <rFont val="Tahoma"/>
            <family val="2"/>
            <charset val="186"/>
          </rPr>
          <t xml:space="preserve">
rakstiskas atbildes uz 30 testa jautājumiem</t>
        </r>
      </text>
    </comment>
    <comment ref="C40" authorId="0">
      <text>
        <r>
          <rPr>
            <b/>
            <sz val="9"/>
            <color indexed="81"/>
            <rFont val="Tahoma"/>
            <family val="2"/>
            <charset val="186"/>
          </rPr>
          <t>Maris Majors:</t>
        </r>
        <r>
          <rPr>
            <sz val="9"/>
            <color indexed="81"/>
            <rFont val="Tahoma"/>
            <family val="2"/>
            <charset val="186"/>
          </rPr>
          <t xml:space="preserve">
Rakstiski atbild uz diviem teorijas jautājumiem</t>
        </r>
      </text>
    </comment>
    <comment ref="C45" authorId="0">
      <text>
        <r>
          <rPr>
            <b/>
            <sz val="9"/>
            <color indexed="81"/>
            <rFont val="Tahoma"/>
            <family val="2"/>
            <charset val="186"/>
          </rPr>
          <t>Maris Majors:</t>
        </r>
        <r>
          <rPr>
            <sz val="9"/>
            <color indexed="81"/>
            <rFont val="Tahoma"/>
            <family val="2"/>
            <charset val="186"/>
          </rPr>
          <t xml:space="preserve">
izspēlē biļetē aprakstītas konfliktsituācijas norādīta konkrēta mediācijas posma vadīšanu</t>
        </r>
      </text>
    </comment>
  </commentList>
</comments>
</file>

<file path=xl/sharedStrings.xml><?xml version="1.0" encoding="utf-8"?>
<sst xmlns="http://schemas.openxmlformats.org/spreadsheetml/2006/main" count="311" uniqueCount="166">
  <si>
    <t>Nr.p.k</t>
  </si>
  <si>
    <t>Pakalpojuma veids</t>
  </si>
  <si>
    <t>Mērvienība</t>
  </si>
  <si>
    <t>Skaits</t>
  </si>
  <si>
    <t>Komisijas sēžu protokolēšana</t>
  </si>
  <si>
    <t>Veic</t>
  </si>
  <si>
    <t>Sekretārs</t>
  </si>
  <si>
    <t>Sertifikācijas pārbaudījuma 1. daļa</t>
  </si>
  <si>
    <t>Sertifikācijas pārbaudījuma 2. daļa</t>
  </si>
  <si>
    <t>Sertifikācijas pārbaudījuma 3. daļa</t>
  </si>
  <si>
    <t>Kandidātu dokumentu pieņemšana</t>
  </si>
  <si>
    <t>Mapīte dokumentiem</t>
  </si>
  <si>
    <t>gab</t>
  </si>
  <si>
    <t>min</t>
  </si>
  <si>
    <t>Aploksne</t>
  </si>
  <si>
    <t>Marka</t>
  </si>
  <si>
    <t>Komisijas prieksēdētājs</t>
  </si>
  <si>
    <t>Sagatavo daļas saturu</t>
  </si>
  <si>
    <t>Komisija</t>
  </si>
  <si>
    <t>Apstiprina daļas saturu</t>
  </si>
  <si>
    <t>Novērtē rezultātus</t>
  </si>
  <si>
    <t>Paziņo rezultātus kandidātiem</t>
  </si>
  <si>
    <t>Sagatavo  otrās daļas saturu</t>
  </si>
  <si>
    <t>Lomu spēle</t>
  </si>
  <si>
    <t>Pieaicinātie</t>
  </si>
  <si>
    <t>pers.</t>
  </si>
  <si>
    <t>Eksāmena vidējā vērtējuma noteikšana</t>
  </si>
  <si>
    <t>Atzinuma iesniegšana padomei</t>
  </si>
  <si>
    <t>Pieņem lēmumu par sertifikāta izsniegšanu</t>
  </si>
  <si>
    <t>Nosūta lēmumu kandidātiem</t>
  </si>
  <si>
    <t>Papīrs sertifikātam</t>
  </si>
  <si>
    <t>Sertifikāta drukāšana</t>
  </si>
  <si>
    <t>gb</t>
  </si>
  <si>
    <t>Komisijas locekļa darbs</t>
  </si>
  <si>
    <t>Komisijas priekšsēdētāja darbs</t>
  </si>
  <si>
    <t>Sekretāra darbs</t>
  </si>
  <si>
    <t>Mapīte kandidāta dokumentiem</t>
  </si>
  <si>
    <t>Papīrs</t>
  </si>
  <si>
    <t>Pildspalva</t>
  </si>
  <si>
    <t>Zīmulis</t>
  </si>
  <si>
    <t>Datora noma</t>
  </si>
  <si>
    <t>Telpu īre</t>
  </si>
  <si>
    <t>Kancelejas preces</t>
  </si>
  <si>
    <t>Pastmarka</t>
  </si>
  <si>
    <t>st</t>
  </si>
  <si>
    <t>Printera tonera kārtridžs</t>
  </si>
  <si>
    <t>Kandidāta dokumentu izskatīšana</t>
  </si>
  <si>
    <t>Paziņojuma sagatavošana</t>
  </si>
  <si>
    <t>Paziņojuma drukāšana</t>
  </si>
  <si>
    <t>Paziņojuma parakstīšana</t>
  </si>
  <si>
    <t>Pārbaudījuma vietas noteikšana</t>
  </si>
  <si>
    <t>Paziņojuma nosūtīšana</t>
  </si>
  <si>
    <t>Personības pārbaude, reģistrēšana pārbaudījumam</t>
  </si>
  <si>
    <t>Informēšana par pārbaudījuma norises kārtību, komisijas sastāvu</t>
  </si>
  <si>
    <t>Lemšana, vai neieradās attaisnoti</t>
  </si>
  <si>
    <t>Pirmās daļas satura sagatavošana</t>
  </si>
  <si>
    <t>Pirmās daļas satura printēšana</t>
  </si>
  <si>
    <t>loksne</t>
  </si>
  <si>
    <t>dienas</t>
  </si>
  <si>
    <t>Komisijas darbs = prieksēdētājs un 5 locekļi</t>
  </si>
  <si>
    <t>Veids</t>
  </si>
  <si>
    <t>Noma/īre</t>
  </si>
  <si>
    <t>Darba samaksa</t>
  </si>
  <si>
    <t>Maksa par paziņojumu</t>
  </si>
  <si>
    <t>Sertifikāta parakstīšana</t>
  </si>
  <si>
    <t>Paziņojuma par atļauju/atteikumu nosūtīšana</t>
  </si>
  <si>
    <t>Papildus</t>
  </si>
  <si>
    <t>Vidēji dienā pārbaudījumu veikušo pretendentu skaits</t>
  </si>
  <si>
    <t>3 lomu spēlēm pieaicināto darbs</t>
  </si>
  <si>
    <t>Precizējošo jautājumu uzdošana</t>
  </si>
  <si>
    <t>loksnes</t>
  </si>
  <si>
    <t>Sertifikāta izsniegšana</t>
  </si>
  <si>
    <t>Interneta izmantošana</t>
  </si>
  <si>
    <t>Mobilā telefona abonēšana</t>
  </si>
  <si>
    <t>mēn.</t>
  </si>
  <si>
    <t>Maksa par telefona pakalpojumiem</t>
  </si>
  <si>
    <t>Maksa par Internetu</t>
  </si>
  <si>
    <t>mēnesis</t>
  </si>
  <si>
    <t>Summa</t>
  </si>
  <si>
    <t>Netiešo izdevumu likme</t>
  </si>
  <si>
    <t>procenti</t>
  </si>
  <si>
    <t>Kopā</t>
  </si>
  <si>
    <t>Dokumentu mape</t>
  </si>
  <si>
    <t>Netiešie izdevumi</t>
  </si>
  <si>
    <t>Informācijas avots</t>
  </si>
  <si>
    <t>http://www.salidzini.lv/search.php?q=balts+pap%C4%ABrs+500+lpp</t>
  </si>
  <si>
    <t>Skatīts</t>
  </si>
  <si>
    <t>http://eiropasts.lv/pakalpojumu-cenas</t>
  </si>
  <si>
    <t>http://www.salidzini.lv/search.php?q=aploksnes</t>
  </si>
  <si>
    <t>http://www.salidzini.lv/search.php?q=pildspalva&amp;offset=504</t>
  </si>
  <si>
    <t>http://www.salidzini.lv/search.php?q=z%C4%Abmulis</t>
  </si>
  <si>
    <t>http://www.salidzini.lv/search.php?q=biroja+pap%C4%ABrs+a4&amp;offset=980</t>
  </si>
  <si>
    <t>http://www.fillandgo.lv/lv/page/cenas</t>
  </si>
  <si>
    <t>http://www.salidzini.lv/search.php?q=%C4%81tr%C5%A1uv%C4%93js+ar+perfor%C4%81ciju</t>
  </si>
  <si>
    <t>Reģistrs</t>
  </si>
  <si>
    <t>http://www.salidzini.lv/search.php?q=re%C4%A3istrs&amp;cn=2&amp;cl=5&amp;offset=28</t>
  </si>
  <si>
    <t>http://www.datori.lv/services_rent.asp</t>
  </si>
  <si>
    <t>http://www.bite.lv/lv/business/tariffs</t>
  </si>
  <si>
    <t>http://lattelecom.lv/biznesam/pakalpojumi/internets/biznesa-internets</t>
  </si>
  <si>
    <t>http://www.csb.gov.lv/statistikas-temas/darba-samaksa-galvenie-raditaji-30270.html</t>
  </si>
  <si>
    <t>Aploksnes[2]</t>
  </si>
  <si>
    <t>Pastmarkas[3]</t>
  </si>
  <si>
    <t>Pildspalva[4]</t>
  </si>
  <si>
    <t>zīmulis</t>
  </si>
  <si>
    <t>Printera tintes kārtridžs[5]</t>
  </si>
  <si>
    <t>Sertifikāta papīrs[6]</t>
  </si>
  <si>
    <t>Telpu īre[7]</t>
  </si>
  <si>
    <r>
      <t>[2]</t>
    </r>
    <r>
      <rPr>
        <sz val="10"/>
        <color theme="1"/>
        <rFont val="Times New Roman"/>
        <family val="1"/>
        <charset val="186"/>
      </rPr>
      <t xml:space="preserve"> http://www.salidzini.lv/search.php?q=aploksnes (skatīts 28.05.2014.)</t>
    </r>
  </si>
  <si>
    <r>
      <t>[3]</t>
    </r>
    <r>
      <rPr>
        <sz val="10"/>
        <color theme="1"/>
        <rFont val="Times New Roman"/>
        <family val="1"/>
        <charset val="186"/>
      </rPr>
      <t xml:space="preserve"> http://eiropasts.lv/pakalpojumu-cenas (skatīts 28.05.2014.)</t>
    </r>
  </si>
  <si>
    <r>
      <t>[4]</t>
    </r>
    <r>
      <rPr>
        <sz val="10"/>
        <color theme="1"/>
        <rFont val="Times New Roman"/>
        <family val="1"/>
        <charset val="186"/>
      </rPr>
      <t xml:space="preserve"> http://www.salidzini.lv/search.php?q=pildspalva&amp;offset=504 (skatīts 28.05.2014.)</t>
    </r>
  </si>
  <si>
    <r>
      <t>[5]</t>
    </r>
    <r>
      <rPr>
        <sz val="10"/>
        <color theme="1"/>
        <rFont val="Times New Roman"/>
        <family val="1"/>
        <charset val="186"/>
      </rPr>
      <t xml:space="preserve"> http://www.fillandgo.lv/lv/page/cenas (skatīts 28.05.2014.)</t>
    </r>
  </si>
  <si>
    <t>Atestācijas maksu veido atlīdzības komisijas sekretāram un administratīvie izdevumi.</t>
  </si>
  <si>
    <t>KOPĀ: 3 stundas * 5 = 15 euro</t>
  </si>
  <si>
    <r>
      <t xml:space="preserve">Komisijas loceklis atestācijas eksāmenam patērē vidēji 70 minūtes uz vienu kandidātu </t>
    </r>
    <r>
      <rPr>
        <u/>
        <sz val="12"/>
        <color theme="1"/>
        <rFont val="Times New Roman"/>
        <family val="1"/>
        <charset val="186"/>
      </rPr>
      <t>tā vērtēšanai</t>
    </r>
    <r>
      <rPr>
        <sz val="12"/>
        <color theme="1"/>
        <rFont val="Times New Roman"/>
        <family val="1"/>
        <charset val="186"/>
      </rPr>
      <t>:</t>
    </r>
  </si>
  <si>
    <t>50 min</t>
  </si>
  <si>
    <t>jautājumu uzdošana</t>
  </si>
  <si>
    <t>10 min</t>
  </si>
  <si>
    <t>diskusija par vērtējumu</t>
  </si>
  <si>
    <t>KOPĀ: 1.2 stundas * 5 eur = 6 euro</t>
  </si>
  <si>
    <t>Administratīvie izdevumi:</t>
  </si>
  <si>
    <r>
      <t>[1]</t>
    </r>
    <r>
      <rPr>
        <sz val="10"/>
        <color theme="1"/>
        <rFont val="Times New Roman"/>
        <family val="1"/>
        <charset val="186"/>
      </rPr>
      <t xml:space="preserve"> http://www.csb.gov.lv/statistikas-temas/darba-samaksa-galvenie-raditaji-30270.html (skatīts 29.05.2014.)</t>
    </r>
  </si>
  <si>
    <r>
      <t>[6]</t>
    </r>
    <r>
      <rPr>
        <sz val="10"/>
        <color theme="1"/>
        <rFont val="Times New Roman"/>
        <family val="1"/>
        <charset val="186"/>
      </rPr>
      <t xml:space="preserve"> http://www.salidzini.lv/search.php?q=biroja+pap%C4%ABrs+a4&amp;offset=980 (skatīts 28.05.2014.)</t>
    </r>
  </si>
  <si>
    <r>
      <t>[7]</t>
    </r>
    <r>
      <rPr>
        <sz val="10"/>
        <color theme="1"/>
        <rFont val="Times New Roman"/>
        <family val="1"/>
        <charset val="186"/>
      </rPr>
      <t xml:space="preserve"> http://www2.lbds.lv/par/konferencu-telpu-noma (skatīts 28.05.2014.)</t>
    </r>
  </si>
  <si>
    <t>30 min</t>
  </si>
  <si>
    <r>
      <t>2.</t>
    </r>
    <r>
      <rPr>
        <sz val="7"/>
        <color theme="1"/>
        <rFont val="Times New Roman"/>
        <family val="1"/>
        <charset val="186"/>
      </rPr>
      <t xml:space="preserve">                  </t>
    </r>
    <r>
      <rPr>
        <sz val="12"/>
        <color theme="1"/>
        <rFont val="Times New Roman"/>
        <family val="1"/>
        <charset val="186"/>
      </rPr>
      <t xml:space="preserve">Sagatavo uzaicinājuma vēstules mediatoram uz atestācijas pārbaudījumu </t>
    </r>
  </si>
  <si>
    <r>
      <t>1.</t>
    </r>
    <r>
      <rPr>
        <sz val="7"/>
        <color theme="1"/>
        <rFont val="Times New Roman"/>
        <family val="1"/>
        <charset val="186"/>
      </rPr>
      <t xml:space="preserve">                  </t>
    </r>
    <r>
      <rPr>
        <sz val="12"/>
        <color theme="1"/>
        <rFont val="Times New Roman"/>
        <family val="1"/>
        <charset val="186"/>
      </rPr>
      <t xml:space="preserve">Apkopo sertificētu mediatoru iesniegtos dokumentus </t>
    </r>
  </si>
  <si>
    <r>
      <t>3.</t>
    </r>
    <r>
      <rPr>
        <sz val="7"/>
        <color theme="1"/>
        <rFont val="Times New Roman"/>
        <family val="1"/>
        <charset val="186"/>
      </rPr>
      <t xml:space="preserve">                  </t>
    </r>
    <r>
      <rPr>
        <sz val="12"/>
        <color theme="1"/>
        <rFont val="Times New Roman"/>
        <family val="1"/>
        <charset val="186"/>
      </rPr>
      <t xml:space="preserve">Protokolē atestācijas eksāmena gaitu </t>
    </r>
  </si>
  <si>
    <t>60 min</t>
  </si>
  <si>
    <r>
      <t>4.</t>
    </r>
    <r>
      <rPr>
        <sz val="7"/>
        <color theme="1"/>
        <rFont val="Times New Roman"/>
        <family val="1"/>
        <charset val="186"/>
      </rPr>
      <t xml:space="preserve">                  </t>
    </r>
    <r>
      <rPr>
        <sz val="12"/>
        <color theme="1"/>
        <rFont val="Times New Roman"/>
        <family val="1"/>
        <charset val="186"/>
      </rPr>
      <t xml:space="preserve">Sagatavo atestācijas eksāmena rezultātus nosūtīšanai Padomei </t>
    </r>
  </si>
  <si>
    <t>Pielikums Ministru kabineta noteikumu projekta „Mediatoru sertifikācijas un atestācijas kārtība” sākotnējās ietekmes novērtējuma ziņojumam (anotācijai)</t>
  </si>
  <si>
    <t>Iesniedzējs:</t>
  </si>
  <si>
    <t>L.France</t>
  </si>
  <si>
    <t>67036828, Laura.France@tm.gov.lv</t>
  </si>
  <si>
    <r>
      <t>Cena bez PVN (</t>
    </r>
    <r>
      <rPr>
        <b/>
        <i/>
        <sz val="11"/>
        <color theme="1"/>
        <rFont val="Calibri"/>
        <family val="2"/>
        <charset val="186"/>
        <scheme val="minor"/>
      </rPr>
      <t>euro</t>
    </r>
    <r>
      <rPr>
        <b/>
        <sz val="11"/>
        <color theme="1"/>
        <rFont val="Calibri"/>
        <family val="2"/>
        <charset val="186"/>
        <scheme val="minor"/>
      </rPr>
      <t>)</t>
    </r>
  </si>
  <si>
    <r>
      <t>PVN (</t>
    </r>
    <r>
      <rPr>
        <b/>
        <i/>
        <sz val="11"/>
        <color theme="1"/>
        <rFont val="Calibri"/>
        <family val="2"/>
        <charset val="186"/>
        <scheme val="minor"/>
      </rPr>
      <t>euro)</t>
    </r>
  </si>
  <si>
    <r>
      <t>Cena ar PVN (</t>
    </r>
    <r>
      <rPr>
        <b/>
        <i/>
        <sz val="11"/>
        <color theme="1"/>
        <rFont val="Calibri"/>
        <family val="2"/>
        <charset val="186"/>
        <scheme val="minor"/>
      </rPr>
      <t>euro</t>
    </r>
    <r>
      <rPr>
        <b/>
        <sz val="11"/>
        <color theme="1"/>
        <rFont val="Calibri"/>
        <family val="2"/>
        <charset val="186"/>
        <scheme val="minor"/>
      </rPr>
      <t>)</t>
    </r>
  </si>
  <si>
    <t>https://www.vestnesis.lv/?menu=doc&amp;id=254491</t>
  </si>
  <si>
    <t>Paziņojums "Latvijas Vēstnesī" līdz 500 rakstu zīmēm (ieskaitot)</t>
  </si>
  <si>
    <t>Projekta punkts</t>
  </si>
  <si>
    <t>Sludinājums "Latvijas Vēstnesī"</t>
  </si>
  <si>
    <t>Paziņojuma par pārbaudījuma vietu un laiku sagatavošana</t>
  </si>
  <si>
    <r>
      <t>PVN (</t>
    </r>
    <r>
      <rPr>
        <b/>
        <i/>
        <sz val="11"/>
        <color theme="1"/>
        <rFont val="Calibri"/>
        <family val="2"/>
        <charset val="186"/>
        <scheme val="minor"/>
      </rPr>
      <t>euro</t>
    </r>
    <r>
      <rPr>
        <b/>
        <sz val="11"/>
        <color theme="1"/>
        <rFont val="Calibri"/>
        <family val="2"/>
        <charset val="186"/>
        <scheme val="minor"/>
      </rPr>
      <t>)</t>
    </r>
  </si>
  <si>
    <r>
      <t>Summa bez PVN (</t>
    </r>
    <r>
      <rPr>
        <b/>
        <i/>
        <sz val="11"/>
        <color theme="1"/>
        <rFont val="Calibri"/>
        <family val="2"/>
        <charset val="186"/>
        <scheme val="minor"/>
      </rPr>
      <t>euro</t>
    </r>
    <r>
      <rPr>
        <b/>
        <sz val="11"/>
        <color theme="1"/>
        <rFont val="Calibri"/>
        <family val="2"/>
        <charset val="186"/>
        <scheme val="minor"/>
      </rPr>
      <t>)</t>
    </r>
  </si>
  <si>
    <r>
      <t>Summa ar PVN (</t>
    </r>
    <r>
      <rPr>
        <b/>
        <i/>
        <sz val="11"/>
        <color theme="1"/>
        <rFont val="Calibri"/>
        <family val="2"/>
        <charset val="186"/>
        <scheme val="minor"/>
      </rPr>
      <t>euro</t>
    </r>
    <r>
      <rPr>
        <b/>
        <sz val="11"/>
        <color theme="1"/>
        <rFont val="Calibri"/>
        <family val="2"/>
        <charset val="186"/>
        <scheme val="minor"/>
      </rPr>
      <t>)</t>
    </r>
  </si>
  <si>
    <t>Atalgojums komisijas sekretāram tiek aprēķināts, ņemot par pamatu Latvijas Centrālās statistikas pārvaldes mājas lapā pieejamos datus[1]. Par pamatu ņemti strādājošo mēneša vidējā darba samaksa pa mēnešiem sabiedriskajā sektorā 2013.gadā. 2013.gadā sabiedriskajā sektorā strādājošais vidēji saņēmis 9189 euro, jeb 36.46 euro/dienā (21 darba diena), jeb aptuveni 5 euro/stundā (8 stundu darba diena).</t>
  </si>
  <si>
    <t>Komisijas sekretārs, sagatavojoties un notiekot atestācijas pārbaudījumam:</t>
  </si>
  <si>
    <r>
      <t xml:space="preserve">0.04 </t>
    </r>
    <r>
      <rPr>
        <i/>
        <sz val="12"/>
        <color theme="1"/>
        <rFont val="Times New Roman"/>
        <family val="1"/>
        <charset val="186"/>
      </rPr>
      <t xml:space="preserve">euro </t>
    </r>
    <r>
      <rPr>
        <sz val="12"/>
        <color theme="1"/>
        <rFont val="Times New Roman"/>
        <family val="1"/>
        <charset val="186"/>
      </rPr>
      <t>* 2</t>
    </r>
  </si>
  <si>
    <r>
      <t xml:space="preserve">0.47 </t>
    </r>
    <r>
      <rPr>
        <i/>
        <sz val="12"/>
        <color theme="1"/>
        <rFont val="Times New Roman"/>
        <family val="1"/>
        <charset val="186"/>
      </rPr>
      <t>euro</t>
    </r>
    <r>
      <rPr>
        <sz val="12"/>
        <color theme="1"/>
        <rFont val="Times New Roman"/>
        <family val="1"/>
        <charset val="186"/>
      </rPr>
      <t>*2 (2 vēstules)</t>
    </r>
  </si>
  <si>
    <r>
      <t xml:space="preserve">0.50 </t>
    </r>
    <r>
      <rPr>
        <i/>
        <sz val="12"/>
        <color theme="1"/>
        <rFont val="Times New Roman"/>
        <family val="1"/>
        <charset val="186"/>
      </rPr>
      <t>euro</t>
    </r>
    <r>
      <rPr>
        <sz val="12"/>
        <color theme="1"/>
        <rFont val="Times New Roman"/>
        <family val="1"/>
        <charset val="186"/>
      </rPr>
      <t>*7 (6 locekļi+ komisijas sekretārs)</t>
    </r>
  </si>
  <si>
    <r>
      <t xml:space="preserve">0.30 </t>
    </r>
    <r>
      <rPr>
        <i/>
        <sz val="12"/>
        <color theme="1"/>
        <rFont val="Times New Roman"/>
        <family val="1"/>
        <charset val="186"/>
      </rPr>
      <t>euro</t>
    </r>
    <r>
      <rPr>
        <sz val="12"/>
        <color theme="1"/>
        <rFont val="Times New Roman"/>
        <family val="1"/>
        <charset val="186"/>
      </rPr>
      <t xml:space="preserve"> *7 (6 locekļi+ komisijas sekretārs)</t>
    </r>
  </si>
  <si>
    <r>
      <t xml:space="preserve">4 </t>
    </r>
    <r>
      <rPr>
        <i/>
        <sz val="12"/>
        <color theme="1"/>
        <rFont val="Times New Roman"/>
        <family val="1"/>
        <charset val="186"/>
      </rPr>
      <t>euro</t>
    </r>
  </si>
  <si>
    <r>
      <t xml:space="preserve">5 </t>
    </r>
    <r>
      <rPr>
        <i/>
        <sz val="12"/>
        <color theme="1"/>
        <rFont val="Times New Roman"/>
        <family val="1"/>
        <charset val="186"/>
      </rPr>
      <t>euro</t>
    </r>
  </si>
  <si>
    <r>
      <t xml:space="preserve">14,23 </t>
    </r>
    <r>
      <rPr>
        <i/>
        <sz val="12"/>
        <color theme="1"/>
        <rFont val="Times New Roman"/>
        <family val="1"/>
        <charset val="186"/>
      </rPr>
      <t>euro</t>
    </r>
    <r>
      <rPr>
        <sz val="12"/>
        <color theme="1"/>
        <rFont val="Times New Roman"/>
        <family val="1"/>
        <charset val="186"/>
      </rPr>
      <t>/h *1</t>
    </r>
  </si>
  <si>
    <r>
      <t xml:space="preserve">KOPĀ: 29.81 ~30 </t>
    </r>
    <r>
      <rPr>
        <b/>
        <i/>
        <sz val="12"/>
        <color rgb="FFFF0000"/>
        <rFont val="Times New Roman"/>
        <family val="1"/>
        <charset val="186"/>
      </rPr>
      <t>euro</t>
    </r>
  </si>
  <si>
    <t>Atestācijas maksa kopā: 51 euro</t>
  </si>
  <si>
    <t>sertificēta meditora, kas kārto atestācijas pārbaudījumu, uzklausīšana</t>
  </si>
  <si>
    <t>Padomes priekšsēdētājs</t>
  </si>
  <si>
    <t>Padome</t>
  </si>
  <si>
    <t>Padomes darbs = Padomes priekšēdētājs + 2 locekļi</t>
  </si>
  <si>
    <t>Padome (visi padomes locekļi+ priekšsēdētājs)</t>
  </si>
  <si>
    <t xml:space="preserve">Netiešajos izdevumos ietilpst vadības un grāmatveža atalgojums (alga padomes priekšsēdētājam un locekļiem) un grāmatvedim (ar nodokļiem un sociālo apdrošināšanu),  līgumu slēgšana ar komisiju, sekretāru, aktieriem, grāmatvedības uzskaite, algu aprēķins un izmaksa, saistību ar VID kārtošana, atskaišu sniegšana, dokumentu glabāšana, iepirkumu organizēšana (jāiepērk kanceleja, jānomā dators utt., padomes telpu noma un tehnikas noma (amortizācija), transports, kanceleja padomei). </t>
  </si>
  <si>
    <t>Ņemot vērā paredzamo laika grafiku 1 kandidāta vērtēšanai trešajā daļā, dienā iespējams novērtēt ne vairāk kā 5 kandidātus</t>
  </si>
  <si>
    <t>Tieslietu ministre</t>
  </si>
  <si>
    <t>B.Broka</t>
  </si>
  <si>
    <t>http://www2.lbds.lv/par/konferencu-telpu-noma; http://www.monika.centrumhotels.com/lv/konferences-un-pasakumi; http://www.meetriga.com/lv/3073-radi-un-draugi. Norādītā cena ņemta pēc principa par zemāko cenu izdevīgākajā vietā starp 3 pretendentiem pēc nejaušības principa.</t>
  </si>
  <si>
    <t>22.07.2014. 13:09</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</si>
</sst>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186"/>
      <scheme val="minor"/>
    </font>
    <font>
      <b/>
      <sz val="11"/>
      <color theme="1"/>
      <name val="Calibri"/>
      <family val="2"/>
      <charset val="186"/>
      <scheme val="minor"/>
    </font>
    <font>
      <sz val="9"/>
      <color indexed="81"/>
      <name val="Tahoma"/>
      <family val="2"/>
      <charset val="186"/>
    </font>
    <font>
      <b/>
      <sz val="9"/>
      <color indexed="81"/>
      <name val="Tahoma"/>
      <family val="2"/>
      <charset val="186"/>
    </font>
    <font>
      <b/>
      <sz val="12"/>
      <color theme="1"/>
      <name val="Calibri"/>
      <family val="2"/>
      <charset val="186"/>
      <scheme val="minor"/>
    </font>
    <font>
      <sz val="9"/>
      <color indexed="81"/>
      <name val="Tahoma"/>
      <charset val="1"/>
    </font>
    <font>
      <b/>
      <sz val="9"/>
      <color indexed="81"/>
      <name val="Tahoma"/>
      <charset val="1"/>
    </font>
    <font>
      <u/>
      <sz val="11"/>
      <color theme="10"/>
      <name val="Calibri"/>
      <family val="2"/>
      <charset val="186"/>
    </font>
    <font>
      <vertAlign val="superscript"/>
      <sz val="10"/>
      <color theme="1"/>
      <name val="Times New Roman"/>
      <family val="1"/>
      <charset val="186"/>
    </font>
    <font>
      <sz val="10"/>
      <color theme="1"/>
      <name val="Times New Roman"/>
      <family val="1"/>
      <charset val="186"/>
    </font>
    <font>
      <b/>
      <sz val="12"/>
      <color theme="1"/>
      <name val="Times New Roman"/>
      <family val="1"/>
      <charset val="186"/>
    </font>
    <font>
      <sz val="12"/>
      <color theme="1"/>
      <name val="Times New Roman"/>
      <family val="1"/>
      <charset val="186"/>
    </font>
    <font>
      <sz val="7"/>
      <color theme="1"/>
      <name val="Times New Roman"/>
      <family val="1"/>
      <charset val="186"/>
    </font>
    <font>
      <b/>
      <sz val="12"/>
      <color rgb="FFFF0000"/>
      <name val="Times New Roman"/>
      <family val="1"/>
      <charset val="186"/>
    </font>
    <font>
      <u/>
      <sz val="12"/>
      <color theme="1"/>
      <name val="Times New Roman"/>
      <family val="1"/>
      <charset val="186"/>
    </font>
    <font>
      <sz val="10"/>
      <color rgb="FF000000"/>
      <name val="Times New Roman"/>
      <family val="1"/>
      <charset val="186"/>
    </font>
    <font>
      <b/>
      <i/>
      <sz val="11"/>
      <color theme="1"/>
      <name val="Calibri"/>
      <family val="2"/>
      <charset val="186"/>
      <scheme val="minor"/>
    </font>
    <font>
      <i/>
      <sz val="12"/>
      <color theme="1"/>
      <name val="Times New Roman"/>
      <family val="1"/>
      <charset val="186"/>
    </font>
    <font>
      <b/>
      <i/>
      <sz val="12"/>
      <color rgb="FFFF0000"/>
      <name val="Times New Roman"/>
      <family val="1"/>
      <charset val="186"/>
    </font>
  </fonts>
  <fills count="3">
    <fill>
      <patternFill patternType="none"/>
    </fill>
    <fill>
      <patternFill patternType="gray125"/>
    </fill>
    <fill>
      <patternFill patternType="solid">
        <fgColor rgb="FFFFFF0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55">
    <xf numFmtId="0" fontId="0" fillId="0" borderId="0" xfId="0"/>
    <xf numFmtId="0" fontId="1" fillId="0" borderId="0" xfId="0" applyFont="1"/>
    <xf numFmtId="0" fontId="0" fillId="0" borderId="0" xfId="0" applyFont="1"/>
    <xf numFmtId="0" fontId="0" fillId="0" borderId="0" xfId="0" applyAlignment="1">
      <alignment horizontal="center"/>
    </xf>
    <xf numFmtId="0" fontId="0" fillId="0" borderId="0" xfId="0" applyAlignment="1">
      <alignment wrapText="1"/>
    </xf>
    <xf numFmtId="2" fontId="0" fillId="0" borderId="0" xfId="0" applyNumberFormat="1"/>
    <xf numFmtId="0" fontId="1" fillId="0" borderId="0" xfId="0" applyFont="1" applyAlignment="1">
      <alignment wrapText="1"/>
    </xf>
    <xf numFmtId="0" fontId="0" fillId="0" borderId="0" xfId="0" applyAlignment="1">
      <alignment horizontal="right"/>
    </xf>
    <xf numFmtId="2" fontId="4" fillId="2" borderId="0" xfId="0" applyNumberFormat="1" applyFont="1" applyFill="1"/>
    <xf numFmtId="0" fontId="8" fillId="0" borderId="0" xfId="0" applyFont="1" applyAlignment="1">
      <alignment horizontal="justify" vertical="center"/>
    </xf>
    <xf numFmtId="0" fontId="10" fillId="0" borderId="0" xfId="0" applyFont="1" applyAlignment="1">
      <alignment horizontal="justify" vertical="center"/>
    </xf>
    <xf numFmtId="0" fontId="7" fillId="0" borderId="0" xfId="1" applyAlignment="1" applyProtection="1">
      <alignment horizontal="justify" vertical="center"/>
    </xf>
    <xf numFmtId="0" fontId="11" fillId="0" borderId="0" xfId="0" applyFont="1" applyAlignment="1">
      <alignment horizontal="justify" vertical="center"/>
    </xf>
    <xf numFmtId="0" fontId="13" fillId="0" borderId="0" xfId="0" applyFont="1" applyAlignment="1">
      <alignment horizontal="center" vertical="center"/>
    </xf>
    <xf numFmtId="0" fontId="11" fillId="0" borderId="1" xfId="0" applyFont="1" applyBorder="1" applyAlignment="1">
      <alignment horizontal="justify" vertical="center" wrapText="1"/>
    </xf>
    <xf numFmtId="0" fontId="11" fillId="0" borderId="2" xfId="0" applyFont="1" applyBorder="1" applyAlignment="1">
      <alignment horizontal="justify" vertical="center" wrapText="1"/>
    </xf>
    <xf numFmtId="0" fontId="11" fillId="0" borderId="3" xfId="0" applyFont="1" applyBorder="1" applyAlignment="1">
      <alignment horizontal="justify" vertical="center" wrapText="1"/>
    </xf>
    <xf numFmtId="0" fontId="11" fillId="0" borderId="4" xfId="0" applyFont="1" applyBorder="1" applyAlignment="1">
      <alignment horizontal="justify" vertical="center" wrapText="1"/>
    </xf>
    <xf numFmtId="0" fontId="0" fillId="0" borderId="0" xfId="0" applyAlignment="1"/>
    <xf numFmtId="0" fontId="0" fillId="0" borderId="5" xfId="0" applyFont="1" applyBorder="1" applyAlignment="1">
      <alignment vertical="top"/>
    </xf>
    <xf numFmtId="0" fontId="0" fillId="0" borderId="5" xfId="0" applyBorder="1" applyAlignment="1">
      <alignment horizontal="center" vertical="top"/>
    </xf>
    <xf numFmtId="0" fontId="0" fillId="0" borderId="5" xfId="0" applyBorder="1" applyAlignment="1">
      <alignment vertical="top" wrapText="1"/>
    </xf>
    <xf numFmtId="0" fontId="0" fillId="0" borderId="5" xfId="0" applyBorder="1" applyAlignment="1">
      <alignment vertical="top"/>
    </xf>
    <xf numFmtId="2" fontId="0" fillId="0" borderId="5" xfId="0" applyNumberFormat="1" applyBorder="1" applyAlignment="1">
      <alignment vertical="top"/>
    </xf>
    <xf numFmtId="0" fontId="15" fillId="0" borderId="0" xfId="0" applyFont="1" applyAlignment="1">
      <alignment horizontal="justify"/>
    </xf>
    <xf numFmtId="0" fontId="1" fillId="0" borderId="5" xfId="0" applyFont="1" applyBorder="1" applyAlignment="1">
      <alignment vertical="top" wrapText="1"/>
    </xf>
    <xf numFmtId="0" fontId="1" fillId="0" borderId="5" xfId="0" applyFont="1" applyBorder="1" applyAlignment="1">
      <alignment horizontal="center" vertical="top" wrapText="1"/>
    </xf>
    <xf numFmtId="2" fontId="1" fillId="0" borderId="5" xfId="0" applyNumberFormat="1" applyFont="1" applyBorder="1" applyAlignment="1">
      <alignment vertical="top" wrapText="1"/>
    </xf>
    <xf numFmtId="2" fontId="0" fillId="0" borderId="5" xfId="0" applyNumberFormat="1" applyFont="1" applyBorder="1" applyAlignment="1">
      <alignment vertical="top"/>
    </xf>
    <xf numFmtId="0" fontId="7" fillId="0" borderId="5" xfId="1" applyBorder="1" applyAlignment="1" applyProtection="1">
      <alignment vertical="top" wrapText="1"/>
    </xf>
    <xf numFmtId="14" fontId="0" fillId="0" borderId="5" xfId="0" applyNumberFormat="1" applyFont="1" applyBorder="1" applyAlignment="1">
      <alignment vertical="top"/>
    </xf>
    <xf numFmtId="0" fontId="0" fillId="0" borderId="5" xfId="0" applyFont="1" applyBorder="1" applyAlignment="1">
      <alignment horizontal="center" vertical="top"/>
    </xf>
    <xf numFmtId="0" fontId="0" fillId="0" borderId="5" xfId="0" applyFont="1" applyBorder="1" applyAlignment="1">
      <alignment vertical="top" wrapText="1"/>
    </xf>
    <xf numFmtId="1" fontId="0" fillId="0" borderId="5" xfId="0" applyNumberFormat="1" applyBorder="1" applyAlignment="1">
      <alignment vertical="top"/>
    </xf>
    <xf numFmtId="2" fontId="0" fillId="0" borderId="5" xfId="0" applyNumberFormat="1" applyFill="1" applyBorder="1" applyAlignment="1">
      <alignment vertical="top"/>
    </xf>
    <xf numFmtId="2" fontId="1" fillId="0" borderId="5" xfId="0" applyNumberFormat="1" applyFont="1" applyBorder="1" applyAlignment="1">
      <alignment vertical="top"/>
    </xf>
    <xf numFmtId="2" fontId="4" fillId="0" borderId="5" xfId="0" applyNumberFormat="1" applyFont="1" applyBorder="1" applyAlignment="1">
      <alignment vertical="top"/>
    </xf>
    <xf numFmtId="0" fontId="11" fillId="0" borderId="1" xfId="0" applyFont="1" applyBorder="1" applyAlignment="1">
      <alignment horizontal="justify" vertical="top" wrapText="1"/>
    </xf>
    <xf numFmtId="0" fontId="11" fillId="0" borderId="2" xfId="0" applyFont="1" applyBorder="1" applyAlignment="1">
      <alignment horizontal="justify" vertical="top" wrapText="1"/>
    </xf>
    <xf numFmtId="0" fontId="11" fillId="0" borderId="3" xfId="0" applyFont="1" applyBorder="1" applyAlignment="1">
      <alignment horizontal="justify" vertical="top" wrapText="1"/>
    </xf>
    <xf numFmtId="0" fontId="7" fillId="0" borderId="4" xfId="1" applyBorder="1" applyAlignment="1" applyProtection="1">
      <alignment horizontal="justify" vertical="top" wrapText="1"/>
    </xf>
    <xf numFmtId="0" fontId="11" fillId="0" borderId="4" xfId="0" applyFont="1" applyBorder="1" applyAlignment="1">
      <alignment horizontal="justify" vertical="top" wrapText="1"/>
    </xf>
    <xf numFmtId="0" fontId="7" fillId="0" borderId="3" xfId="1" applyBorder="1" applyAlignment="1" applyProtection="1">
      <alignment horizontal="justify" vertical="top" wrapText="1"/>
    </xf>
    <xf numFmtId="0" fontId="0" fillId="0" borderId="0" xfId="0" applyAlignment="1">
      <alignment horizontal="left"/>
    </xf>
    <xf numFmtId="0" fontId="8" fillId="0" borderId="0" xfId="0" applyFont="1" applyAlignment="1">
      <alignment vertical="center"/>
    </xf>
    <xf numFmtId="0" fontId="13" fillId="0" borderId="0" xfId="0" applyFont="1" applyAlignment="1">
      <alignment horizontal="left" vertical="center"/>
    </xf>
    <xf numFmtId="0" fontId="9" fillId="0" borderId="0" xfId="0" applyFont="1" applyAlignment="1">
      <alignment wrapText="1"/>
    </xf>
    <xf numFmtId="0" fontId="9" fillId="0" borderId="0" xfId="0" applyFont="1"/>
    <xf numFmtId="0" fontId="9" fillId="0" borderId="0" xfId="0" applyFont="1" applyAlignment="1">
      <alignment horizontal="center"/>
    </xf>
    <xf numFmtId="0" fontId="11" fillId="0" borderId="0" xfId="0" applyFont="1" applyAlignment="1"/>
    <xf numFmtId="0" fontId="11" fillId="0" borderId="0" xfId="0" applyFont="1" applyAlignment="1">
      <alignment wrapText="1"/>
    </xf>
    <xf numFmtId="2" fontId="11" fillId="0" borderId="0" xfId="0" applyNumberFormat="1" applyFont="1" applyAlignment="1">
      <alignment horizontal="left"/>
    </xf>
    <xf numFmtId="0" fontId="0" fillId="0" borderId="0" xfId="0" applyAlignment="1">
      <alignment horizontal="right" wrapText="1"/>
    </xf>
    <xf numFmtId="0" fontId="15" fillId="0" borderId="0" xfId="0" applyFont="1" applyAlignment="1">
      <alignment horizontal="left"/>
    </xf>
    <xf numFmtId="0" fontId="8" fillId="0" borderId="0" xfId="0" applyFont="1" applyAlignment="1">
      <alignment horizontal="left" vertical="center"/>
    </xf>
  </cellXfs>
  <cellStyles count="2">
    <cellStyle name="Hipersaite" xfId="1" builtinId="8"/>
    <cellStyle name="Parasts"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ēma">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alidzini.lv/search.php?q=%C4%81tr%C5%A1uv%C4%93js+ar+perfor%C4%81ciju" TargetMode="External"/><Relationship Id="rId13" Type="http://schemas.openxmlformats.org/officeDocument/2006/relationships/hyperlink" Target="http://lattelecom.lv/biznesam/pakalpojumi/internets/biznesa-internets" TargetMode="External"/><Relationship Id="rId18" Type="http://schemas.openxmlformats.org/officeDocument/2006/relationships/hyperlink" Target="http://www.csb.gov.lv/statistikas-temas/darba-samaksa-galvenie-raditaji-30270.html" TargetMode="External"/><Relationship Id="rId3" Type="http://schemas.openxmlformats.org/officeDocument/2006/relationships/hyperlink" Target="http://www.salidzini.lv/search.php?q=aploksnes" TargetMode="External"/><Relationship Id="rId21" Type="http://schemas.openxmlformats.org/officeDocument/2006/relationships/printerSettings" Target="../printerSettings/printerSettings1.bin"/><Relationship Id="rId7" Type="http://schemas.openxmlformats.org/officeDocument/2006/relationships/hyperlink" Target="http://www.fillandgo.lv/lv/page/cenas" TargetMode="External"/><Relationship Id="rId12" Type="http://schemas.openxmlformats.org/officeDocument/2006/relationships/hyperlink" Target="http://www.bite.lv/lv/business/tariffs" TargetMode="External"/><Relationship Id="rId17" Type="http://schemas.openxmlformats.org/officeDocument/2006/relationships/hyperlink" Target="http://www.csb.gov.lv/statistikas-temas/darba-samaksa-galvenie-raditaji-30270.html" TargetMode="External"/><Relationship Id="rId2" Type="http://schemas.openxmlformats.org/officeDocument/2006/relationships/hyperlink" Target="http://eiropasts.lv/pakalpojumu-cenas" TargetMode="External"/><Relationship Id="rId16" Type="http://schemas.openxmlformats.org/officeDocument/2006/relationships/hyperlink" Target="http://www.csb.gov.lv/statistikas-temas/darba-samaksa-galvenie-raditaji-30270.html" TargetMode="External"/><Relationship Id="rId20" Type="http://schemas.openxmlformats.org/officeDocument/2006/relationships/hyperlink" Target="http://www.csb.gov.lv/statistikas-temas/darba-samaksa-galvenie-raditaji-30270.html" TargetMode="External"/><Relationship Id="rId1" Type="http://schemas.openxmlformats.org/officeDocument/2006/relationships/hyperlink" Target="http://www.salidzini.lv/search.php?q=balts+pap%C4%ABrs+500+lpp" TargetMode="External"/><Relationship Id="rId6" Type="http://schemas.openxmlformats.org/officeDocument/2006/relationships/hyperlink" Target="http://www.salidzini.lv/search.php?q=biroja+pap%C4%ABrs+a4&amp;offset=980" TargetMode="External"/><Relationship Id="rId11" Type="http://schemas.openxmlformats.org/officeDocument/2006/relationships/hyperlink" Target="http://www2.lbds.lv/par/konferencu-telpu-noma" TargetMode="External"/><Relationship Id="rId5" Type="http://schemas.openxmlformats.org/officeDocument/2006/relationships/hyperlink" Target="http://www.salidzini.lv/search.php?q=z%C4%Abmulis" TargetMode="External"/><Relationship Id="rId15" Type="http://schemas.openxmlformats.org/officeDocument/2006/relationships/hyperlink" Target="http://www.csb.gov.lv/statistikas-temas/darba-samaksa-galvenie-raditaji-30270.html" TargetMode="External"/><Relationship Id="rId23" Type="http://schemas.openxmlformats.org/officeDocument/2006/relationships/comments" Target="../comments1.xml"/><Relationship Id="rId10" Type="http://schemas.openxmlformats.org/officeDocument/2006/relationships/hyperlink" Target="http://www.datori.lv/services_rent.asp" TargetMode="External"/><Relationship Id="rId19" Type="http://schemas.openxmlformats.org/officeDocument/2006/relationships/hyperlink" Target="http://www.csb.gov.lv/statistikas-temas/darba-samaksa-galvenie-raditaji-30270.html" TargetMode="External"/><Relationship Id="rId4" Type="http://schemas.openxmlformats.org/officeDocument/2006/relationships/hyperlink" Target="http://www.salidzini.lv/search.php?q=pildspalva&amp;offset=504" TargetMode="External"/><Relationship Id="rId9" Type="http://schemas.openxmlformats.org/officeDocument/2006/relationships/hyperlink" Target="http://www.salidzini.lv/search.php?q=re%C4%A3istrs&amp;cn=2&amp;cl=5&amp;offset=28" TargetMode="External"/><Relationship Id="rId14" Type="http://schemas.openxmlformats.org/officeDocument/2006/relationships/hyperlink" Target="http://www.csb.gov.lv/statistikas-temas/darba-samaksa-galvenie-raditaji-30270.html" TargetMode="External"/><Relationship Id="rId22"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2"/>
  <sheetViews>
    <sheetView topLeftCell="A40" workbookViewId="0">
      <selection activeCell="F22" sqref="F22"/>
    </sheetView>
  </sheetViews>
  <sheetFormatPr defaultRowHeight="15" x14ac:dyDescent="0.25"/>
  <cols>
    <col min="1" max="1" width="3.5703125" customWidth="1"/>
    <col min="2" max="2" width="20.42578125" style="3" customWidth="1"/>
    <col min="3" max="3" width="22.7109375" style="4" customWidth="1"/>
    <col min="4" max="4" width="11.28515625" customWidth="1"/>
    <col min="5" max="5" width="10.85546875" style="5" customWidth="1"/>
    <col min="6" max="6" width="6.5703125" style="5" customWidth="1"/>
    <col min="7" max="7" width="7.28515625" style="5" customWidth="1"/>
    <col min="8" max="8" width="33.28515625" customWidth="1"/>
    <col min="9" max="9" width="10.140625" bestFit="1" customWidth="1"/>
  </cols>
  <sheetData>
    <row r="1" spans="1:9" ht="43.5" customHeight="1" x14ac:dyDescent="0.25">
      <c r="E1" s="52" t="s">
        <v>129</v>
      </c>
      <c r="F1" s="52"/>
      <c r="G1" s="52"/>
      <c r="H1" s="52"/>
      <c r="I1" s="52"/>
    </row>
    <row r="2" spans="1:9" s="6" customFormat="1" ht="45" x14ac:dyDescent="0.25">
      <c r="A2" s="25" t="s">
        <v>0</v>
      </c>
      <c r="B2" s="26" t="s">
        <v>60</v>
      </c>
      <c r="C2" s="25" t="s">
        <v>1</v>
      </c>
      <c r="D2" s="25" t="s">
        <v>2</v>
      </c>
      <c r="E2" s="27" t="s">
        <v>133</v>
      </c>
      <c r="F2" s="27" t="s">
        <v>134</v>
      </c>
      <c r="G2" s="27" t="s">
        <v>135</v>
      </c>
      <c r="H2" s="25" t="s">
        <v>84</v>
      </c>
      <c r="I2" s="25" t="s">
        <v>86</v>
      </c>
    </row>
    <row r="3" spans="1:9" s="2" customFormat="1" ht="50.25" customHeight="1" x14ac:dyDescent="0.25">
      <c r="A3" s="19">
        <v>1</v>
      </c>
      <c r="B3" s="20" t="s">
        <v>63</v>
      </c>
      <c r="C3" s="21" t="s">
        <v>137</v>
      </c>
      <c r="D3" s="22" t="s">
        <v>32</v>
      </c>
      <c r="E3" s="28"/>
      <c r="F3" s="28"/>
      <c r="G3" s="28">
        <v>39.130000000000003</v>
      </c>
      <c r="H3" s="29" t="s">
        <v>136</v>
      </c>
      <c r="I3" s="30">
        <v>41806</v>
      </c>
    </row>
    <row r="4" spans="1:9" s="2" customFormat="1" ht="30" x14ac:dyDescent="0.25">
      <c r="A4" s="19">
        <v>2</v>
      </c>
      <c r="B4" s="20" t="s">
        <v>42</v>
      </c>
      <c r="C4" s="21" t="s">
        <v>14</v>
      </c>
      <c r="D4" s="22" t="s">
        <v>32</v>
      </c>
      <c r="E4" s="28">
        <f>G4-F4</f>
        <v>3.1600000000000003E-2</v>
      </c>
      <c r="F4" s="28">
        <f>G4*0.21</f>
        <v>8.3999999999999995E-3</v>
      </c>
      <c r="G4" s="28">
        <v>0.04</v>
      </c>
      <c r="H4" s="29" t="s">
        <v>88</v>
      </c>
      <c r="I4" s="30">
        <v>41806</v>
      </c>
    </row>
    <row r="5" spans="1:9" s="2" customFormat="1" ht="30" x14ac:dyDescent="0.25">
      <c r="A5" s="19">
        <v>3</v>
      </c>
      <c r="B5" s="20"/>
      <c r="C5" s="21" t="s">
        <v>43</v>
      </c>
      <c r="D5" s="22" t="s">
        <v>32</v>
      </c>
      <c r="E5" s="28">
        <f>G5-F5</f>
        <v>0.37129999999999996</v>
      </c>
      <c r="F5" s="28">
        <f>G5*0.21</f>
        <v>9.8699999999999996E-2</v>
      </c>
      <c r="G5" s="28">
        <v>0.47</v>
      </c>
      <c r="H5" s="29" t="s">
        <v>87</v>
      </c>
      <c r="I5" s="30">
        <v>41806</v>
      </c>
    </row>
    <row r="6" spans="1:9" s="2" customFormat="1" ht="30" x14ac:dyDescent="0.25">
      <c r="A6" s="19">
        <v>4</v>
      </c>
      <c r="B6" s="20"/>
      <c r="C6" s="21" t="s">
        <v>38</v>
      </c>
      <c r="D6" s="22" t="s">
        <v>32</v>
      </c>
      <c r="E6" s="28">
        <f t="shared" ref="E6:E9" si="0">G6-F6</f>
        <v>0.39500000000000002</v>
      </c>
      <c r="F6" s="28">
        <f t="shared" ref="F6:F9" si="1">G6*0.21</f>
        <v>0.105</v>
      </c>
      <c r="G6" s="28">
        <v>0.5</v>
      </c>
      <c r="H6" s="29" t="s">
        <v>89</v>
      </c>
      <c r="I6" s="30">
        <v>41806</v>
      </c>
    </row>
    <row r="7" spans="1:9" s="2" customFormat="1" ht="30" x14ac:dyDescent="0.25">
      <c r="A7" s="19">
        <v>5</v>
      </c>
      <c r="B7" s="31"/>
      <c r="C7" s="21" t="s">
        <v>39</v>
      </c>
      <c r="D7" s="22" t="s">
        <v>32</v>
      </c>
      <c r="E7" s="28">
        <f t="shared" si="0"/>
        <v>3.95E-2</v>
      </c>
      <c r="F7" s="28">
        <f t="shared" si="1"/>
        <v>1.0500000000000001E-2</v>
      </c>
      <c r="G7" s="28">
        <v>0.05</v>
      </c>
      <c r="H7" s="29" t="s">
        <v>90</v>
      </c>
      <c r="I7" s="30">
        <v>41806</v>
      </c>
    </row>
    <row r="8" spans="1:9" s="2" customFormat="1" ht="30" x14ac:dyDescent="0.25">
      <c r="A8" s="19">
        <v>6</v>
      </c>
      <c r="B8" s="31"/>
      <c r="C8" s="21" t="s">
        <v>37</v>
      </c>
      <c r="D8" s="22" t="s">
        <v>57</v>
      </c>
      <c r="E8" s="28">
        <f t="shared" si="0"/>
        <v>7.9000000000000008E-3</v>
      </c>
      <c r="F8" s="28">
        <f t="shared" si="1"/>
        <v>2.0999999999999999E-3</v>
      </c>
      <c r="G8" s="28">
        <v>0.01</v>
      </c>
      <c r="H8" s="29" t="s">
        <v>85</v>
      </c>
      <c r="I8" s="30">
        <v>41806</v>
      </c>
    </row>
    <row r="9" spans="1:9" s="2" customFormat="1" ht="45" x14ac:dyDescent="0.25">
      <c r="A9" s="19">
        <v>7</v>
      </c>
      <c r="B9" s="31"/>
      <c r="C9" s="21" t="s">
        <v>30</v>
      </c>
      <c r="D9" s="22" t="s">
        <v>57</v>
      </c>
      <c r="E9" s="28">
        <f t="shared" si="0"/>
        <v>0.1343</v>
      </c>
      <c r="F9" s="28">
        <f t="shared" si="1"/>
        <v>3.5700000000000003E-2</v>
      </c>
      <c r="G9" s="28">
        <v>0.17</v>
      </c>
      <c r="H9" s="29" t="s">
        <v>91</v>
      </c>
      <c r="I9" s="30">
        <v>41806</v>
      </c>
    </row>
    <row r="10" spans="1:9" s="2" customFormat="1" ht="30" x14ac:dyDescent="0.25">
      <c r="A10" s="19">
        <v>8</v>
      </c>
      <c r="B10" s="31"/>
      <c r="C10" s="21" t="s">
        <v>45</v>
      </c>
      <c r="D10" s="22" t="s">
        <v>32</v>
      </c>
      <c r="E10" s="28">
        <f t="shared" ref="E10:E16" si="2">G10-F10</f>
        <v>5.056</v>
      </c>
      <c r="F10" s="28">
        <f t="shared" ref="F10:F16" si="3">G10*0.21</f>
        <v>1.3440000000000001</v>
      </c>
      <c r="G10" s="28">
        <v>6.4</v>
      </c>
      <c r="H10" s="29" t="s">
        <v>92</v>
      </c>
      <c r="I10" s="30">
        <v>41806</v>
      </c>
    </row>
    <row r="11" spans="1:9" s="2" customFormat="1" ht="45" x14ac:dyDescent="0.25">
      <c r="A11" s="19">
        <v>9</v>
      </c>
      <c r="B11" s="31"/>
      <c r="C11" s="21" t="s">
        <v>36</v>
      </c>
      <c r="D11" s="22" t="s">
        <v>32</v>
      </c>
      <c r="E11" s="28">
        <f t="shared" si="2"/>
        <v>0.17380000000000001</v>
      </c>
      <c r="F11" s="28">
        <f t="shared" si="3"/>
        <v>4.6199999999999998E-2</v>
      </c>
      <c r="G11" s="28">
        <v>0.22</v>
      </c>
      <c r="H11" s="29" t="s">
        <v>93</v>
      </c>
      <c r="I11" s="30">
        <v>41806</v>
      </c>
    </row>
    <row r="12" spans="1:9" s="2" customFormat="1" ht="45" x14ac:dyDescent="0.25">
      <c r="A12" s="19">
        <v>10</v>
      </c>
      <c r="B12" s="31"/>
      <c r="C12" s="21" t="s">
        <v>94</v>
      </c>
      <c r="D12" s="22" t="s">
        <v>32</v>
      </c>
      <c r="E12" s="28">
        <f t="shared" si="2"/>
        <v>1.58</v>
      </c>
      <c r="F12" s="28">
        <f t="shared" si="3"/>
        <v>0.42</v>
      </c>
      <c r="G12" s="28">
        <v>2</v>
      </c>
      <c r="H12" s="29" t="s">
        <v>95</v>
      </c>
      <c r="I12" s="30">
        <v>41806</v>
      </c>
    </row>
    <row r="13" spans="1:9" s="2" customFormat="1" ht="30" x14ac:dyDescent="0.25">
      <c r="A13" s="19">
        <v>11</v>
      </c>
      <c r="B13" s="20" t="s">
        <v>61</v>
      </c>
      <c r="C13" s="21" t="s">
        <v>40</v>
      </c>
      <c r="D13" s="22" t="s">
        <v>58</v>
      </c>
      <c r="E13" s="28">
        <f t="shared" si="2"/>
        <v>11.9527</v>
      </c>
      <c r="F13" s="28">
        <f t="shared" si="3"/>
        <v>3.1773000000000002</v>
      </c>
      <c r="G13" s="28">
        <v>15.13</v>
      </c>
      <c r="H13" s="29" t="s">
        <v>96</v>
      </c>
      <c r="I13" s="30">
        <v>41806</v>
      </c>
    </row>
    <row r="14" spans="1:9" s="2" customFormat="1" ht="150" x14ac:dyDescent="0.25">
      <c r="A14" s="19">
        <v>12</v>
      </c>
      <c r="B14" s="31"/>
      <c r="C14" s="21" t="s">
        <v>41</v>
      </c>
      <c r="D14" s="22" t="s">
        <v>44</v>
      </c>
      <c r="E14" s="28">
        <f t="shared" si="2"/>
        <v>11.2417</v>
      </c>
      <c r="F14" s="28">
        <f t="shared" si="3"/>
        <v>2.9883000000000002</v>
      </c>
      <c r="G14" s="28">
        <v>14.23</v>
      </c>
      <c r="H14" s="29" t="s">
        <v>164</v>
      </c>
      <c r="I14" s="30">
        <v>41806</v>
      </c>
    </row>
    <row r="15" spans="1:9" s="2" customFormat="1" ht="33" customHeight="1" x14ac:dyDescent="0.25">
      <c r="A15" s="19">
        <v>13</v>
      </c>
      <c r="B15" s="31"/>
      <c r="C15" s="21" t="s">
        <v>75</v>
      </c>
      <c r="D15" s="22" t="s">
        <v>77</v>
      </c>
      <c r="E15" s="28">
        <f t="shared" si="2"/>
        <v>3.3732999999999995</v>
      </c>
      <c r="F15" s="28">
        <f t="shared" si="3"/>
        <v>0.89669999999999983</v>
      </c>
      <c r="G15" s="28">
        <v>4.2699999999999996</v>
      </c>
      <c r="H15" s="29" t="s">
        <v>97</v>
      </c>
      <c r="I15" s="30">
        <v>41806</v>
      </c>
    </row>
    <row r="16" spans="1:9" s="2" customFormat="1" ht="45" x14ac:dyDescent="0.25">
      <c r="A16" s="19">
        <v>14</v>
      </c>
      <c r="B16" s="31"/>
      <c r="C16" s="21" t="s">
        <v>76</v>
      </c>
      <c r="D16" s="22" t="s">
        <v>77</v>
      </c>
      <c r="E16" s="28">
        <f t="shared" si="2"/>
        <v>10.6808</v>
      </c>
      <c r="F16" s="28">
        <f t="shared" si="3"/>
        <v>2.8391999999999999</v>
      </c>
      <c r="G16" s="28">
        <v>13.52</v>
      </c>
      <c r="H16" s="29" t="s">
        <v>98</v>
      </c>
      <c r="I16" s="30">
        <v>41806</v>
      </c>
    </row>
    <row r="17" spans="1:9" s="2" customFormat="1" ht="45" x14ac:dyDescent="0.25">
      <c r="A17" s="19">
        <v>15</v>
      </c>
      <c r="B17" s="20" t="s">
        <v>62</v>
      </c>
      <c r="C17" s="21" t="s">
        <v>34</v>
      </c>
      <c r="D17" s="22" t="s">
        <v>13</v>
      </c>
      <c r="E17" s="28"/>
      <c r="F17" s="28"/>
      <c r="G17" s="28">
        <v>8.3000000000000004E-2</v>
      </c>
      <c r="H17" s="29" t="s">
        <v>99</v>
      </c>
      <c r="I17" s="30">
        <v>41806</v>
      </c>
    </row>
    <row r="18" spans="1:9" s="2" customFormat="1" ht="45" x14ac:dyDescent="0.25">
      <c r="A18" s="19">
        <v>16</v>
      </c>
      <c r="B18" s="31"/>
      <c r="C18" s="21" t="s">
        <v>33</v>
      </c>
      <c r="D18" s="22" t="s">
        <v>13</v>
      </c>
      <c r="E18" s="28"/>
      <c r="F18" s="28"/>
      <c r="G18" s="28">
        <v>8.3000000000000004E-2</v>
      </c>
      <c r="H18" s="29" t="s">
        <v>99</v>
      </c>
      <c r="I18" s="30">
        <v>41806</v>
      </c>
    </row>
    <row r="19" spans="1:9" s="2" customFormat="1" ht="45" x14ac:dyDescent="0.25">
      <c r="A19" s="19">
        <v>17</v>
      </c>
      <c r="B19" s="31"/>
      <c r="C19" s="21" t="s">
        <v>59</v>
      </c>
      <c r="D19" s="22" t="s">
        <v>13</v>
      </c>
      <c r="E19" s="28"/>
      <c r="F19" s="28"/>
      <c r="G19" s="28">
        <f>G17+G18*5</f>
        <v>0.49800000000000005</v>
      </c>
      <c r="H19" s="29" t="s">
        <v>99</v>
      </c>
      <c r="I19" s="30">
        <v>41806</v>
      </c>
    </row>
    <row r="20" spans="1:9" s="2" customFormat="1" ht="45" x14ac:dyDescent="0.25">
      <c r="A20" s="19">
        <v>18</v>
      </c>
      <c r="B20" s="31"/>
      <c r="C20" s="21" t="s">
        <v>68</v>
      </c>
      <c r="D20" s="22" t="s">
        <v>13</v>
      </c>
      <c r="E20" s="28"/>
      <c r="F20" s="28"/>
      <c r="G20" s="23">
        <f>0.083*3</f>
        <v>0.249</v>
      </c>
      <c r="H20" s="29" t="s">
        <v>99</v>
      </c>
      <c r="I20" s="30">
        <v>41806</v>
      </c>
    </row>
    <row r="21" spans="1:9" s="2" customFormat="1" ht="45" x14ac:dyDescent="0.25">
      <c r="A21" s="19">
        <v>19</v>
      </c>
      <c r="B21" s="31"/>
      <c r="C21" s="21" t="s">
        <v>156</v>
      </c>
      <c r="D21" s="22" t="s">
        <v>13</v>
      </c>
      <c r="E21" s="28"/>
      <c r="F21" s="28"/>
      <c r="G21" s="28">
        <v>8.3000000000000004E-2</v>
      </c>
      <c r="H21" s="29" t="s">
        <v>99</v>
      </c>
      <c r="I21" s="30">
        <v>41806</v>
      </c>
    </row>
    <row r="22" spans="1:9" s="2" customFormat="1" ht="45" x14ac:dyDescent="0.25">
      <c r="A22" s="19">
        <v>20</v>
      </c>
      <c r="B22" s="31"/>
      <c r="C22" s="21" t="s">
        <v>158</v>
      </c>
      <c r="D22" s="22" t="s">
        <v>13</v>
      </c>
      <c r="E22" s="28"/>
      <c r="F22" s="28"/>
      <c r="G22" s="28">
        <f>G21*3</f>
        <v>0.249</v>
      </c>
      <c r="H22" s="29" t="s">
        <v>99</v>
      </c>
      <c r="I22" s="19"/>
    </row>
    <row r="23" spans="1:9" s="2" customFormat="1" ht="45" x14ac:dyDescent="0.25">
      <c r="A23" s="19">
        <v>21</v>
      </c>
      <c r="B23" s="31"/>
      <c r="C23" s="21" t="s">
        <v>35</v>
      </c>
      <c r="D23" s="22" t="s">
        <v>13</v>
      </c>
      <c r="E23" s="28"/>
      <c r="F23" s="28"/>
      <c r="G23" s="28">
        <v>8.3000000000000004E-2</v>
      </c>
      <c r="H23" s="29" t="s">
        <v>99</v>
      </c>
      <c r="I23" s="19"/>
    </row>
    <row r="24" spans="1:9" ht="45" x14ac:dyDescent="0.25">
      <c r="A24" s="19">
        <v>22</v>
      </c>
      <c r="B24" s="20" t="s">
        <v>66</v>
      </c>
      <c r="C24" s="21" t="s">
        <v>67</v>
      </c>
      <c r="D24" s="22" t="s">
        <v>25</v>
      </c>
      <c r="E24" s="23"/>
      <c r="F24" s="23"/>
      <c r="G24" s="33">
        <v>5</v>
      </c>
      <c r="H24" s="22" t="s">
        <v>161</v>
      </c>
      <c r="I24" s="22"/>
    </row>
    <row r="25" spans="1:9" ht="240" x14ac:dyDescent="0.25">
      <c r="A25" s="19">
        <v>23</v>
      </c>
      <c r="B25" s="20"/>
      <c r="C25" s="21" t="s">
        <v>79</v>
      </c>
      <c r="D25" s="22" t="s">
        <v>80</v>
      </c>
      <c r="E25" s="23"/>
      <c r="F25" s="23"/>
      <c r="G25" s="23">
        <v>18</v>
      </c>
      <c r="H25" s="21" t="s">
        <v>160</v>
      </c>
      <c r="I25" s="22"/>
    </row>
    <row r="28" spans="1:9" x14ac:dyDescent="0.25">
      <c r="A28" s="18"/>
      <c r="B28" s="18"/>
    </row>
    <row r="29" spans="1:9" x14ac:dyDescent="0.25">
      <c r="A29" s="18"/>
      <c r="B29" s="18"/>
      <c r="C29" s="18"/>
      <c r="H29" s="7"/>
    </row>
    <row r="31" spans="1:9" x14ac:dyDescent="0.25">
      <c r="B31" s="24"/>
    </row>
    <row r="32" spans="1:9" x14ac:dyDescent="0.25">
      <c r="B32" s="24"/>
    </row>
    <row r="33" spans="2:7" x14ac:dyDescent="0.25">
      <c r="B33" s="53"/>
      <c r="C33" s="53"/>
    </row>
    <row r="42" spans="2:7" x14ac:dyDescent="0.25">
      <c r="B42"/>
      <c r="E42"/>
      <c r="F42"/>
      <c r="G42"/>
    </row>
    <row r="47" spans="2:7" x14ac:dyDescent="0.25">
      <c r="B47"/>
      <c r="E47"/>
      <c r="F47"/>
      <c r="G47"/>
    </row>
    <row r="52" spans="2:7" x14ac:dyDescent="0.25">
      <c r="B52"/>
      <c r="E52"/>
      <c r="F52"/>
      <c r="G52"/>
    </row>
  </sheetData>
  <mergeCells count="2">
    <mergeCell ref="E1:I1"/>
    <mergeCell ref="B33:C33"/>
  </mergeCells>
  <hyperlinks>
    <hyperlink ref="H8" r:id="rId1"/>
    <hyperlink ref="H5" r:id="rId2"/>
    <hyperlink ref="H4" r:id="rId3"/>
    <hyperlink ref="H6" r:id="rId4"/>
    <hyperlink ref="H7" r:id="rId5"/>
    <hyperlink ref="H9" r:id="rId6"/>
    <hyperlink ref="H10" r:id="rId7"/>
    <hyperlink ref="H11" r:id="rId8"/>
    <hyperlink ref="H12" r:id="rId9"/>
    <hyperlink ref="H13" r:id="rId10"/>
    <hyperlink ref="H14" r:id="rId11" display="http://www2.lbds.lv/par/konferencu-telpu-noma"/>
    <hyperlink ref="H15" r:id="rId12"/>
    <hyperlink ref="H16" r:id="rId13"/>
    <hyperlink ref="H17" r:id="rId14"/>
    <hyperlink ref="H20" r:id="rId15"/>
    <hyperlink ref="H21" r:id="rId16"/>
    <hyperlink ref="H23" r:id="rId17"/>
    <hyperlink ref="H18" r:id="rId18"/>
    <hyperlink ref="H19" r:id="rId19"/>
    <hyperlink ref="H22" r:id="rId20"/>
  </hyperlinks>
  <pageMargins left="0.78740157480314965" right="0.78740157480314965" top="1.1811023622047243" bottom="0.78740157480314965" header="0" footer="0"/>
  <pageSetup paperSize="9" orientation="landscape" verticalDpi="300" r:id="rId21"/>
  <legacyDrawing r:id="rId2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2"/>
  <sheetViews>
    <sheetView workbookViewId="0">
      <pane ySplit="2" topLeftCell="A33" activePane="bottomLeft" state="frozen"/>
      <selection pane="bottomLeft" activeCell="I46" sqref="I46"/>
    </sheetView>
  </sheetViews>
  <sheetFormatPr defaultRowHeight="15" x14ac:dyDescent="0.25"/>
  <cols>
    <col min="1" max="1" width="3.7109375" customWidth="1"/>
    <col min="2" max="2" width="9.140625" style="3"/>
    <col min="3" max="3" width="18.5703125" style="4" customWidth="1"/>
    <col min="4" max="4" width="20.42578125" customWidth="1"/>
    <col min="5" max="5" width="11.28515625" customWidth="1"/>
    <col min="6" max="6" width="9.7109375" style="5" customWidth="1"/>
    <col min="7" max="7" width="8" style="5" customWidth="1"/>
    <col min="8" max="8" width="8.140625" style="5" customWidth="1"/>
    <col min="9" max="9" width="6.5703125" style="5" customWidth="1"/>
    <col min="10" max="10" width="8.42578125" style="5" customWidth="1"/>
    <col min="11" max="11" width="9.5703125" style="5" customWidth="1"/>
    <col min="12" max="12" width="14.28515625" style="5" customWidth="1"/>
  </cols>
  <sheetData>
    <row r="1" spans="1:12" ht="15.75" x14ac:dyDescent="0.25">
      <c r="L1" s="8">
        <f>L62</f>
        <v>205.08659599999999</v>
      </c>
    </row>
    <row r="2" spans="1:12" s="1" customFormat="1" ht="45" x14ac:dyDescent="0.25">
      <c r="A2" s="25" t="s">
        <v>0</v>
      </c>
      <c r="B2" s="26" t="s">
        <v>138</v>
      </c>
      <c r="C2" s="25" t="s">
        <v>1</v>
      </c>
      <c r="D2" s="25" t="s">
        <v>5</v>
      </c>
      <c r="E2" s="25" t="s">
        <v>2</v>
      </c>
      <c r="F2" s="27" t="s">
        <v>133</v>
      </c>
      <c r="G2" s="27" t="s">
        <v>141</v>
      </c>
      <c r="H2" s="27" t="s">
        <v>135</v>
      </c>
      <c r="I2" s="27" t="s">
        <v>3</v>
      </c>
      <c r="J2" s="27" t="s">
        <v>142</v>
      </c>
      <c r="K2" s="27" t="s">
        <v>134</v>
      </c>
      <c r="L2" s="27" t="s">
        <v>143</v>
      </c>
    </row>
    <row r="3" spans="1:12" s="2" customFormat="1" ht="30" x14ac:dyDescent="0.25">
      <c r="A3" s="19">
        <v>1</v>
      </c>
      <c r="B3" s="31">
        <v>16</v>
      </c>
      <c r="C3" s="21" t="s">
        <v>139</v>
      </c>
      <c r="D3" s="19"/>
      <c r="E3" s="19" t="s">
        <v>32</v>
      </c>
      <c r="F3" s="28"/>
      <c r="G3" s="28"/>
      <c r="H3" s="28">
        <f>Dati!G3</f>
        <v>39.130000000000003</v>
      </c>
      <c r="I3" s="28">
        <v>0.02</v>
      </c>
      <c r="J3" s="28"/>
      <c r="K3" s="28"/>
      <c r="L3" s="28">
        <f t="shared" ref="L3:L34" si="0">H3*I3</f>
        <v>0.78260000000000007</v>
      </c>
    </row>
    <row r="4" spans="1:12" s="2" customFormat="1" ht="45" x14ac:dyDescent="0.25">
      <c r="A4" s="19">
        <v>2</v>
      </c>
      <c r="B4" s="31">
        <v>17</v>
      </c>
      <c r="C4" s="32" t="s">
        <v>10</v>
      </c>
      <c r="D4" s="19" t="s">
        <v>6</v>
      </c>
      <c r="E4" s="22" t="s">
        <v>13</v>
      </c>
      <c r="F4" s="28"/>
      <c r="G4" s="28"/>
      <c r="H4" s="28">
        <f>Dati!G23</f>
        <v>8.3000000000000004E-2</v>
      </c>
      <c r="I4" s="28">
        <v>30</v>
      </c>
      <c r="J4" s="28"/>
      <c r="K4" s="28"/>
      <c r="L4" s="28">
        <f t="shared" si="0"/>
        <v>2.4900000000000002</v>
      </c>
    </row>
    <row r="5" spans="1:12" s="2" customFormat="1" x14ac:dyDescent="0.25">
      <c r="A5" s="19"/>
      <c r="B5" s="31"/>
      <c r="C5" s="21" t="s">
        <v>40</v>
      </c>
      <c r="D5" s="19"/>
      <c r="E5" s="22" t="s">
        <v>58</v>
      </c>
      <c r="F5" s="28">
        <f t="shared" ref="F5:F7" si="1">H5-G5</f>
        <v>11.9527</v>
      </c>
      <c r="G5" s="28">
        <f t="shared" ref="G5:G7" si="2">H5*0.21</f>
        <v>3.1773000000000002</v>
      </c>
      <c r="H5" s="28">
        <f>Dati!G13</f>
        <v>15.13</v>
      </c>
      <c r="I5" s="28">
        <f>2/Dati!G24</f>
        <v>0.4</v>
      </c>
      <c r="J5" s="28">
        <f t="shared" ref="J5:J7" si="3">L5-K5</f>
        <v>4.7810800000000002</v>
      </c>
      <c r="K5" s="28">
        <f t="shared" ref="K5:K7" si="4">L5*0.21</f>
        <v>1.27092</v>
      </c>
      <c r="L5" s="28">
        <f t="shared" si="0"/>
        <v>6.0520000000000005</v>
      </c>
    </row>
    <row r="6" spans="1:12" s="2" customFormat="1" ht="30" x14ac:dyDescent="0.25">
      <c r="A6" s="19"/>
      <c r="B6" s="31"/>
      <c r="C6" s="21" t="s">
        <v>73</v>
      </c>
      <c r="D6" s="19"/>
      <c r="E6" s="22" t="s">
        <v>74</v>
      </c>
      <c r="F6" s="28">
        <f t="shared" si="1"/>
        <v>3.3732999999999995</v>
      </c>
      <c r="G6" s="28">
        <f t="shared" si="2"/>
        <v>0.89669999999999983</v>
      </c>
      <c r="H6" s="28">
        <f>Dati!G15</f>
        <v>4.2699999999999996</v>
      </c>
      <c r="I6" s="28">
        <v>0.04</v>
      </c>
      <c r="J6" s="28">
        <f t="shared" si="3"/>
        <v>0.134932</v>
      </c>
      <c r="K6" s="28">
        <f t="shared" si="4"/>
        <v>3.5867999999999997E-2</v>
      </c>
      <c r="L6" s="28">
        <f t="shared" si="0"/>
        <v>0.17079999999999998</v>
      </c>
    </row>
    <row r="7" spans="1:12" s="2" customFormat="1" ht="30" x14ac:dyDescent="0.25">
      <c r="A7" s="19"/>
      <c r="B7" s="31"/>
      <c r="C7" s="21" t="s">
        <v>72</v>
      </c>
      <c r="D7" s="19"/>
      <c r="E7" s="22" t="s">
        <v>74</v>
      </c>
      <c r="F7" s="28">
        <f t="shared" si="1"/>
        <v>10.6808</v>
      </c>
      <c r="G7" s="28">
        <f t="shared" si="2"/>
        <v>2.8391999999999999</v>
      </c>
      <c r="H7" s="28">
        <f>Dati!G16</f>
        <v>13.52</v>
      </c>
      <c r="I7" s="28">
        <v>0.04</v>
      </c>
      <c r="J7" s="28">
        <f t="shared" si="3"/>
        <v>0.42723199999999995</v>
      </c>
      <c r="K7" s="28">
        <f t="shared" si="4"/>
        <v>0.11356799999999999</v>
      </c>
      <c r="L7" s="28">
        <f t="shared" si="0"/>
        <v>0.54079999999999995</v>
      </c>
    </row>
    <row r="8" spans="1:12" s="2" customFormat="1" ht="30" x14ac:dyDescent="0.25">
      <c r="A8" s="19">
        <v>3</v>
      </c>
      <c r="B8" s="31"/>
      <c r="C8" s="21" t="s">
        <v>11</v>
      </c>
      <c r="D8" s="19"/>
      <c r="E8" s="22" t="s">
        <v>12</v>
      </c>
      <c r="F8" s="28">
        <f>H8-G8</f>
        <v>0.17380000000000001</v>
      </c>
      <c r="G8" s="28">
        <f>H8*0.21</f>
        <v>4.6199999999999998E-2</v>
      </c>
      <c r="H8" s="28">
        <f>Dati!G11</f>
        <v>0.22</v>
      </c>
      <c r="I8" s="28">
        <v>1</v>
      </c>
      <c r="J8" s="28">
        <f>L8-K8</f>
        <v>0.17380000000000001</v>
      </c>
      <c r="K8" s="28">
        <f>L8*0.21</f>
        <v>4.6199999999999998E-2</v>
      </c>
      <c r="L8" s="28">
        <f t="shared" si="0"/>
        <v>0.22</v>
      </c>
    </row>
    <row r="9" spans="1:12" s="2" customFormat="1" x14ac:dyDescent="0.25">
      <c r="A9" s="19">
        <v>4</v>
      </c>
      <c r="B9" s="31"/>
      <c r="C9" s="21" t="s">
        <v>82</v>
      </c>
      <c r="D9" s="19"/>
      <c r="E9" s="22" t="s">
        <v>32</v>
      </c>
      <c r="F9" s="28">
        <f>H9-G9</f>
        <v>1.58</v>
      </c>
      <c r="G9" s="28">
        <f>H9*0.21</f>
        <v>0.42</v>
      </c>
      <c r="H9" s="28">
        <f>Dati!G12</f>
        <v>2</v>
      </c>
      <c r="I9" s="28">
        <v>0.1</v>
      </c>
      <c r="J9" s="28">
        <f>L9-K9</f>
        <v>0.158</v>
      </c>
      <c r="K9" s="28">
        <f>L9*0.21</f>
        <v>4.2000000000000003E-2</v>
      </c>
      <c r="L9" s="28">
        <f t="shared" si="0"/>
        <v>0.2</v>
      </c>
    </row>
    <row r="10" spans="1:12" ht="45" x14ac:dyDescent="0.25">
      <c r="A10" s="19">
        <v>5</v>
      </c>
      <c r="B10" s="20">
        <v>19</v>
      </c>
      <c r="C10" s="21" t="s">
        <v>46</v>
      </c>
      <c r="D10" s="22" t="s">
        <v>157</v>
      </c>
      <c r="E10" s="22" t="s">
        <v>13</v>
      </c>
      <c r="F10" s="23"/>
      <c r="G10" s="23"/>
      <c r="H10" s="23">
        <f>Dati!G22</f>
        <v>0.249</v>
      </c>
      <c r="I10" s="23">
        <v>10</v>
      </c>
      <c r="J10" s="23"/>
      <c r="K10" s="23"/>
      <c r="L10" s="28">
        <f t="shared" si="0"/>
        <v>2.4900000000000002</v>
      </c>
    </row>
    <row r="11" spans="1:12" ht="30" x14ac:dyDescent="0.25">
      <c r="A11" s="19">
        <v>6</v>
      </c>
      <c r="B11" s="20">
        <v>19</v>
      </c>
      <c r="C11" s="21" t="s">
        <v>47</v>
      </c>
      <c r="D11" s="22" t="s">
        <v>6</v>
      </c>
      <c r="E11" s="22" t="s">
        <v>13</v>
      </c>
      <c r="F11" s="23"/>
      <c r="G11" s="23"/>
      <c r="H11" s="23">
        <f>Dati!G23</f>
        <v>8.3000000000000004E-2</v>
      </c>
      <c r="I11" s="23">
        <v>3</v>
      </c>
      <c r="J11" s="23"/>
      <c r="K11" s="23"/>
      <c r="L11" s="28">
        <f t="shared" si="0"/>
        <v>0.249</v>
      </c>
    </row>
    <row r="12" spans="1:12" ht="30" x14ac:dyDescent="0.25">
      <c r="A12" s="19">
        <v>7</v>
      </c>
      <c r="B12" s="20">
        <v>19</v>
      </c>
      <c r="C12" s="21" t="s">
        <v>48</v>
      </c>
      <c r="D12" s="22" t="s">
        <v>6</v>
      </c>
      <c r="E12" s="22" t="s">
        <v>13</v>
      </c>
      <c r="F12" s="23"/>
      <c r="G12" s="23"/>
      <c r="H12" s="23">
        <f>Dati!G23</f>
        <v>8.3000000000000004E-2</v>
      </c>
      <c r="I12" s="23">
        <v>1</v>
      </c>
      <c r="J12" s="23"/>
      <c r="K12" s="23"/>
      <c r="L12" s="28">
        <f t="shared" si="0"/>
        <v>8.3000000000000004E-2</v>
      </c>
    </row>
    <row r="13" spans="1:12" ht="30" x14ac:dyDescent="0.25">
      <c r="A13" s="19">
        <v>8</v>
      </c>
      <c r="B13" s="20">
        <v>19</v>
      </c>
      <c r="C13" s="21" t="s">
        <v>49</v>
      </c>
      <c r="D13" s="22" t="s">
        <v>156</v>
      </c>
      <c r="E13" s="22" t="s">
        <v>13</v>
      </c>
      <c r="F13" s="23"/>
      <c r="G13" s="23"/>
      <c r="H13" s="23">
        <f>Dati!G21</f>
        <v>8.3000000000000004E-2</v>
      </c>
      <c r="I13" s="23">
        <v>1</v>
      </c>
      <c r="J13" s="23"/>
      <c r="K13" s="23"/>
      <c r="L13" s="28">
        <f t="shared" si="0"/>
        <v>8.3000000000000004E-2</v>
      </c>
    </row>
    <row r="14" spans="1:12" ht="45" x14ac:dyDescent="0.25">
      <c r="A14" s="19">
        <v>9</v>
      </c>
      <c r="B14" s="20">
        <v>19</v>
      </c>
      <c r="C14" s="21" t="s">
        <v>65</v>
      </c>
      <c r="D14" s="22" t="s">
        <v>6</v>
      </c>
      <c r="E14" s="22" t="s">
        <v>13</v>
      </c>
      <c r="F14" s="23"/>
      <c r="G14" s="23"/>
      <c r="H14" s="23">
        <f>Dati!G23</f>
        <v>8.3000000000000004E-2</v>
      </c>
      <c r="I14" s="23">
        <v>3</v>
      </c>
      <c r="J14" s="23"/>
      <c r="K14" s="23"/>
      <c r="L14" s="28">
        <f t="shared" si="0"/>
        <v>0.249</v>
      </c>
    </row>
    <row r="15" spans="1:12" x14ac:dyDescent="0.25">
      <c r="A15" s="19">
        <v>10</v>
      </c>
      <c r="B15" s="20">
        <v>19</v>
      </c>
      <c r="C15" s="21" t="s">
        <v>14</v>
      </c>
      <c r="D15" s="22" t="s">
        <v>6</v>
      </c>
      <c r="E15" s="22" t="s">
        <v>32</v>
      </c>
      <c r="F15" s="28">
        <f>H15-G15</f>
        <v>3.1600000000000003E-2</v>
      </c>
      <c r="G15" s="28">
        <f>H15*0.21</f>
        <v>8.3999999999999995E-3</v>
      </c>
      <c r="H15" s="23">
        <f>Dati!G4</f>
        <v>0.04</v>
      </c>
      <c r="I15" s="23">
        <v>1</v>
      </c>
      <c r="J15" s="28">
        <f>L15-K15</f>
        <v>3.1600000000000003E-2</v>
      </c>
      <c r="K15" s="28">
        <f>L15*0.21</f>
        <v>8.3999999999999995E-3</v>
      </c>
      <c r="L15" s="28">
        <f t="shared" si="0"/>
        <v>0.04</v>
      </c>
    </row>
    <row r="16" spans="1:12" x14ac:dyDescent="0.25">
      <c r="A16" s="19">
        <v>11</v>
      </c>
      <c r="B16" s="20">
        <v>19</v>
      </c>
      <c r="C16" s="21" t="s">
        <v>15</v>
      </c>
      <c r="D16" s="22" t="s">
        <v>6</v>
      </c>
      <c r="E16" s="22" t="s">
        <v>32</v>
      </c>
      <c r="F16" s="28"/>
      <c r="G16" s="28"/>
      <c r="H16" s="23">
        <f>Dati!G5</f>
        <v>0.47</v>
      </c>
      <c r="I16" s="23">
        <v>1</v>
      </c>
      <c r="J16" s="28"/>
      <c r="K16" s="28"/>
      <c r="L16" s="28">
        <f t="shared" si="0"/>
        <v>0.47</v>
      </c>
    </row>
    <row r="17" spans="1:12" ht="30" x14ac:dyDescent="0.25">
      <c r="A17" s="19">
        <v>12</v>
      </c>
      <c r="B17" s="20">
        <v>22</v>
      </c>
      <c r="C17" s="21" t="s">
        <v>50</v>
      </c>
      <c r="D17" s="22" t="s">
        <v>157</v>
      </c>
      <c r="E17" s="22" t="s">
        <v>32</v>
      </c>
      <c r="F17" s="23"/>
      <c r="G17" s="23"/>
      <c r="H17" s="23">
        <f>Dati!G22</f>
        <v>0.249</v>
      </c>
      <c r="I17" s="23">
        <v>3</v>
      </c>
      <c r="J17" s="23"/>
      <c r="K17" s="23"/>
      <c r="L17" s="28">
        <f t="shared" si="0"/>
        <v>0.747</v>
      </c>
    </row>
    <row r="18" spans="1:12" x14ac:dyDescent="0.25">
      <c r="A18" s="19">
        <v>13</v>
      </c>
      <c r="B18" s="20">
        <v>22</v>
      </c>
      <c r="C18" s="21" t="s">
        <v>41</v>
      </c>
      <c r="D18" s="22"/>
      <c r="E18" s="22" t="s">
        <v>44</v>
      </c>
      <c r="F18" s="28">
        <f>H18-G18</f>
        <v>11.2417</v>
      </c>
      <c r="G18" s="28">
        <f>H18*0.21</f>
        <v>2.9883000000000002</v>
      </c>
      <c r="H18" s="23">
        <f>Dati!G14</f>
        <v>14.23</v>
      </c>
      <c r="I18" s="23">
        <v>3.5</v>
      </c>
      <c r="J18" s="28">
        <f>L18-K18</f>
        <v>39.345950000000002</v>
      </c>
      <c r="K18" s="28">
        <f>L18*0.21</f>
        <v>10.45905</v>
      </c>
      <c r="L18" s="28">
        <f t="shared" si="0"/>
        <v>49.805</v>
      </c>
    </row>
    <row r="19" spans="1:12" ht="60" x14ac:dyDescent="0.25">
      <c r="A19" s="19">
        <v>14</v>
      </c>
      <c r="B19" s="20">
        <v>22</v>
      </c>
      <c r="C19" s="21" t="s">
        <v>140</v>
      </c>
      <c r="D19" s="22" t="s">
        <v>6</v>
      </c>
      <c r="E19" s="22" t="s">
        <v>13</v>
      </c>
      <c r="F19" s="23"/>
      <c r="G19" s="23"/>
      <c r="H19" s="23">
        <f>Dati!G23</f>
        <v>8.3000000000000004E-2</v>
      </c>
      <c r="I19" s="23">
        <v>3</v>
      </c>
      <c r="J19" s="23"/>
      <c r="K19" s="23"/>
      <c r="L19" s="28">
        <f t="shared" si="0"/>
        <v>0.249</v>
      </c>
    </row>
    <row r="20" spans="1:12" ht="30" x14ac:dyDescent="0.25">
      <c r="A20" s="19">
        <v>15</v>
      </c>
      <c r="B20" s="20">
        <v>22</v>
      </c>
      <c r="C20" s="21" t="s">
        <v>48</v>
      </c>
      <c r="D20" s="22" t="s">
        <v>6</v>
      </c>
      <c r="E20" s="22" t="s">
        <v>13</v>
      </c>
      <c r="F20" s="23"/>
      <c r="G20" s="23"/>
      <c r="H20" s="23">
        <f>Dati!G23</f>
        <v>8.3000000000000004E-2</v>
      </c>
      <c r="I20" s="23">
        <v>1</v>
      </c>
      <c r="J20" s="23"/>
      <c r="K20" s="23"/>
      <c r="L20" s="28">
        <f t="shared" si="0"/>
        <v>8.3000000000000004E-2</v>
      </c>
    </row>
    <row r="21" spans="1:12" ht="30" x14ac:dyDescent="0.25">
      <c r="A21" s="19">
        <v>16</v>
      </c>
      <c r="B21" s="20">
        <v>22</v>
      </c>
      <c r="C21" s="21" t="s">
        <v>49</v>
      </c>
      <c r="D21" s="22" t="s">
        <v>156</v>
      </c>
      <c r="E21" s="22" t="s">
        <v>13</v>
      </c>
      <c r="F21" s="23"/>
      <c r="G21" s="23"/>
      <c r="H21" s="23">
        <f>Dati!G21</f>
        <v>8.3000000000000004E-2</v>
      </c>
      <c r="I21" s="23">
        <v>1</v>
      </c>
      <c r="J21" s="23"/>
      <c r="K21" s="23"/>
      <c r="L21" s="28">
        <f t="shared" si="0"/>
        <v>8.3000000000000004E-2</v>
      </c>
    </row>
    <row r="22" spans="1:12" ht="30" x14ac:dyDescent="0.25">
      <c r="A22" s="19">
        <v>17</v>
      </c>
      <c r="B22" s="20">
        <v>22</v>
      </c>
      <c r="C22" s="21" t="s">
        <v>51</v>
      </c>
      <c r="D22" s="22" t="s">
        <v>6</v>
      </c>
      <c r="E22" s="22" t="s">
        <v>13</v>
      </c>
      <c r="F22" s="23"/>
      <c r="G22" s="23"/>
      <c r="H22" s="23">
        <f>Dati!G23</f>
        <v>8.3000000000000004E-2</v>
      </c>
      <c r="I22" s="23">
        <v>3</v>
      </c>
      <c r="J22" s="23"/>
      <c r="K22" s="23"/>
      <c r="L22" s="28">
        <f t="shared" si="0"/>
        <v>0.249</v>
      </c>
    </row>
    <row r="23" spans="1:12" x14ac:dyDescent="0.25">
      <c r="A23" s="19">
        <v>18</v>
      </c>
      <c r="B23" s="20">
        <v>22</v>
      </c>
      <c r="C23" s="21" t="s">
        <v>14</v>
      </c>
      <c r="D23" s="22" t="s">
        <v>6</v>
      </c>
      <c r="E23" s="22" t="s">
        <v>13</v>
      </c>
      <c r="F23" s="28">
        <f t="shared" ref="F23" si="5">H23-G23</f>
        <v>3.1600000000000003E-2</v>
      </c>
      <c r="G23" s="28">
        <f t="shared" ref="G23" si="6">H23*0.21</f>
        <v>8.3999999999999995E-3</v>
      </c>
      <c r="H23" s="23">
        <f>Dati!G4</f>
        <v>0.04</v>
      </c>
      <c r="I23" s="23">
        <v>1</v>
      </c>
      <c r="J23" s="28">
        <f>L23-K23</f>
        <v>3.1600000000000003E-2</v>
      </c>
      <c r="K23" s="28">
        <f t="shared" ref="K23" si="7">L23*0.21</f>
        <v>8.3999999999999995E-3</v>
      </c>
      <c r="L23" s="28">
        <f t="shared" si="0"/>
        <v>0.04</v>
      </c>
    </row>
    <row r="24" spans="1:12" x14ac:dyDescent="0.25">
      <c r="A24" s="19">
        <v>19</v>
      </c>
      <c r="B24" s="20">
        <v>22</v>
      </c>
      <c r="C24" s="21" t="s">
        <v>15</v>
      </c>
      <c r="D24" s="22" t="s">
        <v>6</v>
      </c>
      <c r="E24" s="22" t="s">
        <v>13</v>
      </c>
      <c r="F24" s="28"/>
      <c r="G24" s="28"/>
      <c r="H24" s="23">
        <f>Dati!G5</f>
        <v>0.47</v>
      </c>
      <c r="I24" s="23">
        <v>1</v>
      </c>
      <c r="J24" s="28"/>
      <c r="K24" s="28"/>
      <c r="L24" s="28">
        <f t="shared" si="0"/>
        <v>0.47</v>
      </c>
    </row>
    <row r="25" spans="1:12" ht="60" x14ac:dyDescent="0.25">
      <c r="A25" s="19">
        <v>20</v>
      </c>
      <c r="B25" s="20">
        <v>23</v>
      </c>
      <c r="C25" s="21" t="s">
        <v>52</v>
      </c>
      <c r="D25" s="22" t="s">
        <v>6</v>
      </c>
      <c r="E25" s="22" t="s">
        <v>13</v>
      </c>
      <c r="F25" s="23"/>
      <c r="G25" s="23"/>
      <c r="H25" s="23">
        <f>Dati!G23</f>
        <v>8.3000000000000004E-2</v>
      </c>
      <c r="I25" s="23">
        <v>3</v>
      </c>
      <c r="J25" s="23"/>
      <c r="K25" s="23"/>
      <c r="L25" s="28">
        <f t="shared" si="0"/>
        <v>0.249</v>
      </c>
    </row>
    <row r="26" spans="1:12" ht="60" x14ac:dyDescent="0.25">
      <c r="A26" s="19">
        <v>21</v>
      </c>
      <c r="B26" s="20">
        <v>24</v>
      </c>
      <c r="C26" s="21" t="s">
        <v>53</v>
      </c>
      <c r="D26" s="22" t="s">
        <v>16</v>
      </c>
      <c r="E26" s="22" t="s">
        <v>13</v>
      </c>
      <c r="F26" s="23"/>
      <c r="G26" s="23"/>
      <c r="H26" s="23">
        <f>Dati!G17</f>
        <v>8.3000000000000004E-2</v>
      </c>
      <c r="I26" s="23">
        <v>1</v>
      </c>
      <c r="J26" s="23"/>
      <c r="K26" s="23"/>
      <c r="L26" s="28">
        <f t="shared" si="0"/>
        <v>8.3000000000000004E-2</v>
      </c>
    </row>
    <row r="27" spans="1:12" ht="45" x14ac:dyDescent="0.25">
      <c r="A27" s="19">
        <v>22</v>
      </c>
      <c r="B27" s="20">
        <v>26</v>
      </c>
      <c r="C27" s="21" t="s">
        <v>54</v>
      </c>
      <c r="D27" s="22" t="s">
        <v>157</v>
      </c>
      <c r="E27" s="22" t="s">
        <v>13</v>
      </c>
      <c r="F27" s="23"/>
      <c r="G27" s="23"/>
      <c r="H27" s="23"/>
      <c r="I27" s="23"/>
      <c r="J27" s="23"/>
      <c r="K27" s="23"/>
      <c r="L27" s="28">
        <f t="shared" si="0"/>
        <v>0</v>
      </c>
    </row>
    <row r="28" spans="1:12" ht="30" x14ac:dyDescent="0.25">
      <c r="A28" s="19">
        <v>23</v>
      </c>
      <c r="B28" s="20">
        <v>13</v>
      </c>
      <c r="C28" s="21" t="s">
        <v>4</v>
      </c>
      <c r="D28" s="22" t="s">
        <v>6</v>
      </c>
      <c r="E28" s="22" t="s">
        <v>13</v>
      </c>
      <c r="F28" s="23"/>
      <c r="G28" s="23"/>
      <c r="H28" s="23">
        <f>Dati!G23</f>
        <v>8.3000000000000004E-2</v>
      </c>
      <c r="I28" s="23">
        <f>480/Dati!G24</f>
        <v>96</v>
      </c>
      <c r="J28" s="23"/>
      <c r="K28" s="23"/>
      <c r="L28" s="28">
        <f t="shared" si="0"/>
        <v>7.968</v>
      </c>
    </row>
    <row r="29" spans="1:12" x14ac:dyDescent="0.25">
      <c r="A29" s="19"/>
      <c r="B29" s="20"/>
      <c r="C29" s="21" t="s">
        <v>38</v>
      </c>
      <c r="D29" s="22"/>
      <c r="E29" s="22" t="s">
        <v>32</v>
      </c>
      <c r="F29" s="28">
        <f t="shared" ref="F29:F31" si="8">H29-G29</f>
        <v>0.39500000000000002</v>
      </c>
      <c r="G29" s="28">
        <f t="shared" ref="G29:G31" si="9">H29*0.21</f>
        <v>0.105</v>
      </c>
      <c r="H29" s="23">
        <f>Dati!G6</f>
        <v>0.5</v>
      </c>
      <c r="I29" s="23">
        <v>3</v>
      </c>
      <c r="J29" s="28">
        <f t="shared" ref="J29:J31" si="10">L29-K29</f>
        <v>1.1850000000000001</v>
      </c>
      <c r="K29" s="28">
        <f t="shared" ref="K29:K31" si="11">L29*0.21</f>
        <v>0.315</v>
      </c>
      <c r="L29" s="28">
        <f t="shared" si="0"/>
        <v>1.5</v>
      </c>
    </row>
    <row r="30" spans="1:12" x14ac:dyDescent="0.25">
      <c r="A30" s="19"/>
      <c r="B30" s="20"/>
      <c r="C30" s="21" t="s">
        <v>39</v>
      </c>
      <c r="D30" s="22"/>
      <c r="E30" s="22" t="s">
        <v>32</v>
      </c>
      <c r="F30" s="28">
        <f t="shared" si="8"/>
        <v>3.95E-2</v>
      </c>
      <c r="G30" s="28">
        <f t="shared" si="9"/>
        <v>1.0500000000000001E-2</v>
      </c>
      <c r="H30" s="23">
        <f>Dati!G7</f>
        <v>0.05</v>
      </c>
      <c r="I30" s="23">
        <v>3</v>
      </c>
      <c r="J30" s="28">
        <f t="shared" si="10"/>
        <v>0.11850000000000002</v>
      </c>
      <c r="K30" s="28">
        <f t="shared" si="11"/>
        <v>3.15E-2</v>
      </c>
      <c r="L30" s="28">
        <f t="shared" si="0"/>
        <v>0.15000000000000002</v>
      </c>
    </row>
    <row r="31" spans="1:12" x14ac:dyDescent="0.25">
      <c r="A31" s="19"/>
      <c r="B31" s="20"/>
      <c r="C31" s="21" t="s">
        <v>37</v>
      </c>
      <c r="D31" s="22"/>
      <c r="E31" s="22" t="s">
        <v>70</v>
      </c>
      <c r="F31" s="28">
        <f t="shared" si="8"/>
        <v>7.9000000000000008E-3</v>
      </c>
      <c r="G31" s="28">
        <f t="shared" si="9"/>
        <v>2.0999999999999999E-3</v>
      </c>
      <c r="H31" s="23">
        <f>Dati!G8</f>
        <v>0.01</v>
      </c>
      <c r="I31" s="23">
        <v>5</v>
      </c>
      <c r="J31" s="28">
        <f t="shared" si="10"/>
        <v>3.95E-2</v>
      </c>
      <c r="K31" s="28">
        <f t="shared" si="11"/>
        <v>1.0500000000000001E-2</v>
      </c>
      <c r="L31" s="28">
        <f t="shared" si="0"/>
        <v>0.05</v>
      </c>
    </row>
    <row r="32" spans="1:12" ht="30" x14ac:dyDescent="0.25">
      <c r="A32" s="19">
        <v>24</v>
      </c>
      <c r="B32" s="20">
        <v>33</v>
      </c>
      <c r="C32" s="21" t="s">
        <v>55</v>
      </c>
      <c r="D32" s="22" t="s">
        <v>18</v>
      </c>
      <c r="E32" s="22" t="s">
        <v>13</v>
      </c>
      <c r="F32" s="23"/>
      <c r="G32" s="23"/>
      <c r="H32" s="23">
        <f>Dati!G19</f>
        <v>0.49800000000000005</v>
      </c>
      <c r="I32" s="23">
        <v>10</v>
      </c>
      <c r="J32" s="23"/>
      <c r="K32" s="23"/>
      <c r="L32" s="28">
        <f t="shared" si="0"/>
        <v>4.9800000000000004</v>
      </c>
    </row>
    <row r="33" spans="1:12" ht="30" x14ac:dyDescent="0.25">
      <c r="A33" s="19">
        <v>25</v>
      </c>
      <c r="B33" s="20">
        <v>33</v>
      </c>
      <c r="C33" s="21" t="s">
        <v>19</v>
      </c>
      <c r="D33" s="22" t="s">
        <v>16</v>
      </c>
      <c r="E33" s="22" t="s">
        <v>13</v>
      </c>
      <c r="F33" s="23"/>
      <c r="G33" s="23"/>
      <c r="H33" s="23">
        <f>Dati!G17</f>
        <v>8.3000000000000004E-2</v>
      </c>
      <c r="I33" s="23">
        <v>1</v>
      </c>
      <c r="J33" s="23"/>
      <c r="K33" s="23"/>
      <c r="L33" s="28">
        <f t="shared" si="0"/>
        <v>8.3000000000000004E-2</v>
      </c>
    </row>
    <row r="34" spans="1:12" ht="30" x14ac:dyDescent="0.25">
      <c r="A34" s="19">
        <v>26</v>
      </c>
      <c r="B34" s="20">
        <v>33</v>
      </c>
      <c r="C34" s="21" t="s">
        <v>56</v>
      </c>
      <c r="D34" s="22" t="s">
        <v>6</v>
      </c>
      <c r="E34" s="22" t="s">
        <v>13</v>
      </c>
      <c r="F34" s="23"/>
      <c r="G34" s="23"/>
      <c r="H34" s="23"/>
      <c r="I34" s="23"/>
      <c r="J34" s="23"/>
      <c r="K34" s="23"/>
      <c r="L34" s="28">
        <f t="shared" si="0"/>
        <v>0</v>
      </c>
    </row>
    <row r="35" spans="1:12" ht="45" x14ac:dyDescent="0.25">
      <c r="A35" s="19">
        <v>27</v>
      </c>
      <c r="B35" s="20">
        <v>34</v>
      </c>
      <c r="C35" s="21" t="s">
        <v>7</v>
      </c>
      <c r="D35" s="22" t="s">
        <v>18</v>
      </c>
      <c r="E35" s="22" t="s">
        <v>13</v>
      </c>
      <c r="F35" s="23"/>
      <c r="G35" s="23"/>
      <c r="H35" s="23">
        <f>Dati!G19</f>
        <v>0.49800000000000005</v>
      </c>
      <c r="I35" s="34">
        <f>60/Dati!G24</f>
        <v>12</v>
      </c>
      <c r="J35" s="23"/>
      <c r="K35" s="23"/>
      <c r="L35" s="28">
        <f t="shared" ref="L35:L59" si="12">H35*I35</f>
        <v>5.9760000000000009</v>
      </c>
    </row>
    <row r="36" spans="1:12" x14ac:dyDescent="0.25">
      <c r="A36" s="19">
        <v>28</v>
      </c>
      <c r="B36" s="20">
        <v>35</v>
      </c>
      <c r="C36" s="21" t="s">
        <v>20</v>
      </c>
      <c r="D36" s="22" t="s">
        <v>18</v>
      </c>
      <c r="E36" s="22" t="s">
        <v>13</v>
      </c>
      <c r="F36" s="23"/>
      <c r="G36" s="23"/>
      <c r="H36" s="23">
        <f>Dati!G19</f>
        <v>0.49800000000000005</v>
      </c>
      <c r="I36" s="34">
        <v>3</v>
      </c>
      <c r="J36" s="23"/>
      <c r="K36" s="23"/>
      <c r="L36" s="28">
        <f t="shared" si="12"/>
        <v>1.4940000000000002</v>
      </c>
    </row>
    <row r="37" spans="1:12" ht="30" x14ac:dyDescent="0.25">
      <c r="A37" s="19">
        <v>29</v>
      </c>
      <c r="B37" s="20">
        <v>35</v>
      </c>
      <c r="C37" s="21" t="s">
        <v>21</v>
      </c>
      <c r="D37" s="22" t="s">
        <v>16</v>
      </c>
      <c r="E37" s="22" t="s">
        <v>13</v>
      </c>
      <c r="F37" s="23"/>
      <c r="G37" s="23"/>
      <c r="H37" s="23">
        <f>Dati!G17</f>
        <v>8.3000000000000004E-2</v>
      </c>
      <c r="I37" s="34">
        <v>5</v>
      </c>
      <c r="J37" s="23"/>
      <c r="K37" s="23"/>
      <c r="L37" s="28">
        <f t="shared" si="12"/>
        <v>0.41500000000000004</v>
      </c>
    </row>
    <row r="38" spans="1:12" ht="30" x14ac:dyDescent="0.25">
      <c r="A38" s="19">
        <v>30</v>
      </c>
      <c r="B38" s="20">
        <v>33</v>
      </c>
      <c r="C38" s="21" t="s">
        <v>22</v>
      </c>
      <c r="D38" s="22" t="s">
        <v>18</v>
      </c>
      <c r="E38" s="22" t="s">
        <v>13</v>
      </c>
      <c r="F38" s="23"/>
      <c r="G38" s="23"/>
      <c r="H38" s="23">
        <f>Dati!G19</f>
        <v>0.49800000000000005</v>
      </c>
      <c r="I38" s="34">
        <v>15</v>
      </c>
      <c r="J38" s="23"/>
      <c r="K38" s="23"/>
      <c r="L38" s="28">
        <f t="shared" si="12"/>
        <v>7.4700000000000006</v>
      </c>
    </row>
    <row r="39" spans="1:12" ht="30" x14ac:dyDescent="0.25">
      <c r="A39" s="19">
        <v>31</v>
      </c>
      <c r="B39" s="20">
        <v>33</v>
      </c>
      <c r="C39" s="21" t="s">
        <v>19</v>
      </c>
      <c r="D39" s="21" t="s">
        <v>16</v>
      </c>
      <c r="E39" s="22" t="s">
        <v>13</v>
      </c>
      <c r="F39" s="23"/>
      <c r="G39" s="23"/>
      <c r="H39" s="23">
        <f>Dati!G17</f>
        <v>8.3000000000000004E-2</v>
      </c>
      <c r="I39" s="34">
        <v>1</v>
      </c>
      <c r="J39" s="23"/>
      <c r="K39" s="23"/>
      <c r="L39" s="28">
        <f t="shared" si="12"/>
        <v>8.3000000000000004E-2</v>
      </c>
    </row>
    <row r="40" spans="1:12" ht="45" x14ac:dyDescent="0.25">
      <c r="A40" s="19">
        <v>32</v>
      </c>
      <c r="B40" s="20">
        <v>40</v>
      </c>
      <c r="C40" s="21" t="s">
        <v>8</v>
      </c>
      <c r="D40" s="21" t="s">
        <v>18</v>
      </c>
      <c r="E40" s="22" t="s">
        <v>13</v>
      </c>
      <c r="F40" s="23"/>
      <c r="G40" s="23"/>
      <c r="H40" s="23">
        <f>Dati!G19</f>
        <v>0.49800000000000005</v>
      </c>
      <c r="I40" s="34">
        <v>15</v>
      </c>
      <c r="J40" s="23"/>
      <c r="K40" s="23"/>
      <c r="L40" s="28">
        <f t="shared" si="12"/>
        <v>7.4700000000000006</v>
      </c>
    </row>
    <row r="41" spans="1:12" x14ac:dyDescent="0.25">
      <c r="A41" s="19">
        <v>33</v>
      </c>
      <c r="B41" s="20">
        <v>35</v>
      </c>
      <c r="C41" s="21" t="s">
        <v>20</v>
      </c>
      <c r="D41" s="21" t="s">
        <v>18</v>
      </c>
      <c r="E41" s="22" t="s">
        <v>13</v>
      </c>
      <c r="F41" s="23"/>
      <c r="G41" s="23"/>
      <c r="H41" s="23">
        <f>Dati!G19</f>
        <v>0.49800000000000005</v>
      </c>
      <c r="I41" s="34">
        <v>10</v>
      </c>
      <c r="J41" s="23"/>
      <c r="K41" s="23"/>
      <c r="L41" s="28">
        <f t="shared" si="12"/>
        <v>4.9800000000000004</v>
      </c>
    </row>
    <row r="42" spans="1:12" ht="30" x14ac:dyDescent="0.25">
      <c r="A42" s="19">
        <v>34</v>
      </c>
      <c r="B42" s="20">
        <v>35</v>
      </c>
      <c r="C42" s="21" t="s">
        <v>21</v>
      </c>
      <c r="D42" s="21" t="s">
        <v>16</v>
      </c>
      <c r="E42" s="22" t="s">
        <v>13</v>
      </c>
      <c r="F42" s="23"/>
      <c r="G42" s="23"/>
      <c r="H42" s="23">
        <f>Dati!G21</f>
        <v>8.3000000000000004E-2</v>
      </c>
      <c r="I42" s="34">
        <v>5</v>
      </c>
      <c r="J42" s="23"/>
      <c r="K42" s="23"/>
      <c r="L42" s="28">
        <f t="shared" si="12"/>
        <v>0.41500000000000004</v>
      </c>
    </row>
    <row r="43" spans="1:12" ht="30" x14ac:dyDescent="0.25">
      <c r="A43" s="19">
        <v>35</v>
      </c>
      <c r="B43" s="20">
        <v>33</v>
      </c>
      <c r="C43" s="21" t="s">
        <v>17</v>
      </c>
      <c r="D43" s="21" t="s">
        <v>18</v>
      </c>
      <c r="E43" s="22" t="s">
        <v>13</v>
      </c>
      <c r="F43" s="23"/>
      <c r="G43" s="23"/>
      <c r="H43" s="23">
        <f>Dati!G19</f>
        <v>0.49800000000000005</v>
      </c>
      <c r="I43" s="34">
        <v>15</v>
      </c>
      <c r="J43" s="23"/>
      <c r="K43" s="23"/>
      <c r="L43" s="28">
        <f t="shared" si="12"/>
        <v>7.4700000000000006</v>
      </c>
    </row>
    <row r="44" spans="1:12" ht="30" x14ac:dyDescent="0.25">
      <c r="A44" s="19">
        <v>36</v>
      </c>
      <c r="B44" s="20">
        <v>44</v>
      </c>
      <c r="C44" s="21" t="s">
        <v>19</v>
      </c>
      <c r="D44" s="21" t="s">
        <v>16</v>
      </c>
      <c r="E44" s="22" t="s">
        <v>13</v>
      </c>
      <c r="F44" s="23"/>
      <c r="G44" s="23"/>
      <c r="H44" s="23">
        <f>Dati!G17</f>
        <v>8.3000000000000004E-2</v>
      </c>
      <c r="I44" s="34">
        <v>1</v>
      </c>
      <c r="J44" s="23"/>
      <c r="K44" s="23"/>
      <c r="L44" s="28">
        <f t="shared" si="12"/>
        <v>8.3000000000000004E-2</v>
      </c>
    </row>
    <row r="45" spans="1:12" ht="45" x14ac:dyDescent="0.25">
      <c r="A45" s="19">
        <v>37</v>
      </c>
      <c r="B45" s="20">
        <v>48</v>
      </c>
      <c r="C45" s="21" t="s">
        <v>9</v>
      </c>
      <c r="D45" s="21" t="s">
        <v>18</v>
      </c>
      <c r="E45" s="22" t="s">
        <v>13</v>
      </c>
      <c r="F45" s="23"/>
      <c r="G45" s="23"/>
      <c r="H45" s="23">
        <f>Dati!G19</f>
        <v>0.49800000000000005</v>
      </c>
      <c r="I45" s="34">
        <v>40</v>
      </c>
      <c r="J45" s="23"/>
      <c r="K45" s="23"/>
      <c r="L45" s="28">
        <f t="shared" si="12"/>
        <v>19.920000000000002</v>
      </c>
    </row>
    <row r="46" spans="1:12" x14ac:dyDescent="0.25">
      <c r="A46" s="19">
        <v>38</v>
      </c>
      <c r="B46" s="20">
        <v>47</v>
      </c>
      <c r="C46" s="21" t="s">
        <v>23</v>
      </c>
      <c r="D46" s="21" t="s">
        <v>24</v>
      </c>
      <c r="E46" s="22" t="s">
        <v>25</v>
      </c>
      <c r="F46" s="23"/>
      <c r="G46" s="23"/>
      <c r="H46" s="23">
        <f>Dati!G20</f>
        <v>0.249</v>
      </c>
      <c r="I46" s="34">
        <v>40</v>
      </c>
      <c r="J46" s="23"/>
      <c r="K46" s="23"/>
      <c r="L46" s="28">
        <f t="shared" si="12"/>
        <v>9.9600000000000009</v>
      </c>
    </row>
    <row r="47" spans="1:12" ht="45" x14ac:dyDescent="0.25">
      <c r="A47" s="19">
        <v>39</v>
      </c>
      <c r="B47" s="20"/>
      <c r="C47" s="21" t="s">
        <v>69</v>
      </c>
      <c r="D47" s="21" t="s">
        <v>18</v>
      </c>
      <c r="E47" s="22" t="s">
        <v>13</v>
      </c>
      <c r="F47" s="23"/>
      <c r="G47" s="23"/>
      <c r="H47" s="23">
        <f>Dati!G19</f>
        <v>0.49800000000000005</v>
      </c>
      <c r="I47" s="34">
        <v>10</v>
      </c>
      <c r="J47" s="23"/>
      <c r="K47" s="23"/>
      <c r="L47" s="28">
        <f t="shared" si="12"/>
        <v>4.9800000000000004</v>
      </c>
    </row>
    <row r="48" spans="1:12" x14ac:dyDescent="0.25">
      <c r="A48" s="19">
        <v>40</v>
      </c>
      <c r="B48" s="20">
        <v>50</v>
      </c>
      <c r="C48" s="21" t="s">
        <v>20</v>
      </c>
      <c r="D48" s="21" t="s">
        <v>18</v>
      </c>
      <c r="E48" s="22" t="s">
        <v>13</v>
      </c>
      <c r="F48" s="23"/>
      <c r="G48" s="23"/>
      <c r="H48" s="23">
        <f>Dati!G19</f>
        <v>0.49800000000000005</v>
      </c>
      <c r="I48" s="34">
        <v>20</v>
      </c>
      <c r="J48" s="23"/>
      <c r="K48" s="23"/>
      <c r="L48" s="28">
        <f t="shared" si="12"/>
        <v>9.9600000000000009</v>
      </c>
    </row>
    <row r="49" spans="1:12" ht="30" x14ac:dyDescent="0.25">
      <c r="A49" s="19">
        <v>41</v>
      </c>
      <c r="B49" s="20">
        <v>35</v>
      </c>
      <c r="C49" s="21" t="s">
        <v>21</v>
      </c>
      <c r="D49" s="21" t="s">
        <v>16</v>
      </c>
      <c r="E49" s="22" t="s">
        <v>13</v>
      </c>
      <c r="F49" s="23"/>
      <c r="G49" s="23"/>
      <c r="H49" s="23">
        <f>Dati!G17</f>
        <v>8.3000000000000004E-2</v>
      </c>
      <c r="I49" s="34">
        <v>5</v>
      </c>
      <c r="J49" s="23"/>
      <c r="K49" s="23"/>
      <c r="L49" s="28">
        <f t="shared" si="12"/>
        <v>0.41500000000000004</v>
      </c>
    </row>
    <row r="50" spans="1:12" ht="45" x14ac:dyDescent="0.25">
      <c r="A50" s="19">
        <v>42</v>
      </c>
      <c r="B50" s="20">
        <v>50</v>
      </c>
      <c r="C50" s="21" t="s">
        <v>26</v>
      </c>
      <c r="D50" s="21" t="s">
        <v>18</v>
      </c>
      <c r="E50" s="22" t="s">
        <v>13</v>
      </c>
      <c r="F50" s="23"/>
      <c r="G50" s="23"/>
      <c r="H50" s="23">
        <f>Dati!G19</f>
        <v>0.49800000000000005</v>
      </c>
      <c r="I50" s="34">
        <v>10</v>
      </c>
      <c r="J50" s="23"/>
      <c r="K50" s="23"/>
      <c r="L50" s="28">
        <f t="shared" si="12"/>
        <v>4.9800000000000004</v>
      </c>
    </row>
    <row r="51" spans="1:12" ht="45" x14ac:dyDescent="0.25">
      <c r="A51" s="19">
        <v>43</v>
      </c>
      <c r="B51" s="20">
        <v>55</v>
      </c>
      <c r="C51" s="21" t="s">
        <v>27</v>
      </c>
      <c r="D51" s="21" t="s">
        <v>16</v>
      </c>
      <c r="E51" s="22" t="s">
        <v>13</v>
      </c>
      <c r="F51" s="23"/>
      <c r="G51" s="23"/>
      <c r="H51" s="23">
        <f>Dati!G17</f>
        <v>8.3000000000000004E-2</v>
      </c>
      <c r="I51" s="34">
        <v>10</v>
      </c>
      <c r="J51" s="23"/>
      <c r="K51" s="23"/>
      <c r="L51" s="28">
        <f t="shared" si="12"/>
        <v>0.83000000000000007</v>
      </c>
    </row>
    <row r="52" spans="1:12" ht="45" x14ac:dyDescent="0.25">
      <c r="A52" s="19">
        <v>44</v>
      </c>
      <c r="B52" s="20">
        <v>56</v>
      </c>
      <c r="C52" s="21" t="s">
        <v>28</v>
      </c>
      <c r="D52" s="21" t="s">
        <v>157</v>
      </c>
      <c r="E52" s="22" t="s">
        <v>13</v>
      </c>
      <c r="F52" s="23"/>
      <c r="G52" s="23"/>
      <c r="H52" s="23">
        <f>Dati!G22</f>
        <v>0.249</v>
      </c>
      <c r="I52" s="23">
        <v>15</v>
      </c>
      <c r="J52" s="23"/>
      <c r="K52" s="23"/>
      <c r="L52" s="28">
        <f t="shared" si="12"/>
        <v>3.7349999999999999</v>
      </c>
    </row>
    <row r="53" spans="1:12" ht="30" x14ac:dyDescent="0.25">
      <c r="A53" s="19">
        <v>45</v>
      </c>
      <c r="B53" s="20">
        <v>57</v>
      </c>
      <c r="C53" s="21" t="s">
        <v>29</v>
      </c>
      <c r="D53" s="21" t="s">
        <v>6</v>
      </c>
      <c r="E53" s="22" t="s">
        <v>13</v>
      </c>
      <c r="F53" s="23"/>
      <c r="G53" s="23"/>
      <c r="H53" s="23">
        <f>Dati!G23</f>
        <v>8.3000000000000004E-2</v>
      </c>
      <c r="I53" s="23">
        <v>10</v>
      </c>
      <c r="J53" s="23"/>
      <c r="K53" s="23"/>
      <c r="L53" s="28">
        <f t="shared" si="12"/>
        <v>0.83000000000000007</v>
      </c>
    </row>
    <row r="54" spans="1:12" x14ac:dyDescent="0.25">
      <c r="A54" s="19">
        <v>46</v>
      </c>
      <c r="B54" s="20">
        <v>57</v>
      </c>
      <c r="C54" s="21" t="s">
        <v>14</v>
      </c>
      <c r="D54" s="21" t="s">
        <v>6</v>
      </c>
      <c r="E54" s="22" t="s">
        <v>13</v>
      </c>
      <c r="F54" s="28">
        <f t="shared" ref="F54:F56" si="13">H54-G54</f>
        <v>3.1600000000000003E-2</v>
      </c>
      <c r="G54" s="28">
        <f t="shared" ref="G54:G56" si="14">H54*0.21</f>
        <v>8.3999999999999995E-3</v>
      </c>
      <c r="H54" s="23">
        <f>Dati!G4</f>
        <v>0.04</v>
      </c>
      <c r="I54" s="23">
        <v>1</v>
      </c>
      <c r="J54" s="28">
        <f t="shared" ref="J54:J56" si="15">L54-K54</f>
        <v>3.1600000000000003E-2</v>
      </c>
      <c r="K54" s="28">
        <f>L54*0.21</f>
        <v>8.3999999999999995E-3</v>
      </c>
      <c r="L54" s="28">
        <f t="shared" si="12"/>
        <v>0.04</v>
      </c>
    </row>
    <row r="55" spans="1:12" x14ac:dyDescent="0.25">
      <c r="A55" s="19">
        <v>47</v>
      </c>
      <c r="B55" s="20">
        <v>57</v>
      </c>
      <c r="C55" s="21" t="s">
        <v>15</v>
      </c>
      <c r="D55" s="21" t="s">
        <v>6</v>
      </c>
      <c r="E55" s="22" t="s">
        <v>13</v>
      </c>
      <c r="F55" s="28"/>
      <c r="G55" s="28"/>
      <c r="H55" s="23">
        <f>Dati!G5</f>
        <v>0.47</v>
      </c>
      <c r="I55" s="23">
        <v>1</v>
      </c>
      <c r="J55" s="28"/>
      <c r="K55" s="28"/>
      <c r="L55" s="28">
        <f t="shared" si="12"/>
        <v>0.47</v>
      </c>
    </row>
    <row r="56" spans="1:12" x14ac:dyDescent="0.25">
      <c r="A56" s="19">
        <v>48</v>
      </c>
      <c r="B56" s="20"/>
      <c r="C56" s="21" t="s">
        <v>30</v>
      </c>
      <c r="D56" s="21" t="s">
        <v>6</v>
      </c>
      <c r="E56" s="22" t="s">
        <v>13</v>
      </c>
      <c r="F56" s="28">
        <f t="shared" si="13"/>
        <v>0.1343</v>
      </c>
      <c r="G56" s="28">
        <f t="shared" si="14"/>
        <v>3.5700000000000003E-2</v>
      </c>
      <c r="H56" s="23">
        <f>Dati!G9</f>
        <v>0.17</v>
      </c>
      <c r="I56" s="23">
        <v>1</v>
      </c>
      <c r="J56" s="28">
        <f t="shared" si="15"/>
        <v>0.1343</v>
      </c>
      <c r="K56" s="28">
        <f t="shared" ref="K56" si="16">L56*0.21</f>
        <v>3.5700000000000003E-2</v>
      </c>
      <c r="L56" s="28">
        <f t="shared" si="12"/>
        <v>0.17</v>
      </c>
    </row>
    <row r="57" spans="1:12" ht="30" x14ac:dyDescent="0.25">
      <c r="A57" s="19">
        <v>49</v>
      </c>
      <c r="B57" s="20"/>
      <c r="C57" s="21" t="s">
        <v>31</v>
      </c>
      <c r="D57" s="21" t="s">
        <v>6</v>
      </c>
      <c r="E57" s="22" t="s">
        <v>13</v>
      </c>
      <c r="F57" s="23"/>
      <c r="G57" s="23"/>
      <c r="H57" s="23">
        <f>Dati!G23</f>
        <v>8.3000000000000004E-2</v>
      </c>
      <c r="I57" s="23">
        <v>2</v>
      </c>
      <c r="J57" s="23"/>
      <c r="K57" s="23"/>
      <c r="L57" s="28">
        <f t="shared" si="12"/>
        <v>0.16600000000000001</v>
      </c>
    </row>
    <row r="58" spans="1:12" ht="30" x14ac:dyDescent="0.25">
      <c r="A58" s="19">
        <v>50</v>
      </c>
      <c r="B58" s="20"/>
      <c r="C58" s="21" t="s">
        <v>64</v>
      </c>
      <c r="D58" s="21" t="s">
        <v>156</v>
      </c>
      <c r="E58" s="22" t="s">
        <v>13</v>
      </c>
      <c r="F58" s="23"/>
      <c r="G58" s="23"/>
      <c r="H58" s="23">
        <f>Dati!G21</f>
        <v>8.3000000000000004E-2</v>
      </c>
      <c r="I58" s="23">
        <v>1</v>
      </c>
      <c r="J58" s="23"/>
      <c r="K58" s="23"/>
      <c r="L58" s="28">
        <f t="shared" si="12"/>
        <v>8.3000000000000004E-2</v>
      </c>
    </row>
    <row r="59" spans="1:12" ht="45" x14ac:dyDescent="0.25">
      <c r="A59" s="19">
        <v>51</v>
      </c>
      <c r="B59" s="20">
        <v>59</v>
      </c>
      <c r="C59" s="21" t="s">
        <v>71</v>
      </c>
      <c r="D59" s="21" t="s">
        <v>159</v>
      </c>
      <c r="E59" s="22" t="s">
        <v>13</v>
      </c>
      <c r="F59" s="23"/>
      <c r="G59" s="23"/>
      <c r="H59" s="23">
        <f>Dati!G22</f>
        <v>0.249</v>
      </c>
      <c r="I59" s="23">
        <v>2</v>
      </c>
      <c r="J59" s="23"/>
      <c r="K59" s="23"/>
      <c r="L59" s="28">
        <f t="shared" si="12"/>
        <v>0.498</v>
      </c>
    </row>
    <row r="60" spans="1:12" x14ac:dyDescent="0.25">
      <c r="A60" s="22"/>
      <c r="B60" s="20"/>
      <c r="C60" s="21"/>
      <c r="D60" s="21"/>
      <c r="E60" s="22"/>
      <c r="F60" s="23"/>
      <c r="G60" s="23"/>
      <c r="H60" s="23"/>
      <c r="I60" s="23"/>
      <c r="J60" s="23"/>
      <c r="K60" s="35" t="s">
        <v>78</v>
      </c>
      <c r="L60" s="35">
        <f>SUM(L3:L59)</f>
        <v>173.8022</v>
      </c>
    </row>
    <row r="61" spans="1:12" x14ac:dyDescent="0.25">
      <c r="A61" s="22"/>
      <c r="B61" s="20"/>
      <c r="C61" s="21"/>
      <c r="D61" s="21"/>
      <c r="E61" s="22"/>
      <c r="F61" s="23"/>
      <c r="G61" s="23"/>
      <c r="H61" s="23"/>
      <c r="I61" s="23"/>
      <c r="J61" s="23" t="s">
        <v>83</v>
      </c>
      <c r="K61" s="23"/>
      <c r="L61" s="23">
        <f>L60*Dati!G25/100</f>
        <v>31.284396000000001</v>
      </c>
    </row>
    <row r="62" spans="1:12" ht="15.75" x14ac:dyDescent="0.25">
      <c r="A62" s="22"/>
      <c r="B62" s="20"/>
      <c r="C62" s="21"/>
      <c r="D62" s="21"/>
      <c r="E62" s="22"/>
      <c r="F62" s="23"/>
      <c r="G62" s="23"/>
      <c r="H62" s="23"/>
      <c r="I62" s="23"/>
      <c r="J62" s="23"/>
      <c r="K62" s="36" t="s">
        <v>81</v>
      </c>
      <c r="L62" s="36">
        <f>L60+L61</f>
        <v>205.08659599999999</v>
      </c>
    </row>
  </sheetData>
  <pageMargins left="0.78740157480314965" right="0.78740157480314965" top="1.1811023622047243" bottom="0.78740157480314965" header="0" footer="0"/>
  <pageSetup paperSize="9" orientation="landscape" verticalDpi="300" r:id="rId1"/>
  <ignoredErrors>
    <ignoredError sqref="H13 H37:H38 H39 H42 H44 H46 H49:H50 H21"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45"/>
  <sheetViews>
    <sheetView tabSelected="1" topLeftCell="A28" workbookViewId="0">
      <selection activeCell="B43" sqref="B43"/>
    </sheetView>
  </sheetViews>
  <sheetFormatPr defaultRowHeight="15" x14ac:dyDescent="0.25"/>
  <cols>
    <col min="1" max="1" width="7.5703125" customWidth="1"/>
    <col min="2" max="2" width="59.28515625" customWidth="1"/>
    <col min="3" max="3" width="19.140625" customWidth="1"/>
    <col min="4" max="4" width="32.28515625" customWidth="1"/>
  </cols>
  <sheetData>
    <row r="4" spans="1:3" ht="31.5" x14ac:dyDescent="0.25">
      <c r="B4" s="10" t="s">
        <v>111</v>
      </c>
    </row>
    <row r="5" spans="1:3" ht="105" x14ac:dyDescent="0.25">
      <c r="A5" s="7"/>
      <c r="B5" s="11" t="s">
        <v>144</v>
      </c>
    </row>
    <row r="6" spans="1:3" ht="31.5" x14ac:dyDescent="0.25">
      <c r="B6" s="12" t="s">
        <v>145</v>
      </c>
    </row>
    <row r="7" spans="1:3" ht="15.75" x14ac:dyDescent="0.25">
      <c r="B7" s="12" t="s">
        <v>125</v>
      </c>
      <c r="C7" t="s">
        <v>123</v>
      </c>
    </row>
    <row r="8" spans="1:3" ht="31.5" x14ac:dyDescent="0.25">
      <c r="B8" s="12" t="s">
        <v>124</v>
      </c>
      <c r="C8" t="s">
        <v>123</v>
      </c>
    </row>
    <row r="9" spans="1:3" ht="15.75" x14ac:dyDescent="0.25">
      <c r="B9" s="12" t="s">
        <v>126</v>
      </c>
      <c r="C9" t="s">
        <v>127</v>
      </c>
    </row>
    <row r="10" spans="1:3" ht="31.5" x14ac:dyDescent="0.25">
      <c r="B10" s="12" t="s">
        <v>128</v>
      </c>
      <c r="C10" t="s">
        <v>127</v>
      </c>
    </row>
    <row r="11" spans="1:3" ht="15.75" x14ac:dyDescent="0.25">
      <c r="B11" s="13"/>
    </row>
    <row r="12" spans="1:3" ht="15.75" x14ac:dyDescent="0.25">
      <c r="B12" s="13" t="s">
        <v>112</v>
      </c>
    </row>
    <row r="13" spans="1:3" ht="32.25" thickBot="1" x14ac:dyDescent="0.3">
      <c r="B13" s="12" t="s">
        <v>113</v>
      </c>
    </row>
    <row r="14" spans="1:3" ht="32.25" thickBot="1" x14ac:dyDescent="0.3">
      <c r="B14" s="14" t="s">
        <v>155</v>
      </c>
      <c r="C14" s="15" t="s">
        <v>114</v>
      </c>
    </row>
    <row r="15" spans="1:3" ht="16.5" thickBot="1" x14ac:dyDescent="0.3">
      <c r="B15" s="16" t="s">
        <v>115</v>
      </c>
      <c r="C15" s="17" t="s">
        <v>116</v>
      </c>
    </row>
    <row r="16" spans="1:3" ht="16.5" thickBot="1" x14ac:dyDescent="0.3">
      <c r="B16" s="16" t="s">
        <v>117</v>
      </c>
      <c r="C16" s="17" t="s">
        <v>116</v>
      </c>
    </row>
    <row r="17" spans="2:4" ht="15.75" x14ac:dyDescent="0.25">
      <c r="B17" s="10"/>
    </row>
    <row r="18" spans="2:4" ht="15.75" x14ac:dyDescent="0.25">
      <c r="B18" s="13" t="s">
        <v>118</v>
      </c>
    </row>
    <row r="19" spans="2:4" ht="15.75" x14ac:dyDescent="0.25">
      <c r="B19" s="10"/>
    </row>
    <row r="20" spans="2:4" ht="16.5" thickBot="1" x14ac:dyDescent="0.3">
      <c r="B20" s="10" t="s">
        <v>119</v>
      </c>
    </row>
    <row r="21" spans="2:4" ht="16.5" thickBot="1" x14ac:dyDescent="0.3">
      <c r="B21" s="37" t="s">
        <v>42</v>
      </c>
      <c r="C21" s="38"/>
      <c r="D21" s="38"/>
    </row>
    <row r="22" spans="2:4" ht="16.5" thickBot="1" x14ac:dyDescent="0.3">
      <c r="B22" s="39"/>
      <c r="C22" s="40" t="s">
        <v>100</v>
      </c>
      <c r="D22" s="41" t="s">
        <v>146</v>
      </c>
    </row>
    <row r="23" spans="2:4" ht="26.25" customHeight="1" thickBot="1" x14ac:dyDescent="0.3">
      <c r="B23" s="39"/>
      <c r="C23" s="40" t="s">
        <v>101</v>
      </c>
      <c r="D23" s="41" t="s">
        <v>147</v>
      </c>
    </row>
    <row r="24" spans="2:4" ht="38.25" customHeight="1" thickBot="1" x14ac:dyDescent="0.3">
      <c r="B24" s="39"/>
      <c r="C24" s="40" t="s">
        <v>102</v>
      </c>
      <c r="D24" s="41" t="s">
        <v>148</v>
      </c>
    </row>
    <row r="25" spans="2:4" ht="32.25" thickBot="1" x14ac:dyDescent="0.3">
      <c r="B25" s="39"/>
      <c r="C25" s="41" t="s">
        <v>103</v>
      </c>
      <c r="D25" s="41" t="s">
        <v>149</v>
      </c>
    </row>
    <row r="26" spans="2:4" ht="30.75" thickBot="1" x14ac:dyDescent="0.3">
      <c r="B26" s="39"/>
      <c r="C26" s="40" t="s">
        <v>104</v>
      </c>
      <c r="D26" s="41" t="s">
        <v>150</v>
      </c>
    </row>
    <row r="27" spans="2:4" ht="16.5" thickBot="1" x14ac:dyDescent="0.3">
      <c r="B27" s="39"/>
      <c r="C27" s="40" t="s">
        <v>105</v>
      </c>
      <c r="D27" s="41" t="s">
        <v>151</v>
      </c>
    </row>
    <row r="28" spans="2:4" ht="16.5" thickBot="1" x14ac:dyDescent="0.3">
      <c r="B28" s="42" t="s">
        <v>106</v>
      </c>
      <c r="C28" s="41"/>
      <c r="D28" s="41" t="s">
        <v>152</v>
      </c>
    </row>
    <row r="29" spans="2:4" ht="15.75" x14ac:dyDescent="0.25">
      <c r="B29" s="45" t="s">
        <v>153</v>
      </c>
    </row>
    <row r="30" spans="2:4" ht="15.75" x14ac:dyDescent="0.25">
      <c r="B30" s="45" t="s">
        <v>154</v>
      </c>
    </row>
    <row r="31" spans="2:4" ht="15.75" x14ac:dyDescent="0.25">
      <c r="B31" s="44" t="s">
        <v>120</v>
      </c>
      <c r="C31" s="44"/>
    </row>
    <row r="32" spans="2:4" ht="15.75" x14ac:dyDescent="0.25">
      <c r="B32" s="9" t="s">
        <v>107</v>
      </c>
    </row>
    <row r="33" spans="2:9" ht="15.75" x14ac:dyDescent="0.25">
      <c r="B33" s="9" t="s">
        <v>108</v>
      </c>
    </row>
    <row r="34" spans="2:9" ht="15.75" x14ac:dyDescent="0.25">
      <c r="B34" s="54" t="s">
        <v>109</v>
      </c>
      <c r="C34" s="54"/>
      <c r="D34" s="54"/>
    </row>
    <row r="35" spans="2:9" ht="15.75" x14ac:dyDescent="0.25">
      <c r="B35" s="9" t="s">
        <v>110</v>
      </c>
    </row>
    <row r="36" spans="2:9" ht="15.75" x14ac:dyDescent="0.25">
      <c r="B36" s="54" t="s">
        <v>121</v>
      </c>
      <c r="C36" s="54"/>
      <c r="D36" s="54"/>
    </row>
    <row r="37" spans="2:9" ht="15.75" x14ac:dyDescent="0.25">
      <c r="B37" s="9" t="s">
        <v>122</v>
      </c>
    </row>
    <row r="39" spans="2:9" ht="15.75" x14ac:dyDescent="0.25">
      <c r="B39" s="49" t="s">
        <v>130</v>
      </c>
      <c r="C39" s="49"/>
      <c r="D39" s="50"/>
      <c r="F39" s="5"/>
      <c r="G39" s="5"/>
      <c r="H39" s="5"/>
    </row>
    <row r="40" spans="2:9" ht="15.75" x14ac:dyDescent="0.25">
      <c r="B40" s="49" t="s">
        <v>162</v>
      </c>
      <c r="C40" s="49"/>
      <c r="D40" s="51" t="s">
        <v>163</v>
      </c>
      <c r="E40" s="43"/>
      <c r="F40" s="5"/>
      <c r="G40" s="5"/>
      <c r="H40" s="5"/>
      <c r="I40" s="7"/>
    </row>
    <row r="41" spans="2:9" x14ac:dyDescent="0.25">
      <c r="B41" s="47"/>
      <c r="C41" s="48"/>
      <c r="D41" s="46"/>
      <c r="F41" s="5"/>
      <c r="G41" s="5"/>
      <c r="H41" s="5"/>
    </row>
    <row r="42" spans="2:9" x14ac:dyDescent="0.25">
      <c r="B42" s="24" t="s">
        <v>165</v>
      </c>
      <c r="C42" s="24"/>
      <c r="D42" s="46"/>
      <c r="F42" s="5"/>
      <c r="G42" s="5"/>
      <c r="H42" s="5"/>
    </row>
    <row r="43" spans="2:9" x14ac:dyDescent="0.25">
      <c r="B43" s="24" t="s">
        <v>131</v>
      </c>
      <c r="C43" s="24"/>
      <c r="D43" s="46"/>
      <c r="F43" s="5"/>
      <c r="G43" s="5"/>
      <c r="H43" s="5"/>
    </row>
    <row r="44" spans="2:9" x14ac:dyDescent="0.25">
      <c r="B44" s="47" t="s">
        <v>132</v>
      </c>
      <c r="C44" s="53"/>
      <c r="D44" s="53"/>
      <c r="F44" s="5"/>
      <c r="G44" s="5"/>
      <c r="H44" s="5"/>
    </row>
    <row r="45" spans="2:9" x14ac:dyDescent="0.25">
      <c r="B45" s="47"/>
      <c r="C45" s="48"/>
      <c r="D45" s="46"/>
      <c r="F45" s="5"/>
      <c r="G45" s="5"/>
      <c r="H45" s="5"/>
    </row>
  </sheetData>
  <mergeCells count="3">
    <mergeCell ref="C44:D44"/>
    <mergeCell ref="B34:D34"/>
    <mergeCell ref="B36:D36"/>
  </mergeCells>
  <hyperlinks>
    <hyperlink ref="B5" location="_ftn1" display="_ftn1"/>
    <hyperlink ref="C22" location="_ftn2" display="_ftn2"/>
    <hyperlink ref="C23" location="_ftn3" display="_ftn3"/>
    <hyperlink ref="C24" location="_ftn4" display="_ftn4"/>
    <hyperlink ref="C26" location="_ftn5" display="_ftn5"/>
    <hyperlink ref="C27" location="_ftn6" display="_ftn6"/>
    <hyperlink ref="B28" location="_ftn7" display="_ftn7"/>
  </hyperlinks>
  <pageMargins left="0.78740157480314965" right="0.78740157480314965" top="1.1811023622047243" bottom="0.78740157480314965" header="0" footer="0"/>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3</vt:i4>
      </vt:variant>
      <vt:variant>
        <vt:lpstr>Diapazoni ar nosaukumiem</vt:lpstr>
      </vt:variant>
      <vt:variant>
        <vt:i4>1</vt:i4>
      </vt:variant>
    </vt:vector>
  </HeadingPairs>
  <TitlesOfParts>
    <vt:vector size="4" baseType="lpstr">
      <vt:lpstr>Dati</vt:lpstr>
      <vt:lpstr>Aprēķins A</vt:lpstr>
      <vt:lpstr>Aprēkins B</vt:lpstr>
      <vt:lpstr>Dati!OLE_LINK3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Ministru kabineta noteikumu projekts „Mediatoru sertifikācijas un atestācijas kārtība”</dc:title>
  <dc:subject>Pielikums anotācijai</dc:subject>
  <dc:creator>Tieslietu ministrija</dc:creator>
  <dc:description>L.France
67036828, Laura.France@tm.gov.lv</dc:description>
  <cp:lastModifiedBy>Laura France</cp:lastModifiedBy>
  <cp:lastPrinted>2014-06-25T00:44:23Z</cp:lastPrinted>
  <dcterms:created xsi:type="dcterms:W3CDTF">2014-06-14T06:51:31Z</dcterms:created>
  <dcterms:modified xsi:type="dcterms:W3CDTF">2014-07-22T10:10:41Z</dcterms:modified>
</cp:coreProperties>
</file>