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1607" i="1" l="1"/>
  <c r="G1607" i="1" s="1"/>
  <c r="E1606" i="1"/>
  <c r="G1606" i="1" s="1"/>
  <c r="E1605" i="1"/>
  <c r="G1605" i="1" s="1"/>
  <c r="E1604" i="1"/>
  <c r="G1604" i="1" s="1"/>
  <c r="E1603" i="1"/>
  <c r="G1603" i="1" s="1"/>
  <c r="E1602" i="1"/>
  <c r="G1602" i="1" s="1"/>
  <c r="E1601" i="1"/>
  <c r="G1601" i="1" s="1"/>
  <c r="E1600" i="1"/>
  <c r="G1600" i="1" s="1"/>
  <c r="E1599" i="1"/>
  <c r="G1599" i="1" s="1"/>
  <c r="E1598" i="1"/>
  <c r="G1598" i="1" s="1"/>
  <c r="E1597" i="1"/>
  <c r="G1597" i="1" s="1"/>
  <c r="E1596" i="1"/>
  <c r="G1596" i="1" s="1"/>
  <c r="E1595" i="1"/>
  <c r="G1595" i="1" s="1"/>
  <c r="E1594" i="1"/>
  <c r="G1594" i="1" s="1"/>
  <c r="E1593" i="1"/>
  <c r="G1593" i="1" s="1"/>
  <c r="E1592" i="1"/>
  <c r="G1592" i="1" s="1"/>
  <c r="E1591" i="1"/>
  <c r="G1591" i="1" s="1"/>
  <c r="E1590" i="1"/>
  <c r="G1590" i="1" s="1"/>
  <c r="E1589" i="1"/>
  <c r="G1589" i="1" s="1"/>
  <c r="E1588" i="1"/>
  <c r="G1588" i="1" s="1"/>
  <c r="E1587" i="1"/>
  <c r="G1587" i="1" s="1"/>
  <c r="E1586" i="1"/>
  <c r="G1586" i="1" s="1"/>
  <c r="E1585" i="1"/>
  <c r="G1585" i="1" s="1"/>
  <c r="E1584" i="1"/>
  <c r="G1584" i="1" s="1"/>
  <c r="E1583" i="1"/>
  <c r="G1583" i="1" s="1"/>
  <c r="E1582" i="1"/>
  <c r="G1582" i="1" s="1"/>
  <c r="E1581" i="1"/>
  <c r="G1581" i="1" s="1"/>
  <c r="E1580" i="1"/>
  <c r="G1580" i="1" s="1"/>
  <c r="E1579" i="1"/>
  <c r="G1579" i="1" s="1"/>
  <c r="E1578" i="1"/>
  <c r="G1578" i="1" s="1"/>
  <c r="E1577" i="1"/>
  <c r="G1577" i="1" s="1"/>
  <c r="E1576" i="1"/>
  <c r="G1576" i="1" s="1"/>
  <c r="E1575" i="1"/>
  <c r="G1575" i="1" s="1"/>
  <c r="E1574" i="1"/>
  <c r="G1574" i="1" s="1"/>
  <c r="E1573" i="1"/>
  <c r="G1573" i="1" s="1"/>
  <c r="E1572" i="1"/>
  <c r="G1572" i="1" s="1"/>
  <c r="E1571" i="1"/>
  <c r="G1571" i="1" s="1"/>
  <c r="E1570" i="1"/>
  <c r="G1570" i="1" s="1"/>
  <c r="E1569" i="1"/>
  <c r="G1569" i="1" s="1"/>
  <c r="E1568" i="1"/>
  <c r="G1568" i="1" s="1"/>
  <c r="E1567" i="1"/>
  <c r="G1567" i="1" s="1"/>
  <c r="E1566" i="1"/>
  <c r="G1566" i="1" s="1"/>
  <c r="E1565" i="1"/>
  <c r="G1565" i="1" s="1"/>
  <c r="E1564" i="1"/>
  <c r="G1564" i="1" s="1"/>
  <c r="E1563" i="1"/>
  <c r="G1563" i="1" s="1"/>
  <c r="E1562" i="1"/>
  <c r="G1562" i="1" s="1"/>
  <c r="E1561" i="1"/>
  <c r="G1561" i="1" s="1"/>
  <c r="E1560" i="1"/>
  <c r="G1560" i="1" s="1"/>
  <c r="E1559" i="1"/>
  <c r="G1559" i="1" s="1"/>
  <c r="E1558" i="1"/>
  <c r="G1558" i="1" s="1"/>
  <c r="E1557" i="1"/>
  <c r="G1557" i="1" s="1"/>
  <c r="E1556" i="1"/>
  <c r="G1556" i="1" s="1"/>
  <c r="E1555" i="1"/>
  <c r="G1555" i="1" s="1"/>
  <c r="E1548" i="1"/>
  <c r="G1548" i="1" s="1"/>
  <c r="E1547" i="1"/>
  <c r="G1547" i="1" s="1"/>
  <c r="E1546" i="1"/>
  <c r="G1546" i="1" s="1"/>
  <c r="E1545" i="1"/>
  <c r="G1545" i="1" s="1"/>
  <c r="E1544" i="1"/>
  <c r="G1544" i="1" s="1"/>
  <c r="E1543" i="1"/>
  <c r="G1543" i="1" s="1"/>
  <c r="E1542" i="1"/>
  <c r="G1542" i="1" s="1"/>
  <c r="E1541" i="1"/>
  <c r="G1541" i="1" s="1"/>
  <c r="E1540" i="1"/>
  <c r="G1540" i="1" s="1"/>
  <c r="E1539" i="1"/>
  <c r="G1539" i="1" s="1"/>
  <c r="E1538" i="1"/>
  <c r="G1538" i="1" s="1"/>
  <c r="E1537" i="1"/>
  <c r="G1537" i="1" s="1"/>
  <c r="E1536" i="1"/>
  <c r="G1536" i="1" s="1"/>
  <c r="E1535" i="1"/>
  <c r="G1535" i="1" s="1"/>
  <c r="E1534" i="1"/>
  <c r="G1534" i="1" s="1"/>
  <c r="E1533" i="1"/>
  <c r="G1533" i="1" s="1"/>
  <c r="E1532" i="1"/>
  <c r="G1532" i="1" s="1"/>
  <c r="E1531" i="1"/>
  <c r="G1531" i="1" s="1"/>
  <c r="E1530" i="1"/>
  <c r="G1530" i="1" s="1"/>
  <c r="E1529" i="1"/>
  <c r="G1529" i="1" s="1"/>
  <c r="E1528" i="1"/>
  <c r="G1528" i="1" s="1"/>
  <c r="E1527" i="1"/>
  <c r="G1527" i="1" s="1"/>
  <c r="E1526" i="1"/>
  <c r="G1526" i="1" s="1"/>
  <c r="E1525" i="1"/>
  <c r="G1525" i="1" s="1"/>
  <c r="E1524" i="1"/>
  <c r="G1524" i="1" s="1"/>
  <c r="E1523" i="1"/>
  <c r="G1523" i="1" s="1"/>
  <c r="E1522" i="1"/>
  <c r="G1522" i="1" s="1"/>
  <c r="E1521" i="1"/>
  <c r="G1521" i="1" s="1"/>
  <c r="E1520" i="1"/>
  <c r="G1520" i="1" s="1"/>
  <c r="E1519" i="1"/>
  <c r="G1519" i="1" s="1"/>
  <c r="E1518" i="1"/>
  <c r="G1518" i="1" s="1"/>
  <c r="E1517" i="1"/>
  <c r="G1517" i="1" s="1"/>
  <c r="E1516" i="1"/>
  <c r="G1516" i="1" s="1"/>
  <c r="E1515" i="1"/>
  <c r="G1515" i="1" s="1"/>
  <c r="E1514" i="1"/>
  <c r="G1514" i="1" s="1"/>
  <c r="E1513" i="1"/>
  <c r="G1513" i="1" s="1"/>
  <c r="E1512" i="1"/>
  <c r="G1512" i="1" s="1"/>
  <c r="E1511" i="1"/>
  <c r="G1511" i="1" s="1"/>
  <c r="E1510" i="1"/>
  <c r="G1510" i="1" s="1"/>
  <c r="E1509" i="1"/>
  <c r="G1509" i="1" s="1"/>
  <c r="E1508" i="1"/>
  <c r="G1508" i="1" s="1"/>
  <c r="E1507" i="1"/>
  <c r="G1507" i="1" s="1"/>
  <c r="E1506" i="1"/>
  <c r="G1506" i="1" s="1"/>
  <c r="E1505" i="1"/>
  <c r="G1505" i="1" s="1"/>
  <c r="E1504" i="1"/>
  <c r="G1504" i="1" s="1"/>
  <c r="E1503" i="1"/>
  <c r="G1503" i="1" s="1"/>
  <c r="E1502" i="1"/>
  <c r="G1502" i="1" s="1"/>
  <c r="E1501" i="1"/>
  <c r="G1501" i="1" s="1"/>
  <c r="E1500" i="1"/>
  <c r="G1500" i="1" s="1"/>
  <c r="E1499" i="1"/>
  <c r="G1499" i="1" s="1"/>
  <c r="E1498" i="1"/>
  <c r="G1498" i="1" s="1"/>
  <c r="E1497" i="1"/>
  <c r="G1497" i="1" s="1"/>
  <c r="E1496" i="1"/>
  <c r="G1496" i="1" s="1"/>
  <c r="E1489" i="1"/>
  <c r="G1489" i="1" s="1"/>
  <c r="E1488" i="1"/>
  <c r="G1488" i="1" s="1"/>
  <c r="E1487" i="1"/>
  <c r="G1487" i="1" s="1"/>
  <c r="E1486" i="1"/>
  <c r="G1486" i="1" s="1"/>
  <c r="E1485" i="1"/>
  <c r="G1485" i="1" s="1"/>
  <c r="E1484" i="1"/>
  <c r="G1484" i="1" s="1"/>
  <c r="E1483" i="1"/>
  <c r="G1483" i="1" s="1"/>
  <c r="E1482" i="1"/>
  <c r="G1482" i="1" s="1"/>
  <c r="E1481" i="1"/>
  <c r="G1481" i="1" s="1"/>
  <c r="E1480" i="1"/>
  <c r="G1480" i="1" s="1"/>
  <c r="E1479" i="1"/>
  <c r="G1479" i="1" s="1"/>
  <c r="E1478" i="1"/>
  <c r="G1478" i="1" s="1"/>
  <c r="E1477" i="1"/>
  <c r="G1477" i="1" s="1"/>
  <c r="E1476" i="1"/>
  <c r="G1476" i="1" s="1"/>
  <c r="E1475" i="1"/>
  <c r="G1475" i="1" s="1"/>
  <c r="E1474" i="1"/>
  <c r="G1474" i="1" s="1"/>
  <c r="E1473" i="1"/>
  <c r="G1473" i="1" s="1"/>
  <c r="E1472" i="1"/>
  <c r="G1472" i="1" s="1"/>
  <c r="E1471" i="1"/>
  <c r="G1471" i="1" s="1"/>
  <c r="E1470" i="1"/>
  <c r="G1470" i="1" s="1"/>
  <c r="E1469" i="1"/>
  <c r="G1469" i="1" s="1"/>
  <c r="E1468" i="1"/>
  <c r="G1468" i="1" s="1"/>
  <c r="E1467" i="1"/>
  <c r="G1467" i="1" s="1"/>
  <c r="E1466" i="1"/>
  <c r="G1466" i="1" s="1"/>
  <c r="E1465" i="1"/>
  <c r="G1465" i="1" s="1"/>
  <c r="E1464" i="1"/>
  <c r="G1464" i="1" s="1"/>
  <c r="E1463" i="1"/>
  <c r="G1463" i="1" s="1"/>
  <c r="E1462" i="1"/>
  <c r="G1462" i="1" s="1"/>
  <c r="E1461" i="1"/>
  <c r="G1461" i="1" s="1"/>
  <c r="E1460" i="1"/>
  <c r="G1460" i="1" s="1"/>
  <c r="E1459" i="1"/>
  <c r="G1459" i="1" s="1"/>
  <c r="E1458" i="1"/>
  <c r="G1458" i="1" s="1"/>
  <c r="E1457" i="1"/>
  <c r="G1457" i="1" s="1"/>
  <c r="E1456" i="1"/>
  <c r="G1456" i="1" s="1"/>
  <c r="E1455" i="1"/>
  <c r="G1455" i="1" s="1"/>
  <c r="E1454" i="1"/>
  <c r="G1454" i="1" s="1"/>
  <c r="E1453" i="1"/>
  <c r="G1453" i="1" s="1"/>
  <c r="E1452" i="1"/>
  <c r="G1452" i="1" s="1"/>
  <c r="E1451" i="1"/>
  <c r="G1451" i="1" s="1"/>
  <c r="E1450" i="1"/>
  <c r="G1450" i="1" s="1"/>
  <c r="E1449" i="1"/>
  <c r="G1449" i="1" s="1"/>
  <c r="E1448" i="1"/>
  <c r="G1448" i="1" s="1"/>
  <c r="E1447" i="1"/>
  <c r="G1447" i="1" s="1"/>
  <c r="E1446" i="1"/>
  <c r="G1446" i="1" s="1"/>
  <c r="E1445" i="1"/>
  <c r="G1445" i="1" s="1"/>
  <c r="E1444" i="1"/>
  <c r="G1444" i="1" s="1"/>
  <c r="E1443" i="1"/>
  <c r="G1443" i="1" s="1"/>
  <c r="E1442" i="1"/>
  <c r="G1442" i="1" s="1"/>
  <c r="E1441" i="1"/>
  <c r="G1441" i="1" s="1"/>
  <c r="E1440" i="1"/>
  <c r="G1440" i="1" s="1"/>
  <c r="E1439" i="1"/>
  <c r="G1439" i="1" s="1"/>
  <c r="E1438" i="1"/>
  <c r="G1438" i="1" s="1"/>
  <c r="E1437" i="1"/>
  <c r="G1437" i="1" s="1"/>
  <c r="E1431" i="1"/>
  <c r="G1431" i="1" s="1"/>
  <c r="E1430" i="1"/>
  <c r="G1430" i="1" s="1"/>
  <c r="E1429" i="1"/>
  <c r="G1429" i="1" s="1"/>
  <c r="E1428" i="1"/>
  <c r="G1428" i="1" s="1"/>
  <c r="E1427" i="1"/>
  <c r="G1427" i="1" s="1"/>
  <c r="E1426" i="1"/>
  <c r="G1426" i="1" s="1"/>
  <c r="E1425" i="1"/>
  <c r="G1425" i="1" s="1"/>
  <c r="E1424" i="1"/>
  <c r="G1424" i="1" s="1"/>
  <c r="E1423" i="1"/>
  <c r="G1423" i="1" s="1"/>
  <c r="E1422" i="1"/>
  <c r="G1422" i="1" s="1"/>
  <c r="E1421" i="1"/>
  <c r="G1421" i="1" s="1"/>
  <c r="E1420" i="1"/>
  <c r="G1420" i="1" s="1"/>
  <c r="E1419" i="1"/>
  <c r="G1419" i="1" s="1"/>
  <c r="E1418" i="1"/>
  <c r="G1418" i="1" s="1"/>
  <c r="E1417" i="1"/>
  <c r="G1417" i="1" s="1"/>
  <c r="E1416" i="1"/>
  <c r="G1416" i="1" s="1"/>
  <c r="E1415" i="1"/>
  <c r="G1415" i="1" s="1"/>
  <c r="E1414" i="1"/>
  <c r="G1414" i="1" s="1"/>
  <c r="E1413" i="1"/>
  <c r="G1413" i="1" s="1"/>
  <c r="E1412" i="1"/>
  <c r="G1412" i="1" s="1"/>
  <c r="E1411" i="1"/>
  <c r="G1411" i="1" s="1"/>
  <c r="E1410" i="1"/>
  <c r="G1410" i="1" s="1"/>
  <c r="E1409" i="1"/>
  <c r="G1409" i="1" s="1"/>
  <c r="E1408" i="1"/>
  <c r="G1408" i="1" s="1"/>
  <c r="E1407" i="1"/>
  <c r="G1407" i="1" s="1"/>
  <c r="E1406" i="1"/>
  <c r="G1406" i="1" s="1"/>
  <c r="E1405" i="1"/>
  <c r="G1405" i="1" s="1"/>
  <c r="E1404" i="1"/>
  <c r="G1404" i="1" s="1"/>
  <c r="E1403" i="1"/>
  <c r="G1403" i="1" s="1"/>
  <c r="E1402" i="1"/>
  <c r="G1402" i="1" s="1"/>
  <c r="E1401" i="1"/>
  <c r="G1401" i="1" s="1"/>
  <c r="E1400" i="1"/>
  <c r="G1400" i="1" s="1"/>
  <c r="E1399" i="1"/>
  <c r="G1399" i="1" s="1"/>
  <c r="E1398" i="1"/>
  <c r="G1398" i="1" s="1"/>
  <c r="E1397" i="1"/>
  <c r="G1397" i="1" s="1"/>
  <c r="E1396" i="1"/>
  <c r="G1396" i="1" s="1"/>
  <c r="E1395" i="1"/>
  <c r="G1395" i="1" s="1"/>
  <c r="E1394" i="1"/>
  <c r="G1394" i="1" s="1"/>
  <c r="E1393" i="1"/>
  <c r="G1393" i="1" s="1"/>
  <c r="E1392" i="1"/>
  <c r="G1392" i="1" s="1"/>
  <c r="E1391" i="1"/>
  <c r="G1391" i="1" s="1"/>
  <c r="E1390" i="1"/>
  <c r="G1390" i="1" s="1"/>
  <c r="E1389" i="1"/>
  <c r="G1389" i="1" s="1"/>
  <c r="E1383" i="1"/>
  <c r="G1383" i="1" s="1"/>
  <c r="E1382" i="1"/>
  <c r="G1382" i="1" s="1"/>
  <c r="E1381" i="1"/>
  <c r="G1381" i="1" s="1"/>
  <c r="E1380" i="1"/>
  <c r="G1380" i="1" s="1"/>
  <c r="E1379" i="1"/>
  <c r="G1379" i="1" s="1"/>
  <c r="E1378" i="1"/>
  <c r="G1378" i="1" s="1"/>
  <c r="E1377" i="1"/>
  <c r="G1377" i="1" s="1"/>
  <c r="E1376" i="1"/>
  <c r="G1376" i="1" s="1"/>
  <c r="E1375" i="1"/>
  <c r="G1375" i="1" s="1"/>
  <c r="E1374" i="1"/>
  <c r="G1374" i="1" s="1"/>
  <c r="E1373" i="1"/>
  <c r="G1373" i="1" s="1"/>
  <c r="E1372" i="1"/>
  <c r="G1372" i="1" s="1"/>
  <c r="E1371" i="1"/>
  <c r="G1371" i="1" s="1"/>
  <c r="E1370" i="1"/>
  <c r="G1370" i="1" s="1"/>
  <c r="E1369" i="1"/>
  <c r="G1369" i="1" s="1"/>
  <c r="E1368" i="1"/>
  <c r="G1368" i="1" s="1"/>
  <c r="E1367" i="1"/>
  <c r="G1367" i="1" s="1"/>
  <c r="E1366" i="1"/>
  <c r="G1366" i="1" s="1"/>
  <c r="E1365" i="1"/>
  <c r="G1365" i="1" s="1"/>
  <c r="E1364" i="1"/>
  <c r="G1364" i="1" s="1"/>
  <c r="E1363" i="1"/>
  <c r="G1363" i="1" s="1"/>
  <c r="E1362" i="1"/>
  <c r="G1362" i="1" s="1"/>
  <c r="E1361" i="1"/>
  <c r="G1361" i="1" s="1"/>
  <c r="E1360" i="1"/>
  <c r="G1360" i="1" s="1"/>
  <c r="E1359" i="1"/>
  <c r="G1359" i="1" s="1"/>
  <c r="E1358" i="1"/>
  <c r="G1358" i="1" s="1"/>
  <c r="E1357" i="1"/>
  <c r="G1357" i="1" s="1"/>
  <c r="E1356" i="1"/>
  <c r="G1356" i="1" s="1"/>
  <c r="E1355" i="1"/>
  <c r="G1355" i="1" s="1"/>
  <c r="E1354" i="1"/>
  <c r="G1354" i="1" s="1"/>
  <c r="E1353" i="1"/>
  <c r="G1353" i="1" s="1"/>
  <c r="E1352" i="1"/>
  <c r="G1352" i="1" s="1"/>
  <c r="E1351" i="1"/>
  <c r="G1351" i="1" s="1"/>
  <c r="E1350" i="1"/>
  <c r="G1350" i="1" s="1"/>
  <c r="E1349" i="1"/>
  <c r="G1349" i="1" s="1"/>
  <c r="E1348" i="1"/>
  <c r="G1348" i="1" s="1"/>
  <c r="E1347" i="1"/>
  <c r="G1347" i="1" s="1"/>
  <c r="E1346" i="1"/>
  <c r="G1346" i="1" s="1"/>
  <c r="E1345" i="1"/>
  <c r="G1345" i="1" s="1"/>
  <c r="E1344" i="1"/>
  <c r="G1344" i="1" s="1"/>
  <c r="E1343" i="1"/>
  <c r="G1343" i="1" s="1"/>
  <c r="E1342" i="1"/>
  <c r="G1342" i="1" s="1"/>
  <c r="E1341" i="1"/>
  <c r="G1341" i="1" s="1"/>
  <c r="E1335" i="1"/>
  <c r="G1335" i="1" s="1"/>
  <c r="E1334" i="1"/>
  <c r="G1334" i="1" s="1"/>
  <c r="E1333" i="1"/>
  <c r="G1333" i="1" s="1"/>
  <c r="E1332" i="1"/>
  <c r="G1332" i="1" s="1"/>
  <c r="E1331" i="1"/>
  <c r="G1331" i="1" s="1"/>
  <c r="E1330" i="1"/>
  <c r="G1330" i="1" s="1"/>
  <c r="E1329" i="1"/>
  <c r="G1329" i="1" s="1"/>
  <c r="E1328" i="1"/>
  <c r="G1328" i="1" s="1"/>
  <c r="E1327" i="1"/>
  <c r="G1327" i="1" s="1"/>
  <c r="E1326" i="1"/>
  <c r="G1326" i="1" s="1"/>
  <c r="E1325" i="1"/>
  <c r="G1325" i="1" s="1"/>
  <c r="E1324" i="1"/>
  <c r="G1324" i="1" s="1"/>
  <c r="E1323" i="1"/>
  <c r="G1323" i="1" s="1"/>
  <c r="E1322" i="1"/>
  <c r="G1322" i="1" s="1"/>
  <c r="E1321" i="1"/>
  <c r="G1321" i="1" s="1"/>
  <c r="E1320" i="1"/>
  <c r="G1320" i="1" s="1"/>
  <c r="E1319" i="1"/>
  <c r="G1319" i="1" s="1"/>
  <c r="E1318" i="1"/>
  <c r="G1318" i="1" s="1"/>
  <c r="E1317" i="1"/>
  <c r="G1317" i="1" s="1"/>
  <c r="E1316" i="1"/>
  <c r="G1316" i="1" s="1"/>
  <c r="E1315" i="1"/>
  <c r="G1315" i="1" s="1"/>
  <c r="E1314" i="1"/>
  <c r="G1314" i="1" s="1"/>
  <c r="E1313" i="1"/>
  <c r="G1313" i="1" s="1"/>
  <c r="E1312" i="1"/>
  <c r="G1312" i="1" s="1"/>
  <c r="E1311" i="1"/>
  <c r="G1311" i="1" s="1"/>
  <c r="E1310" i="1"/>
  <c r="G1310" i="1" s="1"/>
  <c r="E1309" i="1"/>
  <c r="G1309" i="1" s="1"/>
  <c r="E1308" i="1"/>
  <c r="G1308" i="1" s="1"/>
  <c r="E1307" i="1"/>
  <c r="G1307" i="1" s="1"/>
  <c r="E1306" i="1"/>
  <c r="G1306" i="1" s="1"/>
  <c r="E1305" i="1"/>
  <c r="G1305" i="1" s="1"/>
  <c r="E1304" i="1"/>
  <c r="G1304" i="1" s="1"/>
  <c r="E1303" i="1"/>
  <c r="G1303" i="1" s="1"/>
  <c r="E1302" i="1"/>
  <c r="G1302" i="1" s="1"/>
  <c r="E1301" i="1"/>
  <c r="G1301" i="1" s="1"/>
  <c r="E1300" i="1"/>
  <c r="G1300" i="1" s="1"/>
  <c r="E1299" i="1"/>
  <c r="G1299" i="1" s="1"/>
  <c r="E1298" i="1"/>
  <c r="G1298" i="1" s="1"/>
  <c r="E1297" i="1"/>
  <c r="G1297" i="1" s="1"/>
  <c r="E1296" i="1"/>
  <c r="G1296" i="1" s="1"/>
  <c r="E1295" i="1"/>
  <c r="G1295" i="1" s="1"/>
  <c r="E1294" i="1"/>
  <c r="G1294" i="1" s="1"/>
  <c r="E1293" i="1"/>
  <c r="G1293" i="1" s="1"/>
  <c r="E1287" i="1"/>
  <c r="G1287" i="1" s="1"/>
  <c r="E1286" i="1"/>
  <c r="G1286" i="1" s="1"/>
  <c r="E1285" i="1"/>
  <c r="G1285" i="1" s="1"/>
  <c r="E1284" i="1"/>
  <c r="G1284" i="1" s="1"/>
  <c r="E1283" i="1"/>
  <c r="G1283" i="1" s="1"/>
  <c r="E1282" i="1"/>
  <c r="G1282" i="1" s="1"/>
  <c r="E1281" i="1"/>
  <c r="G1281" i="1" s="1"/>
  <c r="E1280" i="1"/>
  <c r="G1280" i="1" s="1"/>
  <c r="E1279" i="1"/>
  <c r="G1279" i="1" s="1"/>
  <c r="E1278" i="1"/>
  <c r="G1278" i="1" s="1"/>
  <c r="G1277" i="1"/>
  <c r="H1277" i="1" s="1"/>
  <c r="I1277" i="1" s="1"/>
  <c r="H1276" i="1"/>
  <c r="I1276" i="1" s="1"/>
  <c r="G1276" i="1"/>
  <c r="G1275" i="1"/>
  <c r="E1269" i="1"/>
  <c r="G1269" i="1" s="1"/>
  <c r="E1268" i="1"/>
  <c r="G1268" i="1" s="1"/>
  <c r="E1267" i="1"/>
  <c r="G1267" i="1" s="1"/>
  <c r="E1266" i="1"/>
  <c r="G1266" i="1" s="1"/>
  <c r="E1265" i="1"/>
  <c r="G1265" i="1" s="1"/>
  <c r="E1264" i="1"/>
  <c r="G1264" i="1" s="1"/>
  <c r="E1263" i="1"/>
  <c r="G1263" i="1" s="1"/>
  <c r="E1262" i="1"/>
  <c r="G1262" i="1" s="1"/>
  <c r="E1261" i="1"/>
  <c r="G1261" i="1" s="1"/>
  <c r="E1260" i="1"/>
  <c r="G1260" i="1" s="1"/>
  <c r="G1259" i="1"/>
  <c r="H1259" i="1" s="1"/>
  <c r="I1259" i="1" s="1"/>
  <c r="H1258" i="1"/>
  <c r="I1258" i="1" s="1"/>
  <c r="G1258" i="1"/>
  <c r="G1257" i="1"/>
  <c r="E1251" i="1"/>
  <c r="G1251" i="1" s="1"/>
  <c r="E1250" i="1"/>
  <c r="G1250" i="1" s="1"/>
  <c r="E1249" i="1"/>
  <c r="G1249" i="1" s="1"/>
  <c r="E1248" i="1"/>
  <c r="G1248" i="1" s="1"/>
  <c r="E1247" i="1"/>
  <c r="G1247" i="1" s="1"/>
  <c r="E1246" i="1"/>
  <c r="G1246" i="1" s="1"/>
  <c r="E1245" i="1"/>
  <c r="G1245" i="1" s="1"/>
  <c r="E1244" i="1"/>
  <c r="G1244" i="1" s="1"/>
  <c r="E1243" i="1"/>
  <c r="G1243" i="1" s="1"/>
  <c r="E1242" i="1"/>
  <c r="G1242" i="1" s="1"/>
  <c r="E1241" i="1"/>
  <c r="G1241" i="1" s="1"/>
  <c r="E1240" i="1"/>
  <c r="G1240" i="1" s="1"/>
  <c r="E1239" i="1"/>
  <c r="G1239" i="1" s="1"/>
  <c r="E1238" i="1"/>
  <c r="G1238" i="1" s="1"/>
  <c r="E1237" i="1"/>
  <c r="G1237" i="1" s="1"/>
  <c r="E1236" i="1"/>
  <c r="G1236" i="1" s="1"/>
  <c r="E1235" i="1"/>
  <c r="G1235" i="1" s="1"/>
  <c r="E1234" i="1"/>
  <c r="G1234" i="1" s="1"/>
  <c r="E1233" i="1"/>
  <c r="G1233" i="1" s="1"/>
  <c r="E1232" i="1"/>
  <c r="G1232" i="1" s="1"/>
  <c r="E1231" i="1"/>
  <c r="G1231" i="1" s="1"/>
  <c r="E1230" i="1"/>
  <c r="G1230" i="1" s="1"/>
  <c r="E1229" i="1"/>
  <c r="G1229" i="1" s="1"/>
  <c r="E1228" i="1"/>
  <c r="G1228" i="1" s="1"/>
  <c r="E1227" i="1"/>
  <c r="G1227" i="1" s="1"/>
  <c r="E1226" i="1"/>
  <c r="G1226" i="1" s="1"/>
  <c r="E1225" i="1"/>
  <c r="G1225" i="1" s="1"/>
  <c r="E1224" i="1"/>
  <c r="G1224" i="1" s="1"/>
  <c r="E1223" i="1"/>
  <c r="G1223" i="1" s="1"/>
  <c r="E1222" i="1"/>
  <c r="G1222" i="1" s="1"/>
  <c r="E1221" i="1"/>
  <c r="G1221" i="1" s="1"/>
  <c r="E1215" i="1"/>
  <c r="G1215" i="1" s="1"/>
  <c r="E1214" i="1"/>
  <c r="G1214" i="1" s="1"/>
  <c r="E1213" i="1"/>
  <c r="G1213" i="1" s="1"/>
  <c r="E1212" i="1"/>
  <c r="G1212" i="1" s="1"/>
  <c r="E1211" i="1"/>
  <c r="G1211" i="1" s="1"/>
  <c r="E1210" i="1"/>
  <c r="G1210" i="1" s="1"/>
  <c r="E1209" i="1"/>
  <c r="G1209" i="1" s="1"/>
  <c r="E1208" i="1"/>
  <c r="G1208" i="1" s="1"/>
  <c r="E1207" i="1"/>
  <c r="G1207" i="1" s="1"/>
  <c r="E1206" i="1"/>
  <c r="G1206" i="1" s="1"/>
  <c r="E1205" i="1"/>
  <c r="G1205" i="1" s="1"/>
  <c r="E1204" i="1"/>
  <c r="G1204" i="1" s="1"/>
  <c r="E1203" i="1"/>
  <c r="G1203" i="1" s="1"/>
  <c r="E1202" i="1"/>
  <c r="G1202" i="1" s="1"/>
  <c r="E1201" i="1"/>
  <c r="G1201" i="1" s="1"/>
  <c r="E1200" i="1"/>
  <c r="G1200" i="1" s="1"/>
  <c r="E1199" i="1"/>
  <c r="G1199" i="1" s="1"/>
  <c r="E1198" i="1"/>
  <c r="G1198" i="1" s="1"/>
  <c r="E1197" i="1"/>
  <c r="G1197" i="1" s="1"/>
  <c r="E1196" i="1"/>
  <c r="G1196" i="1" s="1"/>
  <c r="E1195" i="1"/>
  <c r="G1195" i="1" s="1"/>
  <c r="E1194" i="1"/>
  <c r="G1194" i="1" s="1"/>
  <c r="E1193" i="1"/>
  <c r="G1193" i="1" s="1"/>
  <c r="E1192" i="1"/>
  <c r="G1192" i="1" s="1"/>
  <c r="E1191" i="1"/>
  <c r="G1191" i="1" s="1"/>
  <c r="E1190" i="1"/>
  <c r="G1190" i="1" s="1"/>
  <c r="E1189" i="1"/>
  <c r="G1189" i="1" s="1"/>
  <c r="E1188" i="1"/>
  <c r="G1188" i="1" s="1"/>
  <c r="E1187" i="1"/>
  <c r="G1187" i="1" s="1"/>
  <c r="E1186" i="1"/>
  <c r="G1186" i="1" s="1"/>
  <c r="E1185" i="1"/>
  <c r="G1185" i="1" s="1"/>
  <c r="E1179" i="1"/>
  <c r="G1179" i="1" s="1"/>
  <c r="E1178" i="1"/>
  <c r="G1178" i="1" s="1"/>
  <c r="E1177" i="1"/>
  <c r="G1177" i="1" s="1"/>
  <c r="E1176" i="1"/>
  <c r="G1176" i="1" s="1"/>
  <c r="E1175" i="1"/>
  <c r="G1175" i="1" s="1"/>
  <c r="E1174" i="1"/>
  <c r="G1174" i="1" s="1"/>
  <c r="E1173" i="1"/>
  <c r="G1173" i="1" s="1"/>
  <c r="E1172" i="1"/>
  <c r="G1172" i="1" s="1"/>
  <c r="E1171" i="1"/>
  <c r="G1171" i="1" s="1"/>
  <c r="E1170" i="1"/>
  <c r="G1170" i="1" s="1"/>
  <c r="E1169" i="1"/>
  <c r="G1169" i="1" s="1"/>
  <c r="E1168" i="1"/>
  <c r="G1168" i="1" s="1"/>
  <c r="E1167" i="1"/>
  <c r="G1167" i="1" s="1"/>
  <c r="E1166" i="1"/>
  <c r="G1166" i="1" s="1"/>
  <c r="E1165" i="1"/>
  <c r="G1165" i="1" s="1"/>
  <c r="E1164" i="1"/>
  <c r="G1164" i="1" s="1"/>
  <c r="E1163" i="1"/>
  <c r="G1163" i="1" s="1"/>
  <c r="E1162" i="1"/>
  <c r="G1162" i="1" s="1"/>
  <c r="E1161" i="1"/>
  <c r="G1161" i="1" s="1"/>
  <c r="E1160" i="1"/>
  <c r="G1160" i="1" s="1"/>
  <c r="E1159" i="1"/>
  <c r="G1159" i="1" s="1"/>
  <c r="E1158" i="1"/>
  <c r="G1158" i="1" s="1"/>
  <c r="E1157" i="1"/>
  <c r="G1157" i="1" s="1"/>
  <c r="E1156" i="1"/>
  <c r="G1156" i="1" s="1"/>
  <c r="E1155" i="1"/>
  <c r="G1155" i="1" s="1"/>
  <c r="E1154" i="1"/>
  <c r="G1154" i="1" s="1"/>
  <c r="E1153" i="1"/>
  <c r="G1153" i="1" s="1"/>
  <c r="E1152" i="1"/>
  <c r="G1152" i="1" s="1"/>
  <c r="E1151" i="1"/>
  <c r="G1151" i="1" s="1"/>
  <c r="E1150" i="1"/>
  <c r="G1150" i="1" s="1"/>
  <c r="E1149" i="1"/>
  <c r="G1149" i="1" s="1"/>
  <c r="E1148" i="1"/>
  <c r="G1148" i="1" s="1"/>
  <c r="E1147" i="1"/>
  <c r="G1147" i="1" s="1"/>
  <c r="E1146" i="1"/>
  <c r="G1146" i="1" s="1"/>
  <c r="E1145" i="1"/>
  <c r="G1145" i="1" s="1"/>
  <c r="E1144" i="1"/>
  <c r="G1144" i="1" s="1"/>
  <c r="E1143" i="1"/>
  <c r="G1143" i="1" s="1"/>
  <c r="E1142" i="1"/>
  <c r="G1142" i="1" s="1"/>
  <c r="E1141" i="1"/>
  <c r="G1141" i="1" s="1"/>
  <c r="E1140" i="1"/>
  <c r="G1140" i="1" s="1"/>
  <c r="E1139" i="1"/>
  <c r="G1139" i="1" s="1"/>
  <c r="E1138" i="1"/>
  <c r="G1138" i="1" s="1"/>
  <c r="E1137" i="1"/>
  <c r="G1137" i="1" s="1"/>
  <c r="E1136" i="1"/>
  <c r="G1136" i="1" s="1"/>
  <c r="E1135" i="1"/>
  <c r="G1135" i="1" s="1"/>
  <c r="E1134" i="1"/>
  <c r="G1134" i="1" s="1"/>
  <c r="E1133" i="1"/>
  <c r="G1133" i="1" s="1"/>
  <c r="E1127" i="1"/>
  <c r="G1127" i="1" s="1"/>
  <c r="E1126" i="1"/>
  <c r="G1126" i="1" s="1"/>
  <c r="E1125" i="1"/>
  <c r="G1125" i="1" s="1"/>
  <c r="E1124" i="1"/>
  <c r="G1124" i="1" s="1"/>
  <c r="E1123" i="1"/>
  <c r="G1123" i="1" s="1"/>
  <c r="E1122" i="1"/>
  <c r="G1122" i="1" s="1"/>
  <c r="E1121" i="1"/>
  <c r="G1121" i="1" s="1"/>
  <c r="E1120" i="1"/>
  <c r="G1120" i="1" s="1"/>
  <c r="E1119" i="1"/>
  <c r="G1119" i="1" s="1"/>
  <c r="E1118" i="1"/>
  <c r="G1118" i="1" s="1"/>
  <c r="E1117" i="1"/>
  <c r="G1117" i="1" s="1"/>
  <c r="E1116" i="1"/>
  <c r="G1116" i="1" s="1"/>
  <c r="E1115" i="1"/>
  <c r="G1115" i="1" s="1"/>
  <c r="E1114" i="1"/>
  <c r="G1114" i="1" s="1"/>
  <c r="E1113" i="1"/>
  <c r="G1113" i="1" s="1"/>
  <c r="E1112" i="1"/>
  <c r="G1112" i="1" s="1"/>
  <c r="E1111" i="1"/>
  <c r="G1111" i="1" s="1"/>
  <c r="E1110" i="1"/>
  <c r="G1110" i="1" s="1"/>
  <c r="E1109" i="1"/>
  <c r="G1109" i="1" s="1"/>
  <c r="E1108" i="1"/>
  <c r="G1108" i="1" s="1"/>
  <c r="E1107" i="1"/>
  <c r="G1107" i="1" s="1"/>
  <c r="E1106" i="1"/>
  <c r="G1106" i="1" s="1"/>
  <c r="E1105" i="1"/>
  <c r="G1105" i="1" s="1"/>
  <c r="E1104" i="1"/>
  <c r="G1104" i="1" s="1"/>
  <c r="E1103" i="1"/>
  <c r="G1103" i="1" s="1"/>
  <c r="E1102" i="1"/>
  <c r="G1102" i="1" s="1"/>
  <c r="E1101" i="1"/>
  <c r="G1101" i="1" s="1"/>
  <c r="E1100" i="1"/>
  <c r="G1100" i="1" s="1"/>
  <c r="E1099" i="1"/>
  <c r="G1099" i="1" s="1"/>
  <c r="E1098" i="1"/>
  <c r="G1098" i="1" s="1"/>
  <c r="E1097" i="1"/>
  <c r="G1097" i="1" s="1"/>
  <c r="E1096" i="1"/>
  <c r="G1096" i="1" s="1"/>
  <c r="E1095" i="1"/>
  <c r="G1095" i="1" s="1"/>
  <c r="E1094" i="1"/>
  <c r="G1094" i="1" s="1"/>
  <c r="E1093" i="1"/>
  <c r="G1093" i="1" s="1"/>
  <c r="E1092" i="1"/>
  <c r="G1092" i="1" s="1"/>
  <c r="E1091" i="1"/>
  <c r="G1091" i="1" s="1"/>
  <c r="E1090" i="1"/>
  <c r="G1090" i="1" s="1"/>
  <c r="H1090" i="1" s="1"/>
  <c r="I1089" i="1"/>
  <c r="E1089" i="1"/>
  <c r="G1089" i="1" s="1"/>
  <c r="H1089" i="1" s="1"/>
  <c r="E1088" i="1"/>
  <c r="G1088" i="1" s="1"/>
  <c r="H1088" i="1" s="1"/>
  <c r="I1087" i="1"/>
  <c r="E1087" i="1"/>
  <c r="G1087" i="1" s="1"/>
  <c r="H1087" i="1" s="1"/>
  <c r="E1086" i="1"/>
  <c r="G1086" i="1" s="1"/>
  <c r="H1086" i="1" s="1"/>
  <c r="I1085" i="1"/>
  <c r="E1085" i="1"/>
  <c r="G1085" i="1" s="1"/>
  <c r="H1085" i="1" s="1"/>
  <c r="E1084" i="1"/>
  <c r="G1084" i="1" s="1"/>
  <c r="H1084" i="1" s="1"/>
  <c r="I1083" i="1"/>
  <c r="E1083" i="1"/>
  <c r="G1083" i="1" s="1"/>
  <c r="H1083" i="1" s="1"/>
  <c r="E1082" i="1"/>
  <c r="G1082" i="1" s="1"/>
  <c r="H1082" i="1" s="1"/>
  <c r="E1081" i="1"/>
  <c r="G1081" i="1" s="1"/>
  <c r="E1074" i="1"/>
  <c r="G1074" i="1" s="1"/>
  <c r="E1073" i="1"/>
  <c r="G1073" i="1" s="1"/>
  <c r="E1072" i="1"/>
  <c r="G1072" i="1" s="1"/>
  <c r="E1071" i="1"/>
  <c r="G1071" i="1" s="1"/>
  <c r="E1070" i="1"/>
  <c r="G1070" i="1" s="1"/>
  <c r="E1069" i="1"/>
  <c r="G1069" i="1" s="1"/>
  <c r="E1068" i="1"/>
  <c r="G1068" i="1" s="1"/>
  <c r="E1067" i="1"/>
  <c r="G1067" i="1" s="1"/>
  <c r="E1066" i="1"/>
  <c r="G1066" i="1" s="1"/>
  <c r="E1065" i="1"/>
  <c r="G1065" i="1" s="1"/>
  <c r="E1064" i="1"/>
  <c r="G1064" i="1" s="1"/>
  <c r="E1063" i="1"/>
  <c r="G1063" i="1" s="1"/>
  <c r="E1062" i="1"/>
  <c r="G1062" i="1" s="1"/>
  <c r="E1061" i="1"/>
  <c r="G1061" i="1" s="1"/>
  <c r="E1060" i="1"/>
  <c r="G1060" i="1" s="1"/>
  <c r="E1059" i="1"/>
  <c r="G1059" i="1" s="1"/>
  <c r="E1058" i="1"/>
  <c r="G1058" i="1" s="1"/>
  <c r="E1057" i="1"/>
  <c r="G1057" i="1" s="1"/>
  <c r="E1056" i="1"/>
  <c r="G1056" i="1" s="1"/>
  <c r="E1055" i="1"/>
  <c r="G1055" i="1" s="1"/>
  <c r="E1054" i="1"/>
  <c r="G1054" i="1" s="1"/>
  <c r="E1053" i="1"/>
  <c r="G1053" i="1" s="1"/>
  <c r="E1052" i="1"/>
  <c r="G1052" i="1" s="1"/>
  <c r="E1051" i="1"/>
  <c r="G1051" i="1" s="1"/>
  <c r="E1050" i="1"/>
  <c r="G1050" i="1" s="1"/>
  <c r="E1049" i="1"/>
  <c r="G1049" i="1" s="1"/>
  <c r="E1048" i="1"/>
  <c r="G1048" i="1" s="1"/>
  <c r="E1047" i="1"/>
  <c r="G1047" i="1" s="1"/>
  <c r="E1046" i="1"/>
  <c r="G1046" i="1" s="1"/>
  <c r="E1045" i="1"/>
  <c r="G1045" i="1" s="1"/>
  <c r="E1044" i="1"/>
  <c r="G1044" i="1" s="1"/>
  <c r="E1043" i="1"/>
  <c r="G1043" i="1" s="1"/>
  <c r="E1042" i="1"/>
  <c r="G1042" i="1" s="1"/>
  <c r="E1041" i="1"/>
  <c r="G1041" i="1" s="1"/>
  <c r="E1040" i="1"/>
  <c r="G1040" i="1" s="1"/>
  <c r="E1039" i="1"/>
  <c r="G1039" i="1" s="1"/>
  <c r="E1038" i="1"/>
  <c r="G1038" i="1" s="1"/>
  <c r="E1037" i="1"/>
  <c r="G1037" i="1" s="1"/>
  <c r="E1036" i="1"/>
  <c r="G1036" i="1" s="1"/>
  <c r="E1035" i="1"/>
  <c r="G1035" i="1" s="1"/>
  <c r="E1034" i="1"/>
  <c r="G1034" i="1" s="1"/>
  <c r="E1033" i="1"/>
  <c r="G1033" i="1" s="1"/>
  <c r="E1032" i="1"/>
  <c r="G1032" i="1" s="1"/>
  <c r="E1031" i="1"/>
  <c r="G1031" i="1" s="1"/>
  <c r="E1030" i="1"/>
  <c r="G1030" i="1" s="1"/>
  <c r="E1029" i="1"/>
  <c r="G1029" i="1" s="1"/>
  <c r="E1028" i="1"/>
  <c r="G1028" i="1" s="1"/>
  <c r="E1022" i="1"/>
  <c r="G1022" i="1" s="1"/>
  <c r="H1022" i="1" s="1"/>
  <c r="E1021" i="1"/>
  <c r="G1021" i="1" s="1"/>
  <c r="H1021" i="1" s="1"/>
  <c r="E1020" i="1"/>
  <c r="G1020" i="1" s="1"/>
  <c r="H1020" i="1" s="1"/>
  <c r="E1019" i="1"/>
  <c r="G1019" i="1" s="1"/>
  <c r="H1019" i="1" s="1"/>
  <c r="E1018" i="1"/>
  <c r="G1018" i="1" s="1"/>
  <c r="H1018" i="1" s="1"/>
  <c r="E1017" i="1"/>
  <c r="G1017" i="1" s="1"/>
  <c r="H1017" i="1" s="1"/>
  <c r="E1016" i="1"/>
  <c r="G1016" i="1" s="1"/>
  <c r="H1016" i="1" s="1"/>
  <c r="E1015" i="1"/>
  <c r="G1015" i="1" s="1"/>
  <c r="H1015" i="1" s="1"/>
  <c r="E1014" i="1"/>
  <c r="G1014" i="1" s="1"/>
  <c r="H1014" i="1" s="1"/>
  <c r="E1013" i="1"/>
  <c r="G1013" i="1" s="1"/>
  <c r="H1013" i="1" s="1"/>
  <c r="E1012" i="1"/>
  <c r="G1012" i="1" s="1"/>
  <c r="H1012" i="1" s="1"/>
  <c r="E1011" i="1"/>
  <c r="G1011" i="1" s="1"/>
  <c r="H1011" i="1" s="1"/>
  <c r="E1010" i="1"/>
  <c r="G1010" i="1" s="1"/>
  <c r="H1010" i="1" s="1"/>
  <c r="E1009" i="1"/>
  <c r="G1009" i="1" s="1"/>
  <c r="H1009" i="1" s="1"/>
  <c r="E1008" i="1"/>
  <c r="G1008" i="1" s="1"/>
  <c r="H1008" i="1" s="1"/>
  <c r="E1007" i="1"/>
  <c r="G1007" i="1" s="1"/>
  <c r="H1007" i="1" s="1"/>
  <c r="E1006" i="1"/>
  <c r="G1006" i="1" s="1"/>
  <c r="H1006" i="1" s="1"/>
  <c r="E1005" i="1"/>
  <c r="G1005" i="1" s="1"/>
  <c r="H1005" i="1" s="1"/>
  <c r="E1004" i="1"/>
  <c r="G1004" i="1" s="1"/>
  <c r="H1004" i="1" s="1"/>
  <c r="E1003" i="1"/>
  <c r="G1003" i="1" s="1"/>
  <c r="H1003" i="1" s="1"/>
  <c r="E1002" i="1"/>
  <c r="G1002" i="1" s="1"/>
  <c r="H1002" i="1" s="1"/>
  <c r="E1001" i="1"/>
  <c r="G1001" i="1" s="1"/>
  <c r="H1001" i="1" s="1"/>
  <c r="E1000" i="1"/>
  <c r="G1000" i="1" s="1"/>
  <c r="H1000" i="1" s="1"/>
  <c r="E999" i="1"/>
  <c r="G999" i="1" s="1"/>
  <c r="H999" i="1" s="1"/>
  <c r="E998" i="1"/>
  <c r="G998" i="1" s="1"/>
  <c r="H998" i="1" s="1"/>
  <c r="E997" i="1"/>
  <c r="G997" i="1" s="1"/>
  <c r="H997" i="1" s="1"/>
  <c r="E996" i="1"/>
  <c r="G996" i="1" s="1"/>
  <c r="H996" i="1" s="1"/>
  <c r="E995" i="1"/>
  <c r="G995" i="1" s="1"/>
  <c r="H995" i="1" s="1"/>
  <c r="E994" i="1"/>
  <c r="G994" i="1" s="1"/>
  <c r="H994" i="1" s="1"/>
  <c r="E993" i="1"/>
  <c r="G993" i="1" s="1"/>
  <c r="H993" i="1" s="1"/>
  <c r="E992" i="1"/>
  <c r="G992" i="1" s="1"/>
  <c r="H992" i="1" s="1"/>
  <c r="E991" i="1"/>
  <c r="G991" i="1" s="1"/>
  <c r="H991" i="1" s="1"/>
  <c r="E990" i="1"/>
  <c r="G990" i="1" s="1"/>
  <c r="H990" i="1" s="1"/>
  <c r="E989" i="1"/>
  <c r="G989" i="1" s="1"/>
  <c r="H989" i="1" s="1"/>
  <c r="E988" i="1"/>
  <c r="G988" i="1" s="1"/>
  <c r="H988" i="1" s="1"/>
  <c r="E987" i="1"/>
  <c r="G987" i="1" s="1"/>
  <c r="H987" i="1" s="1"/>
  <c r="E986" i="1"/>
  <c r="G986" i="1" s="1"/>
  <c r="H986" i="1" s="1"/>
  <c r="E985" i="1"/>
  <c r="G985" i="1" s="1"/>
  <c r="H985" i="1" s="1"/>
  <c r="E984" i="1"/>
  <c r="G984" i="1" s="1"/>
  <c r="H984" i="1" s="1"/>
  <c r="E983" i="1"/>
  <c r="G983" i="1" s="1"/>
  <c r="H983" i="1" s="1"/>
  <c r="E982" i="1"/>
  <c r="G982" i="1" s="1"/>
  <c r="H982" i="1" s="1"/>
  <c r="E981" i="1"/>
  <c r="G981" i="1" s="1"/>
  <c r="E975" i="1"/>
  <c r="G975" i="1" s="1"/>
  <c r="E974" i="1"/>
  <c r="G974" i="1" s="1"/>
  <c r="E973" i="1"/>
  <c r="G973" i="1" s="1"/>
  <c r="E972" i="1"/>
  <c r="G972" i="1" s="1"/>
  <c r="E971" i="1"/>
  <c r="G971" i="1" s="1"/>
  <c r="E970" i="1"/>
  <c r="G970" i="1" s="1"/>
  <c r="E969" i="1"/>
  <c r="G969" i="1" s="1"/>
  <c r="E968" i="1"/>
  <c r="G968" i="1" s="1"/>
  <c r="E967" i="1"/>
  <c r="G967" i="1" s="1"/>
  <c r="E966" i="1"/>
  <c r="G966" i="1" s="1"/>
  <c r="E965" i="1"/>
  <c r="G965" i="1" s="1"/>
  <c r="E964" i="1"/>
  <c r="G964" i="1" s="1"/>
  <c r="E963" i="1"/>
  <c r="G963" i="1" s="1"/>
  <c r="E962" i="1"/>
  <c r="G962" i="1" s="1"/>
  <c r="E961" i="1"/>
  <c r="G961" i="1" s="1"/>
  <c r="E960" i="1"/>
  <c r="G960" i="1" s="1"/>
  <c r="E959" i="1"/>
  <c r="G959" i="1" s="1"/>
  <c r="E958" i="1"/>
  <c r="G958" i="1" s="1"/>
  <c r="E957" i="1"/>
  <c r="G957" i="1" s="1"/>
  <c r="E956" i="1"/>
  <c r="G956" i="1" s="1"/>
  <c r="E955" i="1"/>
  <c r="G955" i="1" s="1"/>
  <c r="E954" i="1"/>
  <c r="G954" i="1" s="1"/>
  <c r="E953" i="1"/>
  <c r="G953" i="1" s="1"/>
  <c r="E952" i="1"/>
  <c r="G952" i="1" s="1"/>
  <c r="E951" i="1"/>
  <c r="G951" i="1" s="1"/>
  <c r="E950" i="1"/>
  <c r="G950" i="1" s="1"/>
  <c r="E949" i="1"/>
  <c r="G949" i="1" s="1"/>
  <c r="E948" i="1"/>
  <c r="G948" i="1" s="1"/>
  <c r="E947" i="1"/>
  <c r="G947" i="1" s="1"/>
  <c r="E946" i="1"/>
  <c r="G946" i="1" s="1"/>
  <c r="E945" i="1"/>
  <c r="G945" i="1" s="1"/>
  <c r="E944" i="1"/>
  <c r="G944" i="1" s="1"/>
  <c r="E943" i="1"/>
  <c r="G943" i="1" s="1"/>
  <c r="E942" i="1"/>
  <c r="G942" i="1" s="1"/>
  <c r="E941" i="1"/>
  <c r="G941" i="1" s="1"/>
  <c r="E940" i="1"/>
  <c r="G940" i="1" s="1"/>
  <c r="E939" i="1"/>
  <c r="G939" i="1" s="1"/>
  <c r="E938" i="1"/>
  <c r="G938" i="1" s="1"/>
  <c r="E937" i="1"/>
  <c r="G937" i="1" s="1"/>
  <c r="E936" i="1"/>
  <c r="G936" i="1" s="1"/>
  <c r="E935" i="1"/>
  <c r="G935" i="1" s="1"/>
  <c r="E934" i="1"/>
  <c r="G934" i="1" s="1"/>
  <c r="E927" i="1"/>
  <c r="G927" i="1" s="1"/>
  <c r="E926" i="1"/>
  <c r="G926" i="1" s="1"/>
  <c r="E925" i="1"/>
  <c r="G925" i="1" s="1"/>
  <c r="E919" i="1"/>
  <c r="G919" i="1" s="1"/>
  <c r="E918" i="1"/>
  <c r="G918" i="1" s="1"/>
  <c r="E917" i="1"/>
  <c r="G917" i="1" s="1"/>
  <c r="E916" i="1"/>
  <c r="G916" i="1" s="1"/>
  <c r="E915" i="1"/>
  <c r="G915" i="1" s="1"/>
  <c r="E914" i="1"/>
  <c r="G914" i="1" s="1"/>
  <c r="E913" i="1"/>
  <c r="G913" i="1" s="1"/>
  <c r="E912" i="1"/>
  <c r="G912" i="1" s="1"/>
  <c r="E911" i="1"/>
  <c r="G911" i="1" s="1"/>
  <c r="E910" i="1"/>
  <c r="G910" i="1" s="1"/>
  <c r="E909" i="1"/>
  <c r="G909" i="1" s="1"/>
  <c r="E908" i="1"/>
  <c r="G908" i="1" s="1"/>
  <c r="E907" i="1"/>
  <c r="G907" i="1" s="1"/>
  <c r="E906" i="1"/>
  <c r="G906" i="1" s="1"/>
  <c r="E905" i="1"/>
  <c r="G905" i="1" s="1"/>
  <c r="E904" i="1"/>
  <c r="G904" i="1" s="1"/>
  <c r="E903" i="1"/>
  <c r="G903" i="1" s="1"/>
  <c r="E902" i="1"/>
  <c r="G902" i="1" s="1"/>
  <c r="E901" i="1"/>
  <c r="G901" i="1" s="1"/>
  <c r="E900" i="1"/>
  <c r="G900" i="1" s="1"/>
  <c r="E899" i="1"/>
  <c r="G899" i="1" s="1"/>
  <c r="E898" i="1"/>
  <c r="G898" i="1" s="1"/>
  <c r="E897" i="1"/>
  <c r="G897" i="1" s="1"/>
  <c r="E896" i="1"/>
  <c r="G896" i="1" s="1"/>
  <c r="E895" i="1"/>
  <c r="G895" i="1" s="1"/>
  <c r="E894" i="1"/>
  <c r="G894" i="1" s="1"/>
  <c r="E893" i="1"/>
  <c r="G893" i="1" s="1"/>
  <c r="E892" i="1"/>
  <c r="G892" i="1" s="1"/>
  <c r="E891" i="1"/>
  <c r="G891" i="1" s="1"/>
  <c r="E890" i="1"/>
  <c r="G890" i="1" s="1"/>
  <c r="E889" i="1"/>
  <c r="G889" i="1" s="1"/>
  <c r="E888" i="1"/>
  <c r="G888" i="1" s="1"/>
  <c r="E887" i="1"/>
  <c r="G887" i="1" s="1"/>
  <c r="E886" i="1"/>
  <c r="G886" i="1" s="1"/>
  <c r="E885" i="1"/>
  <c r="G885" i="1" s="1"/>
  <c r="E884" i="1"/>
  <c r="G884" i="1" s="1"/>
  <c r="E883" i="1"/>
  <c r="G883" i="1" s="1"/>
  <c r="E882" i="1"/>
  <c r="G882" i="1" s="1"/>
  <c r="E881" i="1"/>
  <c r="G881" i="1" s="1"/>
  <c r="E880" i="1"/>
  <c r="G880" i="1" s="1"/>
  <c r="E879" i="1"/>
  <c r="G879" i="1" s="1"/>
  <c r="E872" i="1"/>
  <c r="G872" i="1" s="1"/>
  <c r="E871" i="1"/>
  <c r="G871" i="1" s="1"/>
  <c r="E870" i="1"/>
  <c r="G870" i="1" s="1"/>
  <c r="E869" i="1"/>
  <c r="G869" i="1" s="1"/>
  <c r="E868" i="1"/>
  <c r="G868" i="1" s="1"/>
  <c r="E867" i="1"/>
  <c r="G867" i="1" s="1"/>
  <c r="E866" i="1"/>
  <c r="G866" i="1" s="1"/>
  <c r="E865" i="1"/>
  <c r="G865" i="1" s="1"/>
  <c r="E864" i="1"/>
  <c r="G864" i="1" s="1"/>
  <c r="E863" i="1"/>
  <c r="G863" i="1" s="1"/>
  <c r="E862" i="1"/>
  <c r="G862" i="1" s="1"/>
  <c r="E861" i="1"/>
  <c r="G861" i="1" s="1"/>
  <c r="E860" i="1"/>
  <c r="G860" i="1" s="1"/>
  <c r="E859" i="1"/>
  <c r="G859" i="1" s="1"/>
  <c r="E858" i="1"/>
  <c r="G858" i="1" s="1"/>
  <c r="E857" i="1"/>
  <c r="G857" i="1" s="1"/>
  <c r="E856" i="1"/>
  <c r="G856" i="1" s="1"/>
  <c r="E855" i="1"/>
  <c r="G855" i="1" s="1"/>
  <c r="E854" i="1"/>
  <c r="G854" i="1" s="1"/>
  <c r="E853" i="1"/>
  <c r="G853" i="1" s="1"/>
  <c r="E852" i="1"/>
  <c r="G852" i="1" s="1"/>
  <c r="E851" i="1"/>
  <c r="G851" i="1" s="1"/>
  <c r="E850" i="1"/>
  <c r="G850" i="1" s="1"/>
  <c r="E849" i="1"/>
  <c r="G849" i="1" s="1"/>
  <c r="E848" i="1"/>
  <c r="G848" i="1" s="1"/>
  <c r="E847" i="1"/>
  <c r="G847" i="1" s="1"/>
  <c r="E846" i="1"/>
  <c r="G846" i="1" s="1"/>
  <c r="E845" i="1"/>
  <c r="G845" i="1" s="1"/>
  <c r="E844" i="1"/>
  <c r="G844" i="1" s="1"/>
  <c r="E843" i="1"/>
  <c r="G843" i="1" s="1"/>
  <c r="E842" i="1"/>
  <c r="G842" i="1" s="1"/>
  <c r="E841" i="1"/>
  <c r="G841" i="1" s="1"/>
  <c r="E840" i="1"/>
  <c r="G840" i="1" s="1"/>
  <c r="E839" i="1"/>
  <c r="G839" i="1" s="1"/>
  <c r="E838" i="1"/>
  <c r="G838" i="1" s="1"/>
  <c r="E837" i="1"/>
  <c r="G837" i="1" s="1"/>
  <c r="E836" i="1"/>
  <c r="G836" i="1" s="1"/>
  <c r="E835" i="1"/>
  <c r="G835" i="1" s="1"/>
  <c r="E834" i="1"/>
  <c r="G834" i="1" s="1"/>
  <c r="E833" i="1"/>
  <c r="G833" i="1" s="1"/>
  <c r="E832" i="1"/>
  <c r="G832" i="1" s="1"/>
  <c r="E824" i="1"/>
  <c r="G824" i="1" s="1"/>
  <c r="E823" i="1"/>
  <c r="G823" i="1" s="1"/>
  <c r="E822" i="1"/>
  <c r="G822" i="1" s="1"/>
  <c r="E821" i="1"/>
  <c r="G821" i="1" s="1"/>
  <c r="E820" i="1"/>
  <c r="G820" i="1" s="1"/>
  <c r="E819" i="1"/>
  <c r="G819" i="1" s="1"/>
  <c r="E818" i="1"/>
  <c r="G818" i="1" s="1"/>
  <c r="E817" i="1"/>
  <c r="G817" i="1" s="1"/>
  <c r="E816" i="1"/>
  <c r="G816" i="1" s="1"/>
  <c r="E815" i="1"/>
  <c r="G815" i="1" s="1"/>
  <c r="E814" i="1"/>
  <c r="G814" i="1" s="1"/>
  <c r="E813" i="1"/>
  <c r="G813" i="1" s="1"/>
  <c r="E812" i="1"/>
  <c r="G812" i="1" s="1"/>
  <c r="E811" i="1"/>
  <c r="G811" i="1" s="1"/>
  <c r="E810" i="1"/>
  <c r="G810" i="1" s="1"/>
  <c r="E809" i="1"/>
  <c r="G809" i="1" s="1"/>
  <c r="E808" i="1"/>
  <c r="G808" i="1" s="1"/>
  <c r="E807" i="1"/>
  <c r="G807" i="1" s="1"/>
  <c r="E806" i="1"/>
  <c r="G806" i="1" s="1"/>
  <c r="E805" i="1"/>
  <c r="G805" i="1" s="1"/>
  <c r="E804" i="1"/>
  <c r="G804" i="1" s="1"/>
  <c r="E803" i="1"/>
  <c r="G803" i="1" s="1"/>
  <c r="E802" i="1"/>
  <c r="G802" i="1" s="1"/>
  <c r="E801" i="1"/>
  <c r="G801" i="1" s="1"/>
  <c r="E800" i="1"/>
  <c r="G800" i="1" s="1"/>
  <c r="E799" i="1"/>
  <c r="G799" i="1" s="1"/>
  <c r="E798" i="1"/>
  <c r="G798" i="1" s="1"/>
  <c r="E797" i="1"/>
  <c r="G797" i="1" s="1"/>
  <c r="E796" i="1"/>
  <c r="G796" i="1" s="1"/>
  <c r="E795" i="1"/>
  <c r="G795" i="1" s="1"/>
  <c r="E794" i="1"/>
  <c r="G794" i="1" s="1"/>
  <c r="E793" i="1"/>
  <c r="G793" i="1" s="1"/>
  <c r="E792" i="1"/>
  <c r="G792" i="1" s="1"/>
  <c r="E791" i="1"/>
  <c r="G791" i="1" s="1"/>
  <c r="E790" i="1"/>
  <c r="G790" i="1" s="1"/>
  <c r="E789" i="1"/>
  <c r="G789" i="1" s="1"/>
  <c r="E788" i="1"/>
  <c r="G788" i="1" s="1"/>
  <c r="E787" i="1"/>
  <c r="G787" i="1" s="1"/>
  <c r="E786" i="1"/>
  <c r="G786" i="1" s="1"/>
  <c r="E785" i="1"/>
  <c r="G785" i="1" s="1"/>
  <c r="E784" i="1"/>
  <c r="G784" i="1" s="1"/>
  <c r="H753" i="1"/>
  <c r="I752" i="1"/>
  <c r="J752" i="1" s="1"/>
  <c r="K752" i="1" s="1"/>
  <c r="I751" i="1"/>
  <c r="J751" i="1" s="1"/>
  <c r="K751" i="1" s="1"/>
  <c r="J750" i="1"/>
  <c r="K750" i="1" s="1"/>
  <c r="I750" i="1"/>
  <c r="I749" i="1"/>
  <c r="J749" i="1" s="1"/>
  <c r="K749" i="1" s="1"/>
  <c r="J748" i="1"/>
  <c r="K748" i="1" s="1"/>
  <c r="I748" i="1"/>
  <c r="I747" i="1"/>
  <c r="J747" i="1" s="1"/>
  <c r="K747" i="1" s="1"/>
  <c r="I746" i="1"/>
  <c r="J746" i="1" s="1"/>
  <c r="K746" i="1" s="1"/>
  <c r="I745" i="1"/>
  <c r="J745" i="1" s="1"/>
  <c r="K745" i="1" s="1"/>
  <c r="I744" i="1"/>
  <c r="J744" i="1" s="1"/>
  <c r="K744" i="1" s="1"/>
  <c r="I743" i="1"/>
  <c r="J743" i="1" s="1"/>
  <c r="K743" i="1" s="1"/>
  <c r="J742" i="1"/>
  <c r="K742" i="1" s="1"/>
  <c r="I742" i="1"/>
  <c r="I741" i="1"/>
  <c r="J741" i="1" s="1"/>
  <c r="K741" i="1" s="1"/>
  <c r="J740" i="1"/>
  <c r="K740" i="1" s="1"/>
  <c r="I740" i="1"/>
  <c r="I739" i="1"/>
  <c r="J739" i="1" s="1"/>
  <c r="K739" i="1" s="1"/>
  <c r="I738" i="1"/>
  <c r="J738" i="1" s="1"/>
  <c r="K738" i="1" s="1"/>
  <c r="I737" i="1"/>
  <c r="J737" i="1" s="1"/>
  <c r="K737" i="1" s="1"/>
  <c r="I736" i="1"/>
  <c r="J736" i="1" s="1"/>
  <c r="K736" i="1" s="1"/>
  <c r="I735" i="1"/>
  <c r="J735" i="1" s="1"/>
  <c r="K735" i="1" s="1"/>
  <c r="J734" i="1"/>
  <c r="K734" i="1" s="1"/>
  <c r="I734" i="1"/>
  <c r="I733" i="1"/>
  <c r="J733" i="1" s="1"/>
  <c r="K733" i="1" s="1"/>
  <c r="J732" i="1"/>
  <c r="K732" i="1" s="1"/>
  <c r="I732" i="1"/>
  <c r="I731" i="1"/>
  <c r="J731" i="1" s="1"/>
  <c r="K731" i="1" s="1"/>
  <c r="I730" i="1"/>
  <c r="J730" i="1" s="1"/>
  <c r="K730" i="1" s="1"/>
  <c r="I729" i="1"/>
  <c r="J729" i="1" s="1"/>
  <c r="K729" i="1" s="1"/>
  <c r="I728" i="1"/>
  <c r="J728" i="1" s="1"/>
  <c r="K728" i="1" s="1"/>
  <c r="I727" i="1"/>
  <c r="J727" i="1" s="1"/>
  <c r="K727" i="1" s="1"/>
  <c r="J726" i="1"/>
  <c r="K726" i="1" s="1"/>
  <c r="I726" i="1"/>
  <c r="I725" i="1"/>
  <c r="J725" i="1" s="1"/>
  <c r="K725" i="1" s="1"/>
  <c r="J724" i="1"/>
  <c r="K724" i="1" s="1"/>
  <c r="I724" i="1"/>
  <c r="I723" i="1"/>
  <c r="J723" i="1" s="1"/>
  <c r="K723" i="1" s="1"/>
  <c r="I722" i="1"/>
  <c r="J722" i="1" s="1"/>
  <c r="K722" i="1" s="1"/>
  <c r="I721" i="1"/>
  <c r="J721" i="1" s="1"/>
  <c r="K721" i="1" s="1"/>
  <c r="I720" i="1"/>
  <c r="J720" i="1" s="1"/>
  <c r="K720" i="1" s="1"/>
  <c r="I719" i="1"/>
  <c r="J719" i="1" s="1"/>
  <c r="K719" i="1" s="1"/>
  <c r="J718" i="1"/>
  <c r="K718" i="1" s="1"/>
  <c r="I718" i="1"/>
  <c r="I717" i="1"/>
  <c r="J717" i="1" s="1"/>
  <c r="K717" i="1" s="1"/>
  <c r="J716" i="1"/>
  <c r="K716" i="1" s="1"/>
  <c r="I716" i="1"/>
  <c r="I715" i="1"/>
  <c r="J715" i="1" s="1"/>
  <c r="K715" i="1" s="1"/>
  <c r="I714" i="1"/>
  <c r="I754" i="1" s="1"/>
  <c r="I713" i="1"/>
  <c r="J713" i="1" s="1"/>
  <c r="K713" i="1" s="1"/>
  <c r="I712" i="1"/>
  <c r="H702" i="1"/>
  <c r="I701" i="1"/>
  <c r="J701" i="1" s="1"/>
  <c r="K701" i="1" s="1"/>
  <c r="I700" i="1"/>
  <c r="J700" i="1" s="1"/>
  <c r="K700" i="1" s="1"/>
  <c r="I699" i="1"/>
  <c r="J699" i="1" s="1"/>
  <c r="K699" i="1" s="1"/>
  <c r="I698" i="1"/>
  <c r="J698" i="1" s="1"/>
  <c r="K698" i="1" s="1"/>
  <c r="I697" i="1"/>
  <c r="J697" i="1" s="1"/>
  <c r="K697" i="1" s="1"/>
  <c r="I696" i="1"/>
  <c r="J696" i="1" s="1"/>
  <c r="K696" i="1" s="1"/>
  <c r="I695" i="1"/>
  <c r="J695" i="1" s="1"/>
  <c r="K695" i="1" s="1"/>
  <c r="I694" i="1"/>
  <c r="J694" i="1" s="1"/>
  <c r="K694" i="1" s="1"/>
  <c r="I693" i="1"/>
  <c r="J693" i="1" s="1"/>
  <c r="K693" i="1" s="1"/>
  <c r="J692" i="1"/>
  <c r="K692" i="1" s="1"/>
  <c r="I692" i="1"/>
  <c r="I691" i="1"/>
  <c r="J691" i="1" s="1"/>
  <c r="K691" i="1" s="1"/>
  <c r="I690" i="1"/>
  <c r="J690" i="1" s="1"/>
  <c r="K690" i="1" s="1"/>
  <c r="I689" i="1"/>
  <c r="J689" i="1" s="1"/>
  <c r="K689" i="1" s="1"/>
  <c r="J688" i="1"/>
  <c r="K688" i="1" s="1"/>
  <c r="I688" i="1"/>
  <c r="I687" i="1"/>
  <c r="J687" i="1" s="1"/>
  <c r="K687" i="1" s="1"/>
  <c r="J686" i="1"/>
  <c r="K686" i="1" s="1"/>
  <c r="I686" i="1"/>
  <c r="I685" i="1"/>
  <c r="J685" i="1" s="1"/>
  <c r="K685" i="1" s="1"/>
  <c r="I684" i="1"/>
  <c r="J684" i="1" s="1"/>
  <c r="K684" i="1" s="1"/>
  <c r="I683" i="1"/>
  <c r="J683" i="1" s="1"/>
  <c r="K683" i="1" s="1"/>
  <c r="I682" i="1"/>
  <c r="J682" i="1" s="1"/>
  <c r="K682" i="1" s="1"/>
  <c r="I681" i="1"/>
  <c r="J681" i="1" s="1"/>
  <c r="K681" i="1" s="1"/>
  <c r="J680" i="1"/>
  <c r="K680" i="1" s="1"/>
  <c r="I680" i="1"/>
  <c r="I679" i="1"/>
  <c r="J679" i="1" s="1"/>
  <c r="K679" i="1" s="1"/>
  <c r="J678" i="1"/>
  <c r="K678" i="1" s="1"/>
  <c r="I678" i="1"/>
  <c r="I677" i="1"/>
  <c r="J677" i="1" s="1"/>
  <c r="K677" i="1" s="1"/>
  <c r="I676" i="1"/>
  <c r="J676" i="1" s="1"/>
  <c r="K676" i="1" s="1"/>
  <c r="I675" i="1"/>
  <c r="J675" i="1" s="1"/>
  <c r="K675" i="1" s="1"/>
  <c r="I674" i="1"/>
  <c r="J674" i="1" s="1"/>
  <c r="K674" i="1" s="1"/>
  <c r="I673" i="1"/>
  <c r="J673" i="1" s="1"/>
  <c r="K673" i="1" s="1"/>
  <c r="J672" i="1"/>
  <c r="I672" i="1"/>
  <c r="I671" i="1"/>
  <c r="J671" i="1" s="1"/>
  <c r="K671" i="1" s="1"/>
  <c r="J670" i="1"/>
  <c r="I670" i="1"/>
  <c r="H660" i="1"/>
  <c r="I659" i="1"/>
  <c r="J658" i="1"/>
  <c r="I658" i="1"/>
  <c r="H647" i="1"/>
  <c r="I646" i="1"/>
  <c r="J646" i="1" s="1"/>
  <c r="K646" i="1" s="1"/>
  <c r="I645" i="1"/>
  <c r="J645" i="1" s="1"/>
  <c r="K645" i="1" s="1"/>
  <c r="I644" i="1"/>
  <c r="J644" i="1" s="1"/>
  <c r="K644" i="1" s="1"/>
  <c r="I643" i="1"/>
  <c r="J643" i="1" s="1"/>
  <c r="K643" i="1" s="1"/>
  <c r="I642" i="1"/>
  <c r="J642" i="1" s="1"/>
  <c r="K642" i="1" s="1"/>
  <c r="I641" i="1"/>
  <c r="J641" i="1" s="1"/>
  <c r="K641" i="1" s="1"/>
  <c r="I640" i="1"/>
  <c r="J640" i="1" s="1"/>
  <c r="K640" i="1" s="1"/>
  <c r="I639" i="1"/>
  <c r="J639" i="1" s="1"/>
  <c r="K639" i="1" s="1"/>
  <c r="J638" i="1"/>
  <c r="K638" i="1" s="1"/>
  <c r="I638" i="1"/>
  <c r="I637" i="1"/>
  <c r="J637" i="1" s="1"/>
  <c r="K637" i="1" s="1"/>
  <c r="I636" i="1"/>
  <c r="J636" i="1" s="1"/>
  <c r="K636" i="1" s="1"/>
  <c r="K635" i="1"/>
  <c r="I635" i="1"/>
  <c r="J635" i="1" s="1"/>
  <c r="J634" i="1"/>
  <c r="K634" i="1" s="1"/>
  <c r="I634" i="1"/>
  <c r="I633" i="1"/>
  <c r="J633" i="1" s="1"/>
  <c r="K633" i="1" s="1"/>
  <c r="I632" i="1"/>
  <c r="J632" i="1" s="1"/>
  <c r="K632" i="1" s="1"/>
  <c r="I631" i="1"/>
  <c r="J631" i="1" s="1"/>
  <c r="K631" i="1" s="1"/>
  <c r="I630" i="1"/>
  <c r="J630" i="1" s="1"/>
  <c r="K630" i="1" s="1"/>
  <c r="I629" i="1"/>
  <c r="J629" i="1" s="1"/>
  <c r="K629" i="1" s="1"/>
  <c r="I628" i="1"/>
  <c r="J628" i="1" s="1"/>
  <c r="K628" i="1" s="1"/>
  <c r="I627" i="1"/>
  <c r="J627" i="1" s="1"/>
  <c r="K627" i="1" s="1"/>
  <c r="I626" i="1"/>
  <c r="J626" i="1" s="1"/>
  <c r="K626" i="1" s="1"/>
  <c r="I625" i="1"/>
  <c r="J625" i="1" s="1"/>
  <c r="K625" i="1" s="1"/>
  <c r="I624" i="1"/>
  <c r="J624" i="1" s="1"/>
  <c r="K624" i="1" s="1"/>
  <c r="I623" i="1"/>
  <c r="J623" i="1" s="1"/>
  <c r="K623" i="1" s="1"/>
  <c r="J622" i="1"/>
  <c r="K622" i="1" s="1"/>
  <c r="I622" i="1"/>
  <c r="I621" i="1"/>
  <c r="J621" i="1" s="1"/>
  <c r="K621" i="1" s="1"/>
  <c r="I620" i="1"/>
  <c r="J620" i="1" s="1"/>
  <c r="K620" i="1" s="1"/>
  <c r="K619" i="1"/>
  <c r="I619" i="1"/>
  <c r="J619" i="1" s="1"/>
  <c r="J618" i="1"/>
  <c r="K618" i="1" s="1"/>
  <c r="I618" i="1"/>
  <c r="J617" i="1"/>
  <c r="K617" i="1" s="1"/>
  <c r="I617" i="1"/>
  <c r="I616" i="1"/>
  <c r="J616" i="1" s="1"/>
  <c r="K616" i="1" s="1"/>
  <c r="I615" i="1"/>
  <c r="J615" i="1" s="1"/>
  <c r="K615" i="1" s="1"/>
  <c r="J614" i="1"/>
  <c r="K614" i="1" s="1"/>
  <c r="I614" i="1"/>
  <c r="J613" i="1"/>
  <c r="K613" i="1" s="1"/>
  <c r="I613" i="1"/>
  <c r="I612" i="1"/>
  <c r="I611" i="1"/>
  <c r="H602" i="1"/>
  <c r="I601" i="1"/>
  <c r="J601" i="1" s="1"/>
  <c r="K601" i="1" s="1"/>
  <c r="J602" i="1" s="1"/>
  <c r="I600" i="1"/>
  <c r="J600" i="1" s="1"/>
  <c r="K600" i="1" s="1"/>
  <c r="I599" i="1"/>
  <c r="J599" i="1" s="1"/>
  <c r="K599" i="1" s="1"/>
  <c r="I598" i="1"/>
  <c r="J598" i="1" s="1"/>
  <c r="K598" i="1" s="1"/>
  <c r="I597" i="1"/>
  <c r="J597" i="1" s="1"/>
  <c r="K597" i="1" s="1"/>
  <c r="I596" i="1"/>
  <c r="J596" i="1" s="1"/>
  <c r="K596" i="1" s="1"/>
  <c r="I595" i="1"/>
  <c r="J595" i="1" s="1"/>
  <c r="K595" i="1" s="1"/>
  <c r="I594" i="1"/>
  <c r="J594" i="1" s="1"/>
  <c r="K594" i="1" s="1"/>
  <c r="I593" i="1"/>
  <c r="J593" i="1" s="1"/>
  <c r="K593" i="1" s="1"/>
  <c r="I592" i="1"/>
  <c r="J592" i="1" s="1"/>
  <c r="K592" i="1" s="1"/>
  <c r="I591" i="1"/>
  <c r="J591" i="1" s="1"/>
  <c r="K591" i="1" s="1"/>
  <c r="I590" i="1"/>
  <c r="J590" i="1" s="1"/>
  <c r="K590" i="1" s="1"/>
  <c r="I589" i="1"/>
  <c r="J589" i="1" s="1"/>
  <c r="K589" i="1" s="1"/>
  <c r="I588" i="1"/>
  <c r="J588" i="1" s="1"/>
  <c r="K588" i="1" s="1"/>
  <c r="I587" i="1"/>
  <c r="J587" i="1" s="1"/>
  <c r="K587" i="1" s="1"/>
  <c r="I586" i="1"/>
  <c r="J586" i="1" s="1"/>
  <c r="K586" i="1" s="1"/>
  <c r="I585" i="1"/>
  <c r="J585" i="1" s="1"/>
  <c r="K585" i="1" s="1"/>
  <c r="I584" i="1"/>
  <c r="J584" i="1" s="1"/>
  <c r="K584" i="1" s="1"/>
  <c r="I583" i="1"/>
  <c r="J583" i="1" s="1"/>
  <c r="K583" i="1" s="1"/>
  <c r="I582" i="1"/>
  <c r="J582" i="1" s="1"/>
  <c r="K582" i="1" s="1"/>
  <c r="I581" i="1"/>
  <c r="J581" i="1" s="1"/>
  <c r="K581" i="1" s="1"/>
  <c r="I580" i="1"/>
  <c r="J580" i="1" s="1"/>
  <c r="K580" i="1" s="1"/>
  <c r="I579" i="1"/>
  <c r="J579" i="1" s="1"/>
  <c r="K579" i="1" s="1"/>
  <c r="I578" i="1"/>
  <c r="J578" i="1" s="1"/>
  <c r="K578" i="1" s="1"/>
  <c r="I577" i="1"/>
  <c r="J577" i="1" s="1"/>
  <c r="K577" i="1" s="1"/>
  <c r="I576" i="1"/>
  <c r="J576" i="1" s="1"/>
  <c r="K576" i="1" s="1"/>
  <c r="I575" i="1"/>
  <c r="J575" i="1" s="1"/>
  <c r="K575" i="1" s="1"/>
  <c r="I574" i="1"/>
  <c r="J574" i="1" s="1"/>
  <c r="K574" i="1" s="1"/>
  <c r="I573" i="1"/>
  <c r="J573" i="1" s="1"/>
  <c r="K573" i="1" s="1"/>
  <c r="I572" i="1"/>
  <c r="J572" i="1" s="1"/>
  <c r="K572" i="1" s="1"/>
  <c r="I571" i="1"/>
  <c r="J571" i="1" s="1"/>
  <c r="K571" i="1" s="1"/>
  <c r="I570" i="1"/>
  <c r="J570" i="1" s="1"/>
  <c r="K570" i="1" s="1"/>
  <c r="I569" i="1"/>
  <c r="J569" i="1" s="1"/>
  <c r="K569" i="1" s="1"/>
  <c r="I568" i="1"/>
  <c r="J568" i="1" s="1"/>
  <c r="K568" i="1" s="1"/>
  <c r="I567" i="1"/>
  <c r="J567" i="1" s="1"/>
  <c r="K567" i="1" s="1"/>
  <c r="I566" i="1"/>
  <c r="J566" i="1" s="1"/>
  <c r="K566" i="1" s="1"/>
  <c r="I565" i="1"/>
  <c r="H557" i="1"/>
  <c r="I556" i="1"/>
  <c r="J556" i="1" s="1"/>
  <c r="K556" i="1" s="1"/>
  <c r="I555" i="1"/>
  <c r="J555" i="1" s="1"/>
  <c r="K555" i="1" s="1"/>
  <c r="I554" i="1"/>
  <c r="J554" i="1" s="1"/>
  <c r="K554" i="1" s="1"/>
  <c r="I553" i="1"/>
  <c r="I546" i="1"/>
  <c r="K545" i="1"/>
  <c r="J545" i="1"/>
  <c r="I545" i="1"/>
  <c r="J544" i="1"/>
  <c r="I544" i="1"/>
  <c r="H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K532" i="1"/>
  <c r="Q531" i="1"/>
  <c r="Q530" i="1"/>
  <c r="Q529" i="1"/>
  <c r="Q528" i="1"/>
  <c r="Q527" i="1"/>
  <c r="Q526" i="1"/>
  <c r="Q525" i="1"/>
  <c r="K525" i="1"/>
  <c r="Q524" i="1"/>
  <c r="Q523" i="1"/>
  <c r="Q522" i="1"/>
  <c r="K522" i="1"/>
  <c r="K544" i="1" s="1"/>
  <c r="Q521" i="1"/>
  <c r="Q520" i="1"/>
  <c r="Q519" i="1"/>
  <c r="Q518" i="1"/>
  <c r="K507" i="1"/>
  <c r="J507" i="1"/>
  <c r="I507" i="1"/>
  <c r="K506" i="1"/>
  <c r="J506" i="1"/>
  <c r="I506" i="1"/>
  <c r="K505" i="1"/>
  <c r="J505" i="1"/>
  <c r="I505" i="1"/>
  <c r="H505" i="1"/>
  <c r="Q504" i="1"/>
  <c r="Q503" i="1"/>
  <c r="Q502" i="1"/>
  <c r="Q501" i="1"/>
  <c r="Q500" i="1"/>
  <c r="Q499" i="1"/>
  <c r="Q498" i="1"/>
  <c r="Q497" i="1"/>
  <c r="J488" i="1"/>
  <c r="I488" i="1"/>
  <c r="H488" i="1"/>
  <c r="K486" i="1"/>
  <c r="K482" i="1"/>
  <c r="K480" i="1"/>
  <c r="K478" i="1"/>
  <c r="K476" i="1"/>
  <c r="K472" i="1"/>
  <c r="K470" i="1"/>
  <c r="K466" i="1"/>
  <c r="J456" i="1"/>
  <c r="I456" i="1"/>
  <c r="H456" i="1"/>
  <c r="K454" i="1"/>
  <c r="K450" i="1"/>
  <c r="K448" i="1"/>
  <c r="K446" i="1"/>
  <c r="K444" i="1"/>
  <c r="K440" i="1"/>
  <c r="K438" i="1"/>
  <c r="K434" i="1"/>
  <c r="H421" i="1"/>
  <c r="I420" i="1"/>
  <c r="J420" i="1" s="1"/>
  <c r="K420" i="1" s="1"/>
  <c r="I419" i="1"/>
  <c r="J419" i="1" s="1"/>
  <c r="K419" i="1" s="1"/>
  <c r="I418" i="1"/>
  <c r="J418" i="1" s="1"/>
  <c r="K418" i="1" s="1"/>
  <c r="I417" i="1"/>
  <c r="J417" i="1" s="1"/>
  <c r="K417" i="1" s="1"/>
  <c r="I416" i="1"/>
  <c r="J416" i="1" s="1"/>
  <c r="K416" i="1" s="1"/>
  <c r="I415" i="1"/>
  <c r="J415" i="1" s="1"/>
  <c r="K415" i="1" s="1"/>
  <c r="I414" i="1"/>
  <c r="J414" i="1" s="1"/>
  <c r="K414" i="1" s="1"/>
  <c r="I413" i="1"/>
  <c r="J413" i="1" s="1"/>
  <c r="K413" i="1" s="1"/>
  <c r="I412" i="1"/>
  <c r="J412" i="1" s="1"/>
  <c r="K412" i="1" s="1"/>
  <c r="I411" i="1"/>
  <c r="J411" i="1" s="1"/>
  <c r="K411" i="1" s="1"/>
  <c r="I410" i="1"/>
  <c r="J410" i="1" s="1"/>
  <c r="K410" i="1" s="1"/>
  <c r="J409" i="1"/>
  <c r="K409" i="1" s="1"/>
  <c r="I409" i="1"/>
  <c r="I408" i="1"/>
  <c r="I407" i="1"/>
  <c r="J407" i="1" s="1"/>
  <c r="K407" i="1" s="1"/>
  <c r="H406" i="1"/>
  <c r="I405" i="1"/>
  <c r="J405" i="1" s="1"/>
  <c r="K405" i="1" s="1"/>
  <c r="J404" i="1"/>
  <c r="K404" i="1" s="1"/>
  <c r="I404" i="1"/>
  <c r="I403" i="1"/>
  <c r="J403" i="1" s="1"/>
  <c r="K403" i="1" s="1"/>
  <c r="I402" i="1"/>
  <c r="J402" i="1" s="1"/>
  <c r="K402" i="1" s="1"/>
  <c r="I401" i="1"/>
  <c r="J401" i="1" s="1"/>
  <c r="K401" i="1" s="1"/>
  <c r="J400" i="1"/>
  <c r="K400" i="1" s="1"/>
  <c r="I400" i="1"/>
  <c r="I399" i="1"/>
  <c r="J399" i="1" s="1"/>
  <c r="K399" i="1" s="1"/>
  <c r="I398" i="1"/>
  <c r="J398" i="1" s="1"/>
  <c r="K398" i="1" s="1"/>
  <c r="K397" i="1"/>
  <c r="J397" i="1"/>
  <c r="I397" i="1"/>
  <c r="I396" i="1"/>
  <c r="J396" i="1" s="1"/>
  <c r="K396" i="1" s="1"/>
  <c r="I395" i="1"/>
  <c r="J395" i="1" s="1"/>
  <c r="K395" i="1" s="1"/>
  <c r="I394" i="1"/>
  <c r="J394" i="1" s="1"/>
  <c r="K394" i="1" s="1"/>
  <c r="J393" i="1"/>
  <c r="K393" i="1" s="1"/>
  <c r="I393" i="1"/>
  <c r="J392" i="1"/>
  <c r="K392" i="1" s="1"/>
  <c r="I392" i="1"/>
  <c r="I391" i="1"/>
  <c r="J391" i="1" s="1"/>
  <c r="K391" i="1" s="1"/>
  <c r="I390" i="1"/>
  <c r="J390" i="1" s="1"/>
  <c r="K390" i="1" s="1"/>
  <c r="I389" i="1"/>
  <c r="J389" i="1" s="1"/>
  <c r="K389" i="1" s="1"/>
  <c r="J388" i="1"/>
  <c r="K388" i="1" s="1"/>
  <c r="I388" i="1"/>
  <c r="I387" i="1"/>
  <c r="J387" i="1" s="1"/>
  <c r="K387" i="1" s="1"/>
  <c r="K386" i="1"/>
  <c r="J386" i="1"/>
  <c r="I386" i="1"/>
  <c r="J385" i="1"/>
  <c r="K385" i="1" s="1"/>
  <c r="I385" i="1"/>
  <c r="J384" i="1"/>
  <c r="K384" i="1" s="1"/>
  <c r="I384" i="1"/>
  <c r="I383" i="1"/>
  <c r="J383" i="1" s="1"/>
  <c r="K383" i="1" s="1"/>
  <c r="K382" i="1"/>
  <c r="J382" i="1"/>
  <c r="I382" i="1"/>
  <c r="H371" i="1"/>
  <c r="I370" i="1"/>
  <c r="J370" i="1" s="1"/>
  <c r="K370" i="1" s="1"/>
  <c r="I369" i="1"/>
  <c r="J369" i="1" s="1"/>
  <c r="K369" i="1" s="1"/>
  <c r="J368" i="1"/>
  <c r="K368" i="1" s="1"/>
  <c r="I368" i="1"/>
  <c r="I367" i="1"/>
  <c r="J367" i="1" s="1"/>
  <c r="K367" i="1" s="1"/>
  <c r="I366" i="1"/>
  <c r="J366" i="1" s="1"/>
  <c r="K366" i="1" s="1"/>
  <c r="I365" i="1"/>
  <c r="J365" i="1" s="1"/>
  <c r="K365" i="1" s="1"/>
  <c r="I364" i="1"/>
  <c r="J364" i="1" s="1"/>
  <c r="K364" i="1" s="1"/>
  <c r="I363" i="1"/>
  <c r="J363" i="1" s="1"/>
  <c r="K363" i="1" s="1"/>
  <c r="I362" i="1"/>
  <c r="J362" i="1" s="1"/>
  <c r="K362" i="1" s="1"/>
  <c r="I361" i="1"/>
  <c r="J361" i="1" s="1"/>
  <c r="K361" i="1" s="1"/>
  <c r="J360" i="1"/>
  <c r="K360" i="1" s="1"/>
  <c r="I360" i="1"/>
  <c r="I359" i="1"/>
  <c r="J359" i="1" s="1"/>
  <c r="K359" i="1" s="1"/>
  <c r="I358" i="1"/>
  <c r="J358" i="1" s="1"/>
  <c r="K358" i="1" s="1"/>
  <c r="I357" i="1"/>
  <c r="H356" i="1"/>
  <c r="J355" i="1"/>
  <c r="K355" i="1" s="1"/>
  <c r="I355" i="1"/>
  <c r="I354" i="1"/>
  <c r="J354" i="1" s="1"/>
  <c r="K354" i="1" s="1"/>
  <c r="J353" i="1"/>
  <c r="K353" i="1" s="1"/>
  <c r="I353" i="1"/>
  <c r="I352" i="1"/>
  <c r="J352" i="1" s="1"/>
  <c r="K352" i="1" s="1"/>
  <c r="I351" i="1"/>
  <c r="J351" i="1" s="1"/>
  <c r="K351" i="1" s="1"/>
  <c r="I350" i="1"/>
  <c r="J350" i="1" s="1"/>
  <c r="K350" i="1" s="1"/>
  <c r="I349" i="1"/>
  <c r="J349" i="1" s="1"/>
  <c r="K349" i="1" s="1"/>
  <c r="I348" i="1"/>
  <c r="J348" i="1" s="1"/>
  <c r="K348" i="1" s="1"/>
  <c r="J347" i="1"/>
  <c r="K347" i="1" s="1"/>
  <c r="I347" i="1"/>
  <c r="I346" i="1"/>
  <c r="J346" i="1" s="1"/>
  <c r="K346" i="1" s="1"/>
  <c r="J345" i="1"/>
  <c r="K345" i="1" s="1"/>
  <c r="I345" i="1"/>
  <c r="I344" i="1"/>
  <c r="J344" i="1" s="1"/>
  <c r="K344" i="1" s="1"/>
  <c r="I343" i="1"/>
  <c r="J343" i="1" s="1"/>
  <c r="K343" i="1" s="1"/>
  <c r="I342" i="1"/>
  <c r="J342" i="1" s="1"/>
  <c r="K342" i="1" s="1"/>
  <c r="I341" i="1"/>
  <c r="J341" i="1" s="1"/>
  <c r="K341" i="1" s="1"/>
  <c r="I340" i="1"/>
  <c r="J340" i="1" s="1"/>
  <c r="K340" i="1" s="1"/>
  <c r="J339" i="1"/>
  <c r="K339" i="1" s="1"/>
  <c r="I339" i="1"/>
  <c r="I338" i="1"/>
  <c r="J338" i="1" s="1"/>
  <c r="K338" i="1" s="1"/>
  <c r="J337" i="1"/>
  <c r="K337" i="1" s="1"/>
  <c r="I337" i="1"/>
  <c r="I336" i="1"/>
  <c r="J336" i="1" s="1"/>
  <c r="K336" i="1" s="1"/>
  <c r="I335" i="1"/>
  <c r="J335" i="1" s="1"/>
  <c r="K335" i="1" s="1"/>
  <c r="I334" i="1"/>
  <c r="J334" i="1" s="1"/>
  <c r="K334" i="1" s="1"/>
  <c r="I333" i="1"/>
  <c r="H322" i="1"/>
  <c r="I321" i="1"/>
  <c r="J321" i="1" s="1"/>
  <c r="K321" i="1" s="1"/>
  <c r="I320" i="1"/>
  <c r="J320" i="1" s="1"/>
  <c r="K320" i="1" s="1"/>
  <c r="J319" i="1"/>
  <c r="K319" i="1" s="1"/>
  <c r="I319" i="1"/>
  <c r="I318" i="1"/>
  <c r="J318" i="1" s="1"/>
  <c r="K318" i="1" s="1"/>
  <c r="I317" i="1"/>
  <c r="J317" i="1" s="1"/>
  <c r="K317" i="1" s="1"/>
  <c r="I316" i="1"/>
  <c r="J316" i="1" s="1"/>
  <c r="K316" i="1" s="1"/>
  <c r="I315" i="1"/>
  <c r="J315" i="1" s="1"/>
  <c r="K315" i="1" s="1"/>
  <c r="I314" i="1"/>
  <c r="J314" i="1" s="1"/>
  <c r="K314" i="1" s="1"/>
  <c r="I313" i="1"/>
  <c r="J313" i="1" s="1"/>
  <c r="K313" i="1" s="1"/>
  <c r="J312" i="1"/>
  <c r="K312" i="1" s="1"/>
  <c r="I312" i="1"/>
  <c r="H311" i="1"/>
  <c r="I310" i="1"/>
  <c r="J310" i="1" s="1"/>
  <c r="K310" i="1" s="1"/>
  <c r="I309" i="1"/>
  <c r="J309" i="1" s="1"/>
  <c r="K309" i="1" s="1"/>
  <c r="J308" i="1"/>
  <c r="K308" i="1" s="1"/>
  <c r="I308" i="1"/>
  <c r="I307" i="1"/>
  <c r="J307" i="1" s="1"/>
  <c r="K307" i="1" s="1"/>
  <c r="J306" i="1"/>
  <c r="K306" i="1" s="1"/>
  <c r="I306" i="1"/>
  <c r="I305" i="1"/>
  <c r="J305" i="1" s="1"/>
  <c r="K305" i="1" s="1"/>
  <c r="J304" i="1"/>
  <c r="K304" i="1" s="1"/>
  <c r="I304" i="1"/>
  <c r="I303" i="1"/>
  <c r="J303" i="1" s="1"/>
  <c r="K303" i="1" s="1"/>
  <c r="I302" i="1"/>
  <c r="J302" i="1" s="1"/>
  <c r="K302" i="1" s="1"/>
  <c r="I301" i="1"/>
  <c r="J301" i="1" s="1"/>
  <c r="K301" i="1" s="1"/>
  <c r="J300" i="1"/>
  <c r="K300" i="1" s="1"/>
  <c r="I300" i="1"/>
  <c r="I299" i="1"/>
  <c r="J299" i="1" s="1"/>
  <c r="K299" i="1" s="1"/>
  <c r="J298" i="1"/>
  <c r="K298" i="1" s="1"/>
  <c r="I298" i="1"/>
  <c r="I297" i="1"/>
  <c r="J297" i="1" s="1"/>
  <c r="K297" i="1" s="1"/>
  <c r="J296" i="1"/>
  <c r="K296" i="1" s="1"/>
  <c r="I296" i="1"/>
  <c r="I295" i="1"/>
  <c r="J163" i="1"/>
  <c r="H163" i="1"/>
  <c r="K162" i="1"/>
  <c r="I162" i="1"/>
  <c r="K161" i="1"/>
  <c r="I161" i="1"/>
  <c r="K160" i="1"/>
  <c r="I160" i="1"/>
  <c r="K159" i="1"/>
  <c r="I159" i="1"/>
  <c r="K158" i="1"/>
  <c r="I158" i="1"/>
  <c r="K157" i="1"/>
  <c r="I157" i="1"/>
  <c r="K156" i="1"/>
  <c r="I156" i="1"/>
  <c r="K155" i="1"/>
  <c r="I155" i="1"/>
  <c r="K154" i="1"/>
  <c r="I154" i="1"/>
  <c r="K153" i="1"/>
  <c r="I153" i="1"/>
  <c r="K152" i="1"/>
  <c r="I152" i="1"/>
  <c r="K151" i="1"/>
  <c r="I151" i="1"/>
  <c r="K150" i="1"/>
  <c r="I150" i="1"/>
  <c r="K149" i="1"/>
  <c r="I149" i="1"/>
  <c r="K148" i="1"/>
  <c r="I148" i="1"/>
  <c r="K147" i="1"/>
  <c r="I147" i="1"/>
  <c r="K146" i="1"/>
  <c r="I146" i="1"/>
  <c r="K145" i="1"/>
  <c r="I145" i="1"/>
  <c r="K144" i="1"/>
  <c r="I144" i="1"/>
  <c r="K143" i="1"/>
  <c r="I143" i="1"/>
  <c r="K142" i="1"/>
  <c r="I142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J120" i="1"/>
  <c r="H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J75" i="1"/>
  <c r="H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H1556" i="1" l="1"/>
  <c r="I1556" i="1" s="1"/>
  <c r="H1564" i="1"/>
  <c r="I1564" i="1"/>
  <c r="H1572" i="1"/>
  <c r="I1572" i="1"/>
  <c r="H1576" i="1"/>
  <c r="I1576" i="1"/>
  <c r="H1580" i="1"/>
  <c r="I1580" i="1"/>
  <c r="H1588" i="1"/>
  <c r="I1588" i="1"/>
  <c r="H1592" i="1"/>
  <c r="I1592" i="1"/>
  <c r="H1596" i="1"/>
  <c r="I1596" i="1"/>
  <c r="H1600" i="1"/>
  <c r="I1600" i="1"/>
  <c r="H1557" i="1"/>
  <c r="I1557" i="1"/>
  <c r="H1561" i="1"/>
  <c r="I1561" i="1"/>
  <c r="H1569" i="1"/>
  <c r="I1569" i="1"/>
  <c r="H1577" i="1"/>
  <c r="I1577" i="1"/>
  <c r="H1585" i="1"/>
  <c r="I1585" i="1"/>
  <c r="H1601" i="1"/>
  <c r="I1601" i="1"/>
  <c r="H1558" i="1"/>
  <c r="I1558" i="1"/>
  <c r="H1562" i="1"/>
  <c r="I1562" i="1"/>
  <c r="H1566" i="1"/>
  <c r="I1566" i="1"/>
  <c r="H1570" i="1"/>
  <c r="I1570" i="1"/>
  <c r="H1574" i="1"/>
  <c r="I1574" i="1"/>
  <c r="H1578" i="1"/>
  <c r="I1578" i="1"/>
  <c r="H1582" i="1"/>
  <c r="I1582" i="1"/>
  <c r="H1586" i="1"/>
  <c r="I1586" i="1"/>
  <c r="H1590" i="1"/>
  <c r="I1590" i="1"/>
  <c r="H1594" i="1"/>
  <c r="I1594" i="1"/>
  <c r="H1598" i="1"/>
  <c r="I1598" i="1"/>
  <c r="H1606" i="1"/>
  <c r="I1606" i="1"/>
  <c r="H1560" i="1"/>
  <c r="I1560" i="1"/>
  <c r="H1568" i="1"/>
  <c r="I1568" i="1"/>
  <c r="H1584" i="1"/>
  <c r="I1584" i="1"/>
  <c r="H1604" i="1"/>
  <c r="I1604" i="1"/>
  <c r="H1565" i="1"/>
  <c r="I1565" i="1"/>
  <c r="H1573" i="1"/>
  <c r="I1573" i="1"/>
  <c r="H1581" i="1"/>
  <c r="I1581" i="1"/>
  <c r="H1589" i="1"/>
  <c r="I1589" i="1"/>
  <c r="H1593" i="1"/>
  <c r="I1593" i="1"/>
  <c r="H1597" i="1"/>
  <c r="I1597" i="1"/>
  <c r="H1605" i="1"/>
  <c r="I1605" i="1"/>
  <c r="H1602" i="1"/>
  <c r="I1602" i="1"/>
  <c r="H1555" i="1"/>
  <c r="I1555" i="1"/>
  <c r="G1608" i="1"/>
  <c r="H1559" i="1"/>
  <c r="I1559" i="1"/>
  <c r="H1563" i="1"/>
  <c r="I1563" i="1" s="1"/>
  <c r="H1567" i="1"/>
  <c r="I1567" i="1"/>
  <c r="H1571" i="1"/>
  <c r="I1571" i="1" s="1"/>
  <c r="H1575" i="1"/>
  <c r="I1575" i="1"/>
  <c r="H1579" i="1"/>
  <c r="I1579" i="1" s="1"/>
  <c r="H1583" i="1"/>
  <c r="I1583" i="1"/>
  <c r="H1587" i="1"/>
  <c r="I1587" i="1" s="1"/>
  <c r="H1591" i="1"/>
  <c r="I1591" i="1"/>
  <c r="H1595" i="1"/>
  <c r="I1595" i="1" s="1"/>
  <c r="H1599" i="1"/>
  <c r="I1599" i="1"/>
  <c r="H1603" i="1"/>
  <c r="I1603" i="1" s="1"/>
  <c r="H1607" i="1"/>
  <c r="I1607" i="1"/>
  <c r="H1509" i="1"/>
  <c r="I1509" i="1" s="1"/>
  <c r="H1537" i="1"/>
  <c r="I1537" i="1"/>
  <c r="H1498" i="1"/>
  <c r="I1498" i="1" s="1"/>
  <c r="H1502" i="1"/>
  <c r="I1502" i="1"/>
  <c r="H1506" i="1"/>
  <c r="I1506" i="1" s="1"/>
  <c r="H1510" i="1"/>
  <c r="I1510" i="1"/>
  <c r="H1514" i="1"/>
  <c r="I1514" i="1" s="1"/>
  <c r="H1518" i="1"/>
  <c r="I1518" i="1"/>
  <c r="H1522" i="1"/>
  <c r="I1522" i="1" s="1"/>
  <c r="H1526" i="1"/>
  <c r="I1526" i="1"/>
  <c r="H1530" i="1"/>
  <c r="I1530" i="1" s="1"/>
  <c r="H1534" i="1"/>
  <c r="I1534" i="1"/>
  <c r="H1538" i="1"/>
  <c r="I1538" i="1" s="1"/>
  <c r="H1542" i="1"/>
  <c r="I1542" i="1"/>
  <c r="H1546" i="1"/>
  <c r="I1546" i="1" s="1"/>
  <c r="H1497" i="1"/>
  <c r="I1497" i="1"/>
  <c r="H1505" i="1"/>
  <c r="I1505" i="1" s="1"/>
  <c r="H1517" i="1"/>
  <c r="I1517" i="1"/>
  <c r="H1525" i="1"/>
  <c r="I1525" i="1" s="1"/>
  <c r="H1529" i="1"/>
  <c r="I1529" i="1"/>
  <c r="H1545" i="1"/>
  <c r="I1545" i="1" s="1"/>
  <c r="H1499" i="1"/>
  <c r="I1499" i="1"/>
  <c r="H1503" i="1"/>
  <c r="I1503" i="1" s="1"/>
  <c r="H1507" i="1"/>
  <c r="I1507" i="1"/>
  <c r="H1511" i="1"/>
  <c r="I1511" i="1" s="1"/>
  <c r="H1515" i="1"/>
  <c r="I1515" i="1"/>
  <c r="H1519" i="1"/>
  <c r="I1519" i="1" s="1"/>
  <c r="H1523" i="1"/>
  <c r="I1523" i="1"/>
  <c r="H1527" i="1"/>
  <c r="I1527" i="1" s="1"/>
  <c r="H1531" i="1"/>
  <c r="I1531" i="1"/>
  <c r="H1535" i="1"/>
  <c r="I1535" i="1" s="1"/>
  <c r="H1539" i="1"/>
  <c r="I1539" i="1"/>
  <c r="H1543" i="1"/>
  <c r="I1543" i="1" s="1"/>
  <c r="H1547" i="1"/>
  <c r="I1547" i="1"/>
  <c r="H1501" i="1"/>
  <c r="I1501" i="1" s="1"/>
  <c r="H1513" i="1"/>
  <c r="I1513" i="1"/>
  <c r="H1521" i="1"/>
  <c r="I1521" i="1" s="1"/>
  <c r="H1533" i="1"/>
  <c r="I1533" i="1"/>
  <c r="H1541" i="1"/>
  <c r="I1541" i="1" s="1"/>
  <c r="H1496" i="1"/>
  <c r="G1549" i="1"/>
  <c r="I1496" i="1"/>
  <c r="H1500" i="1"/>
  <c r="I1500" i="1"/>
  <c r="H1504" i="1"/>
  <c r="I1504" i="1" s="1"/>
  <c r="H1508" i="1"/>
  <c r="I1508" i="1"/>
  <c r="H1512" i="1"/>
  <c r="I1512" i="1" s="1"/>
  <c r="H1516" i="1"/>
  <c r="I1516" i="1"/>
  <c r="H1520" i="1"/>
  <c r="I1520" i="1" s="1"/>
  <c r="H1524" i="1"/>
  <c r="I1524" i="1"/>
  <c r="H1528" i="1"/>
  <c r="I1528" i="1" s="1"/>
  <c r="H1532" i="1"/>
  <c r="I1532" i="1"/>
  <c r="H1536" i="1"/>
  <c r="I1536" i="1" s="1"/>
  <c r="H1540" i="1"/>
  <c r="I1540" i="1"/>
  <c r="H1544" i="1"/>
  <c r="I1544" i="1" s="1"/>
  <c r="H1548" i="1"/>
  <c r="I1548" i="1"/>
  <c r="H1446" i="1"/>
  <c r="I1446" i="1" s="1"/>
  <c r="H1454" i="1"/>
  <c r="I1454" i="1"/>
  <c r="H1462" i="1"/>
  <c r="I1462" i="1" s="1"/>
  <c r="H1466" i="1"/>
  <c r="I1466" i="1"/>
  <c r="H1470" i="1"/>
  <c r="I1470" i="1" s="1"/>
  <c r="H1474" i="1"/>
  <c r="I1474" i="1"/>
  <c r="H1486" i="1"/>
  <c r="I1486" i="1" s="1"/>
  <c r="H1439" i="1"/>
  <c r="I1439" i="1"/>
  <c r="H1443" i="1"/>
  <c r="I1443" i="1" s="1"/>
  <c r="H1447" i="1"/>
  <c r="I1447" i="1"/>
  <c r="H1451" i="1"/>
  <c r="I1451" i="1" s="1"/>
  <c r="H1455" i="1"/>
  <c r="I1455" i="1"/>
  <c r="H1459" i="1"/>
  <c r="I1459" i="1" s="1"/>
  <c r="H1463" i="1"/>
  <c r="I1463" i="1"/>
  <c r="H1467" i="1"/>
  <c r="I1467" i="1" s="1"/>
  <c r="H1471" i="1"/>
  <c r="I1471" i="1"/>
  <c r="H1475" i="1"/>
  <c r="I1475" i="1" s="1"/>
  <c r="H1479" i="1"/>
  <c r="I1479" i="1"/>
  <c r="H1483" i="1"/>
  <c r="I1483" i="1" s="1"/>
  <c r="H1487" i="1"/>
  <c r="I1487" i="1"/>
  <c r="H1442" i="1"/>
  <c r="I1442" i="1" s="1"/>
  <c r="H1478" i="1"/>
  <c r="I1478" i="1"/>
  <c r="H1440" i="1"/>
  <c r="I1440" i="1" s="1"/>
  <c r="H1444" i="1"/>
  <c r="I1444" i="1"/>
  <c r="H1448" i="1"/>
  <c r="I1448" i="1" s="1"/>
  <c r="H1452" i="1"/>
  <c r="I1452" i="1"/>
  <c r="H1456" i="1"/>
  <c r="I1456" i="1" s="1"/>
  <c r="H1460" i="1"/>
  <c r="I1460" i="1"/>
  <c r="H1464" i="1"/>
  <c r="I1464" i="1" s="1"/>
  <c r="H1468" i="1"/>
  <c r="I1468" i="1"/>
  <c r="H1472" i="1"/>
  <c r="I1472" i="1" s="1"/>
  <c r="H1476" i="1"/>
  <c r="I1476" i="1"/>
  <c r="H1480" i="1"/>
  <c r="I1480" i="1" s="1"/>
  <c r="H1484" i="1"/>
  <c r="I1484" i="1"/>
  <c r="H1488" i="1"/>
  <c r="I1488" i="1" s="1"/>
  <c r="H1438" i="1"/>
  <c r="I1438" i="1"/>
  <c r="H1450" i="1"/>
  <c r="I1450" i="1" s="1"/>
  <c r="H1458" i="1"/>
  <c r="I1458" i="1"/>
  <c r="H1482" i="1"/>
  <c r="I1482" i="1" s="1"/>
  <c r="H1437" i="1"/>
  <c r="I1437" i="1" s="1"/>
  <c r="G1490" i="1"/>
  <c r="H1441" i="1"/>
  <c r="I1441" i="1"/>
  <c r="H1445" i="1"/>
  <c r="I1445" i="1" s="1"/>
  <c r="H1449" i="1"/>
  <c r="I1449" i="1"/>
  <c r="H1453" i="1"/>
  <c r="I1453" i="1" s="1"/>
  <c r="H1457" i="1"/>
  <c r="I1457" i="1"/>
  <c r="H1461" i="1"/>
  <c r="I1461" i="1" s="1"/>
  <c r="H1465" i="1"/>
  <c r="I1465" i="1"/>
  <c r="H1469" i="1"/>
  <c r="I1469" i="1" s="1"/>
  <c r="H1473" i="1"/>
  <c r="I1473" i="1"/>
  <c r="H1477" i="1"/>
  <c r="I1477" i="1" s="1"/>
  <c r="H1481" i="1"/>
  <c r="I1481" i="1"/>
  <c r="H1485" i="1"/>
  <c r="I1485" i="1" s="1"/>
  <c r="H1489" i="1"/>
  <c r="I1489" i="1"/>
  <c r="H1408" i="1"/>
  <c r="I1408" i="1"/>
  <c r="H1428" i="1"/>
  <c r="I1428" i="1"/>
  <c r="H1389" i="1"/>
  <c r="I1389" i="1"/>
  <c r="G1432" i="1"/>
  <c r="H1393" i="1"/>
  <c r="I1393" i="1" s="1"/>
  <c r="H1397" i="1"/>
  <c r="I1397" i="1"/>
  <c r="H1401" i="1"/>
  <c r="I1401" i="1" s="1"/>
  <c r="H1405" i="1"/>
  <c r="I1405" i="1"/>
  <c r="H1409" i="1"/>
  <c r="I1409" i="1" s="1"/>
  <c r="H1413" i="1"/>
  <c r="I1413" i="1"/>
  <c r="H1417" i="1"/>
  <c r="I1417" i="1" s="1"/>
  <c r="H1421" i="1"/>
  <c r="I1421" i="1"/>
  <c r="H1425" i="1"/>
  <c r="I1425" i="1" s="1"/>
  <c r="H1429" i="1"/>
  <c r="I1429" i="1"/>
  <c r="H1396" i="1"/>
  <c r="I1396" i="1" s="1"/>
  <c r="H1404" i="1"/>
  <c r="I1404" i="1"/>
  <c r="H1416" i="1"/>
  <c r="I1416" i="1" s="1"/>
  <c r="H1424" i="1"/>
  <c r="I1424" i="1"/>
  <c r="H1390" i="1"/>
  <c r="I1390" i="1" s="1"/>
  <c r="H1394" i="1"/>
  <c r="I1394" i="1"/>
  <c r="H1398" i="1"/>
  <c r="I1398" i="1" s="1"/>
  <c r="H1402" i="1"/>
  <c r="I1402" i="1"/>
  <c r="H1406" i="1"/>
  <c r="I1406" i="1" s="1"/>
  <c r="H1410" i="1"/>
  <c r="I1410" i="1"/>
  <c r="H1414" i="1"/>
  <c r="I1414" i="1" s="1"/>
  <c r="H1418" i="1"/>
  <c r="I1418" i="1"/>
  <c r="H1422" i="1"/>
  <c r="I1422" i="1" s="1"/>
  <c r="H1426" i="1"/>
  <c r="I1426" i="1"/>
  <c r="H1430" i="1"/>
  <c r="I1430" i="1" s="1"/>
  <c r="H1392" i="1"/>
  <c r="I1392" i="1"/>
  <c r="H1400" i="1"/>
  <c r="I1400" i="1" s="1"/>
  <c r="H1412" i="1"/>
  <c r="I1412" i="1"/>
  <c r="H1420" i="1"/>
  <c r="I1420" i="1" s="1"/>
  <c r="H1391" i="1"/>
  <c r="I1391" i="1"/>
  <c r="H1395" i="1"/>
  <c r="I1395" i="1" s="1"/>
  <c r="H1399" i="1"/>
  <c r="I1399" i="1"/>
  <c r="H1403" i="1"/>
  <c r="I1403" i="1" s="1"/>
  <c r="H1407" i="1"/>
  <c r="I1407" i="1"/>
  <c r="H1411" i="1"/>
  <c r="I1411" i="1" s="1"/>
  <c r="H1415" i="1"/>
  <c r="I1415" i="1"/>
  <c r="H1419" i="1"/>
  <c r="I1419" i="1" s="1"/>
  <c r="H1423" i="1"/>
  <c r="I1423" i="1"/>
  <c r="H1427" i="1"/>
  <c r="I1427" i="1" s="1"/>
  <c r="H1431" i="1"/>
  <c r="I1431" i="1"/>
  <c r="H1348" i="1"/>
  <c r="I1348" i="1" s="1"/>
  <c r="H1356" i="1"/>
  <c r="I1356" i="1"/>
  <c r="H1368" i="1"/>
  <c r="I1368" i="1" s="1"/>
  <c r="H1380" i="1"/>
  <c r="I1380" i="1"/>
  <c r="H1345" i="1"/>
  <c r="I1345" i="1" s="1"/>
  <c r="H1353" i="1"/>
  <c r="I1353" i="1"/>
  <c r="H1361" i="1"/>
  <c r="I1361" i="1" s="1"/>
  <c r="H1369" i="1"/>
  <c r="I1369" i="1"/>
  <c r="H1373" i="1"/>
  <c r="I1373" i="1" s="1"/>
  <c r="H1381" i="1"/>
  <c r="I1381" i="1"/>
  <c r="H1342" i="1"/>
  <c r="I1342" i="1" s="1"/>
  <c r="H1346" i="1"/>
  <c r="I1346" i="1"/>
  <c r="H1350" i="1"/>
  <c r="I1350" i="1" s="1"/>
  <c r="H1354" i="1"/>
  <c r="I1354" i="1"/>
  <c r="H1358" i="1"/>
  <c r="I1358" i="1" s="1"/>
  <c r="H1362" i="1"/>
  <c r="I1362" i="1"/>
  <c r="H1366" i="1"/>
  <c r="I1366" i="1" s="1"/>
  <c r="H1370" i="1"/>
  <c r="I1370" i="1"/>
  <c r="H1374" i="1"/>
  <c r="I1374" i="1" s="1"/>
  <c r="H1378" i="1"/>
  <c r="I1378" i="1"/>
  <c r="H1382" i="1"/>
  <c r="I1382" i="1" s="1"/>
  <c r="H1344" i="1"/>
  <c r="I1344" i="1"/>
  <c r="H1352" i="1"/>
  <c r="I1352" i="1" s="1"/>
  <c r="H1360" i="1"/>
  <c r="I1360" i="1"/>
  <c r="H1364" i="1"/>
  <c r="I1364" i="1" s="1"/>
  <c r="H1372" i="1"/>
  <c r="I1372" i="1"/>
  <c r="H1376" i="1"/>
  <c r="I1376" i="1" s="1"/>
  <c r="H1341" i="1"/>
  <c r="I1341" i="1" s="1"/>
  <c r="G1384" i="1"/>
  <c r="H1349" i="1"/>
  <c r="I1349" i="1"/>
  <c r="H1357" i="1"/>
  <c r="I1357" i="1" s="1"/>
  <c r="H1365" i="1"/>
  <c r="I1365" i="1"/>
  <c r="H1377" i="1"/>
  <c r="I1377" i="1" s="1"/>
  <c r="H1343" i="1"/>
  <c r="I1343" i="1"/>
  <c r="H1347" i="1"/>
  <c r="I1347" i="1" s="1"/>
  <c r="H1351" i="1"/>
  <c r="I1351" i="1"/>
  <c r="H1355" i="1"/>
  <c r="I1355" i="1" s="1"/>
  <c r="H1359" i="1"/>
  <c r="I1359" i="1"/>
  <c r="H1363" i="1"/>
  <c r="I1363" i="1" s="1"/>
  <c r="H1367" i="1"/>
  <c r="I1367" i="1"/>
  <c r="H1371" i="1"/>
  <c r="I1371" i="1" s="1"/>
  <c r="H1375" i="1"/>
  <c r="I1375" i="1"/>
  <c r="H1379" i="1"/>
  <c r="I1379" i="1" s="1"/>
  <c r="H1383" i="1"/>
  <c r="I1383" i="1"/>
  <c r="H1304" i="1"/>
  <c r="I1304" i="1" s="1"/>
  <c r="H1324" i="1"/>
  <c r="I1324" i="1"/>
  <c r="H1293" i="1"/>
  <c r="I1293" i="1" s="1"/>
  <c r="G1336" i="1"/>
  <c r="H1297" i="1"/>
  <c r="I1297" i="1" s="1"/>
  <c r="H1301" i="1"/>
  <c r="I1301" i="1"/>
  <c r="H1305" i="1"/>
  <c r="I1305" i="1" s="1"/>
  <c r="H1309" i="1"/>
  <c r="I1309" i="1"/>
  <c r="H1313" i="1"/>
  <c r="I1313" i="1" s="1"/>
  <c r="H1317" i="1"/>
  <c r="I1317" i="1"/>
  <c r="H1321" i="1"/>
  <c r="I1321" i="1" s="1"/>
  <c r="H1325" i="1"/>
  <c r="I1325" i="1"/>
  <c r="H1329" i="1"/>
  <c r="I1329" i="1" s="1"/>
  <c r="H1333" i="1"/>
  <c r="I1333" i="1"/>
  <c r="H1300" i="1"/>
  <c r="I1300" i="1" s="1"/>
  <c r="H1312" i="1"/>
  <c r="I1312" i="1"/>
  <c r="H1316" i="1"/>
  <c r="I1316" i="1" s="1"/>
  <c r="H1328" i="1"/>
  <c r="I1328" i="1"/>
  <c r="H1294" i="1"/>
  <c r="I1294" i="1" s="1"/>
  <c r="H1298" i="1"/>
  <c r="I1298" i="1"/>
  <c r="H1302" i="1"/>
  <c r="I1302" i="1" s="1"/>
  <c r="H1306" i="1"/>
  <c r="I1306" i="1"/>
  <c r="H1310" i="1"/>
  <c r="I1310" i="1" s="1"/>
  <c r="H1314" i="1"/>
  <c r="I1314" i="1"/>
  <c r="H1318" i="1"/>
  <c r="I1318" i="1" s="1"/>
  <c r="H1322" i="1"/>
  <c r="I1322" i="1"/>
  <c r="H1326" i="1"/>
  <c r="I1326" i="1" s="1"/>
  <c r="H1330" i="1"/>
  <c r="I1330" i="1"/>
  <c r="H1334" i="1"/>
  <c r="I1334" i="1" s="1"/>
  <c r="H1296" i="1"/>
  <c r="I1296" i="1"/>
  <c r="H1308" i="1"/>
  <c r="I1308" i="1" s="1"/>
  <c r="H1320" i="1"/>
  <c r="I1320" i="1"/>
  <c r="H1332" i="1"/>
  <c r="I1332" i="1" s="1"/>
  <c r="H1295" i="1"/>
  <c r="I1295" i="1"/>
  <c r="H1299" i="1"/>
  <c r="I1299" i="1" s="1"/>
  <c r="H1303" i="1"/>
  <c r="I1303" i="1"/>
  <c r="H1307" i="1"/>
  <c r="I1307" i="1" s="1"/>
  <c r="H1311" i="1"/>
  <c r="I1311" i="1"/>
  <c r="H1315" i="1"/>
  <c r="I1315" i="1" s="1"/>
  <c r="H1319" i="1"/>
  <c r="I1319" i="1"/>
  <c r="H1323" i="1"/>
  <c r="I1323" i="1" s="1"/>
  <c r="H1327" i="1"/>
  <c r="I1327" i="1"/>
  <c r="H1331" i="1"/>
  <c r="I1331" i="1" s="1"/>
  <c r="H1335" i="1"/>
  <c r="I1335" i="1"/>
  <c r="H1280" i="1"/>
  <c r="I1280" i="1"/>
  <c r="H1281" i="1"/>
  <c r="I1281" i="1"/>
  <c r="H1278" i="1"/>
  <c r="I1278" i="1"/>
  <c r="H1282" i="1"/>
  <c r="I1282" i="1" s="1"/>
  <c r="H1286" i="1"/>
  <c r="I1286" i="1"/>
  <c r="H1284" i="1"/>
  <c r="I1284" i="1" s="1"/>
  <c r="H1285" i="1"/>
  <c r="I1285" i="1"/>
  <c r="H1279" i="1"/>
  <c r="I1279" i="1" s="1"/>
  <c r="H1283" i="1"/>
  <c r="I1283" i="1"/>
  <c r="H1287" i="1"/>
  <c r="I1287" i="1" s="1"/>
  <c r="H1275" i="1"/>
  <c r="I1275" i="1" s="1"/>
  <c r="G1288" i="1"/>
  <c r="H1266" i="1"/>
  <c r="I1266" i="1" s="1"/>
  <c r="H1263" i="1"/>
  <c r="I1263" i="1"/>
  <c r="H1267" i="1"/>
  <c r="I1267" i="1" s="1"/>
  <c r="H1260" i="1"/>
  <c r="I1260" i="1" s="1"/>
  <c r="H1264" i="1"/>
  <c r="I1264" i="1" s="1"/>
  <c r="H1268" i="1"/>
  <c r="I1268" i="1" s="1"/>
  <c r="H1262" i="1"/>
  <c r="I1262" i="1" s="1"/>
  <c r="H1261" i="1"/>
  <c r="I1261" i="1" s="1"/>
  <c r="H1265" i="1"/>
  <c r="I1265" i="1" s="1"/>
  <c r="H1269" i="1"/>
  <c r="I1269" i="1" s="1"/>
  <c r="H1257" i="1"/>
  <c r="I1257" i="1" s="1"/>
  <c r="G1270" i="1"/>
  <c r="H1221" i="1"/>
  <c r="G1252" i="1"/>
  <c r="I1229" i="1"/>
  <c r="H1229" i="1"/>
  <c r="H1241" i="1"/>
  <c r="I1241" i="1" s="1"/>
  <c r="I1245" i="1"/>
  <c r="H1245" i="1"/>
  <c r="H1226" i="1"/>
  <c r="I1226" i="1" s="1"/>
  <c r="I1234" i="1"/>
  <c r="H1234" i="1"/>
  <c r="H1246" i="1"/>
  <c r="I1246" i="1" s="1"/>
  <c r="I1223" i="1"/>
  <c r="H1223" i="1"/>
  <c r="H1227" i="1"/>
  <c r="I1227" i="1" s="1"/>
  <c r="I1231" i="1"/>
  <c r="H1231" i="1"/>
  <c r="H1235" i="1"/>
  <c r="I1235" i="1" s="1"/>
  <c r="I1239" i="1"/>
  <c r="H1239" i="1"/>
  <c r="H1243" i="1"/>
  <c r="I1243" i="1" s="1"/>
  <c r="I1247" i="1"/>
  <c r="H1247" i="1"/>
  <c r="H1251" i="1"/>
  <c r="I1251" i="1" s="1"/>
  <c r="I1225" i="1"/>
  <c r="H1225" i="1"/>
  <c r="H1233" i="1"/>
  <c r="I1233" i="1" s="1"/>
  <c r="I1237" i="1"/>
  <c r="H1237" i="1"/>
  <c r="H1249" i="1"/>
  <c r="I1249" i="1" s="1"/>
  <c r="I1222" i="1"/>
  <c r="H1222" i="1"/>
  <c r="H1230" i="1"/>
  <c r="I1230" i="1" s="1"/>
  <c r="I1238" i="1"/>
  <c r="H1238" i="1"/>
  <c r="H1242" i="1"/>
  <c r="I1242" i="1" s="1"/>
  <c r="I1250" i="1"/>
  <c r="H1250" i="1"/>
  <c r="H1224" i="1"/>
  <c r="I1224" i="1" s="1"/>
  <c r="I1228" i="1"/>
  <c r="H1228" i="1"/>
  <c r="H1232" i="1"/>
  <c r="I1232" i="1" s="1"/>
  <c r="I1236" i="1"/>
  <c r="H1236" i="1"/>
  <c r="H1240" i="1"/>
  <c r="I1240" i="1" s="1"/>
  <c r="I1244" i="1"/>
  <c r="H1244" i="1"/>
  <c r="H1248" i="1"/>
  <c r="I1248" i="1" s="1"/>
  <c r="H1188" i="1"/>
  <c r="I1188" i="1" s="1"/>
  <c r="H1196" i="1"/>
  <c r="I1196" i="1"/>
  <c r="H1212" i="1"/>
  <c r="I1212" i="1" s="1"/>
  <c r="H1185" i="1"/>
  <c r="I1185" i="1"/>
  <c r="G1216" i="1"/>
  <c r="H1189" i="1"/>
  <c r="I1189" i="1"/>
  <c r="H1193" i="1"/>
  <c r="I1193" i="1" s="1"/>
  <c r="H1197" i="1"/>
  <c r="I1197" i="1"/>
  <c r="H1201" i="1"/>
  <c r="I1201" i="1" s="1"/>
  <c r="H1205" i="1"/>
  <c r="I1205" i="1"/>
  <c r="H1209" i="1"/>
  <c r="I1209" i="1" s="1"/>
  <c r="H1213" i="1"/>
  <c r="I1213" i="1"/>
  <c r="H1192" i="1"/>
  <c r="I1192" i="1" s="1"/>
  <c r="H1200" i="1"/>
  <c r="I1200" i="1"/>
  <c r="H1204" i="1"/>
  <c r="I1204" i="1" s="1"/>
  <c r="H1186" i="1"/>
  <c r="I1186" i="1"/>
  <c r="H1190" i="1"/>
  <c r="I1190" i="1" s="1"/>
  <c r="H1194" i="1"/>
  <c r="I1194" i="1"/>
  <c r="H1198" i="1"/>
  <c r="I1198" i="1" s="1"/>
  <c r="H1202" i="1"/>
  <c r="I1202" i="1"/>
  <c r="H1206" i="1"/>
  <c r="I1206" i="1" s="1"/>
  <c r="H1210" i="1"/>
  <c r="I1210" i="1"/>
  <c r="H1214" i="1"/>
  <c r="I1214" i="1" s="1"/>
  <c r="H1208" i="1"/>
  <c r="I1208" i="1"/>
  <c r="H1187" i="1"/>
  <c r="I1187" i="1" s="1"/>
  <c r="H1191" i="1"/>
  <c r="I1191" i="1"/>
  <c r="H1195" i="1"/>
  <c r="I1195" i="1" s="1"/>
  <c r="H1199" i="1"/>
  <c r="I1199" i="1"/>
  <c r="H1203" i="1"/>
  <c r="I1203" i="1" s="1"/>
  <c r="H1207" i="1"/>
  <c r="I1207" i="1"/>
  <c r="H1211" i="1"/>
  <c r="I1211" i="1" s="1"/>
  <c r="H1215" i="1"/>
  <c r="I1215" i="1"/>
  <c r="H1136" i="1"/>
  <c r="I1136" i="1"/>
  <c r="H1148" i="1"/>
  <c r="I1148" i="1"/>
  <c r="H1156" i="1"/>
  <c r="I1156" i="1"/>
  <c r="H1164" i="1"/>
  <c r="I1164" i="1"/>
  <c r="H1172" i="1"/>
  <c r="I1172" i="1"/>
  <c r="H1133" i="1"/>
  <c r="I1133" i="1"/>
  <c r="G1180" i="1"/>
  <c r="H1137" i="1"/>
  <c r="I1137" i="1" s="1"/>
  <c r="H1141" i="1"/>
  <c r="I1141" i="1" s="1"/>
  <c r="H1145" i="1"/>
  <c r="I1145" i="1" s="1"/>
  <c r="H1149" i="1"/>
  <c r="I1149" i="1" s="1"/>
  <c r="H1153" i="1"/>
  <c r="I1153" i="1" s="1"/>
  <c r="H1157" i="1"/>
  <c r="I1157" i="1" s="1"/>
  <c r="H1161" i="1"/>
  <c r="I1161" i="1" s="1"/>
  <c r="H1165" i="1"/>
  <c r="I1165" i="1" s="1"/>
  <c r="H1169" i="1"/>
  <c r="I1169" i="1" s="1"/>
  <c r="H1173" i="1"/>
  <c r="I1173" i="1" s="1"/>
  <c r="H1177" i="1"/>
  <c r="I1177" i="1" s="1"/>
  <c r="H1144" i="1"/>
  <c r="I1144" i="1" s="1"/>
  <c r="H1152" i="1"/>
  <c r="I1152" i="1" s="1"/>
  <c r="H1160" i="1"/>
  <c r="I1160" i="1" s="1"/>
  <c r="H1168" i="1"/>
  <c r="I1168" i="1" s="1"/>
  <c r="H1134" i="1"/>
  <c r="I1134" i="1" s="1"/>
  <c r="H1138" i="1"/>
  <c r="I1138" i="1" s="1"/>
  <c r="H1142" i="1"/>
  <c r="I1142" i="1" s="1"/>
  <c r="H1146" i="1"/>
  <c r="I1146" i="1" s="1"/>
  <c r="H1150" i="1"/>
  <c r="I1150" i="1" s="1"/>
  <c r="H1154" i="1"/>
  <c r="I1154" i="1" s="1"/>
  <c r="H1158" i="1"/>
  <c r="I1158" i="1" s="1"/>
  <c r="H1162" i="1"/>
  <c r="I1162" i="1" s="1"/>
  <c r="H1166" i="1"/>
  <c r="I1166" i="1" s="1"/>
  <c r="H1170" i="1"/>
  <c r="I1170" i="1" s="1"/>
  <c r="H1174" i="1"/>
  <c r="I1174" i="1" s="1"/>
  <c r="H1178" i="1"/>
  <c r="I1178" i="1" s="1"/>
  <c r="H1140" i="1"/>
  <c r="I1140" i="1" s="1"/>
  <c r="H1176" i="1"/>
  <c r="I1176" i="1" s="1"/>
  <c r="H1135" i="1"/>
  <c r="I1135" i="1" s="1"/>
  <c r="H1139" i="1"/>
  <c r="I1139" i="1" s="1"/>
  <c r="H1143" i="1"/>
  <c r="I1143" i="1" s="1"/>
  <c r="H1147" i="1"/>
  <c r="I1147" i="1" s="1"/>
  <c r="H1151" i="1"/>
  <c r="I1151" i="1" s="1"/>
  <c r="H1155" i="1"/>
  <c r="I1155" i="1" s="1"/>
  <c r="H1159" i="1"/>
  <c r="I1159" i="1" s="1"/>
  <c r="H1163" i="1"/>
  <c r="I1163" i="1" s="1"/>
  <c r="H1167" i="1"/>
  <c r="I1167" i="1" s="1"/>
  <c r="H1171" i="1"/>
  <c r="I1171" i="1" s="1"/>
  <c r="H1175" i="1"/>
  <c r="I1175" i="1" s="1"/>
  <c r="H1179" i="1"/>
  <c r="I1179" i="1" s="1"/>
  <c r="H1092" i="1"/>
  <c r="I1092" i="1"/>
  <c r="H1096" i="1"/>
  <c r="I1096" i="1"/>
  <c r="H1100" i="1"/>
  <c r="I1100" i="1"/>
  <c r="H1104" i="1"/>
  <c r="I1104" i="1"/>
  <c r="H1108" i="1"/>
  <c r="I1108" i="1"/>
  <c r="H1112" i="1"/>
  <c r="I1112" i="1"/>
  <c r="H1116" i="1"/>
  <c r="I1116" i="1"/>
  <c r="H1120" i="1"/>
  <c r="I1120" i="1"/>
  <c r="H1124" i="1"/>
  <c r="I1124" i="1"/>
  <c r="H1093" i="1"/>
  <c r="I1093" i="1"/>
  <c r="H1097" i="1"/>
  <c r="I1097" i="1"/>
  <c r="H1101" i="1"/>
  <c r="I1101" i="1"/>
  <c r="H1105" i="1"/>
  <c r="I1105" i="1"/>
  <c r="H1109" i="1"/>
  <c r="I1109" i="1"/>
  <c r="H1113" i="1"/>
  <c r="I1113" i="1"/>
  <c r="H1117" i="1"/>
  <c r="I1117" i="1"/>
  <c r="H1125" i="1"/>
  <c r="I1125" i="1"/>
  <c r="I1082" i="1"/>
  <c r="I1084" i="1"/>
  <c r="I1086" i="1"/>
  <c r="I1088" i="1"/>
  <c r="I1090" i="1"/>
  <c r="H1094" i="1"/>
  <c r="I1094" i="1" s="1"/>
  <c r="H1098" i="1"/>
  <c r="I1098" i="1"/>
  <c r="H1102" i="1"/>
  <c r="I1102" i="1" s="1"/>
  <c r="H1106" i="1"/>
  <c r="I1106" i="1"/>
  <c r="H1110" i="1"/>
  <c r="I1110" i="1" s="1"/>
  <c r="H1114" i="1"/>
  <c r="I1114" i="1"/>
  <c r="H1118" i="1"/>
  <c r="I1118" i="1" s="1"/>
  <c r="H1122" i="1"/>
  <c r="I1122" i="1"/>
  <c r="H1126" i="1"/>
  <c r="I1126" i="1" s="1"/>
  <c r="H1121" i="1"/>
  <c r="I1121" i="1"/>
  <c r="H1081" i="1"/>
  <c r="I1081" i="1" s="1"/>
  <c r="G1128" i="1"/>
  <c r="H1091" i="1"/>
  <c r="I1091" i="1"/>
  <c r="H1095" i="1"/>
  <c r="I1095" i="1" s="1"/>
  <c r="H1099" i="1"/>
  <c r="I1099" i="1"/>
  <c r="H1103" i="1"/>
  <c r="I1103" i="1" s="1"/>
  <c r="H1107" i="1"/>
  <c r="I1107" i="1"/>
  <c r="H1111" i="1"/>
  <c r="I1111" i="1" s="1"/>
  <c r="H1115" i="1"/>
  <c r="I1115" i="1"/>
  <c r="H1119" i="1"/>
  <c r="I1119" i="1" s="1"/>
  <c r="H1123" i="1"/>
  <c r="I1123" i="1"/>
  <c r="H1127" i="1"/>
  <c r="I1127" i="1" s="1"/>
  <c r="H1035" i="1"/>
  <c r="I1035" i="1" s="1"/>
  <c r="H1051" i="1"/>
  <c r="I1051" i="1"/>
  <c r="H1071" i="1"/>
  <c r="I1071" i="1" s="1"/>
  <c r="H1028" i="1"/>
  <c r="I1028" i="1"/>
  <c r="G1075" i="1"/>
  <c r="H1032" i="1"/>
  <c r="I1032" i="1"/>
  <c r="H1036" i="1"/>
  <c r="I1036" i="1" s="1"/>
  <c r="H1040" i="1"/>
  <c r="I1040" i="1"/>
  <c r="H1044" i="1"/>
  <c r="I1044" i="1" s="1"/>
  <c r="H1048" i="1"/>
  <c r="I1048" i="1"/>
  <c r="H1052" i="1"/>
  <c r="I1052" i="1" s="1"/>
  <c r="H1056" i="1"/>
  <c r="I1056" i="1"/>
  <c r="H1060" i="1"/>
  <c r="I1060" i="1" s="1"/>
  <c r="H1064" i="1"/>
  <c r="I1064" i="1"/>
  <c r="H1068" i="1"/>
  <c r="I1068" i="1" s="1"/>
  <c r="H1072" i="1"/>
  <c r="I1072" i="1"/>
  <c r="H1039" i="1"/>
  <c r="I1039" i="1" s="1"/>
  <c r="H1047" i="1"/>
  <c r="I1047" i="1"/>
  <c r="H1059" i="1"/>
  <c r="I1059" i="1" s="1"/>
  <c r="H1067" i="1"/>
  <c r="I1067" i="1"/>
  <c r="H1029" i="1"/>
  <c r="I1029" i="1" s="1"/>
  <c r="H1033" i="1"/>
  <c r="I1033" i="1"/>
  <c r="H1037" i="1"/>
  <c r="I1037" i="1" s="1"/>
  <c r="H1041" i="1"/>
  <c r="I1041" i="1"/>
  <c r="H1045" i="1"/>
  <c r="I1045" i="1" s="1"/>
  <c r="H1049" i="1"/>
  <c r="I1049" i="1"/>
  <c r="H1053" i="1"/>
  <c r="I1053" i="1" s="1"/>
  <c r="H1057" i="1"/>
  <c r="I1057" i="1"/>
  <c r="H1061" i="1"/>
  <c r="I1061" i="1" s="1"/>
  <c r="H1065" i="1"/>
  <c r="I1065" i="1"/>
  <c r="H1069" i="1"/>
  <c r="I1069" i="1" s="1"/>
  <c r="H1073" i="1"/>
  <c r="I1073" i="1"/>
  <c r="H1031" i="1"/>
  <c r="I1031" i="1" s="1"/>
  <c r="H1043" i="1"/>
  <c r="I1043" i="1"/>
  <c r="H1055" i="1"/>
  <c r="I1055" i="1" s="1"/>
  <c r="H1063" i="1"/>
  <c r="I1063" i="1"/>
  <c r="H1030" i="1"/>
  <c r="I1030" i="1" s="1"/>
  <c r="H1034" i="1"/>
  <c r="I1034" i="1"/>
  <c r="H1038" i="1"/>
  <c r="I1038" i="1" s="1"/>
  <c r="H1042" i="1"/>
  <c r="I1042" i="1"/>
  <c r="H1046" i="1"/>
  <c r="I1046" i="1" s="1"/>
  <c r="H1050" i="1"/>
  <c r="I1050" i="1"/>
  <c r="H1054" i="1"/>
  <c r="I1054" i="1" s="1"/>
  <c r="H1058" i="1"/>
  <c r="I1058" i="1"/>
  <c r="H1062" i="1"/>
  <c r="I1062" i="1" s="1"/>
  <c r="H1066" i="1"/>
  <c r="I1066" i="1"/>
  <c r="H1070" i="1"/>
  <c r="I1070" i="1" s="1"/>
  <c r="H1074" i="1"/>
  <c r="I1074" i="1"/>
  <c r="I983" i="1"/>
  <c r="I985" i="1"/>
  <c r="I987" i="1"/>
  <c r="I989" i="1"/>
  <c r="I991" i="1"/>
  <c r="I993" i="1"/>
  <c r="I995" i="1"/>
  <c r="I997" i="1"/>
  <c r="I999" i="1"/>
  <c r="I1001" i="1"/>
  <c r="I1003" i="1"/>
  <c r="I1005" i="1"/>
  <c r="I1007" i="1"/>
  <c r="I1009" i="1"/>
  <c r="I1011" i="1"/>
  <c r="I1013" i="1"/>
  <c r="I1015" i="1"/>
  <c r="I1017" i="1"/>
  <c r="I1019" i="1"/>
  <c r="I1021" i="1"/>
  <c r="H981" i="1"/>
  <c r="I981" i="1" s="1"/>
  <c r="G1023" i="1"/>
  <c r="I982" i="1"/>
  <c r="I984" i="1"/>
  <c r="I986" i="1"/>
  <c r="I988" i="1"/>
  <c r="I990" i="1"/>
  <c r="I992" i="1"/>
  <c r="I994" i="1"/>
  <c r="I996" i="1"/>
  <c r="I998" i="1"/>
  <c r="I1000" i="1"/>
  <c r="I1002" i="1"/>
  <c r="I1004" i="1"/>
  <c r="I1006" i="1"/>
  <c r="I1008" i="1"/>
  <c r="I1010" i="1"/>
  <c r="I1012" i="1"/>
  <c r="I1014" i="1"/>
  <c r="I1016" i="1"/>
  <c r="I1018" i="1"/>
  <c r="I1020" i="1"/>
  <c r="I1022" i="1"/>
  <c r="H940" i="1"/>
  <c r="I940" i="1"/>
  <c r="H948" i="1"/>
  <c r="I948" i="1"/>
  <c r="H956" i="1"/>
  <c r="I956" i="1"/>
  <c r="H964" i="1"/>
  <c r="I964" i="1"/>
  <c r="H968" i="1"/>
  <c r="I968" i="1"/>
  <c r="H941" i="1"/>
  <c r="I941" i="1"/>
  <c r="H945" i="1"/>
  <c r="I945" i="1"/>
  <c r="H953" i="1"/>
  <c r="I953" i="1"/>
  <c r="H961" i="1"/>
  <c r="I961" i="1"/>
  <c r="H973" i="1"/>
  <c r="I973" i="1"/>
  <c r="H934" i="1"/>
  <c r="I934" i="1"/>
  <c r="G976" i="1"/>
  <c r="H938" i="1"/>
  <c r="I938" i="1" s="1"/>
  <c r="H942" i="1"/>
  <c r="I942" i="1"/>
  <c r="H946" i="1"/>
  <c r="I946" i="1" s="1"/>
  <c r="H950" i="1"/>
  <c r="I950" i="1"/>
  <c r="H954" i="1"/>
  <c r="I954" i="1" s="1"/>
  <c r="H958" i="1"/>
  <c r="I958" i="1"/>
  <c r="H962" i="1"/>
  <c r="I962" i="1" s="1"/>
  <c r="H966" i="1"/>
  <c r="I966" i="1"/>
  <c r="H970" i="1"/>
  <c r="I970" i="1" s="1"/>
  <c r="H974" i="1"/>
  <c r="I974" i="1"/>
  <c r="H936" i="1"/>
  <c r="I936" i="1" s="1"/>
  <c r="H944" i="1"/>
  <c r="I944" i="1"/>
  <c r="H952" i="1"/>
  <c r="I952" i="1" s="1"/>
  <c r="H960" i="1"/>
  <c r="I960" i="1"/>
  <c r="H972" i="1"/>
  <c r="I972" i="1" s="1"/>
  <c r="H937" i="1"/>
  <c r="I937" i="1"/>
  <c r="H949" i="1"/>
  <c r="I949" i="1" s="1"/>
  <c r="H957" i="1"/>
  <c r="I957" i="1"/>
  <c r="H965" i="1"/>
  <c r="I965" i="1" s="1"/>
  <c r="H969" i="1"/>
  <c r="I969" i="1"/>
  <c r="H935" i="1"/>
  <c r="I935" i="1" s="1"/>
  <c r="H939" i="1"/>
  <c r="I939" i="1"/>
  <c r="H943" i="1"/>
  <c r="I943" i="1" s="1"/>
  <c r="H947" i="1"/>
  <c r="I947" i="1"/>
  <c r="H951" i="1"/>
  <c r="I951" i="1" s="1"/>
  <c r="H955" i="1"/>
  <c r="I955" i="1"/>
  <c r="H959" i="1"/>
  <c r="I959" i="1" s="1"/>
  <c r="H963" i="1"/>
  <c r="I963" i="1"/>
  <c r="H967" i="1"/>
  <c r="I967" i="1" s="1"/>
  <c r="H971" i="1"/>
  <c r="I971" i="1"/>
  <c r="H975" i="1"/>
  <c r="I975" i="1" s="1"/>
  <c r="H925" i="1"/>
  <c r="I925" i="1" s="1"/>
  <c r="G928" i="1"/>
  <c r="H926" i="1"/>
  <c r="I926" i="1" s="1"/>
  <c r="H927" i="1"/>
  <c r="I927" i="1"/>
  <c r="H884" i="1"/>
  <c r="I884" i="1"/>
  <c r="H896" i="1"/>
  <c r="I896" i="1"/>
  <c r="H908" i="1"/>
  <c r="I908" i="1"/>
  <c r="H881" i="1"/>
  <c r="I881" i="1"/>
  <c r="H885" i="1"/>
  <c r="I885" i="1"/>
  <c r="H889" i="1"/>
  <c r="I889" i="1"/>
  <c r="H893" i="1"/>
  <c r="I893" i="1"/>
  <c r="H897" i="1"/>
  <c r="I897" i="1"/>
  <c r="H901" i="1"/>
  <c r="I901" i="1"/>
  <c r="H905" i="1"/>
  <c r="I905" i="1"/>
  <c r="H909" i="1"/>
  <c r="I909" i="1"/>
  <c r="H913" i="1"/>
  <c r="I913" i="1"/>
  <c r="H917" i="1"/>
  <c r="I917" i="1"/>
  <c r="H888" i="1"/>
  <c r="I888" i="1"/>
  <c r="H900" i="1"/>
  <c r="I900" i="1"/>
  <c r="H916" i="1"/>
  <c r="I916" i="1"/>
  <c r="H882" i="1"/>
  <c r="I882" i="1"/>
  <c r="H886" i="1"/>
  <c r="I886" i="1"/>
  <c r="H890" i="1"/>
  <c r="I890" i="1"/>
  <c r="H894" i="1"/>
  <c r="I894" i="1"/>
  <c r="H898" i="1"/>
  <c r="I898" i="1"/>
  <c r="H902" i="1"/>
  <c r="I902" i="1"/>
  <c r="H906" i="1"/>
  <c r="I906" i="1"/>
  <c r="H910" i="1"/>
  <c r="I910" i="1"/>
  <c r="H914" i="1"/>
  <c r="I914" i="1"/>
  <c r="H918" i="1"/>
  <c r="I918" i="1"/>
  <c r="H880" i="1"/>
  <c r="I880" i="1"/>
  <c r="H892" i="1"/>
  <c r="I892" i="1"/>
  <c r="H904" i="1"/>
  <c r="I904" i="1"/>
  <c r="H912" i="1"/>
  <c r="I912" i="1"/>
  <c r="H879" i="1"/>
  <c r="I879" i="1"/>
  <c r="G920" i="1"/>
  <c r="H883" i="1"/>
  <c r="I883" i="1" s="1"/>
  <c r="H887" i="1"/>
  <c r="I887" i="1"/>
  <c r="H891" i="1"/>
  <c r="I891" i="1" s="1"/>
  <c r="H895" i="1"/>
  <c r="I895" i="1"/>
  <c r="H899" i="1"/>
  <c r="I899" i="1" s="1"/>
  <c r="H903" i="1"/>
  <c r="I903" i="1"/>
  <c r="H907" i="1"/>
  <c r="I907" i="1" s="1"/>
  <c r="H911" i="1"/>
  <c r="I911" i="1"/>
  <c r="H915" i="1"/>
  <c r="I915" i="1" s="1"/>
  <c r="H919" i="1"/>
  <c r="I919" i="1"/>
  <c r="H837" i="1"/>
  <c r="I837" i="1"/>
  <c r="H845" i="1"/>
  <c r="I845" i="1"/>
  <c r="H853" i="1"/>
  <c r="I853" i="1"/>
  <c r="H861" i="1"/>
  <c r="I861" i="1"/>
  <c r="H869" i="1"/>
  <c r="I869" i="1"/>
  <c r="H838" i="1"/>
  <c r="I838" i="1"/>
  <c r="H846" i="1"/>
  <c r="I846" i="1"/>
  <c r="H854" i="1"/>
  <c r="I854" i="1"/>
  <c r="H858" i="1"/>
  <c r="I858" i="1"/>
  <c r="H862" i="1"/>
  <c r="I862" i="1"/>
  <c r="H866" i="1"/>
  <c r="I866" i="1"/>
  <c r="H835" i="1"/>
  <c r="I835" i="1"/>
  <c r="H839" i="1"/>
  <c r="I839" i="1"/>
  <c r="H843" i="1"/>
  <c r="I843" i="1"/>
  <c r="H847" i="1"/>
  <c r="I847" i="1"/>
  <c r="H851" i="1"/>
  <c r="I851" i="1"/>
  <c r="H855" i="1"/>
  <c r="I855" i="1"/>
  <c r="H859" i="1"/>
  <c r="I859" i="1"/>
  <c r="H863" i="1"/>
  <c r="I863" i="1"/>
  <c r="H867" i="1"/>
  <c r="I867" i="1"/>
  <c r="H871" i="1"/>
  <c r="I871" i="1"/>
  <c r="H833" i="1"/>
  <c r="I833" i="1"/>
  <c r="H841" i="1"/>
  <c r="I841" i="1"/>
  <c r="H849" i="1"/>
  <c r="I849" i="1"/>
  <c r="H857" i="1"/>
  <c r="I857" i="1"/>
  <c r="H865" i="1"/>
  <c r="I865" i="1"/>
  <c r="H834" i="1"/>
  <c r="I834" i="1"/>
  <c r="H842" i="1"/>
  <c r="I842" i="1"/>
  <c r="H850" i="1"/>
  <c r="I850" i="1"/>
  <c r="H870" i="1"/>
  <c r="I870" i="1"/>
  <c r="H832" i="1"/>
  <c r="G873" i="1"/>
  <c r="I832" i="1"/>
  <c r="H836" i="1"/>
  <c r="I836" i="1" s="1"/>
  <c r="H840" i="1"/>
  <c r="I840" i="1"/>
  <c r="H844" i="1"/>
  <c r="I844" i="1" s="1"/>
  <c r="H848" i="1"/>
  <c r="I848" i="1"/>
  <c r="H852" i="1"/>
  <c r="I852" i="1" s="1"/>
  <c r="H856" i="1"/>
  <c r="I856" i="1"/>
  <c r="H860" i="1"/>
  <c r="I860" i="1" s="1"/>
  <c r="H864" i="1"/>
  <c r="I864" i="1"/>
  <c r="H868" i="1"/>
  <c r="I868" i="1" s="1"/>
  <c r="H872" i="1"/>
  <c r="I872" i="1"/>
  <c r="H789" i="1"/>
  <c r="I789" i="1"/>
  <c r="H797" i="1"/>
  <c r="I797" i="1"/>
  <c r="H805" i="1"/>
  <c r="I805" i="1"/>
  <c r="H813" i="1"/>
  <c r="I813" i="1"/>
  <c r="H821" i="1"/>
  <c r="I821" i="1"/>
  <c r="H790" i="1"/>
  <c r="I790" i="1"/>
  <c r="H798" i="1"/>
  <c r="I798" i="1"/>
  <c r="H806" i="1"/>
  <c r="I806" i="1"/>
  <c r="H814" i="1"/>
  <c r="I814" i="1"/>
  <c r="H818" i="1"/>
  <c r="I818" i="1"/>
  <c r="H787" i="1"/>
  <c r="I787" i="1"/>
  <c r="H791" i="1"/>
  <c r="I791" i="1"/>
  <c r="H795" i="1"/>
  <c r="I795" i="1"/>
  <c r="H799" i="1"/>
  <c r="I799" i="1"/>
  <c r="H803" i="1"/>
  <c r="I803" i="1"/>
  <c r="H807" i="1"/>
  <c r="I807" i="1"/>
  <c r="H811" i="1"/>
  <c r="I811" i="1"/>
  <c r="H815" i="1"/>
  <c r="I815" i="1"/>
  <c r="H819" i="1"/>
  <c r="I819" i="1"/>
  <c r="H823" i="1"/>
  <c r="I823" i="1"/>
  <c r="H785" i="1"/>
  <c r="I785" i="1"/>
  <c r="H793" i="1"/>
  <c r="I793" i="1"/>
  <c r="H801" i="1"/>
  <c r="I801" i="1"/>
  <c r="H809" i="1"/>
  <c r="I809" i="1"/>
  <c r="H817" i="1"/>
  <c r="I817" i="1"/>
  <c r="H786" i="1"/>
  <c r="I786" i="1"/>
  <c r="H794" i="1"/>
  <c r="I794" i="1"/>
  <c r="H802" i="1"/>
  <c r="I802" i="1"/>
  <c r="H810" i="1"/>
  <c r="I810" i="1"/>
  <c r="H822" i="1"/>
  <c r="I822" i="1"/>
  <c r="H784" i="1"/>
  <c r="I784" i="1"/>
  <c r="G825" i="1"/>
  <c r="H788" i="1"/>
  <c r="I788" i="1" s="1"/>
  <c r="H792" i="1"/>
  <c r="I792" i="1"/>
  <c r="H796" i="1"/>
  <c r="I796" i="1" s="1"/>
  <c r="H800" i="1"/>
  <c r="I800" i="1"/>
  <c r="H804" i="1"/>
  <c r="I804" i="1" s="1"/>
  <c r="H808" i="1"/>
  <c r="I808" i="1"/>
  <c r="H812" i="1"/>
  <c r="I812" i="1" s="1"/>
  <c r="H816" i="1"/>
  <c r="I816" i="1"/>
  <c r="H820" i="1"/>
  <c r="I820" i="1" s="1"/>
  <c r="H824" i="1"/>
  <c r="I824" i="1"/>
  <c r="J702" i="1"/>
  <c r="I371" i="1"/>
  <c r="I373" i="1" s="1"/>
  <c r="I406" i="1"/>
  <c r="I422" i="1" s="1"/>
  <c r="I661" i="1"/>
  <c r="I753" i="1"/>
  <c r="J714" i="1"/>
  <c r="I120" i="1"/>
  <c r="I311" i="1"/>
  <c r="I323" i="1" s="1"/>
  <c r="I356" i="1"/>
  <c r="I372" i="1" s="1"/>
  <c r="I374" i="1" s="1"/>
  <c r="J357" i="1"/>
  <c r="K357" i="1" s="1"/>
  <c r="I421" i="1"/>
  <c r="I423" i="1" s="1"/>
  <c r="K488" i="1"/>
  <c r="I603" i="1"/>
  <c r="J603" i="1" s="1"/>
  <c r="I703" i="1"/>
  <c r="J712" i="1"/>
  <c r="I322" i="1"/>
  <c r="I324" i="1" s="1"/>
  <c r="K456" i="1"/>
  <c r="I647" i="1"/>
  <c r="J647" i="1" s="1"/>
  <c r="I702" i="1"/>
  <c r="J754" i="1"/>
  <c r="J755" i="1"/>
  <c r="J703" i="1"/>
  <c r="I704" i="1"/>
  <c r="J753" i="1"/>
  <c r="J659" i="1"/>
  <c r="J661" i="1" s="1"/>
  <c r="K672" i="1"/>
  <c r="K703" i="1" s="1"/>
  <c r="J704" i="1"/>
  <c r="K712" i="1"/>
  <c r="I755" i="1"/>
  <c r="K658" i="1"/>
  <c r="K670" i="1"/>
  <c r="K714" i="1"/>
  <c r="K754" i="1" s="1"/>
  <c r="K648" i="1"/>
  <c r="K603" i="1"/>
  <c r="I648" i="1"/>
  <c r="J648" i="1" s="1"/>
  <c r="I649" i="1"/>
  <c r="J612" i="1"/>
  <c r="K612" i="1" s="1"/>
  <c r="I604" i="1"/>
  <c r="J604" i="1" s="1"/>
  <c r="J565" i="1"/>
  <c r="K565" i="1" s="1"/>
  <c r="I557" i="1"/>
  <c r="J553" i="1"/>
  <c r="I602" i="1"/>
  <c r="J611" i="1"/>
  <c r="K371" i="1"/>
  <c r="K373" i="1" s="1"/>
  <c r="J322" i="1"/>
  <c r="J324" i="1" s="1"/>
  <c r="K406" i="1"/>
  <c r="K422" i="1" s="1"/>
  <c r="K322" i="1"/>
  <c r="K324" i="1" s="1"/>
  <c r="I325" i="1"/>
  <c r="J371" i="1"/>
  <c r="J373" i="1" s="1"/>
  <c r="J406" i="1"/>
  <c r="J422" i="1" s="1"/>
  <c r="J408" i="1"/>
  <c r="K408" i="1" s="1"/>
  <c r="K421" i="1" s="1"/>
  <c r="K423" i="1" s="1"/>
  <c r="J421" i="1"/>
  <c r="J423" i="1" s="1"/>
  <c r="J333" i="1"/>
  <c r="J295" i="1"/>
  <c r="K120" i="1"/>
  <c r="K75" i="1"/>
  <c r="K163" i="1"/>
  <c r="I75" i="1"/>
  <c r="I163" i="1"/>
  <c r="H1608" i="1" l="1"/>
  <c r="I1608" i="1" s="1"/>
  <c r="H1549" i="1"/>
  <c r="I1549" i="1" s="1"/>
  <c r="I1490" i="1"/>
  <c r="H1490" i="1"/>
  <c r="I1432" i="1"/>
  <c r="H1432" i="1"/>
  <c r="H1384" i="1"/>
  <c r="I1384" i="1" s="1"/>
  <c r="H1336" i="1"/>
  <c r="I1336" i="1" s="1"/>
  <c r="H1288" i="1"/>
  <c r="I1288" i="1" s="1"/>
  <c r="H1270" i="1"/>
  <c r="I1270" i="1" s="1"/>
  <c r="H1252" i="1"/>
  <c r="I1221" i="1"/>
  <c r="I1252" i="1" s="1"/>
  <c r="I1216" i="1"/>
  <c r="H1216" i="1"/>
  <c r="I1180" i="1"/>
  <c r="H1180" i="1"/>
  <c r="H1128" i="1"/>
  <c r="I1128" i="1" s="1"/>
  <c r="H1075" i="1"/>
  <c r="I1075" i="1" s="1"/>
  <c r="H1023" i="1"/>
  <c r="I1023" i="1" s="1"/>
  <c r="H976" i="1"/>
  <c r="I976" i="1" s="1"/>
  <c r="I928" i="1"/>
  <c r="H928" i="1"/>
  <c r="H920" i="1"/>
  <c r="I920" i="1" s="1"/>
  <c r="H873" i="1"/>
  <c r="I873" i="1" s="1"/>
  <c r="H825" i="1"/>
  <c r="I825" i="1" s="1"/>
  <c r="I424" i="1"/>
  <c r="J424" i="1"/>
  <c r="K660" i="1"/>
  <c r="K755" i="1"/>
  <c r="K753" i="1"/>
  <c r="K659" i="1"/>
  <c r="K661" i="1" s="1"/>
  <c r="J660" i="1"/>
  <c r="K704" i="1"/>
  <c r="K702" i="1"/>
  <c r="J649" i="1"/>
  <c r="K611" i="1"/>
  <c r="K602" i="1"/>
  <c r="K604" i="1"/>
  <c r="J557" i="1"/>
  <c r="K553" i="1"/>
  <c r="K557" i="1" s="1"/>
  <c r="K295" i="1"/>
  <c r="K311" i="1" s="1"/>
  <c r="K323" i="1" s="1"/>
  <c r="K325" i="1" s="1"/>
  <c r="J311" i="1"/>
  <c r="J323" i="1" s="1"/>
  <c r="J325" i="1" s="1"/>
  <c r="K333" i="1"/>
  <c r="K356" i="1" s="1"/>
  <c r="K372" i="1" s="1"/>
  <c r="K374" i="1" s="1"/>
  <c r="J356" i="1"/>
  <c r="J372" i="1" s="1"/>
  <c r="J374" i="1" s="1"/>
  <c r="K424" i="1"/>
  <c r="K649" i="1" l="1"/>
  <c r="K647" i="1"/>
</calcChain>
</file>

<file path=xl/sharedStrings.xml><?xml version="1.0" encoding="utf-8"?>
<sst xmlns="http://schemas.openxmlformats.org/spreadsheetml/2006/main" count="4172" uniqueCount="633">
  <si>
    <t>Pārskats par degvielas izlietojumu</t>
  </si>
  <si>
    <t>Āfrikas cūku mēra izplatīšanās ierobežošanas pasākumos 2014.gada jūlijā</t>
  </si>
  <si>
    <t>Austrumlatgales virsmežniecībā</t>
  </si>
  <si>
    <t>Nr.p.k.</t>
  </si>
  <si>
    <t>Transportlīdzekļa marka/modelis</t>
  </si>
  <si>
    <t>Transportlīdzekļa valsts numurs</t>
  </si>
  <si>
    <t>Transportlīdzekļa inv. Nr.</t>
  </si>
  <si>
    <t>Jūlijs</t>
  </si>
  <si>
    <t>Faktiskais nobraukums pasākumā (km)</t>
  </si>
  <si>
    <t>Degvielas patēriņš pēc normas (l)</t>
  </si>
  <si>
    <t>Izlietotā degviela faktiski (l)</t>
  </si>
  <si>
    <t>Summa, euro</t>
  </si>
  <si>
    <t>Degvielas uzpildes veids</t>
  </si>
  <si>
    <t>Degvielas marka</t>
  </si>
  <si>
    <t>Pasākuma datums</t>
  </si>
  <si>
    <t>Suzuki SX4</t>
  </si>
  <si>
    <t>JC</t>
  </si>
  <si>
    <t>784</t>
  </si>
  <si>
    <t>241269</t>
  </si>
  <si>
    <t>25.-31.</t>
  </si>
  <si>
    <t>Virši-A</t>
  </si>
  <si>
    <t>B</t>
  </si>
  <si>
    <t>Isuzu D-MAX</t>
  </si>
  <si>
    <t>HU</t>
  </si>
  <si>
    <t>5764</t>
  </si>
  <si>
    <t>240987</t>
  </si>
  <si>
    <t>24.-30.</t>
  </si>
  <si>
    <t>DD</t>
  </si>
  <si>
    <t>HZ</t>
  </si>
  <si>
    <t>9768</t>
  </si>
  <si>
    <t>241080</t>
  </si>
  <si>
    <t>JA</t>
  </si>
  <si>
    <t>5438</t>
  </si>
  <si>
    <t>241145</t>
  </si>
  <si>
    <t>25.-30.</t>
  </si>
  <si>
    <t>4081</t>
  </si>
  <si>
    <t>240984</t>
  </si>
  <si>
    <t>07.-31.</t>
  </si>
  <si>
    <t>Ruslatnafta</t>
  </si>
  <si>
    <t>8090</t>
  </si>
  <si>
    <t>241011</t>
  </si>
  <si>
    <t>07.-16.</t>
  </si>
  <si>
    <t>Neste</t>
  </si>
  <si>
    <t>755</t>
  </si>
  <si>
    <t>241263</t>
  </si>
  <si>
    <t>21.-31.</t>
  </si>
  <si>
    <t>756</t>
  </si>
  <si>
    <t>241264</t>
  </si>
  <si>
    <t>08.-29.</t>
  </si>
  <si>
    <t>JB</t>
  </si>
  <si>
    <t>2379</t>
  </si>
  <si>
    <t>241183</t>
  </si>
  <si>
    <t>11.-31.</t>
  </si>
  <si>
    <t>5390</t>
  </si>
  <si>
    <t>241056</t>
  </si>
  <si>
    <t>07.-10.,29.-31.</t>
  </si>
  <si>
    <t>4960</t>
  </si>
  <si>
    <t>241129</t>
  </si>
  <si>
    <t>4030</t>
  </si>
  <si>
    <t>241295</t>
  </si>
  <si>
    <t>21.-30.</t>
  </si>
  <si>
    <t>9319</t>
  </si>
  <si>
    <t>241068</t>
  </si>
  <si>
    <t>09.-30.</t>
  </si>
  <si>
    <t>4970</t>
  </si>
  <si>
    <t>241138</t>
  </si>
  <si>
    <t>09.-31.</t>
  </si>
  <si>
    <t>1134</t>
  </si>
  <si>
    <t>241085</t>
  </si>
  <si>
    <t>07.-18.</t>
  </si>
  <si>
    <t>1140</t>
  </si>
  <si>
    <t>241087</t>
  </si>
  <si>
    <t>14.-31.</t>
  </si>
  <si>
    <t>2381</t>
  </si>
  <si>
    <t>241184</t>
  </si>
  <si>
    <t>07.-17.</t>
  </si>
  <si>
    <t>2386</t>
  </si>
  <si>
    <t>241188</t>
  </si>
  <si>
    <t>09.-17.</t>
  </si>
  <si>
    <t>6144</t>
  </si>
  <si>
    <t>241163</t>
  </si>
  <si>
    <t>09.-18.</t>
  </si>
  <si>
    <t>Ford Ranger</t>
  </si>
  <si>
    <t>GG</t>
  </si>
  <si>
    <t>7727</t>
  </si>
  <si>
    <t>2388</t>
  </si>
  <si>
    <t>GH</t>
  </si>
  <si>
    <t>5795</t>
  </si>
  <si>
    <t>182</t>
  </si>
  <si>
    <t>7768</t>
  </si>
  <si>
    <t>181</t>
  </si>
  <si>
    <t>28.-31.</t>
  </si>
  <si>
    <t>HB</t>
  </si>
  <si>
    <t>1258</t>
  </si>
  <si>
    <t>183</t>
  </si>
  <si>
    <t>Toyota Hilux 7B</t>
  </si>
  <si>
    <t>HS</t>
  </si>
  <si>
    <t>9981</t>
  </si>
  <si>
    <t>240585</t>
  </si>
  <si>
    <t>08.-16.</t>
  </si>
  <si>
    <t>GJ</t>
  </si>
  <si>
    <t>564</t>
  </si>
  <si>
    <t>2389</t>
  </si>
  <si>
    <t>Dacia Duster</t>
  </si>
  <si>
    <t>VR</t>
  </si>
  <si>
    <t>4521</t>
  </si>
  <si>
    <t>0283</t>
  </si>
  <si>
    <t>JO</t>
  </si>
  <si>
    <t>6939</t>
  </si>
  <si>
    <t>0449</t>
  </si>
  <si>
    <t>JP</t>
  </si>
  <si>
    <t>2437</t>
  </si>
  <si>
    <t>0463</t>
  </si>
  <si>
    <t>07.-28.</t>
  </si>
  <si>
    <t>Tai skaitā</t>
  </si>
  <si>
    <t>Āfrikas cūku mēra izplatīšanās ierobežošanas pasākumos 2014.gada augustā</t>
  </si>
  <si>
    <t>Augusts</t>
  </si>
  <si>
    <t>782</t>
  </si>
  <si>
    <t>241278</t>
  </si>
  <si>
    <t>01.-29.</t>
  </si>
  <si>
    <t>01.-26.</t>
  </si>
  <si>
    <t>01.-27.</t>
  </si>
  <si>
    <t>4969</t>
  </si>
  <si>
    <t>241137</t>
  </si>
  <si>
    <t>04.-29.</t>
  </si>
  <si>
    <t>01.-28.</t>
  </si>
  <si>
    <t>7721</t>
  </si>
  <si>
    <t>241216</t>
  </si>
  <si>
    <t>06.-29.</t>
  </si>
  <si>
    <t>7728</t>
  </si>
  <si>
    <t>241220</t>
  </si>
  <si>
    <t>7962</t>
  </si>
  <si>
    <t>241223</t>
  </si>
  <si>
    <t>01.-15.</t>
  </si>
  <si>
    <t>05.-21.</t>
  </si>
  <si>
    <t>04.-11.,25.-27.</t>
  </si>
  <si>
    <t>20.-29.</t>
  </si>
  <si>
    <t>04.-27.</t>
  </si>
  <si>
    <t>04.-07.</t>
  </si>
  <si>
    <t>06.-21.</t>
  </si>
  <si>
    <t>04.-28.</t>
  </si>
  <si>
    <t>9493</t>
  </si>
  <si>
    <t>2390</t>
  </si>
  <si>
    <t>04.-15.</t>
  </si>
  <si>
    <t>01.,18.-29.</t>
  </si>
  <si>
    <t>01.-07.</t>
  </si>
  <si>
    <t>Āfrikas cūku mēra izplatīšanās ierobežošanas pasākumos 2014.gada septembrī</t>
  </si>
  <si>
    <t>Septembris</t>
  </si>
  <si>
    <t>02.-29.</t>
  </si>
  <si>
    <t>02.-26.</t>
  </si>
  <si>
    <t>03.-29.</t>
  </si>
  <si>
    <t>02.-30.</t>
  </si>
  <si>
    <t>02.-05.,22.-30.</t>
  </si>
  <si>
    <t>01.-25.</t>
  </si>
  <si>
    <t>15.-29.</t>
  </si>
  <si>
    <t>01.-30.</t>
  </si>
  <si>
    <t>04.-26.</t>
  </si>
  <si>
    <t>01.-17.</t>
  </si>
  <si>
    <t>19.-26.</t>
  </si>
  <si>
    <t>05.-26.</t>
  </si>
  <si>
    <t>01.-11.</t>
  </si>
  <si>
    <t>Kopā</t>
  </si>
  <si>
    <t>Valsts meža dienesta izdevumi, kas radušies laika periodā no 2014.gada 1.jūlija līdz 2014.gada 30.septembrim, veicot pasākumus Āfrikas cūku mēra izplatīšanās ierobežošanai</t>
  </si>
  <si>
    <t>Kods</t>
  </si>
  <si>
    <t>Koda nosaukums</t>
  </si>
  <si>
    <t>Detalizēts izdevumu aprēķins (paskaidrojums)</t>
  </si>
  <si>
    <t>Plānotie izdevumi, euro</t>
  </si>
  <si>
    <t>Kopsavilkums</t>
  </si>
  <si>
    <t>Degviela</t>
  </si>
  <si>
    <t>Ieņēmumu - kopā</t>
  </si>
  <si>
    <t>Dotācija no vispārējiem ieņēmumiem</t>
  </si>
  <si>
    <t>Vispārējā kārtībā sadalāmā dotācija no vispārējiem ieņēmumiem</t>
  </si>
  <si>
    <t>IZDEVUMI KOPĀ</t>
  </si>
  <si>
    <t>Preces un pakalpojumi</t>
  </si>
  <si>
    <t>Krājumi, materiāli, energoresursi, preces, biroja preces un inventārs, kurus neuzskaita kodā 5000</t>
  </si>
  <si>
    <t>Kurināmais un enerģētiskie materiāli</t>
  </si>
  <si>
    <t>Aprēķins</t>
  </si>
  <si>
    <t>Par jūliju</t>
  </si>
  <si>
    <t>Par augustu</t>
  </si>
  <si>
    <t>par septembri</t>
  </si>
  <si>
    <t xml:space="preserve"> Āfrikas cūku mēra izplatīšanās ierobežošanas pasākumos 2014.gada jūlijā</t>
  </si>
  <si>
    <t>Centrālvidzemes virsmežniecība</t>
  </si>
  <si>
    <t>Transportlīdzekļa inventāra Nr.</t>
  </si>
  <si>
    <t>Faktiskais nobraukums (km)</t>
  </si>
  <si>
    <t>Izlietota degviela faktiski (l)</t>
  </si>
  <si>
    <r>
      <t xml:space="preserve">Summa </t>
    </r>
    <r>
      <rPr>
        <i/>
        <sz val="12"/>
        <color theme="1"/>
        <rFont val="Times New Roman"/>
        <family val="1"/>
        <charset val="186"/>
      </rPr>
      <t>euro</t>
    </r>
  </si>
  <si>
    <t>JJ</t>
  </si>
  <si>
    <t>25., 28., 31.</t>
  </si>
  <si>
    <t>SIA Neste Latvija</t>
  </si>
  <si>
    <t>28., 30.</t>
  </si>
  <si>
    <t>28., 31.</t>
  </si>
  <si>
    <t>KOPĀ</t>
  </si>
  <si>
    <t xml:space="preserve"> Āfrikas cūku mēra izplatīšanās ierobežošanas pasākumos 2014.gada augustā</t>
  </si>
  <si>
    <t>JN</t>
  </si>
  <si>
    <t>5., 8., 13., 15., 21., 22.,26.</t>
  </si>
  <si>
    <t>4., 20., 22., 25., 28., 29.</t>
  </si>
  <si>
    <t>1., 4.-8., 11.-15., 18.-22., 25.-29.</t>
  </si>
  <si>
    <t>12.-15., 19., 21., 23., 25.,26.,29.</t>
  </si>
  <si>
    <t>8., 11., 13.-15., 18., 20., 25., 27., 29.</t>
  </si>
  <si>
    <t>1., 21., 22., 25.-27., 30.</t>
  </si>
  <si>
    <t>4., 6.-7., 11., 13.-15., 20., 22., 27.-29.</t>
  </si>
  <si>
    <t>1., 5., 7.-8., 11., 14., 19., 26.-27., 29.</t>
  </si>
  <si>
    <t>1., 4., 6.-8., 11., 13.-15.</t>
  </si>
  <si>
    <t>Isuzu Dmax</t>
  </si>
  <si>
    <t>5., 8., 12., 18., 22., 27.</t>
  </si>
  <si>
    <t>1., 4.-7.</t>
  </si>
  <si>
    <t>A - 95</t>
  </si>
  <si>
    <t>1.-2., 13., 18., 22., 25.</t>
  </si>
  <si>
    <t>4., 6., 11., 15., 22., 26., 29.</t>
  </si>
  <si>
    <t>1., 6., 8., 11., 13., 15., 18., 20.-22.</t>
  </si>
  <si>
    <t>1., 5., 7., 11., 14., 19., 22., 25.</t>
  </si>
  <si>
    <t>1., 6., 4., 13., 21., 27.</t>
  </si>
  <si>
    <t>4., 7., 12., 18., 20., 26., 28.</t>
  </si>
  <si>
    <t>1., 5.-7., 13.</t>
  </si>
  <si>
    <t>5.-6., 11., 15., 27., 29.</t>
  </si>
  <si>
    <t>20.-22., 27.-29.</t>
  </si>
  <si>
    <t>5., 8., 18., 21.</t>
  </si>
  <si>
    <t>VAZ - 2121</t>
  </si>
  <si>
    <t>CK</t>
  </si>
  <si>
    <t>4., 11., 13., 25., 27.</t>
  </si>
  <si>
    <t>1., 13., 24., 26.-29.</t>
  </si>
  <si>
    <t>1,. 5., 8., 12., 14., 15.</t>
  </si>
  <si>
    <t>4., 6., 7., 12., 13., 19., 20., 25.</t>
  </si>
  <si>
    <t>6., 11., 15., 19., 22., 26., 30.</t>
  </si>
  <si>
    <t>4.-5., 7., 11., 14.</t>
  </si>
  <si>
    <t>1., 5., 12., 19., 25.</t>
  </si>
  <si>
    <t>18., 21., 25., 27., 29.</t>
  </si>
  <si>
    <t>14.-15., 20.-23., 27.</t>
  </si>
  <si>
    <t>7., 11.-12., 14.-15.</t>
  </si>
  <si>
    <t>1., 13.-14., 18., 22.</t>
  </si>
  <si>
    <t>1., 4., 8., 12., 20.</t>
  </si>
  <si>
    <t>19., 22., 25., 27.-28.</t>
  </si>
  <si>
    <t>1., 4., 8., 14., 27.</t>
  </si>
  <si>
    <t>12., 14., 19., 26., 28.</t>
  </si>
  <si>
    <t>5.-6., 13., 20., 22.</t>
  </si>
  <si>
    <t>15., 20., 22., 25., 28.</t>
  </si>
  <si>
    <t>6., 11., 13., 19., 26.</t>
  </si>
  <si>
    <t>4., 6.-7., 9., 12.</t>
  </si>
  <si>
    <t xml:space="preserve"> Āfrikas cūku mēra izplatīšanās ierobežošanas pasākumos 2014.gada septembrī</t>
  </si>
  <si>
    <t>3., 5., 8.-9., 12., 15., 18.-19., 24.-25.</t>
  </si>
  <si>
    <t>10., 15.-16., 18., 24.</t>
  </si>
  <si>
    <t>1.-5., 8.-12., 15.-19., 22.-26., 29.-30.</t>
  </si>
  <si>
    <t>2., 4.-5., 15.-17., 19., 23., 26., 29.</t>
  </si>
  <si>
    <t>1., 3.-4., 8., 11., 15., 17., 19.</t>
  </si>
  <si>
    <t>2., 4.-5., 8., 11.-12., 15., 17., 19., 21., 26., 28., 30.</t>
  </si>
  <si>
    <t>1., 4.-5., 8., 10.-11.</t>
  </si>
  <si>
    <t>1.-2., 5., 9., 11., 15.-16., 18., 22.-23.</t>
  </si>
  <si>
    <t>1., 3.-5., 8., 10.-12., 29.</t>
  </si>
  <si>
    <t>3.-4., 8., 10.-11., 17.-19., 24., 30.</t>
  </si>
  <si>
    <t>1., 3., 5., 8., 11., 15., 17., 19., 22., 24., 29.</t>
  </si>
  <si>
    <t>1., 4., 12., 17.-18., 22., 29.</t>
  </si>
  <si>
    <t>1., 3., 9., 20.-21., 24.</t>
  </si>
  <si>
    <t>17.-19., 22.-26., 29.-30.</t>
  </si>
  <si>
    <t>8.-12., 15.-19., 22.-26., 29.-30.</t>
  </si>
  <si>
    <t>2., 5., 11., 15., 18., 23., 25., 29.</t>
  </si>
  <si>
    <t>2., 5., 8., 12., 17., 23., 26.</t>
  </si>
  <si>
    <t>2., 4.-5., 22., 25.-26., 30.</t>
  </si>
  <si>
    <t>15., 17.-18., 25.-26.</t>
  </si>
  <si>
    <t>4., 8., 10., 17., 22., 25., 30.</t>
  </si>
  <si>
    <t xml:space="preserve">1., 3., 8., 12., 17., 22., 26., </t>
  </si>
  <si>
    <t>11., 15., 18., 24., 30.</t>
  </si>
  <si>
    <t>1., 4., 8., 11., 29.</t>
  </si>
  <si>
    <t>1., 5., 12., 17., 19., 24., 29.</t>
  </si>
  <si>
    <t>8., 10., 15., 23.</t>
  </si>
  <si>
    <t>1., 3., 5., 9., 11., 17., 23.</t>
  </si>
  <si>
    <t>9., 12., 15., 17., 20., 23., 26.</t>
  </si>
  <si>
    <t>3., 8., 12., 29.-30.</t>
  </si>
  <si>
    <t>8.-9., 15., 22., 26.</t>
  </si>
  <si>
    <t xml:space="preserve">3., 5., 11., 15., 17., </t>
  </si>
  <si>
    <t>1., 3., 8., 11.-12., 19., 26.</t>
  </si>
  <si>
    <t>16., 19., 24., 26., 30.</t>
  </si>
  <si>
    <t>1., 4., 22., 24., 29.</t>
  </si>
  <si>
    <t>24.-25., 29.-30.</t>
  </si>
  <si>
    <t>1., 3., 5., 9., 11., 24.</t>
  </si>
  <si>
    <t>1., 3., 5., 10., 12., 26., 30.</t>
  </si>
  <si>
    <t>3., 24.-26., 30.</t>
  </si>
  <si>
    <t>4., 8., 10., 15., 18., 25.</t>
  </si>
  <si>
    <t>1., 5., 10., 15., 18., 22., 26.</t>
  </si>
  <si>
    <t>4., 11., 16., 24., 29.</t>
  </si>
  <si>
    <t>3., 5., 12., 22., 24.</t>
  </si>
  <si>
    <t>30.</t>
  </si>
  <si>
    <t xml:space="preserve">Valsts meža dienesta Dienvidlatgales virsmežniecības </t>
  </si>
  <si>
    <t>Transportlīdzekļa</t>
  </si>
  <si>
    <t>Summa ,</t>
  </si>
  <si>
    <t>Nr.p.k</t>
  </si>
  <si>
    <t>inv.Nr.</t>
  </si>
  <si>
    <t>euro</t>
  </si>
  <si>
    <t>DACIA DUSTER</t>
  </si>
  <si>
    <t>0282</t>
  </si>
  <si>
    <t>01.-31.</t>
  </si>
  <si>
    <t>0457</t>
  </si>
  <si>
    <t>TOYOTA HILUX</t>
  </si>
  <si>
    <t>HT</t>
  </si>
  <si>
    <t>240860</t>
  </si>
  <si>
    <t>01. -31.</t>
  </si>
  <si>
    <t>ISUZU D-MAX</t>
  </si>
  <si>
    <t>240990</t>
  </si>
  <si>
    <t>01. - 31.</t>
  </si>
  <si>
    <t>SIA RusLatNafta</t>
  </si>
  <si>
    <t>241166a</t>
  </si>
  <si>
    <t>241113</t>
  </si>
  <si>
    <t xml:space="preserve">ISUZU D-MAX </t>
  </si>
  <si>
    <t>241086</t>
  </si>
  <si>
    <t>241159</t>
  </si>
  <si>
    <t>241010</t>
  </si>
  <si>
    <t>241118</t>
  </si>
  <si>
    <t>241059</t>
  </si>
  <si>
    <t>FORD RANGER</t>
  </si>
  <si>
    <t>787</t>
  </si>
  <si>
    <t>208</t>
  </si>
  <si>
    <t>040038</t>
  </si>
  <si>
    <t>040039</t>
  </si>
  <si>
    <t>SUZUKI SX4</t>
  </si>
  <si>
    <t>241169</t>
  </si>
  <si>
    <t>Ai-95</t>
  </si>
  <si>
    <t>241210</t>
  </si>
  <si>
    <t>241203</t>
  </si>
  <si>
    <t>241202</t>
  </si>
  <si>
    <t>241251</t>
  </si>
  <si>
    <t>241270</t>
  </si>
  <si>
    <t>241268</t>
  </si>
  <si>
    <t>241266</t>
  </si>
  <si>
    <t>241250</t>
  </si>
  <si>
    <t>241165</t>
  </si>
  <si>
    <t>Pavisam jūlijā</t>
  </si>
  <si>
    <t>240861</t>
  </si>
  <si>
    <t>240862</t>
  </si>
  <si>
    <t>241156</t>
  </si>
  <si>
    <t>241127</t>
  </si>
  <si>
    <t>241081a</t>
  </si>
  <si>
    <t>241074</t>
  </si>
  <si>
    <t>241069</t>
  </si>
  <si>
    <t>241201</t>
  </si>
  <si>
    <t>241171</t>
  </si>
  <si>
    <t>241255</t>
  </si>
  <si>
    <t>241168</t>
  </si>
  <si>
    <t>Pavisam augustā</t>
  </si>
  <si>
    <t>241001</t>
  </si>
  <si>
    <t>515</t>
  </si>
  <si>
    <t>SIA RNS-D</t>
  </si>
  <si>
    <t>241284</t>
  </si>
  <si>
    <t>Pavisam septembrī</t>
  </si>
  <si>
    <t>Sēlijas virsmežniecība</t>
  </si>
  <si>
    <t>augusts</t>
  </si>
  <si>
    <t>1.</t>
  </si>
  <si>
    <t>15.-31.</t>
  </si>
  <si>
    <t>Karte</t>
  </si>
  <si>
    <t>RNSD</t>
  </si>
  <si>
    <t>2.</t>
  </si>
  <si>
    <t>Neste Oil</t>
  </si>
  <si>
    <t>3.</t>
  </si>
  <si>
    <t>JM</t>
  </si>
  <si>
    <t xml:space="preserve"> RNSD</t>
  </si>
  <si>
    <t>4.</t>
  </si>
  <si>
    <t>15.-.31.</t>
  </si>
  <si>
    <t xml:space="preserve"> Neste Oil</t>
  </si>
  <si>
    <t>5.</t>
  </si>
  <si>
    <t>VW Transporter</t>
  </si>
  <si>
    <t>DT</t>
  </si>
  <si>
    <t xml:space="preserve">Karte </t>
  </si>
  <si>
    <t>gāze</t>
  </si>
  <si>
    <t>Statoil</t>
  </si>
  <si>
    <t>6.</t>
  </si>
  <si>
    <t>Isuzu DMAX</t>
  </si>
  <si>
    <t>7.</t>
  </si>
  <si>
    <t>8.</t>
  </si>
  <si>
    <t>9.</t>
  </si>
  <si>
    <t>Virši</t>
  </si>
  <si>
    <t>10.</t>
  </si>
  <si>
    <t xml:space="preserve"> Astarte Nafta</t>
  </si>
  <si>
    <t>11.</t>
  </si>
  <si>
    <t>septembris</t>
  </si>
  <si>
    <t>1.-30.</t>
  </si>
  <si>
    <t>1.-.30.</t>
  </si>
  <si>
    <t>18.38</t>
  </si>
  <si>
    <t>Rīgas reģionālā virsmežniecība</t>
  </si>
  <si>
    <t>Summa,</t>
  </si>
  <si>
    <t>Isuzu D MAX</t>
  </si>
  <si>
    <t>HU5771</t>
  </si>
  <si>
    <t>18;20;22;25;27;28- 31.</t>
  </si>
  <si>
    <t>Neste Latvia</t>
  </si>
  <si>
    <t>JC785</t>
  </si>
  <si>
    <t>25;29.</t>
  </si>
  <si>
    <t>95E</t>
  </si>
  <si>
    <t>JC4753</t>
  </si>
  <si>
    <t>19;26.</t>
  </si>
  <si>
    <t>JC4018</t>
  </si>
  <si>
    <t>19;21.</t>
  </si>
  <si>
    <t>JO8263</t>
  </si>
  <si>
    <t>20;25;27;29.</t>
  </si>
  <si>
    <t>Astarte Nafta</t>
  </si>
  <si>
    <t>VR9235</t>
  </si>
  <si>
    <t>Lukoil Baltia</t>
  </si>
  <si>
    <t>VR9236</t>
  </si>
  <si>
    <t>Statoil Latvia</t>
  </si>
  <si>
    <t>Toyota Hilux</t>
  </si>
  <si>
    <t>HT8177</t>
  </si>
  <si>
    <t>19;28.</t>
  </si>
  <si>
    <t> Kopā</t>
  </si>
  <si>
    <t>1;8;11;15;19;22;26;29.</t>
  </si>
  <si>
    <t>2;11;15;17;29.</t>
  </si>
  <si>
    <t>1;3;2;1;2.</t>
  </si>
  <si>
    <t>3;11;18;19;25.</t>
  </si>
  <si>
    <t>9;16;18;19;23;26;30.</t>
  </si>
  <si>
    <t>5;22;30.</t>
  </si>
  <si>
    <t>7;11;24;30.</t>
  </si>
  <si>
    <t>2;16;17;30.</t>
  </si>
  <si>
    <t>JB9092</t>
  </si>
  <si>
    <t>5;15;</t>
  </si>
  <si>
    <t>JA5442</t>
  </si>
  <si>
    <t>23;26</t>
  </si>
  <si>
    <t>HZ9318</t>
  </si>
  <si>
    <t>19;23.</t>
  </si>
  <si>
    <t>JA5694</t>
  </si>
  <si>
    <t>29;30.</t>
  </si>
  <si>
    <t>JA4954</t>
  </si>
  <si>
    <t>23;25;26.</t>
  </si>
  <si>
    <t>JJ2584</t>
  </si>
  <si>
    <t>25;28;29.</t>
  </si>
  <si>
    <t>JJ2591</t>
  </si>
  <si>
    <t>23;26.</t>
  </si>
  <si>
    <t>JJ4961</t>
  </si>
  <si>
    <t>26;29;30.</t>
  </si>
  <si>
    <t>JA2087</t>
  </si>
  <si>
    <t>25;26.</t>
  </si>
  <si>
    <t>GH5786</t>
  </si>
  <si>
    <t>HZ5389</t>
  </si>
  <si>
    <t>23;25;29.</t>
  </si>
  <si>
    <t xml:space="preserve">JB </t>
  </si>
  <si>
    <t>JB7965</t>
  </si>
  <si>
    <t>23;25.30.</t>
  </si>
  <si>
    <t>JB8426</t>
  </si>
  <si>
    <t>JB9088</t>
  </si>
  <si>
    <t>23;26;29.</t>
  </si>
  <si>
    <t>HU4072</t>
  </si>
  <si>
    <t>25;26;29.</t>
  </si>
  <si>
    <t>JA2480</t>
  </si>
  <si>
    <t>JJ2590</t>
  </si>
  <si>
    <t>HU5767</t>
  </si>
  <si>
    <t>Ziemeļaustrumu virsmežniecība</t>
  </si>
  <si>
    <t>Transportlīdzekļa inv.Nr.</t>
  </si>
  <si>
    <t>Pasākuma datums-jūlijā</t>
  </si>
  <si>
    <r>
      <t xml:space="preserve">Summa , </t>
    </r>
    <r>
      <rPr>
        <i/>
        <sz val="10"/>
        <color indexed="8"/>
        <rFont val="Times New Roman"/>
        <family val="1"/>
        <charset val="186"/>
      </rPr>
      <t>euro</t>
    </r>
  </si>
  <si>
    <t>0280</t>
  </si>
  <si>
    <t>9., 10., 28.</t>
  </si>
  <si>
    <t>VIRŠI-A, A/S</t>
  </si>
  <si>
    <t>0443</t>
  </si>
  <si>
    <t>4., 7., 11.</t>
  </si>
  <si>
    <t>Neste Latvija, SIA</t>
  </si>
  <si>
    <t>JH</t>
  </si>
  <si>
    <t>8403790</t>
  </si>
  <si>
    <t>2.-31.</t>
  </si>
  <si>
    <t>1626</t>
  </si>
  <si>
    <t>Pasākuma datums-augustā</t>
  </si>
  <si>
    <t>1.-22.</t>
  </si>
  <si>
    <t>11.-29.</t>
  </si>
  <si>
    <t xml:space="preserve">8403790
</t>
  </si>
  <si>
    <t>1.-29.</t>
  </si>
  <si>
    <t>4.-28.</t>
  </si>
  <si>
    <t>ISUZU D MAX</t>
  </si>
  <si>
    <t>4.-28</t>
  </si>
  <si>
    <t>4.-29.</t>
  </si>
  <si>
    <t>4-29.</t>
  </si>
  <si>
    <t>1.-25.</t>
  </si>
  <si>
    <t>4.-25.</t>
  </si>
  <si>
    <t>1.-28.</t>
  </si>
  <si>
    <t>5.-29.</t>
  </si>
  <si>
    <t>1.-27.</t>
  </si>
  <si>
    <t>4.-27.</t>
  </si>
  <si>
    <t>25.-29.</t>
  </si>
  <si>
    <t>1.-8.</t>
  </si>
  <si>
    <t>1.-6.</t>
  </si>
  <si>
    <t>4.-20.</t>
  </si>
  <si>
    <t>Pasākuma datums-septembrī</t>
  </si>
  <si>
    <t>19., 22.</t>
  </si>
  <si>
    <t>2.-26.</t>
  </si>
  <si>
    <t>1.-26.</t>
  </si>
  <si>
    <t>1.-19.</t>
  </si>
  <si>
    <t>2.-30.</t>
  </si>
  <si>
    <t>3.-29.</t>
  </si>
  <si>
    <t>25.-30</t>
  </si>
  <si>
    <t>2.-23.</t>
  </si>
  <si>
    <t>23.-29.</t>
  </si>
  <si>
    <t>4.-30.</t>
  </si>
  <si>
    <t>2.-8.</t>
  </si>
  <si>
    <t>22.-30.</t>
  </si>
  <si>
    <t>3.-24.</t>
  </si>
  <si>
    <t>2.-29.</t>
  </si>
  <si>
    <t>Degvielas patēriņa norma</t>
  </si>
  <si>
    <t>Degvielas cena</t>
  </si>
  <si>
    <t xml:space="preserve"> Ziemeļvidzemes virsmežniecība</t>
  </si>
  <si>
    <t>Transportlīdzekļa valsts Nr.</t>
  </si>
  <si>
    <t>degvielas  cena</t>
  </si>
  <si>
    <t>0442</t>
  </si>
  <si>
    <t>23.; 24.; 31.</t>
  </si>
  <si>
    <t>Neste Latvia SIA</t>
  </si>
  <si>
    <t>Toyta Hilux</t>
  </si>
  <si>
    <t>240853</t>
  </si>
  <si>
    <t>Virši-A AS</t>
  </si>
  <si>
    <t xml:space="preserve">Kopā </t>
  </si>
  <si>
    <t xml:space="preserve">Pārskats par degvielas izlietojumu </t>
  </si>
  <si>
    <t>0429</t>
  </si>
  <si>
    <t>7.;8.;13.;19.</t>
  </si>
  <si>
    <t>4; 5.;6.;8; 11.;13.;27.;29.</t>
  </si>
  <si>
    <t>0304</t>
  </si>
  <si>
    <t>13.;18.;29.</t>
  </si>
  <si>
    <t>12.;15.;18.;26.</t>
  </si>
  <si>
    <t>241198</t>
  </si>
  <si>
    <t>4.;5.;7.;11.;14.</t>
  </si>
  <si>
    <t>Isuzu D Max</t>
  </si>
  <si>
    <t>5.;13.;15.;27.;28.</t>
  </si>
  <si>
    <t>8.;13.;14.;19.;20.</t>
  </si>
  <si>
    <t>241077</t>
  </si>
  <si>
    <t>70265</t>
  </si>
  <si>
    <t>11.;15.;18.;19.;20.</t>
  </si>
  <si>
    <t>241151</t>
  </si>
  <si>
    <t>7.;21.</t>
  </si>
  <si>
    <t>241078</t>
  </si>
  <si>
    <t>4.;6.;27.;28.;29.</t>
  </si>
  <si>
    <t>241088</t>
  </si>
  <si>
    <t>4.;7.;14.;21.;27.</t>
  </si>
  <si>
    <t>19.;27.</t>
  </si>
  <si>
    <t>40146</t>
  </si>
  <si>
    <t>4.;7.;13.;19.;21.;26.</t>
  </si>
  <si>
    <t>Gotika auto SIA</t>
  </si>
  <si>
    <t>27.;29</t>
  </si>
  <si>
    <t>8.;26.</t>
  </si>
  <si>
    <t>241272</t>
  </si>
  <si>
    <t>4.;8.;12.;13.;20.;21.</t>
  </si>
  <si>
    <t>11.;28</t>
  </si>
  <si>
    <t>LUKoil Baltija R</t>
  </si>
  <si>
    <t>02006/100</t>
  </si>
  <si>
    <t>14.;15.;25.;26.</t>
  </si>
  <si>
    <t>Astarte-Nafta SIA</t>
  </si>
  <si>
    <t>14.;15.</t>
  </si>
  <si>
    <t>25.;28.</t>
  </si>
  <si>
    <t>26.;27.</t>
  </si>
  <si>
    <t>02004/102</t>
  </si>
  <si>
    <t>28.;29.</t>
  </si>
  <si>
    <t>27.;29.</t>
  </si>
  <si>
    <t>3.;8.9.;30.</t>
  </si>
  <si>
    <t>12.;15.;22.;23.;25.;26.;30.</t>
  </si>
  <si>
    <t>8.;9.;11.;17.</t>
  </si>
  <si>
    <t>240851A</t>
  </si>
  <si>
    <t>9.;11.</t>
  </si>
  <si>
    <t>1.;5.;8.;12.;17.;19.</t>
  </si>
  <si>
    <t>1.;2.;10.;11.;29.;30.</t>
  </si>
  <si>
    <t>5.;9.;10.;16.;17.;25.</t>
  </si>
  <si>
    <t>241164A</t>
  </si>
  <si>
    <t>22.;24</t>
  </si>
  <si>
    <t>1.;2.;8.;9.;11.;19.;25.</t>
  </si>
  <si>
    <t>23.;24.</t>
  </si>
  <si>
    <t>25.;26.;</t>
  </si>
  <si>
    <t>19.;22.;23.</t>
  </si>
  <si>
    <t>2.;3.;8.;9.;29.;30.</t>
  </si>
  <si>
    <t>1.;3.;8.;9.</t>
  </si>
  <si>
    <t>24.;30</t>
  </si>
  <si>
    <t>11.;12.;15.;19.</t>
  </si>
  <si>
    <t>2.;3.;4.;14.</t>
  </si>
  <si>
    <t>1.;10.;12.;16.;17.;26..;29.</t>
  </si>
  <si>
    <t>2.;3.;4.;15.;16.;22.;26.</t>
  </si>
  <si>
    <t>23.;24.;29</t>
  </si>
  <si>
    <t>9.;16.;18.</t>
  </si>
  <si>
    <t>15.;16.;18.;19.;23.;24.;26;29.</t>
  </si>
  <si>
    <t>16.;23.</t>
  </si>
  <si>
    <t>18.;22.</t>
  </si>
  <si>
    <t>9.;15.;16.;25.</t>
  </si>
  <si>
    <t>25.;30</t>
  </si>
  <si>
    <t>26.;29.;30.</t>
  </si>
  <si>
    <t>25.;29.;30.</t>
  </si>
  <si>
    <t>25.;26.;29.</t>
  </si>
  <si>
    <t>23.;29.;30.</t>
  </si>
  <si>
    <t xml:space="preserve">JO </t>
  </si>
  <si>
    <t xml:space="preserve">HT </t>
  </si>
  <si>
    <t xml:space="preserve">JN </t>
  </si>
  <si>
    <t xml:space="preserve">VR </t>
  </si>
  <si>
    <t xml:space="preserve">HU </t>
  </si>
  <si>
    <t xml:space="preserve">JA </t>
  </si>
  <si>
    <t xml:space="preserve">HZ </t>
  </si>
  <si>
    <t xml:space="preserve">GG </t>
  </si>
  <si>
    <t xml:space="preserve">JC </t>
  </si>
  <si>
    <t xml:space="preserve">GJ </t>
  </si>
  <si>
    <t xml:space="preserve">GH </t>
  </si>
  <si>
    <t>Valsts meža dienesta visi izdevumi, kas radušies laika periodā no 2014.gada 1.jūlija līdz 2014.gada 30.septembrim, veicot pasākumus Āfrikas cūku mēra izplatīšanās ierobežošanai</t>
  </si>
  <si>
    <t>Atlīdzība</t>
  </si>
  <si>
    <t>Atalgojums</t>
  </si>
  <si>
    <t>Piemaksas, prēmijas un naudas balvas</t>
  </si>
  <si>
    <t>Prēmijas, naudas balvas un materiālā stimulēšana</t>
  </si>
  <si>
    <t>Darba devēja valsts sociālās apdrošināšanas obligātās iemaksas, sociāla rakstura pabalsti un kompensācijas</t>
  </si>
  <si>
    <t>Darba devēja valsts sociālās apdrošināšanas obligātās iemaksas</t>
  </si>
  <si>
    <t>52 495 euro  x 23,59% (VSAOI) = 12 384 euro</t>
  </si>
  <si>
    <t>Finansiālais pamatojums/ pasākumi</t>
  </si>
  <si>
    <t>1.tabula</t>
  </si>
  <si>
    <t>Pārskats  par nostrādātajām stundām Austrumlatgales virsmežniecībā 2014.gada jūlijā</t>
  </si>
  <si>
    <t>N.p.k.</t>
  </si>
  <si>
    <t>Amats</t>
  </si>
  <si>
    <t>Mēnešalga</t>
  </si>
  <si>
    <t>Stundas  likme</t>
  </si>
  <si>
    <t>Nostrādātās stundas</t>
  </si>
  <si>
    <t xml:space="preserve">1148 EKK Naudas balva par amatpersonas (darbinieka) ieguldījumu </t>
  </si>
  <si>
    <t>1210 EKK  Darba devēja valsts sociālās apdrošināšanas obligātās iemaksas</t>
  </si>
  <si>
    <t>1000 EKK Atlīdzība</t>
  </si>
  <si>
    <t>virsmežzinis</t>
  </si>
  <si>
    <t>inženieris medību jautājumos</t>
  </si>
  <si>
    <t>vec.inspektors medību jautājumos</t>
  </si>
  <si>
    <t>kartogrāfs</t>
  </si>
  <si>
    <t>vec.referents</t>
  </si>
  <si>
    <t>vec.mežzinis</t>
  </si>
  <si>
    <t>mežzinis</t>
  </si>
  <si>
    <t>Pārskats  par nostrādātajām stundām Austrumlatgales virsmežniecībā 2014.gada augusts</t>
  </si>
  <si>
    <t>Pārskats  par nostrādātajām stundām Austrumlatgales virsmežniecībā 2014.gada septembris</t>
  </si>
  <si>
    <t>Pārskats  par nostrādātajām stundām Centrālvidzemes  virsmežniecībā 2014.gada jūlijā</t>
  </si>
  <si>
    <t>virsmežziņa vietnieks</t>
  </si>
  <si>
    <t>inženieris medību jaut.</t>
  </si>
  <si>
    <t>Pārskats  par nostrādātajām stundām Centrālvidzemes  virsmežniecībā 2014.gada augustā</t>
  </si>
  <si>
    <t>Pārskats  par nostrādātajām stundām Centrālvidzemes  virsmežniecībā 2014.gada septembrī</t>
  </si>
  <si>
    <t>Pārskats  par nostrādātajām stundām Dienvidlatgales virsmežniecībā 2014.gada jūlijs</t>
  </si>
  <si>
    <t>vec.referente</t>
  </si>
  <si>
    <t>inženieris ugunsapsardzības jautājumos</t>
  </si>
  <si>
    <t>Pārskats  par nostrādātajām stundām Dienvidlatgales virsmežniecībā 2014.gada augusts</t>
  </si>
  <si>
    <t>Pārskats  par nostrādātajām stundām Dienvidlatgales virsmežniecībā 2014.gada septembris</t>
  </si>
  <si>
    <t>Pārskats  par nostrādātajām stundām Rīgas reģionālajā  virsmežniecībā 2014.gada augusts</t>
  </si>
  <si>
    <t>pārvaldes sekretāre</t>
  </si>
  <si>
    <t>Pārskats  par nostrādātajām stundām Rīgas reģionālajā  virsmežniecībā 2014.gada septembrī</t>
  </si>
  <si>
    <t>Pārskats  par nostrādātajām stundām Sēlijas  virsmežniecībā 2014.gada augustā</t>
  </si>
  <si>
    <t>mežzine</t>
  </si>
  <si>
    <t>Pārskats  par nostrādātajām stundām Sēlijas  virsmežniecībā 2014.gada septembris</t>
  </si>
  <si>
    <t>Pārskats  par nostrādātajām stundām Ziemeļaustrumu  virsmežniecībā 2014.gada jūlijā</t>
  </si>
  <si>
    <t>Pārskats  par nostrādātajām stundām Ziemeļaustrumu  virsmežniecībā 2014.gada augusts</t>
  </si>
  <si>
    <t>Pārskats  par nostrādātajām stundām Ziemeļaustrumu  virsmežniecībā 2014.gada septembris</t>
  </si>
  <si>
    <t>Pārskats  par nostrādātajām stundām Ziemeļvidzemes virsmežniecībā 2014.gada jūlijs</t>
  </si>
  <si>
    <t>Pārskats  par nostrādātajām stundām Ziemeļvidzemes virsmežniecībā 2014.gada augusts</t>
  </si>
  <si>
    <t>Pārskats  par nostrādātajām stundām Ziemeļvidzemes virsmežniecībā 2014.gada septembris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</si>
</sst>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name val="Calibri"/>
      <family val="2"/>
      <charset val="186"/>
      <scheme val="minor"/>
    </font>
    <font>
      <i/>
      <sz val="10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7"/>
      <color theme="1"/>
      <name val="Times New Roman"/>
      <family val="1"/>
      <charset val="186"/>
    </font>
    <font>
      <sz val="7"/>
      <color theme="1"/>
      <name val="Times New Roman"/>
      <family val="1"/>
      <charset val="204"/>
    </font>
    <font>
      <sz val="1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0"/>
      <color rgb="FF0000FF"/>
      <name val="Calibri"/>
      <family val="2"/>
      <charset val="186"/>
      <scheme val="minor"/>
    </font>
    <font>
      <i/>
      <sz val="10"/>
      <color rgb="FF0000FF"/>
      <name val="Times New Roman"/>
      <family val="1"/>
      <charset val="186"/>
    </font>
    <font>
      <b/>
      <sz val="10"/>
      <color theme="1"/>
      <name val="Calibri"/>
      <family val="2"/>
      <charset val="186"/>
      <scheme val="minor"/>
    </font>
    <font>
      <b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i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2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49" fontId="6" fillId="0" borderId="2" xfId="1" applyNumberFormat="1" applyFont="1" applyBorder="1" applyAlignment="1">
      <alignment horizontal="left"/>
    </xf>
    <xf numFmtId="49" fontId="6" fillId="0" borderId="2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2" fontId="6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6" fillId="0" borderId="0" xfId="1" applyNumberFormat="1" applyFont="1" applyBorder="1" applyAlignment="1">
      <alignment horizontal="left"/>
    </xf>
    <xf numFmtId="49" fontId="6" fillId="0" borderId="0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49" fontId="9" fillId="0" borderId="0" xfId="1" applyNumberFormat="1" applyFont="1" applyBorder="1" applyAlignment="1">
      <alignment horizontal="left"/>
    </xf>
    <xf numFmtId="49" fontId="9" fillId="0" borderId="0" xfId="1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3" fillId="0" borderId="0" xfId="0" applyFont="1"/>
    <xf numFmtId="0" fontId="14" fillId="0" borderId="2" xfId="0" applyFont="1" applyBorder="1" applyAlignment="1">
      <alignment horizontal="center"/>
    </xf>
    <xf numFmtId="2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2" fontId="2" fillId="0" borderId="0" xfId="0" applyNumberFormat="1" applyFont="1" applyBorder="1"/>
    <xf numFmtId="0" fontId="15" fillId="0" borderId="0" xfId="0" applyFont="1"/>
    <xf numFmtId="0" fontId="16" fillId="0" borderId="2" xfId="0" applyFont="1" applyBorder="1" applyAlignment="1">
      <alignment horizontal="center"/>
    </xf>
    <xf numFmtId="0" fontId="11" fillId="0" borderId="0" xfId="0" applyFont="1"/>
    <xf numFmtId="0" fontId="7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Border="1"/>
    <xf numFmtId="0" fontId="17" fillId="0" borderId="0" xfId="0" applyFont="1" applyBorder="1"/>
    <xf numFmtId="0" fontId="0" fillId="0" borderId="2" xfId="0" applyBorder="1"/>
    <xf numFmtId="0" fontId="19" fillId="0" borderId="24" xfId="0" applyFont="1" applyBorder="1"/>
    <xf numFmtId="0" fontId="19" fillId="0" borderId="2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49" fontId="15" fillId="0" borderId="2" xfId="0" applyNumberFormat="1" applyFont="1" applyBorder="1" applyAlignment="1">
      <alignment horizontal="center"/>
    </xf>
    <xf numFmtId="2" fontId="15" fillId="0" borderId="2" xfId="0" applyNumberFormat="1" applyFont="1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2" fontId="16" fillId="0" borderId="2" xfId="0" applyNumberFormat="1" applyFont="1" applyBorder="1" applyAlignment="1">
      <alignment horizontal="center" wrapText="1"/>
    </xf>
    <xf numFmtId="0" fontId="0" fillId="0" borderId="0" xfId="0" applyFill="1" applyBorder="1"/>
    <xf numFmtId="0" fontId="15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right" vertical="center"/>
    </xf>
    <xf numFmtId="2" fontId="16" fillId="0" borderId="2" xfId="0" applyNumberFormat="1" applyFont="1" applyBorder="1" applyAlignment="1">
      <alignment horizontal="center" vertical="center" wrapText="1"/>
    </xf>
    <xf numFmtId="16" fontId="15" fillId="0" borderId="2" xfId="0" applyNumberFormat="1" applyFont="1" applyBorder="1" applyAlignment="1">
      <alignment horizontal="center" vertical="center" wrapText="1"/>
    </xf>
    <xf numFmtId="0" fontId="16" fillId="0" borderId="0" xfId="0" applyFont="1"/>
    <xf numFmtId="0" fontId="24" fillId="0" borderId="2" xfId="0" applyFont="1" applyBorder="1" applyAlignment="1">
      <alignment wrapText="1"/>
    </xf>
    <xf numFmtId="0" fontId="24" fillId="0" borderId="2" xfId="0" applyFont="1" applyBorder="1" applyAlignment="1">
      <alignment horizontal="left" wrapText="1"/>
    </xf>
    <xf numFmtId="0" fontId="25" fillId="0" borderId="2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Border="1"/>
    <xf numFmtId="0" fontId="15" fillId="0" borderId="0" xfId="0" applyFont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26" fillId="0" borderId="2" xfId="0" applyFont="1" applyBorder="1" applyAlignment="1">
      <alignment wrapText="1"/>
    </xf>
    <xf numFmtId="0" fontId="26" fillId="0" borderId="2" xfId="0" applyFont="1" applyBorder="1" applyAlignment="1">
      <alignment horizontal="left" wrapText="1"/>
    </xf>
    <xf numFmtId="0" fontId="27" fillId="0" borderId="2" xfId="0" applyFont="1" applyBorder="1" applyAlignment="1">
      <alignment horizontal="left"/>
    </xf>
    <xf numFmtId="0" fontId="24" fillId="0" borderId="3" xfId="0" applyFont="1" applyBorder="1" applyAlignment="1">
      <alignment horizontal="left" wrapText="1"/>
    </xf>
    <xf numFmtId="0" fontId="15" fillId="0" borderId="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4" fillId="0" borderId="2" xfId="0" applyFont="1" applyBorder="1"/>
    <xf numFmtId="2" fontId="16" fillId="0" borderId="14" xfId="0" applyNumberFormat="1" applyFont="1" applyBorder="1" applyAlignment="1">
      <alignment horizontal="center" wrapText="1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17" fillId="0" borderId="2" xfId="0" applyFont="1" applyBorder="1"/>
    <xf numFmtId="0" fontId="17" fillId="0" borderId="2" xfId="0" applyFont="1" applyBorder="1" applyAlignment="1">
      <alignment horizontal="left"/>
    </xf>
    <xf numFmtId="49" fontId="29" fillId="0" borderId="2" xfId="2" applyNumberFormat="1" applyFont="1" applyBorder="1" applyAlignment="1">
      <alignment horizontal="center"/>
    </xf>
    <xf numFmtId="2" fontId="17" fillId="0" borderId="2" xfId="0" applyNumberFormat="1" applyFont="1" applyBorder="1"/>
    <xf numFmtId="2" fontId="30" fillId="0" borderId="2" xfId="0" applyNumberFormat="1" applyFont="1" applyBorder="1"/>
    <xf numFmtId="0" fontId="31" fillId="0" borderId="2" xfId="0" applyFont="1" applyBorder="1"/>
    <xf numFmtId="0" fontId="31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2" fontId="31" fillId="0" borderId="2" xfId="0" applyNumberFormat="1" applyFont="1" applyBorder="1"/>
    <xf numFmtId="0" fontId="32" fillId="0" borderId="0" xfId="0" applyFont="1"/>
    <xf numFmtId="0" fontId="0" fillId="0" borderId="0" xfId="0" applyFont="1"/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" fillId="0" borderId="0" xfId="0" applyFont="1"/>
    <xf numFmtId="0" fontId="35" fillId="0" borderId="0" xfId="0" applyFont="1"/>
    <xf numFmtId="0" fontId="36" fillId="0" borderId="0" xfId="0" applyFont="1"/>
    <xf numFmtId="0" fontId="24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0" xfId="0" applyNumberFormat="1"/>
    <xf numFmtId="0" fontId="37" fillId="0" borderId="0" xfId="0" applyFont="1"/>
    <xf numFmtId="0" fontId="14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38" fillId="0" borderId="0" xfId="0" applyFont="1" applyAlignment="1">
      <alignment horizontal="center" wrapText="1"/>
    </xf>
    <xf numFmtId="0" fontId="6" fillId="0" borderId="2" xfId="1" applyFont="1" applyBorder="1"/>
    <xf numFmtId="0" fontId="6" fillId="0" borderId="2" xfId="1" applyFont="1" applyBorder="1" applyAlignment="1">
      <alignment horizontal="center"/>
    </xf>
    <xf numFmtId="49" fontId="21" fillId="0" borderId="2" xfId="0" applyNumberFormat="1" applyFont="1" applyBorder="1" applyAlignment="1">
      <alignment horizontal="center"/>
    </xf>
    <xf numFmtId="0" fontId="15" fillId="0" borderId="2" xfId="0" applyFont="1" applyBorder="1"/>
    <xf numFmtId="0" fontId="25" fillId="0" borderId="0" xfId="0" applyFont="1"/>
    <xf numFmtId="0" fontId="25" fillId="0" borderId="0" xfId="0" applyFont="1" applyAlignment="1">
      <alignment horizontal="center"/>
    </xf>
    <xf numFmtId="2" fontId="16" fillId="0" borderId="2" xfId="0" applyNumberFormat="1" applyFont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164" fontId="37" fillId="0" borderId="0" xfId="0" applyNumberFormat="1" applyFont="1"/>
    <xf numFmtId="0" fontId="16" fillId="0" borderId="2" xfId="0" applyFont="1" applyBorder="1" applyAlignment="1">
      <alignment horizontal="right" wrapText="1"/>
    </xf>
    <xf numFmtId="0" fontId="25" fillId="0" borderId="0" xfId="0" applyFont="1" applyAlignment="1">
      <alignment horizontal="left"/>
    </xf>
    <xf numFmtId="0" fontId="39" fillId="0" borderId="0" xfId="0" applyFont="1" applyBorder="1" applyAlignment="1">
      <alignment horizontal="center" wrapText="1"/>
    </xf>
    <xf numFmtId="2" fontId="39" fillId="0" borderId="0" xfId="0" applyNumberFormat="1" applyFont="1" applyBorder="1" applyAlignment="1">
      <alignment horizontal="center"/>
    </xf>
    <xf numFmtId="0" fontId="14" fillId="0" borderId="0" xfId="0" applyFont="1" applyAlignment="1"/>
    <xf numFmtId="0" fontId="6" fillId="0" borderId="2" xfId="1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6" fillId="0" borderId="2" xfId="1" applyFont="1" applyFill="1" applyBorder="1" applyAlignment="1">
      <alignment horizontal="left"/>
    </xf>
    <xf numFmtId="0" fontId="19" fillId="0" borderId="2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2" borderId="0" xfId="0" applyFill="1"/>
    <xf numFmtId="2" fontId="17" fillId="0" borderId="0" xfId="0" applyNumberFormat="1" applyFont="1"/>
    <xf numFmtId="0" fontId="31" fillId="0" borderId="0" xfId="0" applyFont="1" applyAlignment="1">
      <alignment horizontal="right"/>
    </xf>
    <xf numFmtId="0" fontId="31" fillId="0" borderId="0" xfId="0" applyFont="1"/>
    <xf numFmtId="0" fontId="31" fillId="2" borderId="0" xfId="0" applyFont="1" applyFill="1"/>
    <xf numFmtId="2" fontId="31" fillId="0" borderId="0" xfId="0" applyNumberFormat="1" applyFont="1"/>
    <xf numFmtId="0" fontId="18" fillId="0" borderId="2" xfId="0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 vertical="center"/>
    </xf>
    <xf numFmtId="0" fontId="17" fillId="2" borderId="2" xfId="0" applyFont="1" applyFill="1" applyBorder="1"/>
    <xf numFmtId="2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right"/>
    </xf>
    <xf numFmtId="0" fontId="17" fillId="0" borderId="2" xfId="0" applyFont="1" applyBorder="1" applyAlignment="1">
      <alignment wrapText="1"/>
    </xf>
    <xf numFmtId="2" fontId="17" fillId="0" borderId="2" xfId="0" applyNumberFormat="1" applyFont="1" applyBorder="1" applyAlignment="1">
      <alignment horizontal="center"/>
    </xf>
    <xf numFmtId="0" fontId="17" fillId="0" borderId="3" xfId="0" applyFont="1" applyBorder="1" applyAlignment="1">
      <alignment horizontal="right" vertical="center"/>
    </xf>
    <xf numFmtId="0" fontId="17" fillId="0" borderId="3" xfId="0" applyFont="1" applyBorder="1"/>
    <xf numFmtId="0" fontId="17" fillId="2" borderId="3" xfId="0" applyFont="1" applyFill="1" applyBorder="1"/>
    <xf numFmtId="2" fontId="17" fillId="0" borderId="3" xfId="0" applyNumberFormat="1" applyFont="1" applyBorder="1" applyAlignment="1">
      <alignment horizontal="center" vertical="center"/>
    </xf>
    <xf numFmtId="0" fontId="17" fillId="0" borderId="38" xfId="0" applyFont="1" applyBorder="1" applyAlignment="1">
      <alignment horizontal="right" vertical="center"/>
    </xf>
    <xf numFmtId="0" fontId="4" fillId="0" borderId="38" xfId="0" applyFont="1" applyBorder="1"/>
    <xf numFmtId="0" fontId="40" fillId="0" borderId="38" xfId="0" applyFont="1" applyBorder="1"/>
    <xf numFmtId="0" fontId="41" fillId="0" borderId="38" xfId="0" applyFont="1" applyBorder="1"/>
    <xf numFmtId="0" fontId="40" fillId="2" borderId="38" xfId="0" applyFont="1" applyFill="1" applyBorder="1"/>
    <xf numFmtId="2" fontId="31" fillId="0" borderId="2" xfId="0" applyNumberFormat="1" applyFont="1" applyBorder="1" applyAlignment="1">
      <alignment horizontal="center" vertical="center"/>
    </xf>
    <xf numFmtId="0" fontId="15" fillId="0" borderId="3" xfId="0" applyFont="1" applyBorder="1"/>
    <xf numFmtId="0" fontId="42" fillId="0" borderId="0" xfId="0" applyFont="1"/>
    <xf numFmtId="0" fontId="42" fillId="0" borderId="0" xfId="0" applyFont="1" applyFill="1"/>
    <xf numFmtId="2" fontId="42" fillId="0" borderId="0" xfId="0" applyNumberFormat="1" applyFont="1"/>
    <xf numFmtId="0" fontId="17" fillId="0" borderId="0" xfId="0" applyFont="1" applyAlignment="1">
      <alignment horizontal="right"/>
    </xf>
    <xf numFmtId="0" fontId="17" fillId="0" borderId="0" xfId="0" applyFont="1"/>
    <xf numFmtId="0" fontId="17" fillId="0" borderId="0" xfId="0" applyFont="1" applyFill="1"/>
    <xf numFmtId="0" fontId="18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wrapText="1"/>
    </xf>
    <xf numFmtId="0" fontId="41" fillId="0" borderId="2" xfId="0" applyFont="1" applyBorder="1"/>
    <xf numFmtId="2" fontId="41" fillId="0" borderId="2" xfId="0" applyNumberFormat="1" applyFont="1" applyBorder="1"/>
    <xf numFmtId="0" fontId="41" fillId="0" borderId="2" xfId="0" applyFont="1" applyFill="1" applyBorder="1"/>
    <xf numFmtId="0" fontId="17" fillId="0" borderId="0" xfId="0" applyFont="1" applyBorder="1" applyAlignment="1">
      <alignment horizontal="right" vertical="center"/>
    </xf>
    <xf numFmtId="0" fontId="4" fillId="0" borderId="0" xfId="0" applyFont="1" applyBorder="1"/>
    <xf numFmtId="0" fontId="40" fillId="0" borderId="0" xfId="0" applyFont="1" applyBorder="1"/>
    <xf numFmtId="2" fontId="40" fillId="0" borderId="0" xfId="0" applyNumberFormat="1" applyFont="1" applyBorder="1"/>
    <xf numFmtId="0" fontId="40" fillId="0" borderId="0" xfId="0" applyFont="1" applyFill="1" applyBorder="1"/>
    <xf numFmtId="0" fontId="42" fillId="0" borderId="0" xfId="0" applyFont="1" applyAlignment="1">
      <alignment horizontal="right"/>
    </xf>
    <xf numFmtId="0" fontId="29" fillId="0" borderId="2" xfId="0" applyFont="1" applyFill="1" applyBorder="1"/>
    <xf numFmtId="1" fontId="41" fillId="0" borderId="2" xfId="0" applyNumberFormat="1" applyFont="1" applyFill="1" applyBorder="1"/>
    <xf numFmtId="0" fontId="29" fillId="0" borderId="2" xfId="0" applyFont="1" applyFill="1" applyBorder="1" applyProtection="1"/>
    <xf numFmtId="0" fontId="29" fillId="0" borderId="2" xfId="0" applyFont="1" applyFill="1" applyBorder="1" applyAlignment="1">
      <alignment vertical="top" wrapText="1"/>
    </xf>
    <xf numFmtId="0" fontId="29" fillId="0" borderId="2" xfId="0" applyFont="1" applyBorder="1" applyAlignment="1">
      <alignment wrapText="1"/>
    </xf>
    <xf numFmtId="0" fontId="17" fillId="2" borderId="0" xfId="0" applyFont="1" applyFill="1"/>
    <xf numFmtId="0" fontId="31" fillId="0" borderId="0" xfId="0" applyFont="1" applyFill="1"/>
    <xf numFmtId="0" fontId="0" fillId="0" borderId="0" xfId="0" applyFill="1"/>
    <xf numFmtId="0" fontId="29" fillId="0" borderId="2" xfId="0" applyFont="1" applyBorder="1"/>
    <xf numFmtId="0" fontId="41" fillId="0" borderId="0" xfId="0" applyFont="1" applyBorder="1"/>
    <xf numFmtId="0" fontId="31" fillId="0" borderId="0" xfId="0" applyFont="1" applyBorder="1"/>
    <xf numFmtId="2" fontId="31" fillId="0" borderId="0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1" fontId="29" fillId="0" borderId="2" xfId="0" applyNumberFormat="1" applyFont="1" applyFill="1" applyBorder="1"/>
    <xf numFmtId="1" fontId="40" fillId="0" borderId="0" xfId="0" applyNumberFormat="1" applyFont="1" applyFill="1" applyBorder="1"/>
    <xf numFmtId="0" fontId="4" fillId="0" borderId="2" xfId="0" applyFont="1" applyBorder="1"/>
    <xf numFmtId="0" fontId="41" fillId="2" borderId="2" xfId="0" applyFont="1" applyFill="1" applyBorder="1"/>
    <xf numFmtId="0" fontId="17" fillId="0" borderId="0" xfId="0" applyFont="1" applyBorder="1" applyAlignment="1">
      <alignment horizontal="right"/>
    </xf>
    <xf numFmtId="0" fontId="17" fillId="0" borderId="0" xfId="0" applyFont="1" applyFill="1" applyBorder="1"/>
    <xf numFmtId="0" fontId="4" fillId="0" borderId="2" xfId="0" applyFont="1" applyBorder="1" applyAlignment="1">
      <alignment wrapText="1"/>
    </xf>
    <xf numFmtId="0" fontId="41" fillId="2" borderId="2" xfId="0" applyFont="1" applyFill="1" applyBorder="1" applyAlignment="1">
      <alignment horizontal="right"/>
    </xf>
    <xf numFmtId="0" fontId="17" fillId="2" borderId="23" xfId="0" applyFont="1" applyFill="1" applyBorder="1"/>
    <xf numFmtId="1" fontId="41" fillId="2" borderId="2" xfId="0" applyNumberFormat="1" applyFont="1" applyFill="1" applyBorder="1" applyAlignment="1">
      <alignment horizontal="right"/>
    </xf>
    <xf numFmtId="0" fontId="31" fillId="0" borderId="2" xfId="0" applyFont="1" applyFill="1" applyBorder="1"/>
    <xf numFmtId="2" fontId="43" fillId="0" borderId="2" xfId="0" applyNumberFormat="1" applyFont="1" applyBorder="1"/>
    <xf numFmtId="0" fontId="44" fillId="0" borderId="0" xfId="0" applyFont="1" applyAlignment="1">
      <alignment horizontal="center" wrapText="1"/>
    </xf>
    <xf numFmtId="0" fontId="19" fillId="0" borderId="24" xfId="0" applyFont="1" applyBorder="1" applyAlignment="1">
      <alignment horizontal="center" vertical="center"/>
    </xf>
    <xf numFmtId="0" fontId="19" fillId="0" borderId="14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4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" fontId="19" fillId="0" borderId="2" xfId="0" applyNumberFormat="1" applyFont="1" applyBorder="1" applyAlignment="1">
      <alignment horizontal="center"/>
    </xf>
    <xf numFmtId="1" fontId="19" fillId="0" borderId="27" xfId="0" applyNumberFormat="1" applyFont="1" applyBorder="1" applyAlignment="1">
      <alignment horizontal="center"/>
    </xf>
    <xf numFmtId="0" fontId="19" fillId="0" borderId="28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1" fontId="19" fillId="0" borderId="17" xfId="0" applyNumberFormat="1" applyFont="1" applyBorder="1" applyAlignment="1">
      <alignment horizontal="center" vertical="center"/>
    </xf>
    <xf numFmtId="1" fontId="19" fillId="0" borderId="29" xfId="0" applyNumberFormat="1" applyFont="1" applyBorder="1" applyAlignment="1">
      <alignment horizontal="center" vertical="center"/>
    </xf>
    <xf numFmtId="1" fontId="19" fillId="0" borderId="16" xfId="0" applyNumberFormat="1" applyFont="1" applyBorder="1" applyAlignment="1">
      <alignment horizontal="center" vertical="center"/>
    </xf>
    <xf numFmtId="1" fontId="19" fillId="0" borderId="8" xfId="0" applyNumberFormat="1" applyFont="1" applyBorder="1" applyAlignment="1">
      <alignment horizontal="center" vertical="center"/>
    </xf>
    <xf numFmtId="1" fontId="19" fillId="0" borderId="32" xfId="0" applyNumberFormat="1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vertical="center"/>
    </xf>
    <xf numFmtId="0" fontId="19" fillId="0" borderId="34" xfId="0" applyFont="1" applyBorder="1" applyAlignment="1">
      <alignment horizontal="left" vertical="center"/>
    </xf>
    <xf numFmtId="0" fontId="19" fillId="0" borderId="35" xfId="0" applyFont="1" applyBorder="1" applyAlignment="1">
      <alignment horizontal="left" vertical="center"/>
    </xf>
    <xf numFmtId="0" fontId="19" fillId="0" borderId="36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" fontId="19" fillId="0" borderId="42" xfId="0" applyNumberFormat="1" applyFont="1" applyBorder="1" applyAlignment="1">
      <alignment horizontal="center"/>
    </xf>
    <xf numFmtId="1" fontId="19" fillId="0" borderId="43" xfId="0" applyNumberFormat="1" applyFont="1" applyBorder="1" applyAlignment="1">
      <alignment horizontal="center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/>
    </xf>
    <xf numFmtId="0" fontId="19" fillId="0" borderId="44" xfId="0" applyFont="1" applyBorder="1" applyAlignment="1">
      <alignment horizontal="left" vertical="center"/>
    </xf>
    <xf numFmtId="1" fontId="19" fillId="0" borderId="14" xfId="0" applyNumberFormat="1" applyFont="1" applyBorder="1" applyAlignment="1">
      <alignment horizontal="center"/>
    </xf>
    <xf numFmtId="1" fontId="19" fillId="0" borderId="41" xfId="0" applyNumberFormat="1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20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2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" fontId="19" fillId="0" borderId="4" xfId="0" applyNumberFormat="1" applyFont="1" applyBorder="1" applyAlignment="1">
      <alignment horizontal="center"/>
    </xf>
    <xf numFmtId="1" fontId="19" fillId="0" borderId="25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/>
    </xf>
    <xf numFmtId="0" fontId="19" fillId="0" borderId="14" xfId="0" applyFont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  <xf numFmtId="1" fontId="19" fillId="0" borderId="34" xfId="0" applyNumberFormat="1" applyFont="1" applyBorder="1" applyAlignment="1">
      <alignment horizontal="center"/>
    </xf>
    <xf numFmtId="1" fontId="19" fillId="0" borderId="40" xfId="0" applyNumberFormat="1" applyFont="1" applyBorder="1" applyAlignment="1">
      <alignment horizontal="center"/>
    </xf>
    <xf numFmtId="0" fontId="19" fillId="0" borderId="34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21" fillId="0" borderId="17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4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/>
    </xf>
  </cellXfs>
  <cellStyles count="3">
    <cellStyle name="Normal 2" xfId="2"/>
    <cellStyle name="Normal_Sheet1" xfId="1"/>
    <cellStyle name="Parast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608"/>
  <sheetViews>
    <sheetView tabSelected="1" topLeftCell="B1" workbookViewId="0">
      <selection activeCell="F59" sqref="F59"/>
    </sheetView>
  </sheetViews>
  <sheetFormatPr defaultRowHeight="15" x14ac:dyDescent="0.25"/>
  <cols>
    <col min="1" max="1" width="9.140625" hidden="1" customWidth="1"/>
    <col min="2" max="2" width="6.28515625" customWidth="1"/>
    <col min="3" max="3" width="15" customWidth="1"/>
    <col min="6" max="6" width="12.85546875" customWidth="1"/>
    <col min="7" max="7" width="15.5703125" customWidth="1"/>
    <col min="8" max="8" width="11.7109375" customWidth="1"/>
    <col min="12" max="12" width="10.85546875" customWidth="1"/>
    <col min="13" max="13" width="10.140625" customWidth="1"/>
    <col min="14" max="16" width="0" hidden="1" customWidth="1"/>
  </cols>
  <sheetData>
    <row r="2" spans="2:13" ht="51.75" customHeight="1" x14ac:dyDescent="0.25">
      <c r="E2" s="273" t="s">
        <v>583</v>
      </c>
      <c r="F2" s="273"/>
      <c r="G2" s="273"/>
      <c r="H2" s="273"/>
      <c r="I2" s="273"/>
      <c r="J2" s="273"/>
      <c r="K2" s="42"/>
    </row>
    <row r="3" spans="2:13" ht="14.25" customHeight="1" x14ac:dyDescent="0.25">
      <c r="E3" s="42"/>
      <c r="F3" s="42"/>
      <c r="G3" s="42"/>
      <c r="H3" s="42"/>
      <c r="I3" s="42"/>
      <c r="J3" s="42"/>
      <c r="K3" s="42"/>
    </row>
    <row r="4" spans="2:13" ht="14.25" customHeight="1" thickBot="1" x14ac:dyDescent="0.3">
      <c r="E4" s="42"/>
      <c r="F4" s="42"/>
      <c r="G4" s="218" t="s">
        <v>167</v>
      </c>
      <c r="H4" s="42"/>
      <c r="I4" s="42"/>
      <c r="J4" s="42"/>
      <c r="K4" s="42"/>
    </row>
    <row r="5" spans="2:13" ht="23.25" customHeight="1" x14ac:dyDescent="0.25">
      <c r="B5" s="248" t="s">
        <v>163</v>
      </c>
      <c r="C5" s="250" t="s">
        <v>164</v>
      </c>
      <c r="D5" s="251"/>
      <c r="E5" s="250" t="s">
        <v>591</v>
      </c>
      <c r="F5" s="276"/>
      <c r="G5" s="276"/>
      <c r="H5" s="276"/>
      <c r="I5" s="276"/>
      <c r="J5" s="276"/>
      <c r="K5" s="251"/>
      <c r="L5" s="250" t="s">
        <v>166</v>
      </c>
      <c r="M5" s="251"/>
    </row>
    <row r="6" spans="2:13" ht="18" customHeight="1" thickBot="1" x14ac:dyDescent="0.3">
      <c r="B6" s="249"/>
      <c r="C6" s="252"/>
      <c r="D6" s="253"/>
      <c r="E6" s="252"/>
      <c r="F6" s="277"/>
      <c r="G6" s="277"/>
      <c r="H6" s="277"/>
      <c r="I6" s="277"/>
      <c r="J6" s="277"/>
      <c r="K6" s="253"/>
      <c r="L6" s="252"/>
      <c r="M6" s="253"/>
    </row>
    <row r="7" spans="2:13" ht="18.75" customHeight="1" x14ac:dyDescent="0.25">
      <c r="B7" s="46"/>
      <c r="C7" s="258" t="s">
        <v>169</v>
      </c>
      <c r="D7" s="259"/>
      <c r="E7" s="262"/>
      <c r="F7" s="263"/>
      <c r="G7" s="263"/>
      <c r="H7" s="263"/>
      <c r="I7" s="263"/>
      <c r="J7" s="263"/>
      <c r="K7" s="264"/>
      <c r="L7" s="254">
        <v>77387.100000000006</v>
      </c>
      <c r="M7" s="255"/>
    </row>
    <row r="8" spans="2:13" ht="22.5" customHeight="1" x14ac:dyDescent="0.25">
      <c r="B8" s="47">
        <v>21700</v>
      </c>
      <c r="C8" s="236" t="s">
        <v>170</v>
      </c>
      <c r="D8" s="238"/>
      <c r="E8" s="222"/>
      <c r="F8" s="223"/>
      <c r="G8" s="223"/>
      <c r="H8" s="223"/>
      <c r="I8" s="223"/>
      <c r="J8" s="223"/>
      <c r="K8" s="224"/>
      <c r="L8" s="260">
        <v>77387.100000000006</v>
      </c>
      <c r="M8" s="261"/>
    </row>
    <row r="9" spans="2:13" ht="35.25" customHeight="1" x14ac:dyDescent="0.25">
      <c r="B9" s="47">
        <v>21710</v>
      </c>
      <c r="C9" s="256" t="s">
        <v>171</v>
      </c>
      <c r="D9" s="257"/>
      <c r="E9" s="222"/>
      <c r="F9" s="223"/>
      <c r="G9" s="223"/>
      <c r="H9" s="223"/>
      <c r="I9" s="223"/>
      <c r="J9" s="223"/>
      <c r="K9" s="224"/>
      <c r="L9" s="260">
        <v>77387.100000000006</v>
      </c>
      <c r="M9" s="261"/>
    </row>
    <row r="10" spans="2:13" ht="14.25" customHeight="1" x14ac:dyDescent="0.25">
      <c r="B10" s="47"/>
      <c r="C10" s="236" t="s">
        <v>172</v>
      </c>
      <c r="D10" s="238"/>
      <c r="E10" s="222"/>
      <c r="F10" s="223"/>
      <c r="G10" s="223"/>
      <c r="H10" s="223"/>
      <c r="I10" s="223"/>
      <c r="J10" s="223"/>
      <c r="K10" s="224"/>
      <c r="L10" s="260">
        <v>77387.100000000006</v>
      </c>
      <c r="M10" s="261"/>
    </row>
    <row r="11" spans="2:13" ht="14.25" customHeight="1" x14ac:dyDescent="0.25">
      <c r="B11" s="47">
        <v>1000</v>
      </c>
      <c r="C11" s="236" t="s">
        <v>584</v>
      </c>
      <c r="D11" s="238"/>
      <c r="E11" s="265"/>
      <c r="F11" s="266"/>
      <c r="G11" s="266"/>
      <c r="H11" s="266"/>
      <c r="I11" s="266"/>
      <c r="J11" s="266"/>
      <c r="K11" s="267"/>
      <c r="L11" s="260">
        <v>64878.63</v>
      </c>
      <c r="M11" s="261"/>
    </row>
    <row r="12" spans="2:13" ht="14.25" customHeight="1" x14ac:dyDescent="0.25">
      <c r="B12" s="47">
        <v>1100</v>
      </c>
      <c r="C12" s="256" t="s">
        <v>585</v>
      </c>
      <c r="D12" s="257"/>
      <c r="E12" s="222"/>
      <c r="F12" s="223"/>
      <c r="G12" s="223"/>
      <c r="H12" s="223"/>
      <c r="I12" s="223"/>
      <c r="J12" s="223"/>
      <c r="K12" s="224"/>
      <c r="L12" s="260">
        <v>52495.05</v>
      </c>
      <c r="M12" s="261"/>
    </row>
    <row r="13" spans="2:13" ht="34.5" customHeight="1" x14ac:dyDescent="0.25">
      <c r="B13" s="47">
        <v>1140</v>
      </c>
      <c r="C13" s="256" t="s">
        <v>586</v>
      </c>
      <c r="D13" s="257"/>
      <c r="E13" s="222"/>
      <c r="F13" s="223"/>
      <c r="G13" s="223"/>
      <c r="H13" s="223"/>
      <c r="I13" s="223"/>
      <c r="J13" s="223"/>
      <c r="K13" s="224"/>
      <c r="L13" s="260">
        <v>52495.05</v>
      </c>
      <c r="M13" s="261"/>
    </row>
    <row r="14" spans="2:13" ht="27.75" customHeight="1" x14ac:dyDescent="0.25">
      <c r="B14" s="145">
        <v>1148</v>
      </c>
      <c r="C14" s="256" t="s">
        <v>587</v>
      </c>
      <c r="D14" s="257"/>
      <c r="E14" s="222"/>
      <c r="F14" s="223"/>
      <c r="G14" s="223"/>
      <c r="H14" s="223"/>
      <c r="I14" s="223"/>
      <c r="J14" s="223"/>
      <c r="K14" s="224"/>
      <c r="L14" s="260">
        <v>52495.05</v>
      </c>
      <c r="M14" s="261"/>
    </row>
    <row r="15" spans="2:13" ht="52.5" customHeight="1" x14ac:dyDescent="0.25">
      <c r="B15" s="145">
        <v>1200</v>
      </c>
      <c r="C15" s="256" t="s">
        <v>588</v>
      </c>
      <c r="D15" s="257"/>
      <c r="E15" s="222"/>
      <c r="F15" s="223"/>
      <c r="G15" s="223"/>
      <c r="H15" s="223"/>
      <c r="I15" s="223"/>
      <c r="J15" s="223"/>
      <c r="K15" s="224"/>
      <c r="L15" s="260">
        <v>12383.58</v>
      </c>
      <c r="M15" s="261"/>
    </row>
    <row r="16" spans="2:13" ht="36.75" customHeight="1" x14ac:dyDescent="0.25">
      <c r="B16" s="47">
        <v>1210</v>
      </c>
      <c r="C16" s="278" t="s">
        <v>589</v>
      </c>
      <c r="D16" s="278"/>
      <c r="E16" s="279" t="s">
        <v>590</v>
      </c>
      <c r="F16" s="279"/>
      <c r="G16" s="279"/>
      <c r="H16" s="279"/>
      <c r="I16" s="279"/>
      <c r="J16" s="279"/>
      <c r="K16" s="279"/>
      <c r="L16" s="225">
        <v>12383.58</v>
      </c>
      <c r="M16" s="226"/>
    </row>
    <row r="17" spans="2:13" ht="23.25" customHeight="1" x14ac:dyDescent="0.25">
      <c r="B17" s="219">
        <v>2000</v>
      </c>
      <c r="C17" s="268" t="s">
        <v>173</v>
      </c>
      <c r="D17" s="269"/>
      <c r="E17" s="270"/>
      <c r="F17" s="271"/>
      <c r="G17" s="271"/>
      <c r="H17" s="271"/>
      <c r="I17" s="271"/>
      <c r="J17" s="271"/>
      <c r="K17" s="272"/>
      <c r="L17" s="274">
        <v>12508.47</v>
      </c>
      <c r="M17" s="275"/>
    </row>
    <row r="18" spans="2:13" ht="41.25" customHeight="1" x14ac:dyDescent="0.25">
      <c r="B18" s="47">
        <v>2300</v>
      </c>
      <c r="C18" s="280" t="s">
        <v>174</v>
      </c>
      <c r="D18" s="281"/>
      <c r="E18" s="222"/>
      <c r="F18" s="223"/>
      <c r="G18" s="223"/>
      <c r="H18" s="223"/>
      <c r="I18" s="223"/>
      <c r="J18" s="223"/>
      <c r="K18" s="224"/>
      <c r="L18" s="225">
        <v>12508.47</v>
      </c>
      <c r="M18" s="226"/>
    </row>
    <row r="19" spans="2:13" ht="15.75" customHeight="1" x14ac:dyDescent="0.25">
      <c r="B19" s="47">
        <v>2320</v>
      </c>
      <c r="C19" s="220" t="s">
        <v>175</v>
      </c>
      <c r="D19" s="221"/>
      <c r="E19" s="222"/>
      <c r="F19" s="223"/>
      <c r="G19" s="223"/>
      <c r="H19" s="223"/>
      <c r="I19" s="223"/>
      <c r="J19" s="223"/>
      <c r="K19" s="224"/>
      <c r="L19" s="225">
        <v>12508.47</v>
      </c>
      <c r="M19" s="226"/>
    </row>
    <row r="20" spans="2:13" ht="14.25" customHeight="1" x14ac:dyDescent="0.25">
      <c r="B20" s="227">
        <v>2322</v>
      </c>
      <c r="C20" s="230" t="s">
        <v>168</v>
      </c>
      <c r="D20" s="231"/>
      <c r="E20" s="236" t="s">
        <v>176</v>
      </c>
      <c r="F20" s="237"/>
      <c r="G20" s="237"/>
      <c r="H20" s="237"/>
      <c r="I20" s="237"/>
      <c r="J20" s="237"/>
      <c r="K20" s="238"/>
      <c r="L20" s="239">
        <v>12508.47</v>
      </c>
      <c r="M20" s="240"/>
    </row>
    <row r="21" spans="2:13" ht="14.25" customHeight="1" x14ac:dyDescent="0.25">
      <c r="B21" s="228"/>
      <c r="C21" s="232"/>
      <c r="D21" s="233"/>
      <c r="E21" s="236" t="s">
        <v>177</v>
      </c>
      <c r="F21" s="237"/>
      <c r="G21" s="237"/>
      <c r="H21" s="237"/>
      <c r="I21" s="237"/>
      <c r="J21" s="237"/>
      <c r="K21" s="238"/>
      <c r="L21" s="241"/>
      <c r="M21" s="242"/>
    </row>
    <row r="22" spans="2:13" ht="14.25" customHeight="1" x14ac:dyDescent="0.25">
      <c r="B22" s="228"/>
      <c r="C22" s="232"/>
      <c r="D22" s="233"/>
      <c r="E22" s="236" t="s">
        <v>178</v>
      </c>
      <c r="F22" s="237"/>
      <c r="G22" s="237"/>
      <c r="H22" s="237"/>
      <c r="I22" s="237"/>
      <c r="J22" s="237"/>
      <c r="K22" s="238"/>
      <c r="L22" s="241"/>
      <c r="M22" s="242"/>
    </row>
    <row r="23" spans="2:13" ht="14.25" customHeight="1" thickBot="1" x14ac:dyDescent="0.3">
      <c r="B23" s="229"/>
      <c r="C23" s="234"/>
      <c r="D23" s="235"/>
      <c r="E23" s="245" t="s">
        <v>179</v>
      </c>
      <c r="F23" s="246"/>
      <c r="G23" s="246"/>
      <c r="H23" s="246"/>
      <c r="I23" s="246"/>
      <c r="J23" s="246"/>
      <c r="K23" s="247"/>
      <c r="L23" s="243"/>
      <c r="M23" s="244"/>
    </row>
    <row r="24" spans="2:13" ht="14.25" customHeight="1" x14ac:dyDescent="0.25">
      <c r="E24" s="42"/>
      <c r="F24" s="42"/>
      <c r="G24" s="42"/>
      <c r="H24" s="42"/>
      <c r="I24" s="42"/>
      <c r="J24" s="42"/>
      <c r="K24" s="42"/>
    </row>
    <row r="25" spans="2:13" ht="52.5" customHeight="1" x14ac:dyDescent="0.25">
      <c r="E25" s="273" t="s">
        <v>162</v>
      </c>
      <c r="F25" s="273"/>
      <c r="G25" s="273"/>
      <c r="H25" s="273"/>
      <c r="I25" s="273"/>
      <c r="J25" s="273"/>
      <c r="K25" s="42"/>
    </row>
    <row r="26" spans="2:13" ht="15.75" thickBot="1" x14ac:dyDescent="0.3">
      <c r="G26" s="41"/>
    </row>
    <row r="27" spans="2:13" x14ac:dyDescent="0.25">
      <c r="B27" s="248" t="s">
        <v>163</v>
      </c>
      <c r="C27" s="250" t="s">
        <v>164</v>
      </c>
      <c r="D27" s="251"/>
      <c r="E27" s="250" t="s">
        <v>165</v>
      </c>
      <c r="F27" s="276"/>
      <c r="G27" s="276"/>
      <c r="H27" s="276"/>
      <c r="I27" s="276"/>
      <c r="J27" s="276"/>
      <c r="K27" s="251"/>
      <c r="L27" s="250" t="s">
        <v>166</v>
      </c>
      <c r="M27" s="251"/>
    </row>
    <row r="28" spans="2:13" ht="15.75" thickBot="1" x14ac:dyDescent="0.3">
      <c r="B28" s="249"/>
      <c r="C28" s="252"/>
      <c r="D28" s="253"/>
      <c r="E28" s="252"/>
      <c r="F28" s="277"/>
      <c r="G28" s="277"/>
      <c r="H28" s="277"/>
      <c r="I28" s="277"/>
      <c r="J28" s="277"/>
      <c r="K28" s="253"/>
      <c r="L28" s="252"/>
      <c r="M28" s="253"/>
    </row>
    <row r="29" spans="2:13" x14ac:dyDescent="0.25">
      <c r="B29" s="46"/>
      <c r="C29" s="268" t="s">
        <v>169</v>
      </c>
      <c r="D29" s="269"/>
      <c r="E29" s="270"/>
      <c r="F29" s="271"/>
      <c r="G29" s="271"/>
      <c r="H29" s="271"/>
      <c r="I29" s="271"/>
      <c r="J29" s="271"/>
      <c r="K29" s="272"/>
      <c r="L29" s="274">
        <v>12508.47</v>
      </c>
      <c r="M29" s="275"/>
    </row>
    <row r="30" spans="2:13" x14ac:dyDescent="0.25">
      <c r="B30" s="47">
        <v>21700</v>
      </c>
      <c r="C30" s="220" t="s">
        <v>170</v>
      </c>
      <c r="D30" s="221"/>
      <c r="E30" s="222"/>
      <c r="F30" s="223"/>
      <c r="G30" s="223"/>
      <c r="H30" s="223"/>
      <c r="I30" s="223"/>
      <c r="J30" s="223"/>
      <c r="K30" s="224"/>
      <c r="L30" s="225">
        <v>12508.47</v>
      </c>
      <c r="M30" s="226"/>
    </row>
    <row r="31" spans="2:13" ht="48.75" customHeight="1" x14ac:dyDescent="0.25">
      <c r="B31" s="47">
        <v>21710</v>
      </c>
      <c r="C31" s="280" t="s">
        <v>171</v>
      </c>
      <c r="D31" s="281"/>
      <c r="E31" s="222"/>
      <c r="F31" s="223"/>
      <c r="G31" s="223"/>
      <c r="H31" s="223"/>
      <c r="I31" s="223"/>
      <c r="J31" s="223"/>
      <c r="K31" s="224"/>
      <c r="L31" s="225">
        <v>12508.47</v>
      </c>
      <c r="M31" s="226"/>
    </row>
    <row r="32" spans="2:13" x14ac:dyDescent="0.25">
      <c r="B32" s="47"/>
      <c r="C32" s="220" t="s">
        <v>172</v>
      </c>
      <c r="D32" s="221"/>
      <c r="E32" s="222"/>
      <c r="F32" s="223"/>
      <c r="G32" s="223"/>
      <c r="H32" s="223"/>
      <c r="I32" s="223"/>
      <c r="J32" s="223"/>
      <c r="K32" s="224"/>
      <c r="L32" s="225">
        <v>12508.47</v>
      </c>
      <c r="M32" s="226"/>
    </row>
    <row r="33" spans="2:13" x14ac:dyDescent="0.25">
      <c r="B33" s="47">
        <v>2000</v>
      </c>
      <c r="C33" s="220" t="s">
        <v>173</v>
      </c>
      <c r="D33" s="221"/>
      <c r="E33" s="222"/>
      <c r="F33" s="223"/>
      <c r="G33" s="223"/>
      <c r="H33" s="223"/>
      <c r="I33" s="223"/>
      <c r="J33" s="223"/>
      <c r="K33" s="224"/>
      <c r="L33" s="225">
        <v>12508.47</v>
      </c>
      <c r="M33" s="226"/>
    </row>
    <row r="34" spans="2:13" ht="42" customHeight="1" x14ac:dyDescent="0.25">
      <c r="B34" s="47">
        <v>2300</v>
      </c>
      <c r="C34" s="280" t="s">
        <v>174</v>
      </c>
      <c r="D34" s="281"/>
      <c r="E34" s="222"/>
      <c r="F34" s="223"/>
      <c r="G34" s="223"/>
      <c r="H34" s="223"/>
      <c r="I34" s="223"/>
      <c r="J34" s="223"/>
      <c r="K34" s="224"/>
      <c r="L34" s="225">
        <v>12508.47</v>
      </c>
      <c r="M34" s="226"/>
    </row>
    <row r="35" spans="2:13" x14ac:dyDescent="0.25">
      <c r="B35" s="47">
        <v>2320</v>
      </c>
      <c r="C35" s="220" t="s">
        <v>175</v>
      </c>
      <c r="D35" s="221"/>
      <c r="E35" s="222"/>
      <c r="F35" s="223"/>
      <c r="G35" s="223"/>
      <c r="H35" s="223"/>
      <c r="I35" s="223"/>
      <c r="J35" s="223"/>
      <c r="K35" s="224"/>
      <c r="L35" s="225">
        <v>12508.47</v>
      </c>
      <c r="M35" s="226"/>
    </row>
    <row r="36" spans="2:13" ht="16.5" customHeight="1" x14ac:dyDescent="0.25">
      <c r="B36" s="227">
        <v>2322</v>
      </c>
      <c r="C36" s="230" t="s">
        <v>168</v>
      </c>
      <c r="D36" s="231"/>
      <c r="E36" s="236" t="s">
        <v>176</v>
      </c>
      <c r="F36" s="237"/>
      <c r="G36" s="237"/>
      <c r="H36" s="237"/>
      <c r="I36" s="237"/>
      <c r="J36" s="237"/>
      <c r="K36" s="238"/>
      <c r="L36" s="239">
        <v>12508.47</v>
      </c>
      <c r="M36" s="240"/>
    </row>
    <row r="37" spans="2:13" x14ac:dyDescent="0.25">
      <c r="B37" s="228"/>
      <c r="C37" s="232"/>
      <c r="D37" s="233"/>
      <c r="E37" s="236" t="s">
        <v>177</v>
      </c>
      <c r="F37" s="237"/>
      <c r="G37" s="237"/>
      <c r="H37" s="237"/>
      <c r="I37" s="237"/>
      <c r="J37" s="237"/>
      <c r="K37" s="238"/>
      <c r="L37" s="241"/>
      <c r="M37" s="242"/>
    </row>
    <row r="38" spans="2:13" x14ac:dyDescent="0.25">
      <c r="B38" s="228"/>
      <c r="C38" s="232"/>
      <c r="D38" s="233"/>
      <c r="E38" s="236" t="s">
        <v>178</v>
      </c>
      <c r="F38" s="237"/>
      <c r="G38" s="237"/>
      <c r="H38" s="237"/>
      <c r="I38" s="237"/>
      <c r="J38" s="237"/>
      <c r="K38" s="238"/>
      <c r="L38" s="241"/>
      <c r="M38" s="242"/>
    </row>
    <row r="39" spans="2:13" ht="15.75" thickBot="1" x14ac:dyDescent="0.3">
      <c r="B39" s="229"/>
      <c r="C39" s="234"/>
      <c r="D39" s="235"/>
      <c r="E39" s="245" t="s">
        <v>179</v>
      </c>
      <c r="F39" s="246"/>
      <c r="G39" s="246"/>
      <c r="H39" s="246"/>
      <c r="I39" s="246"/>
      <c r="J39" s="246"/>
      <c r="K39" s="247"/>
      <c r="L39" s="243"/>
      <c r="M39" s="244"/>
    </row>
    <row r="41" spans="2:13" ht="15.75" x14ac:dyDescent="0.25">
      <c r="B41" s="317" t="s">
        <v>0</v>
      </c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</row>
    <row r="42" spans="2:13" ht="15.75" x14ac:dyDescent="0.25">
      <c r="B42" s="313" t="s">
        <v>1</v>
      </c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</row>
    <row r="43" spans="2:13" ht="15.75" x14ac:dyDescent="0.25">
      <c r="B43" s="319" t="s">
        <v>2</v>
      </c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</row>
    <row r="44" spans="2:13" ht="15.75" x14ac:dyDescent="0.25">
      <c r="B44" s="1"/>
      <c r="C44" s="1"/>
      <c r="D44" s="1"/>
      <c r="E44" s="1"/>
      <c r="F44" s="2"/>
      <c r="G44" s="1"/>
      <c r="H44" s="1"/>
      <c r="I44" s="1"/>
      <c r="J44" s="1"/>
      <c r="K44" s="2"/>
      <c r="L44" s="1"/>
      <c r="M44" s="1"/>
    </row>
    <row r="45" spans="2:13" ht="15.75" x14ac:dyDescent="0.25">
      <c r="B45" s="308" t="s">
        <v>3</v>
      </c>
      <c r="C45" s="308" t="s">
        <v>4</v>
      </c>
      <c r="D45" s="308" t="s">
        <v>5</v>
      </c>
      <c r="E45" s="308"/>
      <c r="F45" s="309" t="s">
        <v>6</v>
      </c>
      <c r="G45" s="3" t="s">
        <v>7</v>
      </c>
      <c r="H45" s="308" t="s">
        <v>8</v>
      </c>
      <c r="I45" s="308" t="s">
        <v>9</v>
      </c>
      <c r="J45" s="308" t="s">
        <v>10</v>
      </c>
      <c r="K45" s="309" t="s">
        <v>11</v>
      </c>
      <c r="L45" s="308" t="s">
        <v>12</v>
      </c>
      <c r="M45" s="308" t="s">
        <v>13</v>
      </c>
    </row>
    <row r="46" spans="2:13" ht="31.5" x14ac:dyDescent="0.25">
      <c r="B46" s="308"/>
      <c r="C46" s="308"/>
      <c r="D46" s="308"/>
      <c r="E46" s="308"/>
      <c r="F46" s="310"/>
      <c r="G46" s="3" t="s">
        <v>14</v>
      </c>
      <c r="H46" s="308"/>
      <c r="I46" s="308"/>
      <c r="J46" s="308"/>
      <c r="K46" s="310"/>
      <c r="L46" s="308"/>
      <c r="M46" s="308"/>
    </row>
    <row r="47" spans="2:13" ht="15.75" x14ac:dyDescent="0.25">
      <c r="B47" s="4">
        <v>1</v>
      </c>
      <c r="C47" s="5" t="s">
        <v>15</v>
      </c>
      <c r="D47" s="6" t="s">
        <v>16</v>
      </c>
      <c r="E47" s="6" t="s">
        <v>17</v>
      </c>
      <c r="F47" s="6" t="s">
        <v>18</v>
      </c>
      <c r="G47" s="4" t="s">
        <v>19</v>
      </c>
      <c r="H47" s="7">
        <v>88</v>
      </c>
      <c r="I47" s="8">
        <f>H47*7.8/100</f>
        <v>6.8639999999999999</v>
      </c>
      <c r="J47" s="8">
        <v>6.86</v>
      </c>
      <c r="K47" s="8">
        <f>J47*1.324</f>
        <v>9.0826400000000014</v>
      </c>
      <c r="L47" s="4" t="s">
        <v>20</v>
      </c>
      <c r="M47" s="7" t="s">
        <v>21</v>
      </c>
    </row>
    <row r="48" spans="2:13" ht="15.75" x14ac:dyDescent="0.25">
      <c r="B48" s="4">
        <v>2</v>
      </c>
      <c r="C48" s="5" t="s">
        <v>22</v>
      </c>
      <c r="D48" s="6" t="s">
        <v>23</v>
      </c>
      <c r="E48" s="6" t="s">
        <v>24</v>
      </c>
      <c r="F48" s="6" t="s">
        <v>25</v>
      </c>
      <c r="G48" s="4" t="s">
        <v>26</v>
      </c>
      <c r="H48" s="7">
        <v>79</v>
      </c>
      <c r="I48" s="8">
        <f>H48*8.7/100</f>
        <v>6.8729999999999993</v>
      </c>
      <c r="J48" s="8">
        <v>6.87</v>
      </c>
      <c r="K48" s="8">
        <f>J48*1.256</f>
        <v>8.6287199999999995</v>
      </c>
      <c r="L48" s="4" t="s">
        <v>20</v>
      </c>
      <c r="M48" s="7" t="s">
        <v>27</v>
      </c>
    </row>
    <row r="49" spans="2:13" ht="15.75" x14ac:dyDescent="0.25">
      <c r="B49" s="4">
        <v>3</v>
      </c>
      <c r="C49" s="5" t="s">
        <v>22</v>
      </c>
      <c r="D49" s="6" t="s">
        <v>28</v>
      </c>
      <c r="E49" s="6" t="s">
        <v>29</v>
      </c>
      <c r="F49" s="6" t="s">
        <v>30</v>
      </c>
      <c r="G49" s="4" t="s">
        <v>19</v>
      </c>
      <c r="H49" s="7">
        <v>73</v>
      </c>
      <c r="I49" s="8">
        <f>H49*8.7/100</f>
        <v>6.3509999999999991</v>
      </c>
      <c r="J49" s="8">
        <v>6.35</v>
      </c>
      <c r="K49" s="8">
        <f>J49*1.256</f>
        <v>7.9756</v>
      </c>
      <c r="L49" s="4" t="s">
        <v>20</v>
      </c>
      <c r="M49" s="7" t="s">
        <v>27</v>
      </c>
    </row>
    <row r="50" spans="2:13" ht="15.75" x14ac:dyDescent="0.25">
      <c r="B50" s="4">
        <v>4</v>
      </c>
      <c r="C50" s="5" t="s">
        <v>22</v>
      </c>
      <c r="D50" s="6" t="s">
        <v>31</v>
      </c>
      <c r="E50" s="6" t="s">
        <v>32</v>
      </c>
      <c r="F50" s="6" t="s">
        <v>33</v>
      </c>
      <c r="G50" s="4" t="s">
        <v>34</v>
      </c>
      <c r="H50" s="7">
        <v>75</v>
      </c>
      <c r="I50" s="8">
        <f>H50*8.7/100</f>
        <v>6.5250000000000004</v>
      </c>
      <c r="J50" s="8">
        <v>6.53</v>
      </c>
      <c r="K50" s="8">
        <f>J50*1.256</f>
        <v>8.2016799999999996</v>
      </c>
      <c r="L50" s="4" t="s">
        <v>20</v>
      </c>
      <c r="M50" s="7" t="s">
        <v>27</v>
      </c>
    </row>
    <row r="51" spans="2:13" ht="15.75" x14ac:dyDescent="0.25">
      <c r="B51" s="4">
        <v>5</v>
      </c>
      <c r="C51" s="5" t="s">
        <v>22</v>
      </c>
      <c r="D51" s="6" t="s">
        <v>23</v>
      </c>
      <c r="E51" s="6" t="s">
        <v>35</v>
      </c>
      <c r="F51" s="6" t="s">
        <v>36</v>
      </c>
      <c r="G51" s="4" t="s">
        <v>37</v>
      </c>
      <c r="H51" s="7">
        <v>395</v>
      </c>
      <c r="I51" s="8">
        <f>H51*8.7/100</f>
        <v>34.364999999999995</v>
      </c>
      <c r="J51" s="8">
        <v>34.369999999999997</v>
      </c>
      <c r="K51" s="8">
        <f>J51*1.248</f>
        <v>42.893759999999993</v>
      </c>
      <c r="L51" s="9" t="s">
        <v>38</v>
      </c>
      <c r="M51" s="7" t="s">
        <v>27</v>
      </c>
    </row>
    <row r="52" spans="2:13" ht="15.75" x14ac:dyDescent="0.25">
      <c r="B52" s="4">
        <v>6</v>
      </c>
      <c r="C52" s="5" t="s">
        <v>22</v>
      </c>
      <c r="D52" s="6" t="s">
        <v>23</v>
      </c>
      <c r="E52" s="6" t="s">
        <v>39</v>
      </c>
      <c r="F52" s="6" t="s">
        <v>40</v>
      </c>
      <c r="G52" s="4" t="s">
        <v>41</v>
      </c>
      <c r="H52" s="7">
        <v>189</v>
      </c>
      <c r="I52" s="8">
        <f>H52*8.7/100</f>
        <v>16.442999999999998</v>
      </c>
      <c r="J52" s="8">
        <v>16.440000000000001</v>
      </c>
      <c r="K52" s="8">
        <f>J52*1.226</f>
        <v>20.155440000000002</v>
      </c>
      <c r="L52" s="9" t="s">
        <v>42</v>
      </c>
      <c r="M52" s="7" t="s">
        <v>27</v>
      </c>
    </row>
    <row r="53" spans="2:13" ht="15.75" x14ac:dyDescent="0.25">
      <c r="B53" s="4">
        <v>7</v>
      </c>
      <c r="C53" s="5" t="s">
        <v>15</v>
      </c>
      <c r="D53" s="6" t="s">
        <v>16</v>
      </c>
      <c r="E53" s="6" t="s">
        <v>43</v>
      </c>
      <c r="F53" s="6" t="s">
        <v>44</v>
      </c>
      <c r="G53" s="4" t="s">
        <v>45</v>
      </c>
      <c r="H53" s="7">
        <v>159</v>
      </c>
      <c r="I53" s="8">
        <f>H53*7.8/100</f>
        <v>12.402000000000001</v>
      </c>
      <c r="J53" s="8">
        <v>12.4</v>
      </c>
      <c r="K53" s="8">
        <f>J53*1.311</f>
        <v>16.256399999999999</v>
      </c>
      <c r="L53" s="9" t="s">
        <v>38</v>
      </c>
      <c r="M53" s="7" t="s">
        <v>21</v>
      </c>
    </row>
    <row r="54" spans="2:13" ht="15.75" x14ac:dyDescent="0.25">
      <c r="B54" s="4">
        <v>8</v>
      </c>
      <c r="C54" s="5" t="s">
        <v>15</v>
      </c>
      <c r="D54" s="6" t="s">
        <v>16</v>
      </c>
      <c r="E54" s="6" t="s">
        <v>46</v>
      </c>
      <c r="F54" s="6" t="s">
        <v>47</v>
      </c>
      <c r="G54" s="4" t="s">
        <v>48</v>
      </c>
      <c r="H54" s="7">
        <v>228</v>
      </c>
      <c r="I54" s="8">
        <f>H54*7.8/100</f>
        <v>17.783999999999999</v>
      </c>
      <c r="J54" s="8">
        <v>17.78</v>
      </c>
      <c r="K54" s="8">
        <f>J54*1.311</f>
        <v>23.30958</v>
      </c>
      <c r="L54" s="9" t="s">
        <v>38</v>
      </c>
      <c r="M54" s="7" t="s">
        <v>21</v>
      </c>
    </row>
    <row r="55" spans="2:13" ht="15.75" x14ac:dyDescent="0.25">
      <c r="B55" s="4">
        <v>9</v>
      </c>
      <c r="C55" s="5" t="s">
        <v>15</v>
      </c>
      <c r="D55" s="6" t="s">
        <v>49</v>
      </c>
      <c r="E55" s="6" t="s">
        <v>50</v>
      </c>
      <c r="F55" s="6" t="s">
        <v>51</v>
      </c>
      <c r="G55" s="4" t="s">
        <v>52</v>
      </c>
      <c r="H55" s="7">
        <v>200</v>
      </c>
      <c r="I55" s="8">
        <f>H55*7.8/100</f>
        <v>15.6</v>
      </c>
      <c r="J55" s="8">
        <v>15.6</v>
      </c>
      <c r="K55" s="8">
        <f>J55*1.311</f>
        <v>20.451599999999999</v>
      </c>
      <c r="L55" s="9" t="s">
        <v>38</v>
      </c>
      <c r="M55" s="7" t="s">
        <v>21</v>
      </c>
    </row>
    <row r="56" spans="2:13" ht="15.75" x14ac:dyDescent="0.25">
      <c r="B56" s="4">
        <v>10</v>
      </c>
      <c r="C56" s="5" t="s">
        <v>22</v>
      </c>
      <c r="D56" s="6" t="s">
        <v>28</v>
      </c>
      <c r="E56" s="6" t="s">
        <v>53</v>
      </c>
      <c r="F56" s="6" t="s">
        <v>54</v>
      </c>
      <c r="G56" s="4" t="s">
        <v>55</v>
      </c>
      <c r="H56" s="7">
        <v>167</v>
      </c>
      <c r="I56" s="8">
        <f>H56*8.7/100</f>
        <v>14.528999999999998</v>
      </c>
      <c r="J56" s="8">
        <v>14.53</v>
      </c>
      <c r="K56" s="8">
        <f>J56*1.248</f>
        <v>18.13344</v>
      </c>
      <c r="L56" s="9" t="s">
        <v>38</v>
      </c>
      <c r="M56" s="7" t="s">
        <v>27</v>
      </c>
    </row>
    <row r="57" spans="2:13" ht="15.75" x14ac:dyDescent="0.25">
      <c r="B57" s="4">
        <v>11</v>
      </c>
      <c r="C57" s="5" t="s">
        <v>22</v>
      </c>
      <c r="D57" s="6" t="s">
        <v>31</v>
      </c>
      <c r="E57" s="6" t="s">
        <v>56</v>
      </c>
      <c r="F57" s="6" t="s">
        <v>57</v>
      </c>
      <c r="G57" s="4" t="s">
        <v>37</v>
      </c>
      <c r="H57" s="7">
        <v>245</v>
      </c>
      <c r="I57" s="8">
        <f>H57*8.7/100</f>
        <v>21.315000000000001</v>
      </c>
      <c r="J57" s="8">
        <v>21.32</v>
      </c>
      <c r="K57" s="8">
        <f>J57*1.226</f>
        <v>26.13832</v>
      </c>
      <c r="L57" s="9" t="s">
        <v>42</v>
      </c>
      <c r="M57" s="7" t="s">
        <v>27</v>
      </c>
    </row>
    <row r="58" spans="2:13" ht="15.75" x14ac:dyDescent="0.25">
      <c r="B58" s="4">
        <v>12</v>
      </c>
      <c r="C58" s="5" t="s">
        <v>15</v>
      </c>
      <c r="D58" s="6" t="s">
        <v>16</v>
      </c>
      <c r="E58" s="6" t="s">
        <v>58</v>
      </c>
      <c r="F58" s="6" t="s">
        <v>59</v>
      </c>
      <c r="G58" s="4" t="s">
        <v>60</v>
      </c>
      <c r="H58" s="7">
        <v>117</v>
      </c>
      <c r="I58" s="8">
        <f>H58*7.8/100</f>
        <v>9.1259999999999994</v>
      </c>
      <c r="J58" s="8">
        <v>9.1300000000000008</v>
      </c>
      <c r="K58" s="8">
        <f>J58*1.305</f>
        <v>11.91465</v>
      </c>
      <c r="L58" s="9" t="s">
        <v>42</v>
      </c>
      <c r="M58" s="7" t="s">
        <v>21</v>
      </c>
    </row>
    <row r="59" spans="2:13" ht="15.75" x14ac:dyDescent="0.25">
      <c r="B59" s="4">
        <v>13</v>
      </c>
      <c r="C59" s="5" t="s">
        <v>22</v>
      </c>
      <c r="D59" s="6" t="s">
        <v>28</v>
      </c>
      <c r="E59" s="6" t="s">
        <v>61</v>
      </c>
      <c r="F59" s="6" t="s">
        <v>62</v>
      </c>
      <c r="G59" s="4" t="s">
        <v>63</v>
      </c>
      <c r="H59" s="7">
        <v>241</v>
      </c>
      <c r="I59" s="8">
        <f>H59*8.7/100</f>
        <v>20.966999999999999</v>
      </c>
      <c r="J59" s="8">
        <v>20.97</v>
      </c>
      <c r="K59" s="8">
        <f>J59*1.226</f>
        <v>25.709219999999998</v>
      </c>
      <c r="L59" s="9" t="s">
        <v>42</v>
      </c>
      <c r="M59" s="7" t="s">
        <v>27</v>
      </c>
    </row>
    <row r="60" spans="2:13" ht="15.75" x14ac:dyDescent="0.25">
      <c r="B60" s="4">
        <v>14</v>
      </c>
      <c r="C60" s="5" t="s">
        <v>22</v>
      </c>
      <c r="D60" s="6" t="s">
        <v>31</v>
      </c>
      <c r="E60" s="6" t="s">
        <v>64</v>
      </c>
      <c r="F60" s="6" t="s">
        <v>65</v>
      </c>
      <c r="G60" s="10" t="s">
        <v>66</v>
      </c>
      <c r="H60" s="7">
        <v>166</v>
      </c>
      <c r="I60" s="8">
        <f>H60*8.7/100</f>
        <v>14.441999999999998</v>
      </c>
      <c r="J60" s="8">
        <v>14.44</v>
      </c>
      <c r="K60" s="8">
        <f>J60*1.226</f>
        <v>17.703440000000001</v>
      </c>
      <c r="L60" s="9" t="s">
        <v>42</v>
      </c>
      <c r="M60" s="7" t="s">
        <v>27</v>
      </c>
    </row>
    <row r="61" spans="2:13" ht="15.75" x14ac:dyDescent="0.25">
      <c r="B61" s="4">
        <v>15</v>
      </c>
      <c r="C61" s="5" t="s">
        <v>22</v>
      </c>
      <c r="D61" s="6" t="s">
        <v>31</v>
      </c>
      <c r="E61" s="6" t="s">
        <v>67</v>
      </c>
      <c r="F61" s="6" t="s">
        <v>68</v>
      </c>
      <c r="G61" s="4" t="s">
        <v>69</v>
      </c>
      <c r="H61" s="7">
        <v>123</v>
      </c>
      <c r="I61" s="8">
        <f>H61*8.7/100</f>
        <v>10.700999999999999</v>
      </c>
      <c r="J61" s="8">
        <v>10.7</v>
      </c>
      <c r="K61" s="8">
        <f>J61*1.226</f>
        <v>13.118199999999998</v>
      </c>
      <c r="L61" s="9" t="s">
        <v>42</v>
      </c>
      <c r="M61" s="7" t="s">
        <v>27</v>
      </c>
    </row>
    <row r="62" spans="2:13" ht="15.75" x14ac:dyDescent="0.25">
      <c r="B62" s="4">
        <v>16</v>
      </c>
      <c r="C62" s="5" t="s">
        <v>22</v>
      </c>
      <c r="D62" s="6" t="s">
        <v>31</v>
      </c>
      <c r="E62" s="6" t="s">
        <v>70</v>
      </c>
      <c r="F62" s="6" t="s">
        <v>71</v>
      </c>
      <c r="G62" s="4" t="s">
        <v>72</v>
      </c>
      <c r="H62" s="7">
        <v>105</v>
      </c>
      <c r="I62" s="8">
        <f>H62*8.7/100</f>
        <v>9.134999999999998</v>
      </c>
      <c r="J62" s="8">
        <v>9.14</v>
      </c>
      <c r="K62" s="8">
        <f>J62*1.226</f>
        <v>11.205640000000001</v>
      </c>
      <c r="L62" s="9" t="s">
        <v>42</v>
      </c>
      <c r="M62" s="7" t="s">
        <v>27</v>
      </c>
    </row>
    <row r="63" spans="2:13" ht="15.75" x14ac:dyDescent="0.25">
      <c r="B63" s="4">
        <v>17</v>
      </c>
      <c r="C63" s="5" t="s">
        <v>15</v>
      </c>
      <c r="D63" s="6" t="s">
        <v>49</v>
      </c>
      <c r="E63" s="6" t="s">
        <v>73</v>
      </c>
      <c r="F63" s="6" t="s">
        <v>74</v>
      </c>
      <c r="G63" s="4" t="s">
        <v>75</v>
      </c>
      <c r="H63" s="7">
        <v>98</v>
      </c>
      <c r="I63" s="8">
        <f>H63*7.8/100</f>
        <v>7.6440000000000001</v>
      </c>
      <c r="J63" s="8">
        <v>7.64</v>
      </c>
      <c r="K63" s="8">
        <f>J63*1.305</f>
        <v>9.9701999999999984</v>
      </c>
      <c r="L63" s="9" t="s">
        <v>42</v>
      </c>
      <c r="M63" s="7" t="s">
        <v>21</v>
      </c>
    </row>
    <row r="64" spans="2:13" ht="15.75" x14ac:dyDescent="0.25">
      <c r="B64" s="4">
        <v>18</v>
      </c>
      <c r="C64" s="5" t="s">
        <v>15</v>
      </c>
      <c r="D64" s="6" t="s">
        <v>49</v>
      </c>
      <c r="E64" s="6" t="s">
        <v>76</v>
      </c>
      <c r="F64" s="6" t="s">
        <v>77</v>
      </c>
      <c r="G64" s="11" t="s">
        <v>78</v>
      </c>
      <c r="H64" s="7">
        <v>101</v>
      </c>
      <c r="I64" s="8">
        <f>H64*7.8/100</f>
        <v>7.8779999999999992</v>
      </c>
      <c r="J64" s="8">
        <v>7.88</v>
      </c>
      <c r="K64" s="8">
        <f>J64*1.305</f>
        <v>10.283399999999999</v>
      </c>
      <c r="L64" s="9" t="s">
        <v>42</v>
      </c>
      <c r="M64" s="7" t="s">
        <v>21</v>
      </c>
    </row>
    <row r="65" spans="2:13" ht="15.75" x14ac:dyDescent="0.25">
      <c r="B65" s="4">
        <v>19</v>
      </c>
      <c r="C65" s="5" t="s">
        <v>22</v>
      </c>
      <c r="D65" s="6" t="s">
        <v>31</v>
      </c>
      <c r="E65" s="6" t="s">
        <v>79</v>
      </c>
      <c r="F65" s="6" t="s">
        <v>80</v>
      </c>
      <c r="G65" s="4" t="s">
        <v>81</v>
      </c>
      <c r="H65" s="7">
        <v>249</v>
      </c>
      <c r="I65" s="8">
        <f>H65*8.7/100</f>
        <v>21.662999999999997</v>
      </c>
      <c r="J65" s="8">
        <v>21.66</v>
      </c>
      <c r="K65" s="8">
        <f>J65*1.226</f>
        <v>26.555160000000001</v>
      </c>
      <c r="L65" s="9" t="s">
        <v>42</v>
      </c>
      <c r="M65" s="7" t="s">
        <v>27</v>
      </c>
    </row>
    <row r="66" spans="2:13" ht="15.75" x14ac:dyDescent="0.25">
      <c r="B66" s="4">
        <v>20</v>
      </c>
      <c r="C66" s="5" t="s">
        <v>82</v>
      </c>
      <c r="D66" s="6" t="s">
        <v>83</v>
      </c>
      <c r="E66" s="6" t="s">
        <v>84</v>
      </c>
      <c r="F66" s="6" t="s">
        <v>85</v>
      </c>
      <c r="G66" s="4" t="s">
        <v>19</v>
      </c>
      <c r="H66" s="7">
        <v>105</v>
      </c>
      <c r="I66" s="8">
        <f>H66*10.5/100</f>
        <v>11.025</v>
      </c>
      <c r="J66" s="8">
        <v>11.03</v>
      </c>
      <c r="K66" s="8">
        <f>J66*1.256</f>
        <v>13.853679999999999</v>
      </c>
      <c r="L66" s="4" t="s">
        <v>20</v>
      </c>
      <c r="M66" s="7" t="s">
        <v>27</v>
      </c>
    </row>
    <row r="67" spans="2:13" ht="15.75" x14ac:dyDescent="0.25">
      <c r="B67" s="4">
        <v>21</v>
      </c>
      <c r="C67" s="5" t="s">
        <v>82</v>
      </c>
      <c r="D67" s="6" t="s">
        <v>86</v>
      </c>
      <c r="E67" s="6" t="s">
        <v>87</v>
      </c>
      <c r="F67" s="6" t="s">
        <v>88</v>
      </c>
      <c r="G67" s="4" t="s">
        <v>37</v>
      </c>
      <c r="H67" s="7">
        <v>300</v>
      </c>
      <c r="I67" s="8">
        <f>H67*10.5/100</f>
        <v>31.5</v>
      </c>
      <c r="J67" s="8">
        <v>31.5</v>
      </c>
      <c r="K67" s="8">
        <f t="shared" ref="K67:K74" si="0">J67*1.226</f>
        <v>38.619</v>
      </c>
      <c r="L67" s="9" t="s">
        <v>42</v>
      </c>
      <c r="M67" s="7" t="s">
        <v>27</v>
      </c>
    </row>
    <row r="68" spans="2:13" ht="15.75" x14ac:dyDescent="0.25">
      <c r="B68" s="4">
        <v>22</v>
      </c>
      <c r="C68" s="5" t="s">
        <v>82</v>
      </c>
      <c r="D68" s="6" t="s">
        <v>83</v>
      </c>
      <c r="E68" s="6" t="s">
        <v>89</v>
      </c>
      <c r="F68" s="6" t="s">
        <v>90</v>
      </c>
      <c r="G68" s="4" t="s">
        <v>91</v>
      </c>
      <c r="H68" s="7">
        <v>304</v>
      </c>
      <c r="I68" s="8">
        <f>H68*10.5/100</f>
        <v>31.92</v>
      </c>
      <c r="J68" s="8">
        <v>31.92</v>
      </c>
      <c r="K68" s="8">
        <f t="shared" si="0"/>
        <v>39.133920000000003</v>
      </c>
      <c r="L68" s="9" t="s">
        <v>42</v>
      </c>
      <c r="M68" s="7" t="s">
        <v>27</v>
      </c>
    </row>
    <row r="69" spans="2:13" ht="15.75" x14ac:dyDescent="0.25">
      <c r="B69" s="4">
        <v>23</v>
      </c>
      <c r="C69" s="5" t="s">
        <v>82</v>
      </c>
      <c r="D69" s="6" t="s">
        <v>92</v>
      </c>
      <c r="E69" s="6" t="s">
        <v>93</v>
      </c>
      <c r="F69" s="6" t="s">
        <v>94</v>
      </c>
      <c r="G69" s="4" t="s">
        <v>72</v>
      </c>
      <c r="H69" s="7">
        <v>177</v>
      </c>
      <c r="I69" s="8">
        <f>H69*10.5/100</f>
        <v>18.585000000000001</v>
      </c>
      <c r="J69" s="8">
        <v>18.59</v>
      </c>
      <c r="K69" s="8">
        <f t="shared" si="0"/>
        <v>22.791339999999998</v>
      </c>
      <c r="L69" s="9" t="s">
        <v>42</v>
      </c>
      <c r="M69" s="7" t="s">
        <v>27</v>
      </c>
    </row>
    <row r="70" spans="2:13" ht="15.75" x14ac:dyDescent="0.25">
      <c r="B70" s="4">
        <v>24</v>
      </c>
      <c r="C70" s="5" t="s">
        <v>95</v>
      </c>
      <c r="D70" s="6" t="s">
        <v>96</v>
      </c>
      <c r="E70" s="6" t="s">
        <v>97</v>
      </c>
      <c r="F70" s="6" t="s">
        <v>98</v>
      </c>
      <c r="G70" s="4" t="s">
        <v>99</v>
      </c>
      <c r="H70" s="7">
        <v>208</v>
      </c>
      <c r="I70" s="8">
        <f>H70*9.9/100</f>
        <v>20.592000000000002</v>
      </c>
      <c r="J70" s="8">
        <v>20.59</v>
      </c>
      <c r="K70" s="8">
        <f t="shared" si="0"/>
        <v>25.24334</v>
      </c>
      <c r="L70" s="9" t="s">
        <v>42</v>
      </c>
      <c r="M70" s="7" t="s">
        <v>27</v>
      </c>
    </row>
    <row r="71" spans="2:13" ht="15.75" x14ac:dyDescent="0.25">
      <c r="B71" s="4">
        <v>25</v>
      </c>
      <c r="C71" s="5" t="s">
        <v>82</v>
      </c>
      <c r="D71" s="6" t="s">
        <v>100</v>
      </c>
      <c r="E71" s="6" t="s">
        <v>101</v>
      </c>
      <c r="F71" s="6" t="s">
        <v>102</v>
      </c>
      <c r="G71" s="4" t="s">
        <v>37</v>
      </c>
      <c r="H71" s="7">
        <v>178</v>
      </c>
      <c r="I71" s="8">
        <f>H71*10.5/100</f>
        <v>18.690000000000001</v>
      </c>
      <c r="J71" s="8">
        <v>18.690000000000001</v>
      </c>
      <c r="K71" s="8">
        <f t="shared" si="0"/>
        <v>22.91394</v>
      </c>
      <c r="L71" s="9" t="s">
        <v>42</v>
      </c>
      <c r="M71" s="7" t="s">
        <v>27</v>
      </c>
    </row>
    <row r="72" spans="2:13" ht="15.75" x14ac:dyDescent="0.25">
      <c r="B72" s="4">
        <v>26</v>
      </c>
      <c r="C72" s="5" t="s">
        <v>103</v>
      </c>
      <c r="D72" s="6" t="s">
        <v>104</v>
      </c>
      <c r="E72" s="6" t="s">
        <v>105</v>
      </c>
      <c r="F72" s="6" t="s">
        <v>106</v>
      </c>
      <c r="G72" s="4" t="s">
        <v>37</v>
      </c>
      <c r="H72" s="7">
        <v>836</v>
      </c>
      <c r="I72" s="8">
        <f>H72*7.3/100</f>
        <v>61.027999999999999</v>
      </c>
      <c r="J72" s="8">
        <v>61.03</v>
      </c>
      <c r="K72" s="8">
        <f t="shared" si="0"/>
        <v>74.822779999999995</v>
      </c>
      <c r="L72" s="9" t="s">
        <v>42</v>
      </c>
      <c r="M72" s="7" t="s">
        <v>27</v>
      </c>
    </row>
    <row r="73" spans="2:13" ht="15.75" x14ac:dyDescent="0.25">
      <c r="B73" s="4">
        <v>27</v>
      </c>
      <c r="C73" s="5" t="s">
        <v>103</v>
      </c>
      <c r="D73" s="6" t="s">
        <v>107</v>
      </c>
      <c r="E73" s="6" t="s">
        <v>108</v>
      </c>
      <c r="F73" s="6" t="s">
        <v>109</v>
      </c>
      <c r="G73" s="4" t="s">
        <v>37</v>
      </c>
      <c r="H73" s="7">
        <v>629</v>
      </c>
      <c r="I73" s="8">
        <f>H73*7.5/100</f>
        <v>47.174999999999997</v>
      </c>
      <c r="J73" s="8">
        <v>47.18</v>
      </c>
      <c r="K73" s="8">
        <f t="shared" si="0"/>
        <v>57.842680000000001</v>
      </c>
      <c r="L73" s="9" t="s">
        <v>42</v>
      </c>
      <c r="M73" s="7" t="s">
        <v>27</v>
      </c>
    </row>
    <row r="74" spans="2:13" ht="15.75" x14ac:dyDescent="0.25">
      <c r="B74" s="4">
        <v>28</v>
      </c>
      <c r="C74" s="5" t="s">
        <v>103</v>
      </c>
      <c r="D74" s="6" t="s">
        <v>110</v>
      </c>
      <c r="E74" s="6" t="s">
        <v>111</v>
      </c>
      <c r="F74" s="6" t="s">
        <v>112</v>
      </c>
      <c r="G74" s="4" t="s">
        <v>113</v>
      </c>
      <c r="H74" s="7">
        <v>670</v>
      </c>
      <c r="I74" s="8">
        <f>H74*7.5/100</f>
        <v>50.25</v>
      </c>
      <c r="J74" s="8">
        <v>50.25</v>
      </c>
      <c r="K74" s="8">
        <f t="shared" si="0"/>
        <v>61.606499999999997</v>
      </c>
      <c r="L74" s="9" t="s">
        <v>42</v>
      </c>
      <c r="M74" s="7" t="s">
        <v>27</v>
      </c>
    </row>
    <row r="75" spans="2:13" ht="15.75" x14ac:dyDescent="0.25">
      <c r="B75" s="12"/>
      <c r="C75" s="13"/>
      <c r="D75" s="14"/>
      <c r="E75" s="14"/>
      <c r="F75" s="14"/>
      <c r="G75" s="12"/>
      <c r="H75" s="15">
        <f>SUM(H47:H74)</f>
        <v>6505</v>
      </c>
      <c r="I75" s="16">
        <f>SUM(I47:I74)</f>
        <v>551.37199999999996</v>
      </c>
      <c r="J75" s="16">
        <f>SUM(J47:J74)</f>
        <v>551.38999999999987</v>
      </c>
      <c r="K75" s="16">
        <f>SUM(K47:K74)</f>
        <v>684.5142699999999</v>
      </c>
      <c r="L75" s="17"/>
      <c r="M75" s="18"/>
    </row>
    <row r="76" spans="2:13" ht="15.75" x14ac:dyDescent="0.25">
      <c r="B76" s="12"/>
      <c r="C76" s="13"/>
      <c r="D76" s="14"/>
      <c r="E76" s="14"/>
      <c r="F76" s="318" t="s">
        <v>114</v>
      </c>
      <c r="G76" s="318"/>
      <c r="H76" s="15" t="s">
        <v>21</v>
      </c>
      <c r="I76" s="16">
        <v>77.3</v>
      </c>
      <c r="J76" s="16">
        <v>77.290000000000006</v>
      </c>
      <c r="K76" s="19">
        <v>101.27</v>
      </c>
      <c r="L76" s="17"/>
      <c r="M76" s="18"/>
    </row>
    <row r="77" spans="2:13" ht="15.75" x14ac:dyDescent="0.25">
      <c r="B77" s="12"/>
      <c r="C77" s="13"/>
      <c r="D77" s="14"/>
      <c r="E77" s="14"/>
      <c r="F77" s="14"/>
      <c r="G77" s="20"/>
      <c r="H77" s="15" t="s">
        <v>27</v>
      </c>
      <c r="I77" s="16">
        <v>474.07</v>
      </c>
      <c r="J77" s="16">
        <v>474.1</v>
      </c>
      <c r="K77" s="19">
        <v>583.24</v>
      </c>
      <c r="L77" s="17"/>
      <c r="M77" s="18"/>
    </row>
    <row r="78" spans="2:13" x14ac:dyDescent="0.25">
      <c r="B78" s="21"/>
      <c r="C78" s="22"/>
      <c r="D78" s="23"/>
      <c r="E78" s="23"/>
      <c r="F78" s="23"/>
      <c r="G78" s="21"/>
      <c r="H78" s="24"/>
      <c r="I78" s="25"/>
      <c r="J78" s="26"/>
      <c r="K78" s="27"/>
      <c r="L78" s="28"/>
      <c r="M78" s="24"/>
    </row>
    <row r="79" spans="2:13" x14ac:dyDescent="0.25">
      <c r="B79" s="21"/>
      <c r="C79" s="22"/>
      <c r="D79" s="23"/>
      <c r="E79" s="23"/>
      <c r="F79" s="23"/>
      <c r="G79" s="21"/>
      <c r="H79" s="24"/>
      <c r="I79" s="24"/>
      <c r="J79" s="27"/>
      <c r="K79" s="27"/>
      <c r="L79" s="28"/>
      <c r="M79" s="24"/>
    </row>
    <row r="80" spans="2:13" x14ac:dyDescent="0.25">
      <c r="B80" s="21"/>
      <c r="C80" s="22"/>
      <c r="D80" s="23"/>
      <c r="E80" s="23"/>
      <c r="F80" s="23"/>
      <c r="G80" s="21"/>
      <c r="H80" s="24"/>
      <c r="I80" s="24"/>
      <c r="J80" s="27"/>
      <c r="K80" s="27"/>
      <c r="L80" s="28"/>
      <c r="M80" s="24"/>
    </row>
    <row r="81" spans="2:13" x14ac:dyDescent="0.25">
      <c r="B81" s="312" t="s">
        <v>0</v>
      </c>
      <c r="C81" s="312"/>
      <c r="D81" s="312"/>
      <c r="E81" s="312"/>
      <c r="F81" s="312"/>
      <c r="G81" s="312"/>
      <c r="H81" s="312"/>
      <c r="I81" s="312"/>
      <c r="J81" s="312"/>
      <c r="K81" s="312"/>
      <c r="L81" s="312"/>
      <c r="M81" s="312"/>
    </row>
    <row r="82" spans="2:13" x14ac:dyDescent="0.25">
      <c r="B82" s="311" t="s">
        <v>115</v>
      </c>
      <c r="C82" s="311"/>
      <c r="D82" s="311"/>
      <c r="E82" s="311"/>
      <c r="F82" s="311"/>
      <c r="G82" s="311"/>
      <c r="H82" s="311"/>
      <c r="I82" s="311"/>
      <c r="J82" s="311"/>
      <c r="K82" s="311"/>
      <c r="L82" s="311"/>
      <c r="M82" s="311"/>
    </row>
    <row r="83" spans="2:13" x14ac:dyDescent="0.25">
      <c r="B83" s="315" t="s">
        <v>2</v>
      </c>
      <c r="C83" s="315"/>
      <c r="D83" s="315"/>
      <c r="E83" s="315"/>
      <c r="F83" s="315"/>
      <c r="G83" s="315"/>
      <c r="H83" s="315"/>
      <c r="I83" s="315"/>
      <c r="J83" s="315"/>
      <c r="K83" s="315"/>
      <c r="L83" s="315"/>
      <c r="M83" s="315"/>
    </row>
    <row r="84" spans="2:13" ht="15.75" x14ac:dyDescent="0.25">
      <c r="B84" s="308" t="s">
        <v>3</v>
      </c>
      <c r="C84" s="308" t="s">
        <v>4</v>
      </c>
      <c r="D84" s="308" t="s">
        <v>5</v>
      </c>
      <c r="E84" s="308"/>
      <c r="F84" s="309" t="s">
        <v>6</v>
      </c>
      <c r="G84" s="3" t="s">
        <v>116</v>
      </c>
      <c r="H84" s="308" t="s">
        <v>8</v>
      </c>
      <c r="I84" s="308" t="s">
        <v>9</v>
      </c>
      <c r="J84" s="308" t="s">
        <v>10</v>
      </c>
      <c r="K84" s="309" t="s">
        <v>11</v>
      </c>
      <c r="L84" s="308" t="s">
        <v>12</v>
      </c>
      <c r="M84" s="308" t="s">
        <v>13</v>
      </c>
    </row>
    <row r="85" spans="2:13" ht="31.5" x14ac:dyDescent="0.25">
      <c r="B85" s="308"/>
      <c r="C85" s="308"/>
      <c r="D85" s="308"/>
      <c r="E85" s="308"/>
      <c r="F85" s="310"/>
      <c r="G85" s="3" t="s">
        <v>14</v>
      </c>
      <c r="H85" s="308"/>
      <c r="I85" s="308"/>
      <c r="J85" s="308"/>
      <c r="K85" s="310"/>
      <c r="L85" s="308"/>
      <c r="M85" s="308"/>
    </row>
    <row r="86" spans="2:13" ht="15.75" x14ac:dyDescent="0.25">
      <c r="B86" s="4">
        <v>1</v>
      </c>
      <c r="C86" s="5" t="s">
        <v>15</v>
      </c>
      <c r="D86" s="6" t="s">
        <v>16</v>
      </c>
      <c r="E86" s="6" t="s">
        <v>17</v>
      </c>
      <c r="F86" s="6" t="s">
        <v>18</v>
      </c>
      <c r="G86" s="4" t="s">
        <v>113</v>
      </c>
      <c r="H86" s="7">
        <v>177</v>
      </c>
      <c r="I86" s="8">
        <f>H86*7.8/100</f>
        <v>13.805999999999999</v>
      </c>
      <c r="J86" s="8">
        <v>13.81</v>
      </c>
      <c r="K86" s="8">
        <f>J86*1.282</f>
        <v>17.704420000000002</v>
      </c>
      <c r="L86" s="4" t="s">
        <v>20</v>
      </c>
      <c r="M86" s="7" t="s">
        <v>21</v>
      </c>
    </row>
    <row r="87" spans="2:13" ht="15.75" x14ac:dyDescent="0.25">
      <c r="B87" s="4">
        <v>2</v>
      </c>
      <c r="C87" s="5" t="s">
        <v>15</v>
      </c>
      <c r="D87" s="6" t="s">
        <v>16</v>
      </c>
      <c r="E87" s="6" t="s">
        <v>117</v>
      </c>
      <c r="F87" s="6" t="s">
        <v>118</v>
      </c>
      <c r="G87" s="11" t="s">
        <v>119</v>
      </c>
      <c r="H87" s="7">
        <v>195</v>
      </c>
      <c r="I87" s="8">
        <f>H87*7.8/100</f>
        <v>15.21</v>
      </c>
      <c r="J87" s="8">
        <v>15.21</v>
      </c>
      <c r="K87" s="8">
        <f>J87*1.282</f>
        <v>19.499220000000001</v>
      </c>
      <c r="L87" s="4" t="s">
        <v>20</v>
      </c>
      <c r="M87" s="7" t="s">
        <v>21</v>
      </c>
    </row>
    <row r="88" spans="2:13" ht="15.75" x14ac:dyDescent="0.25">
      <c r="B88" s="4">
        <v>3</v>
      </c>
      <c r="C88" s="5" t="s">
        <v>22</v>
      </c>
      <c r="D88" s="6" t="s">
        <v>23</v>
      </c>
      <c r="E88" s="6" t="s">
        <v>24</v>
      </c>
      <c r="F88" s="6" t="s">
        <v>25</v>
      </c>
      <c r="G88" s="4" t="s">
        <v>120</v>
      </c>
      <c r="H88" s="7">
        <v>167</v>
      </c>
      <c r="I88" s="8">
        <f>H88*8.7/100</f>
        <v>14.528999999999998</v>
      </c>
      <c r="J88" s="8">
        <v>14.53</v>
      </c>
      <c r="K88" s="8">
        <f>J88*1.237</f>
        <v>17.973610000000001</v>
      </c>
      <c r="L88" s="4" t="s">
        <v>20</v>
      </c>
      <c r="M88" s="7" t="s">
        <v>27</v>
      </c>
    </row>
    <row r="89" spans="2:13" ht="15.75" x14ac:dyDescent="0.25">
      <c r="B89" s="4">
        <v>4</v>
      </c>
      <c r="C89" s="5" t="s">
        <v>22</v>
      </c>
      <c r="D89" s="6" t="s">
        <v>28</v>
      </c>
      <c r="E89" s="6" t="s">
        <v>29</v>
      </c>
      <c r="F89" s="6" t="s">
        <v>30</v>
      </c>
      <c r="G89" s="4" t="s">
        <v>121</v>
      </c>
      <c r="H89" s="7">
        <v>184</v>
      </c>
      <c r="I89" s="8">
        <f>H89*8.7/100</f>
        <v>16.007999999999999</v>
      </c>
      <c r="J89" s="8">
        <v>16.010000000000002</v>
      </c>
      <c r="K89" s="8">
        <f>J89*1.237</f>
        <v>19.804370000000002</v>
      </c>
      <c r="L89" s="4" t="s">
        <v>20</v>
      </c>
      <c r="M89" s="7" t="s">
        <v>27</v>
      </c>
    </row>
    <row r="90" spans="2:13" ht="15.75" x14ac:dyDescent="0.25">
      <c r="B90" s="4">
        <v>5</v>
      </c>
      <c r="C90" s="5" t="s">
        <v>22</v>
      </c>
      <c r="D90" s="6" t="s">
        <v>31</v>
      </c>
      <c r="E90" s="6" t="s">
        <v>122</v>
      </c>
      <c r="F90" s="6" t="s">
        <v>123</v>
      </c>
      <c r="G90" s="11" t="s">
        <v>124</v>
      </c>
      <c r="H90" s="7">
        <v>237</v>
      </c>
      <c r="I90" s="8">
        <f>H90*8.7/100</f>
        <v>20.618999999999996</v>
      </c>
      <c r="J90" s="8">
        <v>20.62</v>
      </c>
      <c r="K90" s="8">
        <f>J90*1.237</f>
        <v>25.506940000000004</v>
      </c>
      <c r="L90" s="8" t="s">
        <v>20</v>
      </c>
      <c r="M90" s="4" t="s">
        <v>27</v>
      </c>
    </row>
    <row r="91" spans="2:13" ht="15.75" x14ac:dyDescent="0.25">
      <c r="B91" s="4">
        <v>6</v>
      </c>
      <c r="C91" s="5" t="s">
        <v>22</v>
      </c>
      <c r="D91" s="6" t="s">
        <v>31</v>
      </c>
      <c r="E91" s="6" t="s">
        <v>32</v>
      </c>
      <c r="F91" s="6" t="s">
        <v>33</v>
      </c>
      <c r="G91" s="4" t="s">
        <v>125</v>
      </c>
      <c r="H91" s="7">
        <v>195</v>
      </c>
      <c r="I91" s="8">
        <f>H91*8.7/100</f>
        <v>16.964999999999996</v>
      </c>
      <c r="J91" s="8">
        <v>16.97</v>
      </c>
      <c r="K91" s="8">
        <f>J91*1.237</f>
        <v>20.991890000000001</v>
      </c>
      <c r="L91" s="4" t="s">
        <v>20</v>
      </c>
      <c r="M91" s="7" t="s">
        <v>27</v>
      </c>
    </row>
    <row r="92" spans="2:13" ht="15.75" x14ac:dyDescent="0.25">
      <c r="B92" s="4">
        <v>7</v>
      </c>
      <c r="C92" s="5" t="s">
        <v>15</v>
      </c>
      <c r="D92" s="6" t="s">
        <v>49</v>
      </c>
      <c r="E92" s="6" t="s">
        <v>126</v>
      </c>
      <c r="F92" s="6" t="s">
        <v>127</v>
      </c>
      <c r="G92" s="11" t="s">
        <v>128</v>
      </c>
      <c r="H92" s="7">
        <v>148</v>
      </c>
      <c r="I92" s="8">
        <f>H92*7.8/100</f>
        <v>11.543999999999999</v>
      </c>
      <c r="J92" s="8">
        <v>11.54</v>
      </c>
      <c r="K92" s="8">
        <f>J92*1.282</f>
        <v>14.794279999999999</v>
      </c>
      <c r="L92" s="4" t="s">
        <v>20</v>
      </c>
      <c r="M92" s="7" t="s">
        <v>21</v>
      </c>
    </row>
    <row r="93" spans="2:13" ht="15.75" x14ac:dyDescent="0.25">
      <c r="B93" s="4">
        <v>8</v>
      </c>
      <c r="C93" s="5" t="s">
        <v>15</v>
      </c>
      <c r="D93" s="6" t="s">
        <v>49</v>
      </c>
      <c r="E93" s="6" t="s">
        <v>129</v>
      </c>
      <c r="F93" s="6" t="s">
        <v>130</v>
      </c>
      <c r="G93" s="11" t="s">
        <v>121</v>
      </c>
      <c r="H93" s="7">
        <v>235</v>
      </c>
      <c r="I93" s="8">
        <f>H93*7.8/100</f>
        <v>18.329999999999998</v>
      </c>
      <c r="J93" s="8">
        <v>18.329999999999998</v>
      </c>
      <c r="K93" s="8">
        <f>J93*1.282</f>
        <v>23.49906</v>
      </c>
      <c r="L93" s="4" t="s">
        <v>20</v>
      </c>
      <c r="M93" s="7" t="s">
        <v>21</v>
      </c>
    </row>
    <row r="94" spans="2:13" ht="15.75" x14ac:dyDescent="0.25">
      <c r="B94" s="4">
        <v>9</v>
      </c>
      <c r="C94" s="5" t="s">
        <v>15</v>
      </c>
      <c r="D94" s="6" t="s">
        <v>49</v>
      </c>
      <c r="E94" s="6" t="s">
        <v>131</v>
      </c>
      <c r="F94" s="6" t="s">
        <v>132</v>
      </c>
      <c r="G94" s="11" t="s">
        <v>119</v>
      </c>
      <c r="H94" s="7">
        <v>184</v>
      </c>
      <c r="I94" s="8">
        <f>H94*7.8/100</f>
        <v>14.352</v>
      </c>
      <c r="J94" s="8">
        <v>14.35</v>
      </c>
      <c r="K94" s="8">
        <f>J94*1.282</f>
        <v>18.396699999999999</v>
      </c>
      <c r="L94" s="4" t="s">
        <v>20</v>
      </c>
      <c r="M94" s="7" t="s">
        <v>21</v>
      </c>
    </row>
    <row r="95" spans="2:13" ht="15.75" x14ac:dyDescent="0.25">
      <c r="B95" s="4">
        <v>10</v>
      </c>
      <c r="C95" s="5" t="s">
        <v>22</v>
      </c>
      <c r="D95" s="6" t="s">
        <v>23</v>
      </c>
      <c r="E95" s="6" t="s">
        <v>35</v>
      </c>
      <c r="F95" s="6" t="s">
        <v>36</v>
      </c>
      <c r="G95" s="4" t="s">
        <v>133</v>
      </c>
      <c r="H95" s="7">
        <v>188</v>
      </c>
      <c r="I95" s="8">
        <f>H95*8.7/100</f>
        <v>16.355999999999998</v>
      </c>
      <c r="J95" s="8">
        <v>16.36</v>
      </c>
      <c r="K95" s="8">
        <f>J95*1.221</f>
        <v>19.975560000000002</v>
      </c>
      <c r="L95" s="9" t="s">
        <v>38</v>
      </c>
      <c r="M95" s="7" t="s">
        <v>27</v>
      </c>
    </row>
    <row r="96" spans="2:13" ht="15.75" x14ac:dyDescent="0.25">
      <c r="B96" s="4">
        <v>11</v>
      </c>
      <c r="C96" s="5" t="s">
        <v>22</v>
      </c>
      <c r="D96" s="6" t="s">
        <v>23</v>
      </c>
      <c r="E96" s="6" t="s">
        <v>39</v>
      </c>
      <c r="F96" s="6" t="s">
        <v>40</v>
      </c>
      <c r="G96" s="4" t="s">
        <v>119</v>
      </c>
      <c r="H96" s="7">
        <v>283</v>
      </c>
      <c r="I96" s="8">
        <f>H96*8.7/100</f>
        <v>24.620999999999999</v>
      </c>
      <c r="J96" s="8">
        <v>24.62</v>
      </c>
      <c r="K96" s="8">
        <f>J96*1.203</f>
        <v>29.617860000000004</v>
      </c>
      <c r="L96" s="9" t="s">
        <v>42</v>
      </c>
      <c r="M96" s="7" t="s">
        <v>27</v>
      </c>
    </row>
    <row r="97" spans="2:13" ht="15.75" x14ac:dyDescent="0.25">
      <c r="B97" s="4">
        <v>12</v>
      </c>
      <c r="C97" s="5" t="s">
        <v>15</v>
      </c>
      <c r="D97" s="6" t="s">
        <v>16</v>
      </c>
      <c r="E97" s="6" t="s">
        <v>43</v>
      </c>
      <c r="F97" s="6" t="s">
        <v>44</v>
      </c>
      <c r="G97" s="4" t="s">
        <v>119</v>
      </c>
      <c r="H97" s="7">
        <v>178</v>
      </c>
      <c r="I97" s="8">
        <f>H97*7.8/100</f>
        <v>13.883999999999999</v>
      </c>
      <c r="J97" s="8">
        <v>13.88</v>
      </c>
      <c r="K97" s="8">
        <f>J97*1.269</f>
        <v>17.613720000000001</v>
      </c>
      <c r="L97" s="9" t="s">
        <v>38</v>
      </c>
      <c r="M97" s="7" t="s">
        <v>21</v>
      </c>
    </row>
    <row r="98" spans="2:13" ht="15.75" x14ac:dyDescent="0.25">
      <c r="B98" s="4">
        <v>13</v>
      </c>
      <c r="C98" s="5" t="s">
        <v>15</v>
      </c>
      <c r="D98" s="6" t="s">
        <v>16</v>
      </c>
      <c r="E98" s="6" t="s">
        <v>46</v>
      </c>
      <c r="F98" s="6" t="s">
        <v>47</v>
      </c>
      <c r="G98" s="4" t="s">
        <v>124</v>
      </c>
      <c r="H98" s="7">
        <v>197</v>
      </c>
      <c r="I98" s="8">
        <f>H98*7.8/100</f>
        <v>15.366</v>
      </c>
      <c r="J98" s="8">
        <v>15.37</v>
      </c>
      <c r="K98" s="8">
        <f>J98*1.269</f>
        <v>19.504529999999999</v>
      </c>
      <c r="L98" s="9" t="s">
        <v>38</v>
      </c>
      <c r="M98" s="7" t="s">
        <v>21</v>
      </c>
    </row>
    <row r="99" spans="2:13" ht="15.75" x14ac:dyDescent="0.25">
      <c r="B99" s="4">
        <v>14</v>
      </c>
      <c r="C99" s="5" t="s">
        <v>15</v>
      </c>
      <c r="D99" s="6" t="s">
        <v>49</v>
      </c>
      <c r="E99" s="6" t="s">
        <v>50</v>
      </c>
      <c r="F99" s="6" t="s">
        <v>51</v>
      </c>
      <c r="G99" s="4" t="s">
        <v>125</v>
      </c>
      <c r="H99" s="7">
        <v>225</v>
      </c>
      <c r="I99" s="8">
        <f>H99*7.8/100</f>
        <v>17.55</v>
      </c>
      <c r="J99" s="8">
        <v>17.55</v>
      </c>
      <c r="K99" s="8">
        <f>J99*1.269</f>
        <v>22.270949999999999</v>
      </c>
      <c r="L99" s="9" t="s">
        <v>38</v>
      </c>
      <c r="M99" s="7" t="s">
        <v>21</v>
      </c>
    </row>
    <row r="100" spans="2:13" ht="15.75" x14ac:dyDescent="0.25">
      <c r="B100" s="4">
        <v>15</v>
      </c>
      <c r="C100" s="5" t="s">
        <v>22</v>
      </c>
      <c r="D100" s="6" t="s">
        <v>28</v>
      </c>
      <c r="E100" s="6" t="s">
        <v>53</v>
      </c>
      <c r="F100" s="6" t="s">
        <v>54</v>
      </c>
      <c r="G100" s="4" t="s">
        <v>134</v>
      </c>
      <c r="H100" s="7">
        <v>179</v>
      </c>
      <c r="I100" s="8">
        <f>H100*8.7/100</f>
        <v>15.573</v>
      </c>
      <c r="J100" s="8">
        <v>15.57</v>
      </c>
      <c r="K100" s="8">
        <f>J100*1.221</f>
        <v>19.01097</v>
      </c>
      <c r="L100" s="9" t="s">
        <v>38</v>
      </c>
      <c r="M100" s="7" t="s">
        <v>27</v>
      </c>
    </row>
    <row r="101" spans="2:13" ht="15.75" x14ac:dyDescent="0.25">
      <c r="B101" s="4">
        <v>16</v>
      </c>
      <c r="C101" s="5" t="s">
        <v>22</v>
      </c>
      <c r="D101" s="6" t="s">
        <v>31</v>
      </c>
      <c r="E101" s="6" t="s">
        <v>56</v>
      </c>
      <c r="F101" s="6" t="s">
        <v>57</v>
      </c>
      <c r="G101" s="4" t="s">
        <v>119</v>
      </c>
      <c r="H101" s="7">
        <v>214</v>
      </c>
      <c r="I101" s="8">
        <f>H101*8.7/100</f>
        <v>18.617999999999999</v>
      </c>
      <c r="J101" s="8">
        <v>18.62</v>
      </c>
      <c r="K101" s="8">
        <f>J101*1.203</f>
        <v>22.399860000000004</v>
      </c>
      <c r="L101" s="9" t="s">
        <v>42</v>
      </c>
      <c r="M101" s="7" t="s">
        <v>27</v>
      </c>
    </row>
    <row r="102" spans="2:13" ht="15.75" x14ac:dyDescent="0.25">
      <c r="B102" s="4">
        <v>17</v>
      </c>
      <c r="C102" s="5" t="s">
        <v>15</v>
      </c>
      <c r="D102" s="6" t="s">
        <v>16</v>
      </c>
      <c r="E102" s="6" t="s">
        <v>58</v>
      </c>
      <c r="F102" s="6" t="s">
        <v>59</v>
      </c>
      <c r="G102" s="4" t="s">
        <v>135</v>
      </c>
      <c r="H102" s="7">
        <v>168</v>
      </c>
      <c r="I102" s="8">
        <f>H102*7.8/100</f>
        <v>13.103999999999999</v>
      </c>
      <c r="J102" s="8">
        <v>13.1</v>
      </c>
      <c r="K102" s="8">
        <f>J102*1.252</f>
        <v>16.401199999999999</v>
      </c>
      <c r="L102" s="9" t="s">
        <v>42</v>
      </c>
      <c r="M102" s="7" t="s">
        <v>21</v>
      </c>
    </row>
    <row r="103" spans="2:13" ht="15.75" x14ac:dyDescent="0.25">
      <c r="B103" s="4">
        <v>18</v>
      </c>
      <c r="C103" s="5" t="s">
        <v>22</v>
      </c>
      <c r="D103" s="6" t="s">
        <v>28</v>
      </c>
      <c r="E103" s="6" t="s">
        <v>61</v>
      </c>
      <c r="F103" s="6" t="s">
        <v>62</v>
      </c>
      <c r="G103" s="4" t="s">
        <v>120</v>
      </c>
      <c r="H103" s="7">
        <v>198</v>
      </c>
      <c r="I103" s="8">
        <f>H103*8.7/100</f>
        <v>17.225999999999999</v>
      </c>
      <c r="J103" s="8">
        <v>17.23</v>
      </c>
      <c r="K103" s="8">
        <f>J103*1.203</f>
        <v>20.727690000000003</v>
      </c>
      <c r="L103" s="9" t="s">
        <v>42</v>
      </c>
      <c r="M103" s="7" t="s">
        <v>27</v>
      </c>
    </row>
    <row r="104" spans="2:13" ht="15.75" x14ac:dyDescent="0.25">
      <c r="B104" s="4">
        <v>19</v>
      </c>
      <c r="C104" s="5" t="s">
        <v>22</v>
      </c>
      <c r="D104" s="6" t="s">
        <v>31</v>
      </c>
      <c r="E104" s="6" t="s">
        <v>64</v>
      </c>
      <c r="F104" s="6" t="s">
        <v>65</v>
      </c>
      <c r="G104" s="10" t="s">
        <v>128</v>
      </c>
      <c r="H104" s="7">
        <v>181</v>
      </c>
      <c r="I104" s="8">
        <f>H104*8.7/100</f>
        <v>15.746999999999998</v>
      </c>
      <c r="J104" s="8">
        <v>15.75</v>
      </c>
      <c r="K104" s="8">
        <f>J104*1.203</f>
        <v>18.94725</v>
      </c>
      <c r="L104" s="9" t="s">
        <v>42</v>
      </c>
      <c r="M104" s="7" t="s">
        <v>27</v>
      </c>
    </row>
    <row r="105" spans="2:13" ht="15.75" x14ac:dyDescent="0.25">
      <c r="B105" s="4">
        <v>20</v>
      </c>
      <c r="C105" s="5" t="s">
        <v>22</v>
      </c>
      <c r="D105" s="6" t="s">
        <v>31</v>
      </c>
      <c r="E105" s="6" t="s">
        <v>67</v>
      </c>
      <c r="F105" s="6" t="s">
        <v>68</v>
      </c>
      <c r="G105" s="4" t="s">
        <v>136</v>
      </c>
      <c r="H105" s="7">
        <v>174</v>
      </c>
      <c r="I105" s="8">
        <f>H105*8.7/100</f>
        <v>15.138</v>
      </c>
      <c r="J105" s="8">
        <v>15.14</v>
      </c>
      <c r="K105" s="8">
        <f>J105*1.203</f>
        <v>18.213420000000003</v>
      </c>
      <c r="L105" s="9" t="s">
        <v>42</v>
      </c>
      <c r="M105" s="7" t="s">
        <v>27</v>
      </c>
    </row>
    <row r="106" spans="2:13" ht="15.75" x14ac:dyDescent="0.25">
      <c r="B106" s="4">
        <v>21</v>
      </c>
      <c r="C106" s="5" t="s">
        <v>22</v>
      </c>
      <c r="D106" s="6" t="s">
        <v>31</v>
      </c>
      <c r="E106" s="6" t="s">
        <v>70</v>
      </c>
      <c r="F106" s="6" t="s">
        <v>71</v>
      </c>
      <c r="G106" s="4" t="s">
        <v>119</v>
      </c>
      <c r="H106" s="7">
        <v>248</v>
      </c>
      <c r="I106" s="8">
        <f>H106*8.7/100</f>
        <v>21.576000000000001</v>
      </c>
      <c r="J106" s="8">
        <v>21.58</v>
      </c>
      <c r="K106" s="8">
        <f>J106*1.203</f>
        <v>25.960739999999998</v>
      </c>
      <c r="L106" s="9" t="s">
        <v>42</v>
      </c>
      <c r="M106" s="7" t="s">
        <v>27</v>
      </c>
    </row>
    <row r="107" spans="2:13" ht="15.75" x14ac:dyDescent="0.25">
      <c r="B107" s="4">
        <v>22</v>
      </c>
      <c r="C107" s="5" t="s">
        <v>15</v>
      </c>
      <c r="D107" s="6" t="s">
        <v>49</v>
      </c>
      <c r="E107" s="6" t="s">
        <v>73</v>
      </c>
      <c r="F107" s="6" t="s">
        <v>74</v>
      </c>
      <c r="G107" s="4" t="s">
        <v>137</v>
      </c>
      <c r="H107" s="7">
        <v>246</v>
      </c>
      <c r="I107" s="8">
        <f>H107*7.8/100</f>
        <v>19.187999999999999</v>
      </c>
      <c r="J107" s="8">
        <v>19.190000000000001</v>
      </c>
      <c r="K107" s="8">
        <f>J107*1.252</f>
        <v>24.025880000000001</v>
      </c>
      <c r="L107" s="9" t="s">
        <v>42</v>
      </c>
      <c r="M107" s="7" t="s">
        <v>21</v>
      </c>
    </row>
    <row r="108" spans="2:13" ht="15.75" x14ac:dyDescent="0.25">
      <c r="B108" s="4">
        <v>23</v>
      </c>
      <c r="C108" s="5" t="s">
        <v>15</v>
      </c>
      <c r="D108" s="6" t="s">
        <v>49</v>
      </c>
      <c r="E108" s="6" t="s">
        <v>76</v>
      </c>
      <c r="F108" s="6" t="s">
        <v>77</v>
      </c>
      <c r="G108" s="11" t="s">
        <v>138</v>
      </c>
      <c r="H108" s="7">
        <v>118</v>
      </c>
      <c r="I108" s="8">
        <f>H108*7.8/100</f>
        <v>9.2040000000000006</v>
      </c>
      <c r="J108" s="8">
        <v>9.1999999999999993</v>
      </c>
      <c r="K108" s="8">
        <f>J108*1.252</f>
        <v>11.5184</v>
      </c>
      <c r="L108" s="9" t="s">
        <v>42</v>
      </c>
      <c r="M108" s="7" t="s">
        <v>21</v>
      </c>
    </row>
    <row r="109" spans="2:13" ht="15.75" x14ac:dyDescent="0.25">
      <c r="B109" s="4">
        <v>24</v>
      </c>
      <c r="C109" s="5" t="s">
        <v>22</v>
      </c>
      <c r="D109" s="6" t="s">
        <v>31</v>
      </c>
      <c r="E109" s="6" t="s">
        <v>79</v>
      </c>
      <c r="F109" s="6" t="s">
        <v>80</v>
      </c>
      <c r="G109" s="4" t="s">
        <v>139</v>
      </c>
      <c r="H109" s="7">
        <v>226</v>
      </c>
      <c r="I109" s="8">
        <f>H109*8.7/100</f>
        <v>19.661999999999999</v>
      </c>
      <c r="J109" s="8">
        <v>19.66</v>
      </c>
      <c r="K109" s="8">
        <f>J109*1.203</f>
        <v>23.650980000000001</v>
      </c>
      <c r="L109" s="9" t="s">
        <v>42</v>
      </c>
      <c r="M109" s="7" t="s">
        <v>27</v>
      </c>
    </row>
    <row r="110" spans="2:13" ht="15.75" x14ac:dyDescent="0.25">
      <c r="B110" s="4">
        <v>25</v>
      </c>
      <c r="C110" s="5" t="s">
        <v>82</v>
      </c>
      <c r="D110" s="6" t="s">
        <v>83</v>
      </c>
      <c r="E110" s="6" t="s">
        <v>84</v>
      </c>
      <c r="F110" s="6" t="s">
        <v>85</v>
      </c>
      <c r="G110" s="4" t="s">
        <v>140</v>
      </c>
      <c r="H110" s="7">
        <v>138</v>
      </c>
      <c r="I110" s="8">
        <f>H110*10.5/100</f>
        <v>14.49</v>
      </c>
      <c r="J110" s="8">
        <v>14.49</v>
      </c>
      <c r="K110" s="8">
        <f>J110*1.237</f>
        <v>17.924130000000002</v>
      </c>
      <c r="L110" s="4" t="s">
        <v>20</v>
      </c>
      <c r="M110" s="7" t="s">
        <v>27</v>
      </c>
    </row>
    <row r="111" spans="2:13" ht="15.75" x14ac:dyDescent="0.25">
      <c r="B111" s="4">
        <v>26</v>
      </c>
      <c r="C111" s="5" t="s">
        <v>82</v>
      </c>
      <c r="D111" s="6" t="s">
        <v>83</v>
      </c>
      <c r="E111" s="6" t="s">
        <v>141</v>
      </c>
      <c r="F111" s="6" t="s">
        <v>142</v>
      </c>
      <c r="G111" s="11" t="s">
        <v>143</v>
      </c>
      <c r="H111" s="7">
        <v>173</v>
      </c>
      <c r="I111" s="8">
        <f>H111*10.5/100</f>
        <v>18.164999999999999</v>
      </c>
      <c r="J111" s="8">
        <v>18.170000000000002</v>
      </c>
      <c r="K111" s="8">
        <f>J111*1.237</f>
        <v>22.476290000000002</v>
      </c>
      <c r="L111" s="4" t="s">
        <v>20</v>
      </c>
      <c r="M111" s="7" t="s">
        <v>27</v>
      </c>
    </row>
    <row r="112" spans="2:13" ht="15.75" x14ac:dyDescent="0.25">
      <c r="B112" s="4">
        <v>27</v>
      </c>
      <c r="C112" s="5" t="s">
        <v>82</v>
      </c>
      <c r="D112" s="6" t="s">
        <v>86</v>
      </c>
      <c r="E112" s="6" t="s">
        <v>87</v>
      </c>
      <c r="F112" s="6" t="s">
        <v>88</v>
      </c>
      <c r="G112" s="4" t="s">
        <v>144</v>
      </c>
      <c r="H112" s="7">
        <v>120</v>
      </c>
      <c r="I112" s="8">
        <f>H112*10.5/100</f>
        <v>12.6</v>
      </c>
      <c r="J112" s="8">
        <v>12.6</v>
      </c>
      <c r="K112" s="8">
        <f t="shared" ref="K112:K119" si="1">J112*1.203</f>
        <v>15.1578</v>
      </c>
      <c r="L112" s="9" t="s">
        <v>42</v>
      </c>
      <c r="M112" s="7" t="s">
        <v>27</v>
      </c>
    </row>
    <row r="113" spans="2:13" ht="15.75" x14ac:dyDescent="0.25">
      <c r="B113" s="4">
        <v>28</v>
      </c>
      <c r="C113" s="5" t="s">
        <v>82</v>
      </c>
      <c r="D113" s="6" t="s">
        <v>83</v>
      </c>
      <c r="E113" s="6" t="s">
        <v>89</v>
      </c>
      <c r="F113" s="6" t="s">
        <v>90</v>
      </c>
      <c r="G113" s="4" t="s">
        <v>140</v>
      </c>
      <c r="H113" s="7">
        <v>361</v>
      </c>
      <c r="I113" s="8">
        <f>H113*10.5/100</f>
        <v>37.905000000000001</v>
      </c>
      <c r="J113" s="8">
        <v>37.909999999999997</v>
      </c>
      <c r="K113" s="8">
        <f t="shared" si="1"/>
        <v>45.605730000000001</v>
      </c>
      <c r="L113" s="9" t="s">
        <v>42</v>
      </c>
      <c r="M113" s="7" t="s">
        <v>27</v>
      </c>
    </row>
    <row r="114" spans="2:13" ht="15.75" x14ac:dyDescent="0.25">
      <c r="B114" s="4">
        <v>29</v>
      </c>
      <c r="C114" s="5" t="s">
        <v>82</v>
      </c>
      <c r="D114" s="6" t="s">
        <v>92</v>
      </c>
      <c r="E114" s="6" t="s">
        <v>93</v>
      </c>
      <c r="F114" s="6" t="s">
        <v>94</v>
      </c>
      <c r="G114" s="4" t="s">
        <v>124</v>
      </c>
      <c r="H114" s="7">
        <v>204</v>
      </c>
      <c r="I114" s="8">
        <f>H114*10.5/100</f>
        <v>21.42</v>
      </c>
      <c r="J114" s="8">
        <v>21.42</v>
      </c>
      <c r="K114" s="8">
        <f t="shared" si="1"/>
        <v>25.768260000000005</v>
      </c>
      <c r="L114" s="9" t="s">
        <v>42</v>
      </c>
      <c r="M114" s="7" t="s">
        <v>27</v>
      </c>
    </row>
    <row r="115" spans="2:13" ht="15.75" x14ac:dyDescent="0.25">
      <c r="B115" s="4">
        <v>30</v>
      </c>
      <c r="C115" s="5" t="s">
        <v>95</v>
      </c>
      <c r="D115" s="6" t="s">
        <v>96</v>
      </c>
      <c r="E115" s="6" t="s">
        <v>97</v>
      </c>
      <c r="F115" s="6" t="s">
        <v>98</v>
      </c>
      <c r="G115" s="4" t="s">
        <v>140</v>
      </c>
      <c r="H115" s="7">
        <v>283</v>
      </c>
      <c r="I115" s="8">
        <f>H115*9.9/100</f>
        <v>28.017000000000003</v>
      </c>
      <c r="J115" s="8">
        <v>28.02</v>
      </c>
      <c r="K115" s="8">
        <f t="shared" si="1"/>
        <v>33.708060000000003</v>
      </c>
      <c r="L115" s="9" t="s">
        <v>42</v>
      </c>
      <c r="M115" s="7" t="s">
        <v>27</v>
      </c>
    </row>
    <row r="116" spans="2:13" ht="15.75" x14ac:dyDescent="0.25">
      <c r="B116" s="4">
        <v>31</v>
      </c>
      <c r="C116" s="5" t="s">
        <v>82</v>
      </c>
      <c r="D116" s="6" t="s">
        <v>100</v>
      </c>
      <c r="E116" s="6" t="s">
        <v>101</v>
      </c>
      <c r="F116" s="6" t="s">
        <v>102</v>
      </c>
      <c r="G116" s="4" t="s">
        <v>145</v>
      </c>
      <c r="H116" s="7">
        <v>73</v>
      </c>
      <c r="I116" s="8">
        <f>H116*10.5/100</f>
        <v>7.665</v>
      </c>
      <c r="J116" s="8">
        <v>7.67</v>
      </c>
      <c r="K116" s="8">
        <f t="shared" si="1"/>
        <v>9.2270099999999999</v>
      </c>
      <c r="L116" s="9" t="s">
        <v>42</v>
      </c>
      <c r="M116" s="7" t="s">
        <v>27</v>
      </c>
    </row>
    <row r="117" spans="2:13" ht="15.75" x14ac:dyDescent="0.25">
      <c r="B117" s="4">
        <v>32</v>
      </c>
      <c r="C117" s="5" t="s">
        <v>103</v>
      </c>
      <c r="D117" s="6" t="s">
        <v>104</v>
      </c>
      <c r="E117" s="6" t="s">
        <v>105</v>
      </c>
      <c r="F117" s="6" t="s">
        <v>106</v>
      </c>
      <c r="G117" s="4" t="s">
        <v>119</v>
      </c>
      <c r="H117" s="7">
        <v>975</v>
      </c>
      <c r="I117" s="8">
        <f>H117*7.3/100</f>
        <v>71.174999999999997</v>
      </c>
      <c r="J117" s="8">
        <v>71.180000000000007</v>
      </c>
      <c r="K117" s="8">
        <f t="shared" si="1"/>
        <v>85.62954000000002</v>
      </c>
      <c r="L117" s="9" t="s">
        <v>42</v>
      </c>
      <c r="M117" s="7" t="s">
        <v>27</v>
      </c>
    </row>
    <row r="118" spans="2:13" ht="15.75" x14ac:dyDescent="0.25">
      <c r="B118" s="4">
        <v>33</v>
      </c>
      <c r="C118" s="5" t="s">
        <v>103</v>
      </c>
      <c r="D118" s="6" t="s">
        <v>107</v>
      </c>
      <c r="E118" s="6" t="s">
        <v>108</v>
      </c>
      <c r="F118" s="6" t="s">
        <v>109</v>
      </c>
      <c r="G118" s="4" t="s">
        <v>119</v>
      </c>
      <c r="H118" s="7">
        <v>374</v>
      </c>
      <c r="I118" s="8">
        <f>H118*7.5/100</f>
        <v>28.05</v>
      </c>
      <c r="J118" s="8">
        <v>28.05</v>
      </c>
      <c r="K118" s="8">
        <f t="shared" si="1"/>
        <v>33.744150000000005</v>
      </c>
      <c r="L118" s="9" t="s">
        <v>42</v>
      </c>
      <c r="M118" s="7" t="s">
        <v>27</v>
      </c>
    </row>
    <row r="119" spans="2:13" ht="15.75" x14ac:dyDescent="0.25">
      <c r="B119" s="4">
        <v>34</v>
      </c>
      <c r="C119" s="5" t="s">
        <v>103</v>
      </c>
      <c r="D119" s="6" t="s">
        <v>110</v>
      </c>
      <c r="E119" s="6" t="s">
        <v>111</v>
      </c>
      <c r="F119" s="6" t="s">
        <v>112</v>
      </c>
      <c r="G119" s="4" t="s">
        <v>121</v>
      </c>
      <c r="H119" s="7">
        <v>554</v>
      </c>
      <c r="I119" s="8">
        <f>H119*7.5/100</f>
        <v>41.55</v>
      </c>
      <c r="J119" s="8">
        <v>41.55</v>
      </c>
      <c r="K119" s="8">
        <f t="shared" si="1"/>
        <v>49.984650000000002</v>
      </c>
      <c r="L119" s="9" t="s">
        <v>42</v>
      </c>
      <c r="M119" s="7" t="s">
        <v>27</v>
      </c>
    </row>
    <row r="120" spans="2:13" ht="15.75" x14ac:dyDescent="0.25">
      <c r="B120" s="29"/>
      <c r="C120" s="29"/>
      <c r="D120" s="29"/>
      <c r="E120" s="29"/>
      <c r="F120" s="29"/>
      <c r="G120" s="29"/>
      <c r="H120" s="30">
        <f>SUM(H86:H119)</f>
        <v>8000</v>
      </c>
      <c r="I120" s="31">
        <f>SUM(I86:I119)</f>
        <v>675.21299999999985</v>
      </c>
      <c r="J120" s="31">
        <f>SUM(J86:J119)</f>
        <v>675.25</v>
      </c>
      <c r="K120" s="31">
        <f>SUM(K86:K119)</f>
        <v>827.23512000000005</v>
      </c>
      <c r="L120" s="29"/>
      <c r="M120" s="29"/>
    </row>
    <row r="121" spans="2:13" ht="15.75" x14ac:dyDescent="0.25">
      <c r="B121" s="29"/>
      <c r="C121" s="29"/>
      <c r="D121" s="29"/>
      <c r="E121" s="29"/>
      <c r="F121" s="316" t="s">
        <v>114</v>
      </c>
      <c r="G121" s="316"/>
      <c r="H121" s="32" t="s">
        <v>21</v>
      </c>
      <c r="I121" s="33">
        <v>161.54</v>
      </c>
      <c r="J121" s="33">
        <v>161.53</v>
      </c>
      <c r="K121" s="31">
        <v>205.23</v>
      </c>
      <c r="L121" s="34"/>
      <c r="M121" s="34"/>
    </row>
    <row r="122" spans="2:13" ht="15.75" x14ac:dyDescent="0.25">
      <c r="B122" s="29"/>
      <c r="C122" s="29"/>
      <c r="D122" s="29"/>
      <c r="E122" s="29"/>
      <c r="F122" s="29"/>
      <c r="G122" s="34"/>
      <c r="H122" s="32" t="s">
        <v>27</v>
      </c>
      <c r="I122" s="33">
        <v>513.66999999999996</v>
      </c>
      <c r="J122" s="33">
        <v>513.72</v>
      </c>
      <c r="K122" s="31">
        <v>622.01</v>
      </c>
      <c r="L122" s="34"/>
      <c r="M122" s="34"/>
    </row>
    <row r="123" spans="2:13" ht="15.75" x14ac:dyDescent="0.25">
      <c r="B123" s="29"/>
      <c r="C123" s="29"/>
      <c r="D123" s="29"/>
      <c r="E123" s="29"/>
      <c r="F123" s="29"/>
      <c r="G123" s="34"/>
      <c r="H123" s="2"/>
      <c r="I123" s="35"/>
      <c r="J123" s="35"/>
      <c r="K123" s="36"/>
      <c r="L123" s="34"/>
      <c r="M123" s="34"/>
    </row>
    <row r="124" spans="2:13" ht="15.75" x14ac:dyDescent="0.25">
      <c r="B124" s="317" t="s">
        <v>0</v>
      </c>
      <c r="C124" s="317"/>
      <c r="D124" s="317"/>
      <c r="E124" s="317"/>
      <c r="F124" s="317"/>
      <c r="G124" s="317"/>
      <c r="H124" s="317"/>
      <c r="I124" s="317"/>
      <c r="J124" s="317"/>
      <c r="K124" s="317"/>
      <c r="L124" s="317"/>
      <c r="M124" s="317"/>
    </row>
    <row r="125" spans="2:13" ht="15.75" x14ac:dyDescent="0.25">
      <c r="B125" s="313" t="s">
        <v>146</v>
      </c>
      <c r="C125" s="313"/>
      <c r="D125" s="313"/>
      <c r="E125" s="313"/>
      <c r="F125" s="313"/>
      <c r="G125" s="313"/>
      <c r="H125" s="313"/>
      <c r="I125" s="313"/>
      <c r="J125" s="313"/>
      <c r="K125" s="313"/>
      <c r="L125" s="313"/>
      <c r="M125" s="313"/>
    </row>
    <row r="126" spans="2:13" ht="15.75" x14ac:dyDescent="0.25">
      <c r="B126" s="314" t="s">
        <v>2</v>
      </c>
      <c r="C126" s="314"/>
      <c r="D126" s="314"/>
      <c r="E126" s="314"/>
      <c r="F126" s="314"/>
      <c r="G126" s="314"/>
      <c r="H126" s="314"/>
      <c r="I126" s="314"/>
      <c r="J126" s="314"/>
      <c r="K126" s="314"/>
      <c r="L126" s="314"/>
      <c r="M126" s="314"/>
    </row>
    <row r="127" spans="2:13" ht="15.75" x14ac:dyDescent="0.25">
      <c r="B127" s="308" t="s">
        <v>3</v>
      </c>
      <c r="C127" s="308" t="s">
        <v>4</v>
      </c>
      <c r="D127" s="308" t="s">
        <v>5</v>
      </c>
      <c r="E127" s="308"/>
      <c r="F127" s="309" t="s">
        <v>6</v>
      </c>
      <c r="G127" s="3" t="s">
        <v>147</v>
      </c>
      <c r="H127" s="308" t="s">
        <v>8</v>
      </c>
      <c r="I127" s="308" t="s">
        <v>9</v>
      </c>
      <c r="J127" s="308" t="s">
        <v>10</v>
      </c>
      <c r="K127" s="309" t="s">
        <v>11</v>
      </c>
      <c r="L127" s="308" t="s">
        <v>12</v>
      </c>
      <c r="M127" s="308" t="s">
        <v>13</v>
      </c>
    </row>
    <row r="128" spans="2:13" ht="31.5" x14ac:dyDescent="0.25">
      <c r="B128" s="308"/>
      <c r="C128" s="308"/>
      <c r="D128" s="308"/>
      <c r="E128" s="308"/>
      <c r="F128" s="310"/>
      <c r="G128" s="3" t="s">
        <v>14</v>
      </c>
      <c r="H128" s="308"/>
      <c r="I128" s="308"/>
      <c r="J128" s="308"/>
      <c r="K128" s="310"/>
      <c r="L128" s="308"/>
      <c r="M128" s="308"/>
    </row>
    <row r="129" spans="2:13" ht="15.75" x14ac:dyDescent="0.25">
      <c r="B129" s="4">
        <v>1</v>
      </c>
      <c r="C129" s="5" t="s">
        <v>15</v>
      </c>
      <c r="D129" s="6" t="s">
        <v>16</v>
      </c>
      <c r="E129" s="6" t="s">
        <v>17</v>
      </c>
      <c r="F129" s="6" t="s">
        <v>18</v>
      </c>
      <c r="G129" s="4" t="s">
        <v>119</v>
      </c>
      <c r="H129" s="7">
        <v>132</v>
      </c>
      <c r="I129" s="8">
        <f>H129*7.8/100</f>
        <v>10.295999999999999</v>
      </c>
      <c r="J129" s="8">
        <v>10.3</v>
      </c>
      <c r="K129" s="8">
        <f>J129*1.278</f>
        <v>13.163400000000001</v>
      </c>
      <c r="L129" s="4" t="s">
        <v>20</v>
      </c>
      <c r="M129" s="7" t="s">
        <v>21</v>
      </c>
    </row>
    <row r="130" spans="2:13" ht="15.75" x14ac:dyDescent="0.25">
      <c r="B130" s="4">
        <v>2</v>
      </c>
      <c r="C130" s="5" t="s">
        <v>15</v>
      </c>
      <c r="D130" s="6" t="s">
        <v>16</v>
      </c>
      <c r="E130" s="6" t="s">
        <v>117</v>
      </c>
      <c r="F130" s="6" t="s">
        <v>118</v>
      </c>
      <c r="G130" s="11" t="s">
        <v>148</v>
      </c>
      <c r="H130" s="7">
        <v>177</v>
      </c>
      <c r="I130" s="8">
        <f>H130*7.8/100</f>
        <v>13.805999999999999</v>
      </c>
      <c r="J130" s="8">
        <v>13.81</v>
      </c>
      <c r="K130" s="8">
        <f>J130*1.278</f>
        <v>17.649180000000001</v>
      </c>
      <c r="L130" s="4" t="s">
        <v>20</v>
      </c>
      <c r="M130" s="7" t="s">
        <v>21</v>
      </c>
    </row>
    <row r="131" spans="2:13" ht="15.75" x14ac:dyDescent="0.25">
      <c r="B131" s="4">
        <v>3</v>
      </c>
      <c r="C131" s="5" t="s">
        <v>22</v>
      </c>
      <c r="D131" s="6" t="s">
        <v>23</v>
      </c>
      <c r="E131" s="6" t="s">
        <v>24</v>
      </c>
      <c r="F131" s="6" t="s">
        <v>25</v>
      </c>
      <c r="G131" s="4" t="s">
        <v>119</v>
      </c>
      <c r="H131" s="7">
        <v>205</v>
      </c>
      <c r="I131" s="8">
        <f>H131*8.7/100</f>
        <v>17.834999999999997</v>
      </c>
      <c r="J131" s="8">
        <v>17.84</v>
      </c>
      <c r="K131" s="8">
        <f>J131*1.237</f>
        <v>22.068080000000002</v>
      </c>
      <c r="L131" s="4" t="s">
        <v>20</v>
      </c>
      <c r="M131" s="7" t="s">
        <v>27</v>
      </c>
    </row>
    <row r="132" spans="2:13" ht="15.75" x14ac:dyDescent="0.25">
      <c r="B132" s="4">
        <v>4</v>
      </c>
      <c r="C132" s="5" t="s">
        <v>22</v>
      </c>
      <c r="D132" s="6" t="s">
        <v>28</v>
      </c>
      <c r="E132" s="6" t="s">
        <v>29</v>
      </c>
      <c r="F132" s="6" t="s">
        <v>30</v>
      </c>
      <c r="G132" s="4" t="s">
        <v>119</v>
      </c>
      <c r="H132" s="7">
        <v>116</v>
      </c>
      <c r="I132" s="8">
        <f>H132*8.7/100</f>
        <v>10.091999999999999</v>
      </c>
      <c r="J132" s="8">
        <v>10.09</v>
      </c>
      <c r="K132" s="8">
        <f>J132*1.237</f>
        <v>12.481330000000002</v>
      </c>
      <c r="L132" s="4" t="s">
        <v>20</v>
      </c>
      <c r="M132" s="7" t="s">
        <v>27</v>
      </c>
    </row>
    <row r="133" spans="2:13" ht="15.75" x14ac:dyDescent="0.25">
      <c r="B133" s="4">
        <v>5</v>
      </c>
      <c r="C133" s="5" t="s">
        <v>22</v>
      </c>
      <c r="D133" s="6" t="s">
        <v>31</v>
      </c>
      <c r="E133" s="6" t="s">
        <v>122</v>
      </c>
      <c r="F133" s="6" t="s">
        <v>123</v>
      </c>
      <c r="G133" s="11" t="s">
        <v>148</v>
      </c>
      <c r="H133" s="7">
        <v>230</v>
      </c>
      <c r="I133" s="8">
        <f>H133*8.7/100</f>
        <v>20.009999999999998</v>
      </c>
      <c r="J133" s="8">
        <v>20.010000000000002</v>
      </c>
      <c r="K133" s="8">
        <f>J133*1.237</f>
        <v>24.752370000000003</v>
      </c>
      <c r="L133" s="8" t="s">
        <v>20</v>
      </c>
      <c r="M133" s="4" t="s">
        <v>27</v>
      </c>
    </row>
    <row r="134" spans="2:13" ht="15.75" x14ac:dyDescent="0.25">
      <c r="B134" s="4">
        <v>6</v>
      </c>
      <c r="C134" s="5" t="s">
        <v>22</v>
      </c>
      <c r="D134" s="6" t="s">
        <v>31</v>
      </c>
      <c r="E134" s="6" t="s">
        <v>32</v>
      </c>
      <c r="F134" s="6" t="s">
        <v>33</v>
      </c>
      <c r="G134" s="4" t="s">
        <v>149</v>
      </c>
      <c r="H134" s="7">
        <v>139</v>
      </c>
      <c r="I134" s="8">
        <f>H134*8.7/100</f>
        <v>12.093</v>
      </c>
      <c r="J134" s="8">
        <v>12.09</v>
      </c>
      <c r="K134" s="8">
        <f>J134*1.237</f>
        <v>14.955330000000002</v>
      </c>
      <c r="L134" s="4" t="s">
        <v>20</v>
      </c>
      <c r="M134" s="7" t="s">
        <v>27</v>
      </c>
    </row>
    <row r="135" spans="2:13" ht="15.75" x14ac:dyDescent="0.25">
      <c r="B135" s="4">
        <v>7</v>
      </c>
      <c r="C135" s="5" t="s">
        <v>15</v>
      </c>
      <c r="D135" s="6" t="s">
        <v>49</v>
      </c>
      <c r="E135" s="6" t="s">
        <v>126</v>
      </c>
      <c r="F135" s="6" t="s">
        <v>127</v>
      </c>
      <c r="G135" s="11" t="s">
        <v>150</v>
      </c>
      <c r="H135" s="7">
        <v>180</v>
      </c>
      <c r="I135" s="8">
        <f>H135*7.8/100</f>
        <v>14.04</v>
      </c>
      <c r="J135" s="8">
        <v>14.04</v>
      </c>
      <c r="K135" s="8">
        <f>J135*1.278</f>
        <v>17.94312</v>
      </c>
      <c r="L135" s="4" t="s">
        <v>20</v>
      </c>
      <c r="M135" s="7" t="s">
        <v>21</v>
      </c>
    </row>
    <row r="136" spans="2:13" ht="15.75" x14ac:dyDescent="0.25">
      <c r="B136" s="4">
        <v>8</v>
      </c>
      <c r="C136" s="5" t="s">
        <v>15</v>
      </c>
      <c r="D136" s="6" t="s">
        <v>49</v>
      </c>
      <c r="E136" s="6" t="s">
        <v>129</v>
      </c>
      <c r="F136" s="6" t="s">
        <v>130</v>
      </c>
      <c r="G136" s="11" t="s">
        <v>151</v>
      </c>
      <c r="H136" s="7">
        <v>248</v>
      </c>
      <c r="I136" s="8">
        <f>H136*7.8/100</f>
        <v>19.343999999999998</v>
      </c>
      <c r="J136" s="8">
        <v>19.34</v>
      </c>
      <c r="K136" s="8">
        <f>J136*1.278</f>
        <v>24.716519999999999</v>
      </c>
      <c r="L136" s="4" t="s">
        <v>20</v>
      </c>
      <c r="M136" s="7" t="s">
        <v>21</v>
      </c>
    </row>
    <row r="137" spans="2:13" ht="15.75" x14ac:dyDescent="0.25">
      <c r="B137" s="4">
        <v>9</v>
      </c>
      <c r="C137" s="5" t="s">
        <v>15</v>
      </c>
      <c r="D137" s="6" t="s">
        <v>49</v>
      </c>
      <c r="E137" s="6" t="s">
        <v>131</v>
      </c>
      <c r="F137" s="6" t="s">
        <v>132</v>
      </c>
      <c r="G137" s="11" t="s">
        <v>152</v>
      </c>
      <c r="H137" s="7">
        <v>190</v>
      </c>
      <c r="I137" s="8">
        <f>H137*7.8/100</f>
        <v>14.82</v>
      </c>
      <c r="J137" s="8">
        <v>14.82</v>
      </c>
      <c r="K137" s="8">
        <f>J137*1.278</f>
        <v>18.939959999999999</v>
      </c>
      <c r="L137" s="4" t="s">
        <v>20</v>
      </c>
      <c r="M137" s="7" t="s">
        <v>21</v>
      </c>
    </row>
    <row r="138" spans="2:13" ht="15.75" x14ac:dyDescent="0.25">
      <c r="B138" s="4">
        <v>10</v>
      </c>
      <c r="C138" s="5" t="s">
        <v>22</v>
      </c>
      <c r="D138" s="6" t="s">
        <v>23</v>
      </c>
      <c r="E138" s="6" t="s">
        <v>35</v>
      </c>
      <c r="F138" s="6" t="s">
        <v>36</v>
      </c>
      <c r="G138" s="4" t="s">
        <v>120</v>
      </c>
      <c r="H138" s="7">
        <v>251</v>
      </c>
      <c r="I138" s="8">
        <f>H138*8.7/100</f>
        <v>21.837</v>
      </c>
      <c r="J138" s="8">
        <v>21.84</v>
      </c>
      <c r="K138" s="8">
        <f>J138*1.221</f>
        <v>26.666640000000001</v>
      </c>
      <c r="L138" s="9" t="s">
        <v>38</v>
      </c>
      <c r="M138" s="7" t="s">
        <v>27</v>
      </c>
    </row>
    <row r="139" spans="2:13" ht="15.75" x14ac:dyDescent="0.25">
      <c r="B139" s="4">
        <v>11</v>
      </c>
      <c r="C139" s="5" t="s">
        <v>22</v>
      </c>
      <c r="D139" s="6" t="s">
        <v>23</v>
      </c>
      <c r="E139" s="6" t="s">
        <v>39</v>
      </c>
      <c r="F139" s="6" t="s">
        <v>40</v>
      </c>
      <c r="G139" s="4" t="s">
        <v>153</v>
      </c>
      <c r="H139" s="7">
        <v>308</v>
      </c>
      <c r="I139" s="8">
        <f>H139*8.7/100</f>
        <v>26.795999999999999</v>
      </c>
      <c r="J139" s="8">
        <v>26.8</v>
      </c>
      <c r="K139" s="8">
        <f>J139*1.205</f>
        <v>32.294000000000004</v>
      </c>
      <c r="L139" s="9" t="s">
        <v>42</v>
      </c>
      <c r="M139" s="7" t="s">
        <v>27</v>
      </c>
    </row>
    <row r="140" spans="2:13" ht="15.75" x14ac:dyDescent="0.25">
      <c r="B140" s="4">
        <v>12</v>
      </c>
      <c r="C140" s="5" t="s">
        <v>15</v>
      </c>
      <c r="D140" s="6" t="s">
        <v>16</v>
      </c>
      <c r="E140" s="6" t="s">
        <v>43</v>
      </c>
      <c r="F140" s="6" t="s">
        <v>44</v>
      </c>
      <c r="G140" s="4" t="s">
        <v>148</v>
      </c>
      <c r="H140" s="7">
        <v>159</v>
      </c>
      <c r="I140" s="8">
        <f>H140*7.8/100</f>
        <v>12.402000000000001</v>
      </c>
      <c r="J140" s="8">
        <v>12.4</v>
      </c>
      <c r="K140" s="8">
        <f>J140*1.259</f>
        <v>15.611599999999999</v>
      </c>
      <c r="L140" s="9" t="s">
        <v>38</v>
      </c>
      <c r="M140" s="7" t="s">
        <v>21</v>
      </c>
    </row>
    <row r="141" spans="2:13" ht="15.75" x14ac:dyDescent="0.25">
      <c r="B141" s="4">
        <v>13</v>
      </c>
      <c r="C141" s="5" t="s">
        <v>15</v>
      </c>
      <c r="D141" s="6" t="s">
        <v>16</v>
      </c>
      <c r="E141" s="6" t="s">
        <v>46</v>
      </c>
      <c r="F141" s="6" t="s">
        <v>47</v>
      </c>
      <c r="G141" s="4" t="s">
        <v>119</v>
      </c>
      <c r="H141" s="7">
        <v>178</v>
      </c>
      <c r="I141" s="8">
        <f>H141*7.8/100</f>
        <v>13.883999999999999</v>
      </c>
      <c r="J141" s="8">
        <v>13.88</v>
      </c>
      <c r="K141" s="8">
        <f>J141*1.259</f>
        <v>17.474920000000001</v>
      </c>
      <c r="L141" s="9" t="s">
        <v>38</v>
      </c>
      <c r="M141" s="7" t="s">
        <v>21</v>
      </c>
    </row>
    <row r="142" spans="2:13" ht="15.75" x14ac:dyDescent="0.25">
      <c r="B142" s="4">
        <v>14</v>
      </c>
      <c r="C142" s="5" t="s">
        <v>15</v>
      </c>
      <c r="D142" s="6" t="s">
        <v>49</v>
      </c>
      <c r="E142" s="6" t="s">
        <v>50</v>
      </c>
      <c r="F142" s="6" t="s">
        <v>51</v>
      </c>
      <c r="G142" s="4" t="s">
        <v>154</v>
      </c>
      <c r="H142" s="7">
        <v>180</v>
      </c>
      <c r="I142" s="8">
        <f>H142*7.8/100</f>
        <v>14.04</v>
      </c>
      <c r="J142" s="8">
        <v>14.04</v>
      </c>
      <c r="K142" s="8">
        <f>J142*1.259</f>
        <v>17.676359999999999</v>
      </c>
      <c r="L142" s="9" t="s">
        <v>38</v>
      </c>
      <c r="M142" s="7" t="s">
        <v>21</v>
      </c>
    </row>
    <row r="143" spans="2:13" ht="15.75" x14ac:dyDescent="0.25">
      <c r="B143" s="4">
        <v>15</v>
      </c>
      <c r="C143" s="5" t="s">
        <v>22</v>
      </c>
      <c r="D143" s="6" t="s">
        <v>28</v>
      </c>
      <c r="E143" s="6" t="s">
        <v>53</v>
      </c>
      <c r="F143" s="6" t="s">
        <v>54</v>
      </c>
      <c r="G143" s="4" t="s">
        <v>48</v>
      </c>
      <c r="H143" s="7">
        <v>136</v>
      </c>
      <c r="I143" s="8">
        <f>H143*8.7/100</f>
        <v>11.831999999999999</v>
      </c>
      <c r="J143" s="8">
        <v>11.83</v>
      </c>
      <c r="K143" s="8">
        <f>J143*1.221</f>
        <v>14.444430000000001</v>
      </c>
      <c r="L143" s="9" t="s">
        <v>38</v>
      </c>
      <c r="M143" s="7" t="s">
        <v>27</v>
      </c>
    </row>
    <row r="144" spans="2:13" ht="15.75" x14ac:dyDescent="0.25">
      <c r="B144" s="4">
        <v>16</v>
      </c>
      <c r="C144" s="5" t="s">
        <v>22</v>
      </c>
      <c r="D144" s="6" t="s">
        <v>31</v>
      </c>
      <c r="E144" s="6" t="s">
        <v>56</v>
      </c>
      <c r="F144" s="6" t="s">
        <v>57</v>
      </c>
      <c r="G144" s="4" t="s">
        <v>155</v>
      </c>
      <c r="H144" s="7">
        <v>171</v>
      </c>
      <c r="I144" s="8">
        <f>H144*8.7/100</f>
        <v>14.876999999999999</v>
      </c>
      <c r="J144" s="8">
        <v>14.88</v>
      </c>
      <c r="K144" s="8">
        <f>J144*1.205</f>
        <v>17.930400000000002</v>
      </c>
      <c r="L144" s="9" t="s">
        <v>42</v>
      </c>
      <c r="M144" s="7" t="s">
        <v>27</v>
      </c>
    </row>
    <row r="145" spans="2:13" ht="15.75" x14ac:dyDescent="0.25">
      <c r="B145" s="4">
        <v>17</v>
      </c>
      <c r="C145" s="5" t="s">
        <v>15</v>
      </c>
      <c r="D145" s="6" t="s">
        <v>16</v>
      </c>
      <c r="E145" s="6" t="s">
        <v>58</v>
      </c>
      <c r="F145" s="6" t="s">
        <v>59</v>
      </c>
      <c r="G145" s="4" t="s">
        <v>119</v>
      </c>
      <c r="H145" s="7">
        <v>221</v>
      </c>
      <c r="I145" s="8">
        <f>H145*7.8/100</f>
        <v>17.238</v>
      </c>
      <c r="J145" s="8">
        <v>17.239999999999998</v>
      </c>
      <c r="K145" s="8">
        <f>J145*1.244</f>
        <v>21.446559999999998</v>
      </c>
      <c r="L145" s="9" t="s">
        <v>42</v>
      </c>
      <c r="M145" s="7" t="s">
        <v>21</v>
      </c>
    </row>
    <row r="146" spans="2:13" ht="15.75" x14ac:dyDescent="0.25">
      <c r="B146" s="4">
        <v>18</v>
      </c>
      <c r="C146" s="5" t="s">
        <v>22</v>
      </c>
      <c r="D146" s="6" t="s">
        <v>28</v>
      </c>
      <c r="E146" s="6" t="s">
        <v>61</v>
      </c>
      <c r="F146" s="6" t="s">
        <v>62</v>
      </c>
      <c r="G146" s="4" t="s">
        <v>119</v>
      </c>
      <c r="H146" s="7">
        <v>122</v>
      </c>
      <c r="I146" s="8">
        <f>H146*8.7/100</f>
        <v>10.613999999999999</v>
      </c>
      <c r="J146" s="8">
        <v>10.61</v>
      </c>
      <c r="K146" s="8">
        <f>J146*1.205</f>
        <v>12.78505</v>
      </c>
      <c r="L146" s="9" t="s">
        <v>42</v>
      </c>
      <c r="M146" s="7" t="s">
        <v>27</v>
      </c>
    </row>
    <row r="147" spans="2:13" ht="15.75" x14ac:dyDescent="0.25">
      <c r="B147" s="4">
        <v>19</v>
      </c>
      <c r="C147" s="5" t="s">
        <v>22</v>
      </c>
      <c r="D147" s="6" t="s">
        <v>31</v>
      </c>
      <c r="E147" s="6" t="s">
        <v>64</v>
      </c>
      <c r="F147" s="6" t="s">
        <v>65</v>
      </c>
      <c r="G147" s="10" t="s">
        <v>156</v>
      </c>
      <c r="H147" s="7">
        <v>205</v>
      </c>
      <c r="I147" s="8">
        <f>H147*8.7/100</f>
        <v>17.834999999999997</v>
      </c>
      <c r="J147" s="8">
        <v>17.84</v>
      </c>
      <c r="K147" s="8">
        <f>J147*1.205</f>
        <v>21.497199999999999</v>
      </c>
      <c r="L147" s="9" t="s">
        <v>42</v>
      </c>
      <c r="M147" s="7" t="s">
        <v>27</v>
      </c>
    </row>
    <row r="148" spans="2:13" ht="15.75" x14ac:dyDescent="0.25">
      <c r="B148" s="4">
        <v>20</v>
      </c>
      <c r="C148" s="5" t="s">
        <v>22</v>
      </c>
      <c r="D148" s="6" t="s">
        <v>31</v>
      </c>
      <c r="E148" s="6" t="s">
        <v>67</v>
      </c>
      <c r="F148" s="6" t="s">
        <v>68</v>
      </c>
      <c r="G148" s="4" t="s">
        <v>119</v>
      </c>
      <c r="H148" s="7">
        <v>236</v>
      </c>
      <c r="I148" s="8">
        <f>H148*8.7/100</f>
        <v>20.531999999999996</v>
      </c>
      <c r="J148" s="8">
        <v>20.53</v>
      </c>
      <c r="K148" s="8">
        <f>J148*1.205</f>
        <v>24.738650000000003</v>
      </c>
      <c r="L148" s="9" t="s">
        <v>42</v>
      </c>
      <c r="M148" s="7" t="s">
        <v>27</v>
      </c>
    </row>
    <row r="149" spans="2:13" ht="15.75" x14ac:dyDescent="0.25">
      <c r="B149" s="4">
        <v>21</v>
      </c>
      <c r="C149" s="5" t="s">
        <v>22</v>
      </c>
      <c r="D149" s="6" t="s">
        <v>31</v>
      </c>
      <c r="E149" s="6" t="s">
        <v>70</v>
      </c>
      <c r="F149" s="6" t="s">
        <v>71</v>
      </c>
      <c r="G149" s="4" t="s">
        <v>157</v>
      </c>
      <c r="H149" s="7">
        <v>86</v>
      </c>
      <c r="I149" s="8">
        <f>H149*8.7/100</f>
        <v>7.4819999999999993</v>
      </c>
      <c r="J149" s="8">
        <v>7.48</v>
      </c>
      <c r="K149" s="8">
        <f>J149*1.205</f>
        <v>9.0134000000000007</v>
      </c>
      <c r="L149" s="9" t="s">
        <v>42</v>
      </c>
      <c r="M149" s="7" t="s">
        <v>27</v>
      </c>
    </row>
    <row r="150" spans="2:13" ht="15.75" x14ac:dyDescent="0.25">
      <c r="B150" s="4">
        <v>22</v>
      </c>
      <c r="C150" s="5" t="s">
        <v>15</v>
      </c>
      <c r="D150" s="6" t="s">
        <v>49</v>
      </c>
      <c r="E150" s="6" t="s">
        <v>73</v>
      </c>
      <c r="F150" s="6" t="s">
        <v>74</v>
      </c>
      <c r="G150" s="4" t="s">
        <v>119</v>
      </c>
      <c r="H150" s="7">
        <v>235</v>
      </c>
      <c r="I150" s="8">
        <f>H150*7.8/100</f>
        <v>18.329999999999998</v>
      </c>
      <c r="J150" s="8">
        <v>18.329999999999998</v>
      </c>
      <c r="K150" s="8">
        <f>J150*1.244</f>
        <v>22.802519999999998</v>
      </c>
      <c r="L150" s="9" t="s">
        <v>42</v>
      </c>
      <c r="M150" s="7" t="s">
        <v>21</v>
      </c>
    </row>
    <row r="151" spans="2:13" ht="15.75" x14ac:dyDescent="0.25">
      <c r="B151" s="4">
        <v>23</v>
      </c>
      <c r="C151" s="5" t="s">
        <v>15</v>
      </c>
      <c r="D151" s="6" t="s">
        <v>49</v>
      </c>
      <c r="E151" s="6" t="s">
        <v>76</v>
      </c>
      <c r="F151" s="6" t="s">
        <v>77</v>
      </c>
      <c r="G151" s="11" t="s">
        <v>158</v>
      </c>
      <c r="H151" s="7">
        <v>357</v>
      </c>
      <c r="I151" s="8">
        <f>H151*7.8/100</f>
        <v>27.846</v>
      </c>
      <c r="J151" s="8">
        <v>27.85</v>
      </c>
      <c r="K151" s="8">
        <f>J151*1.244</f>
        <v>34.645400000000002</v>
      </c>
      <c r="L151" s="9" t="s">
        <v>42</v>
      </c>
      <c r="M151" s="7" t="s">
        <v>21</v>
      </c>
    </row>
    <row r="152" spans="2:13" ht="15.75" x14ac:dyDescent="0.25">
      <c r="B152" s="4">
        <v>24</v>
      </c>
      <c r="C152" s="5" t="s">
        <v>22</v>
      </c>
      <c r="D152" s="6" t="s">
        <v>31</v>
      </c>
      <c r="E152" s="6" t="s">
        <v>79</v>
      </c>
      <c r="F152" s="6" t="s">
        <v>80</v>
      </c>
      <c r="G152" s="4" t="s">
        <v>159</v>
      </c>
      <c r="H152" s="7">
        <v>103</v>
      </c>
      <c r="I152" s="8">
        <f>H152*8.7/100</f>
        <v>8.9609999999999985</v>
      </c>
      <c r="J152" s="8">
        <v>8.9600000000000009</v>
      </c>
      <c r="K152" s="8">
        <f>J152*1.205</f>
        <v>10.796800000000001</v>
      </c>
      <c r="L152" s="9" t="s">
        <v>42</v>
      </c>
      <c r="M152" s="7" t="s">
        <v>27</v>
      </c>
    </row>
    <row r="153" spans="2:13" ht="15.75" x14ac:dyDescent="0.25">
      <c r="B153" s="4">
        <v>25</v>
      </c>
      <c r="C153" s="5" t="s">
        <v>82</v>
      </c>
      <c r="D153" s="6" t="s">
        <v>83</v>
      </c>
      <c r="E153" s="6" t="s">
        <v>84</v>
      </c>
      <c r="F153" s="6" t="s">
        <v>85</v>
      </c>
      <c r="G153" s="4" t="s">
        <v>119</v>
      </c>
      <c r="H153" s="7">
        <v>184</v>
      </c>
      <c r="I153" s="8">
        <f>H153*10.5/100</f>
        <v>19.32</v>
      </c>
      <c r="J153" s="8">
        <v>19.32</v>
      </c>
      <c r="K153" s="8">
        <f>J153*1.237</f>
        <v>23.898840000000003</v>
      </c>
      <c r="L153" s="4" t="s">
        <v>20</v>
      </c>
      <c r="M153" s="7" t="s">
        <v>27</v>
      </c>
    </row>
    <row r="154" spans="2:13" ht="15.75" x14ac:dyDescent="0.25">
      <c r="B154" s="4">
        <v>26</v>
      </c>
      <c r="C154" s="5" t="s">
        <v>82</v>
      </c>
      <c r="D154" s="6" t="s">
        <v>83</v>
      </c>
      <c r="E154" s="6" t="s">
        <v>141</v>
      </c>
      <c r="F154" s="6" t="s">
        <v>142</v>
      </c>
      <c r="G154" s="11" t="s">
        <v>149</v>
      </c>
      <c r="H154" s="7">
        <v>244</v>
      </c>
      <c r="I154" s="8">
        <f>H154*10.5/100</f>
        <v>25.62</v>
      </c>
      <c r="J154" s="8">
        <v>25.62</v>
      </c>
      <c r="K154" s="8">
        <f>J154*1.237</f>
        <v>31.691940000000002</v>
      </c>
      <c r="L154" s="4" t="s">
        <v>20</v>
      </c>
      <c r="M154" s="7" t="s">
        <v>27</v>
      </c>
    </row>
    <row r="155" spans="2:13" ht="15.75" x14ac:dyDescent="0.25">
      <c r="B155" s="4">
        <v>27</v>
      </c>
      <c r="C155" s="5" t="s">
        <v>82</v>
      </c>
      <c r="D155" s="6" t="s">
        <v>86</v>
      </c>
      <c r="E155" s="6" t="s">
        <v>87</v>
      </c>
      <c r="F155" s="6" t="s">
        <v>88</v>
      </c>
      <c r="G155" s="4" t="s">
        <v>155</v>
      </c>
      <c r="H155" s="7">
        <v>230</v>
      </c>
      <c r="I155" s="8">
        <f>H155*10.5/100</f>
        <v>24.15</v>
      </c>
      <c r="J155" s="8">
        <v>24.15</v>
      </c>
      <c r="K155" s="8">
        <f t="shared" ref="K155:K162" si="2">J155*1.205</f>
        <v>29.100750000000001</v>
      </c>
      <c r="L155" s="9" t="s">
        <v>42</v>
      </c>
      <c r="M155" s="7" t="s">
        <v>27</v>
      </c>
    </row>
    <row r="156" spans="2:13" ht="15.75" x14ac:dyDescent="0.25">
      <c r="B156" s="4">
        <v>28</v>
      </c>
      <c r="C156" s="5" t="s">
        <v>82</v>
      </c>
      <c r="D156" s="6" t="s">
        <v>83</v>
      </c>
      <c r="E156" s="6" t="s">
        <v>89</v>
      </c>
      <c r="F156" s="6" t="s">
        <v>90</v>
      </c>
      <c r="G156" s="4" t="s">
        <v>119</v>
      </c>
      <c r="H156" s="7">
        <v>318</v>
      </c>
      <c r="I156" s="8">
        <f>H156*10.5/100</f>
        <v>33.39</v>
      </c>
      <c r="J156" s="8">
        <v>33.39</v>
      </c>
      <c r="K156" s="8">
        <f t="shared" si="2"/>
        <v>40.234950000000005</v>
      </c>
      <c r="L156" s="9" t="s">
        <v>42</v>
      </c>
      <c r="M156" s="7" t="s">
        <v>27</v>
      </c>
    </row>
    <row r="157" spans="2:13" ht="15.75" x14ac:dyDescent="0.25">
      <c r="B157" s="4">
        <v>29</v>
      </c>
      <c r="C157" s="5" t="s">
        <v>82</v>
      </c>
      <c r="D157" s="6" t="s">
        <v>92</v>
      </c>
      <c r="E157" s="6" t="s">
        <v>93</v>
      </c>
      <c r="F157" s="6" t="s">
        <v>94</v>
      </c>
      <c r="G157" s="4" t="s">
        <v>160</v>
      </c>
      <c r="H157" s="7">
        <v>108</v>
      </c>
      <c r="I157" s="8">
        <f>H157*10.5/100</f>
        <v>11.34</v>
      </c>
      <c r="J157" s="8">
        <v>11.34</v>
      </c>
      <c r="K157" s="8">
        <f t="shared" si="2"/>
        <v>13.6647</v>
      </c>
      <c r="L157" s="9" t="s">
        <v>42</v>
      </c>
      <c r="M157" s="7" t="s">
        <v>27</v>
      </c>
    </row>
    <row r="158" spans="2:13" ht="15.75" x14ac:dyDescent="0.25">
      <c r="B158" s="4">
        <v>30</v>
      </c>
      <c r="C158" s="5" t="s">
        <v>95</v>
      </c>
      <c r="D158" s="6" t="s">
        <v>96</v>
      </c>
      <c r="E158" s="6" t="s">
        <v>97</v>
      </c>
      <c r="F158" s="6" t="s">
        <v>98</v>
      </c>
      <c r="G158" s="4" t="s">
        <v>119</v>
      </c>
      <c r="H158" s="7">
        <v>180</v>
      </c>
      <c r="I158" s="8">
        <f>H158*9.9/100</f>
        <v>17.82</v>
      </c>
      <c r="J158" s="8">
        <v>17.82</v>
      </c>
      <c r="K158" s="8">
        <f t="shared" si="2"/>
        <v>21.473100000000002</v>
      </c>
      <c r="L158" s="9" t="s">
        <v>42</v>
      </c>
      <c r="M158" s="7" t="s">
        <v>27</v>
      </c>
    </row>
    <row r="159" spans="2:13" ht="15.75" x14ac:dyDescent="0.25">
      <c r="B159" s="4">
        <v>31</v>
      </c>
      <c r="C159" s="5" t="s">
        <v>82</v>
      </c>
      <c r="D159" s="6" t="s">
        <v>100</v>
      </c>
      <c r="E159" s="6" t="s">
        <v>101</v>
      </c>
      <c r="F159" s="6" t="s">
        <v>102</v>
      </c>
      <c r="G159" s="4" t="s">
        <v>155</v>
      </c>
      <c r="H159" s="7">
        <v>208</v>
      </c>
      <c r="I159" s="8">
        <f>H159*10.5/100</f>
        <v>21.84</v>
      </c>
      <c r="J159" s="8">
        <v>21.84</v>
      </c>
      <c r="K159" s="8">
        <f t="shared" si="2"/>
        <v>26.3172</v>
      </c>
      <c r="L159" s="9" t="s">
        <v>42</v>
      </c>
      <c r="M159" s="7" t="s">
        <v>27</v>
      </c>
    </row>
    <row r="160" spans="2:13" ht="15.75" x14ac:dyDescent="0.25">
      <c r="B160" s="4">
        <v>32</v>
      </c>
      <c r="C160" s="5" t="s">
        <v>103</v>
      </c>
      <c r="D160" s="6" t="s">
        <v>104</v>
      </c>
      <c r="E160" s="6" t="s">
        <v>105</v>
      </c>
      <c r="F160" s="6" t="s">
        <v>106</v>
      </c>
      <c r="G160" s="4" t="s">
        <v>155</v>
      </c>
      <c r="H160" s="7">
        <v>909</v>
      </c>
      <c r="I160" s="8">
        <f>H160*7.3/100</f>
        <v>66.356999999999999</v>
      </c>
      <c r="J160" s="8">
        <v>66.36</v>
      </c>
      <c r="K160" s="8">
        <f t="shared" si="2"/>
        <v>79.963800000000006</v>
      </c>
      <c r="L160" s="9" t="s">
        <v>42</v>
      </c>
      <c r="M160" s="7" t="s">
        <v>27</v>
      </c>
    </row>
    <row r="161" spans="2:13" ht="15.75" x14ac:dyDescent="0.25">
      <c r="B161" s="4">
        <v>33</v>
      </c>
      <c r="C161" s="5" t="s">
        <v>103</v>
      </c>
      <c r="D161" s="6" t="s">
        <v>107</v>
      </c>
      <c r="E161" s="6" t="s">
        <v>108</v>
      </c>
      <c r="F161" s="6" t="s">
        <v>109</v>
      </c>
      <c r="G161" s="4" t="s">
        <v>155</v>
      </c>
      <c r="H161" s="7">
        <v>484</v>
      </c>
      <c r="I161" s="8">
        <f>H161*7.5/100</f>
        <v>36.299999999999997</v>
      </c>
      <c r="J161" s="8">
        <v>36.299999999999997</v>
      </c>
      <c r="K161" s="8">
        <f t="shared" si="2"/>
        <v>43.741500000000002</v>
      </c>
      <c r="L161" s="9" t="s">
        <v>42</v>
      </c>
      <c r="M161" s="7" t="s">
        <v>27</v>
      </c>
    </row>
    <row r="162" spans="2:13" ht="15.75" x14ac:dyDescent="0.25">
      <c r="B162" s="4">
        <v>34</v>
      </c>
      <c r="C162" s="5" t="s">
        <v>103</v>
      </c>
      <c r="D162" s="6" t="s">
        <v>110</v>
      </c>
      <c r="E162" s="6" t="s">
        <v>111</v>
      </c>
      <c r="F162" s="6" t="s">
        <v>112</v>
      </c>
      <c r="G162" s="4" t="s">
        <v>121</v>
      </c>
      <c r="H162" s="7">
        <v>430</v>
      </c>
      <c r="I162" s="8">
        <f>H162*7.5/100</f>
        <v>32.25</v>
      </c>
      <c r="J162" s="8">
        <v>32.25</v>
      </c>
      <c r="K162" s="8">
        <f t="shared" si="2"/>
        <v>38.861250000000005</v>
      </c>
      <c r="L162" s="9" t="s">
        <v>42</v>
      </c>
      <c r="M162" s="7" t="s">
        <v>27</v>
      </c>
    </row>
    <row r="163" spans="2:13" ht="15.75" x14ac:dyDescent="0.25">
      <c r="F163" s="37"/>
      <c r="G163" s="32" t="s">
        <v>161</v>
      </c>
      <c r="H163" s="38">
        <f>SUM(H129:H162)</f>
        <v>7860</v>
      </c>
      <c r="I163" s="31">
        <f>SUM(I129:I162)</f>
        <v>665.22899999999981</v>
      </c>
      <c r="J163" s="31">
        <f>SUM(J129:J162)</f>
        <v>665.2399999999999</v>
      </c>
      <c r="K163" s="31">
        <f>SUM(K129:K162)</f>
        <v>815.44125000000008</v>
      </c>
      <c r="L163" s="39"/>
      <c r="M163" s="39"/>
    </row>
    <row r="164" spans="2:13" ht="15.75" x14ac:dyDescent="0.25">
      <c r="F164" s="40" t="s">
        <v>114</v>
      </c>
      <c r="G164" s="37"/>
      <c r="H164" s="32" t="s">
        <v>21</v>
      </c>
      <c r="I164" s="33">
        <v>176.05</v>
      </c>
      <c r="J164" s="33">
        <v>176.05</v>
      </c>
      <c r="K164" s="31">
        <v>222.07</v>
      </c>
      <c r="L164" s="39"/>
      <c r="M164" s="39"/>
    </row>
    <row r="165" spans="2:13" ht="15.75" x14ac:dyDescent="0.25">
      <c r="F165" s="37"/>
      <c r="G165" s="37"/>
      <c r="H165" s="32" t="s">
        <v>27</v>
      </c>
      <c r="I165" s="33">
        <v>489.18</v>
      </c>
      <c r="J165" s="33">
        <v>489.19</v>
      </c>
      <c r="K165" s="31">
        <v>593.37</v>
      </c>
      <c r="L165" s="39"/>
      <c r="M165" s="39"/>
    </row>
    <row r="168" spans="2:13" ht="15.75" x14ac:dyDescent="0.25">
      <c r="H168" s="48" t="s">
        <v>0</v>
      </c>
    </row>
    <row r="169" spans="2:13" ht="15.75" x14ac:dyDescent="0.25">
      <c r="B169" s="48"/>
      <c r="C169" s="29"/>
      <c r="D169" s="29"/>
      <c r="E169" s="29"/>
      <c r="H169" s="48" t="s">
        <v>180</v>
      </c>
      <c r="M169" s="29"/>
    </row>
    <row r="170" spans="2:13" ht="15.75" x14ac:dyDescent="0.25">
      <c r="B170" s="48"/>
      <c r="C170" s="29"/>
      <c r="D170" s="29"/>
      <c r="E170" s="29"/>
      <c r="H170" s="48" t="s">
        <v>181</v>
      </c>
      <c r="M170" s="29"/>
    </row>
    <row r="171" spans="2:13" ht="15.75" x14ac:dyDescent="0.25">
      <c r="B171" s="48"/>
      <c r="C171" s="29"/>
      <c r="D171" s="29"/>
      <c r="E171" s="29"/>
      <c r="F171" s="29"/>
      <c r="M171" s="29"/>
    </row>
    <row r="172" spans="2:13" ht="15.75" x14ac:dyDescent="0.25">
      <c r="B172" s="301" t="s">
        <v>3</v>
      </c>
      <c r="C172" s="301" t="s">
        <v>4</v>
      </c>
      <c r="D172" s="301" t="s">
        <v>5</v>
      </c>
      <c r="E172" s="301"/>
      <c r="F172" s="301" t="s">
        <v>182</v>
      </c>
      <c r="G172" s="49" t="s">
        <v>7</v>
      </c>
      <c r="H172" s="301" t="s">
        <v>183</v>
      </c>
      <c r="I172" s="301" t="s">
        <v>9</v>
      </c>
      <c r="J172" s="301" t="s">
        <v>184</v>
      </c>
      <c r="K172" s="301" t="s">
        <v>185</v>
      </c>
      <c r="L172" s="301" t="s">
        <v>12</v>
      </c>
      <c r="M172" s="301" t="s">
        <v>13</v>
      </c>
    </row>
    <row r="173" spans="2:13" ht="32.25" thickBot="1" x14ac:dyDescent="0.3">
      <c r="B173" s="307"/>
      <c r="C173" s="307"/>
      <c r="D173" s="307"/>
      <c r="E173" s="307"/>
      <c r="F173" s="307"/>
      <c r="G173" s="50" t="s">
        <v>14</v>
      </c>
      <c r="H173" s="307"/>
      <c r="I173" s="307"/>
      <c r="J173" s="307"/>
      <c r="K173" s="307"/>
      <c r="L173" s="307"/>
      <c r="M173" s="307"/>
    </row>
    <row r="174" spans="2:13" ht="31.5" x14ac:dyDescent="0.25">
      <c r="B174" s="51">
        <v>1</v>
      </c>
      <c r="C174" s="51" t="s">
        <v>103</v>
      </c>
      <c r="D174" s="51" t="s">
        <v>186</v>
      </c>
      <c r="E174" s="51">
        <v>2194</v>
      </c>
      <c r="F174" s="51">
        <v>241721</v>
      </c>
      <c r="G174" s="51" t="s">
        <v>187</v>
      </c>
      <c r="H174" s="51">
        <v>84</v>
      </c>
      <c r="I174" s="51">
        <v>6.3</v>
      </c>
      <c r="J174" s="51">
        <v>6.3</v>
      </c>
      <c r="K174" s="51">
        <v>7.64</v>
      </c>
      <c r="L174" s="52" t="s">
        <v>188</v>
      </c>
      <c r="M174" s="51" t="s">
        <v>27</v>
      </c>
    </row>
    <row r="175" spans="2:13" ht="31.5" x14ac:dyDescent="0.25">
      <c r="B175" s="53">
        <v>2</v>
      </c>
      <c r="C175" s="53" t="s">
        <v>103</v>
      </c>
      <c r="D175" s="53" t="s">
        <v>107</v>
      </c>
      <c r="E175" s="53">
        <v>6940</v>
      </c>
      <c r="F175" s="53">
        <v>448</v>
      </c>
      <c r="G175" s="53" t="s">
        <v>189</v>
      </c>
      <c r="H175" s="53">
        <v>56</v>
      </c>
      <c r="I175" s="53">
        <v>4.2</v>
      </c>
      <c r="J175" s="53">
        <v>4.2</v>
      </c>
      <c r="K175" s="53">
        <v>5.09</v>
      </c>
      <c r="L175" s="54" t="s">
        <v>188</v>
      </c>
      <c r="M175" s="53" t="s">
        <v>27</v>
      </c>
    </row>
    <row r="176" spans="2:13" ht="31.5" x14ac:dyDescent="0.25">
      <c r="B176" s="53">
        <v>3</v>
      </c>
      <c r="C176" s="53" t="s">
        <v>82</v>
      </c>
      <c r="D176" s="53" t="s">
        <v>83</v>
      </c>
      <c r="E176" s="53">
        <v>9528</v>
      </c>
      <c r="F176" s="53">
        <v>8318963</v>
      </c>
      <c r="G176" s="53" t="s">
        <v>190</v>
      </c>
      <c r="H176" s="53">
        <v>56</v>
      </c>
      <c r="I176" s="53">
        <v>5.6</v>
      </c>
      <c r="J176" s="53">
        <v>5.6</v>
      </c>
      <c r="K176" s="53">
        <v>6.79</v>
      </c>
      <c r="L176" s="54" t="s">
        <v>188</v>
      </c>
      <c r="M176" s="53" t="s">
        <v>27</v>
      </c>
    </row>
    <row r="177" spans="2:13" ht="15.75" x14ac:dyDescent="0.25">
      <c r="B177" s="54"/>
      <c r="C177" s="54"/>
      <c r="D177" s="53"/>
      <c r="E177" s="53"/>
      <c r="F177" s="53"/>
      <c r="G177" s="55" t="s">
        <v>191</v>
      </c>
      <c r="H177" s="55">
        <v>196</v>
      </c>
      <c r="I177" s="55">
        <v>16.100000000000001</v>
      </c>
      <c r="J177" s="55">
        <v>16.100000000000001</v>
      </c>
      <c r="K177" s="55">
        <v>19.52</v>
      </c>
      <c r="L177" s="54"/>
      <c r="M177" s="53"/>
    </row>
    <row r="178" spans="2:13" ht="15.75" x14ac:dyDescent="0.25">
      <c r="B178" s="54"/>
      <c r="C178" s="54"/>
      <c r="D178" s="53"/>
      <c r="E178" s="53"/>
      <c r="F178" s="53"/>
      <c r="G178" s="55"/>
      <c r="H178" s="55"/>
      <c r="I178" s="55" t="s">
        <v>27</v>
      </c>
      <c r="J178" s="55">
        <v>16.100000000000001</v>
      </c>
      <c r="K178" s="55">
        <v>19.52</v>
      </c>
      <c r="L178" s="54"/>
      <c r="M178" s="53"/>
    </row>
    <row r="181" spans="2:13" ht="15.75" x14ac:dyDescent="0.25">
      <c r="H181" s="48" t="s">
        <v>0</v>
      </c>
    </row>
    <row r="182" spans="2:13" ht="15.75" x14ac:dyDescent="0.25">
      <c r="H182" s="48" t="s">
        <v>192</v>
      </c>
    </row>
    <row r="183" spans="2:13" ht="15.75" x14ac:dyDescent="0.25">
      <c r="H183" s="48" t="s">
        <v>181</v>
      </c>
    </row>
    <row r="186" spans="2:13" ht="15.75" x14ac:dyDescent="0.25">
      <c r="B186" s="301" t="s">
        <v>3</v>
      </c>
      <c r="C186" s="301" t="s">
        <v>4</v>
      </c>
      <c r="D186" s="301" t="s">
        <v>5</v>
      </c>
      <c r="E186" s="301"/>
      <c r="F186" s="301" t="s">
        <v>182</v>
      </c>
      <c r="G186" s="53" t="s">
        <v>116</v>
      </c>
      <c r="H186" s="301" t="s">
        <v>183</v>
      </c>
      <c r="I186" s="301" t="s">
        <v>9</v>
      </c>
      <c r="J186" s="301" t="s">
        <v>184</v>
      </c>
      <c r="K186" s="301" t="s">
        <v>185</v>
      </c>
      <c r="L186" s="301" t="s">
        <v>12</v>
      </c>
      <c r="M186" s="301" t="s">
        <v>13</v>
      </c>
    </row>
    <row r="187" spans="2:13" ht="32.25" thickBot="1" x14ac:dyDescent="0.3">
      <c r="B187" s="307"/>
      <c r="C187" s="307"/>
      <c r="D187" s="307"/>
      <c r="E187" s="307"/>
      <c r="F187" s="307"/>
      <c r="G187" s="50" t="s">
        <v>14</v>
      </c>
      <c r="H187" s="307"/>
      <c r="I187" s="307"/>
      <c r="J187" s="307"/>
      <c r="K187" s="307"/>
      <c r="L187" s="307"/>
      <c r="M187" s="307"/>
    </row>
    <row r="188" spans="2:13" ht="31.5" x14ac:dyDescent="0.25">
      <c r="B188" s="51">
        <v>1</v>
      </c>
      <c r="C188" s="51" t="s">
        <v>103</v>
      </c>
      <c r="D188" s="51" t="s">
        <v>193</v>
      </c>
      <c r="E188" s="51">
        <v>8284</v>
      </c>
      <c r="F188" s="51">
        <v>424</v>
      </c>
      <c r="G188" s="51" t="s">
        <v>194</v>
      </c>
      <c r="H188" s="51">
        <v>224</v>
      </c>
      <c r="I188" s="51">
        <v>16.8</v>
      </c>
      <c r="J188" s="51">
        <v>16.8</v>
      </c>
      <c r="K188" s="51">
        <v>20.04</v>
      </c>
      <c r="L188" s="51" t="s">
        <v>188</v>
      </c>
      <c r="M188" s="51" t="s">
        <v>27</v>
      </c>
    </row>
    <row r="189" spans="2:13" ht="31.5" x14ac:dyDescent="0.25">
      <c r="B189" s="53">
        <v>2</v>
      </c>
      <c r="C189" s="53" t="s">
        <v>103</v>
      </c>
      <c r="D189" s="53" t="s">
        <v>186</v>
      </c>
      <c r="E189" s="53">
        <v>2194</v>
      </c>
      <c r="F189" s="53">
        <v>241721</v>
      </c>
      <c r="G189" s="53" t="s">
        <v>195</v>
      </c>
      <c r="H189" s="53">
        <v>192</v>
      </c>
      <c r="I189" s="53">
        <v>14.4</v>
      </c>
      <c r="J189" s="53">
        <v>14.4</v>
      </c>
      <c r="K189" s="53">
        <v>17.18</v>
      </c>
      <c r="L189" s="53" t="s">
        <v>188</v>
      </c>
      <c r="M189" s="53" t="s">
        <v>27</v>
      </c>
    </row>
    <row r="190" spans="2:13" ht="47.25" x14ac:dyDescent="0.25">
      <c r="B190" s="53">
        <v>3</v>
      </c>
      <c r="C190" s="53" t="s">
        <v>103</v>
      </c>
      <c r="D190" s="53" t="s">
        <v>107</v>
      </c>
      <c r="E190" s="53">
        <v>6940</v>
      </c>
      <c r="F190" s="53">
        <v>448</v>
      </c>
      <c r="G190" s="53" t="s">
        <v>196</v>
      </c>
      <c r="H190" s="53">
        <v>480</v>
      </c>
      <c r="I190" s="53">
        <v>36</v>
      </c>
      <c r="J190" s="53">
        <v>36</v>
      </c>
      <c r="K190" s="53">
        <v>42.95</v>
      </c>
      <c r="L190" s="53" t="s">
        <v>188</v>
      </c>
      <c r="M190" s="53" t="s">
        <v>27</v>
      </c>
    </row>
    <row r="191" spans="2:13" ht="47.25" x14ac:dyDescent="0.25">
      <c r="B191" s="53">
        <v>4</v>
      </c>
      <c r="C191" s="53" t="s">
        <v>82</v>
      </c>
      <c r="D191" s="53" t="s">
        <v>83</v>
      </c>
      <c r="E191" s="53">
        <v>9532</v>
      </c>
      <c r="F191" s="53">
        <v>1231131</v>
      </c>
      <c r="G191" s="53" t="s">
        <v>197</v>
      </c>
      <c r="H191" s="53">
        <v>320</v>
      </c>
      <c r="I191" s="53">
        <v>32</v>
      </c>
      <c r="J191" s="53">
        <v>32</v>
      </c>
      <c r="K191" s="53">
        <v>38.18</v>
      </c>
      <c r="L191" s="53" t="s">
        <v>188</v>
      </c>
      <c r="M191" s="53" t="s">
        <v>27</v>
      </c>
    </row>
    <row r="192" spans="2:13" ht="47.25" x14ac:dyDescent="0.25">
      <c r="B192" s="53">
        <v>5</v>
      </c>
      <c r="C192" s="53" t="s">
        <v>82</v>
      </c>
      <c r="D192" s="53" t="s">
        <v>83</v>
      </c>
      <c r="E192" s="53">
        <v>7776</v>
      </c>
      <c r="F192" s="53">
        <v>1231132</v>
      </c>
      <c r="G192" s="53" t="s">
        <v>198</v>
      </c>
      <c r="H192" s="53">
        <v>320</v>
      </c>
      <c r="I192" s="53">
        <v>32</v>
      </c>
      <c r="J192" s="53">
        <v>32</v>
      </c>
      <c r="K192" s="53">
        <v>38.18</v>
      </c>
      <c r="L192" s="53" t="s">
        <v>188</v>
      </c>
      <c r="M192" s="53" t="s">
        <v>27</v>
      </c>
    </row>
    <row r="193" spans="2:13" ht="31.5" x14ac:dyDescent="0.25">
      <c r="B193" s="53">
        <v>6</v>
      </c>
      <c r="C193" s="53" t="s">
        <v>82</v>
      </c>
      <c r="D193" s="53" t="s">
        <v>86</v>
      </c>
      <c r="E193" s="53">
        <v>5773</v>
      </c>
      <c r="F193" s="53">
        <v>8317962</v>
      </c>
      <c r="G193" s="53" t="s">
        <v>199</v>
      </c>
      <c r="H193" s="53">
        <v>224</v>
      </c>
      <c r="I193" s="53">
        <v>22.4</v>
      </c>
      <c r="J193" s="53">
        <v>22.4</v>
      </c>
      <c r="K193" s="53">
        <v>26.72</v>
      </c>
      <c r="L193" s="53" t="s">
        <v>188</v>
      </c>
      <c r="M193" s="53" t="s">
        <v>27</v>
      </c>
    </row>
    <row r="194" spans="2:13" ht="47.25" x14ac:dyDescent="0.25">
      <c r="B194" s="53">
        <v>7</v>
      </c>
      <c r="C194" s="53" t="s">
        <v>82</v>
      </c>
      <c r="D194" s="53" t="s">
        <v>100</v>
      </c>
      <c r="E194" s="53">
        <v>569</v>
      </c>
      <c r="F194" s="53">
        <v>30276</v>
      </c>
      <c r="G194" s="53" t="s">
        <v>200</v>
      </c>
      <c r="H194" s="53">
        <v>384</v>
      </c>
      <c r="I194" s="53">
        <v>38.4</v>
      </c>
      <c r="J194" s="53">
        <v>38.4</v>
      </c>
      <c r="K194" s="53">
        <v>45.81</v>
      </c>
      <c r="L194" s="53" t="s">
        <v>188</v>
      </c>
      <c r="M194" s="53" t="s">
        <v>27</v>
      </c>
    </row>
    <row r="195" spans="2:13" ht="47.25" x14ac:dyDescent="0.25">
      <c r="B195" s="53">
        <v>8</v>
      </c>
      <c r="C195" s="53" t="s">
        <v>82</v>
      </c>
      <c r="D195" s="53" t="s">
        <v>83</v>
      </c>
      <c r="E195" s="53">
        <v>9528</v>
      </c>
      <c r="F195" s="53">
        <v>8318963</v>
      </c>
      <c r="G195" s="53" t="s">
        <v>201</v>
      </c>
      <c r="H195" s="53">
        <v>320</v>
      </c>
      <c r="I195" s="53">
        <v>32</v>
      </c>
      <c r="J195" s="53">
        <v>32</v>
      </c>
      <c r="K195" s="53">
        <v>38.18</v>
      </c>
      <c r="L195" s="53" t="s">
        <v>188</v>
      </c>
      <c r="M195" s="53" t="s">
        <v>27</v>
      </c>
    </row>
    <row r="196" spans="2:13" ht="31.5" x14ac:dyDescent="0.25">
      <c r="B196" s="53">
        <v>9</v>
      </c>
      <c r="C196" s="53" t="s">
        <v>82</v>
      </c>
      <c r="D196" s="53" t="s">
        <v>100</v>
      </c>
      <c r="E196" s="53">
        <v>570</v>
      </c>
      <c r="F196" s="53">
        <v>1231133</v>
      </c>
      <c r="G196" s="53" t="s">
        <v>202</v>
      </c>
      <c r="H196" s="53">
        <v>288</v>
      </c>
      <c r="I196" s="53">
        <v>28.8</v>
      </c>
      <c r="J196" s="53">
        <v>28.8</v>
      </c>
      <c r="K196" s="53">
        <v>34.36</v>
      </c>
      <c r="L196" s="53" t="s">
        <v>188</v>
      </c>
      <c r="M196" s="53" t="s">
        <v>27</v>
      </c>
    </row>
    <row r="197" spans="2:13" ht="31.5" x14ac:dyDescent="0.25">
      <c r="B197" s="53">
        <v>10</v>
      </c>
      <c r="C197" s="53" t="s">
        <v>203</v>
      </c>
      <c r="D197" s="53" t="s">
        <v>28</v>
      </c>
      <c r="E197" s="53">
        <v>9759</v>
      </c>
      <c r="F197" s="53">
        <v>241111</v>
      </c>
      <c r="G197" s="53" t="s">
        <v>204</v>
      </c>
      <c r="H197" s="53">
        <v>168</v>
      </c>
      <c r="I197" s="53">
        <v>14.62</v>
      </c>
      <c r="J197" s="53">
        <v>14.62</v>
      </c>
      <c r="K197" s="53">
        <v>17.440000000000001</v>
      </c>
      <c r="L197" s="53" t="s">
        <v>188</v>
      </c>
      <c r="M197" s="53" t="s">
        <v>27</v>
      </c>
    </row>
    <row r="198" spans="2:13" ht="31.5" x14ac:dyDescent="0.25">
      <c r="B198" s="53">
        <v>11</v>
      </c>
      <c r="C198" s="53" t="s">
        <v>15</v>
      </c>
      <c r="D198" s="53" t="s">
        <v>49</v>
      </c>
      <c r="E198" s="53">
        <v>4319</v>
      </c>
      <c r="F198" s="53">
        <v>241212</v>
      </c>
      <c r="G198" s="53" t="s">
        <v>205</v>
      </c>
      <c r="H198" s="53">
        <v>160</v>
      </c>
      <c r="I198" s="53">
        <v>12.48</v>
      </c>
      <c r="J198" s="53">
        <v>12.48</v>
      </c>
      <c r="K198" s="53">
        <v>15.48</v>
      </c>
      <c r="L198" s="53" t="s">
        <v>188</v>
      </c>
      <c r="M198" s="53" t="s">
        <v>206</v>
      </c>
    </row>
    <row r="199" spans="2:13" ht="31.5" x14ac:dyDescent="0.25">
      <c r="B199" s="53">
        <v>12</v>
      </c>
      <c r="C199" s="53" t="s">
        <v>203</v>
      </c>
      <c r="D199" s="53" t="s">
        <v>28</v>
      </c>
      <c r="E199" s="53">
        <v>9769</v>
      </c>
      <c r="F199" s="53">
        <v>241112</v>
      </c>
      <c r="G199" s="53" t="s">
        <v>207</v>
      </c>
      <c r="H199" s="53">
        <v>160</v>
      </c>
      <c r="I199" s="53">
        <v>13.92</v>
      </c>
      <c r="J199" s="53">
        <v>13.92</v>
      </c>
      <c r="K199" s="53">
        <v>16.61</v>
      </c>
      <c r="L199" s="53" t="s">
        <v>188</v>
      </c>
      <c r="M199" s="53" t="s">
        <v>27</v>
      </c>
    </row>
    <row r="200" spans="2:13" ht="31.5" x14ac:dyDescent="0.25">
      <c r="B200" s="53">
        <v>13</v>
      </c>
      <c r="C200" s="53" t="s">
        <v>15</v>
      </c>
      <c r="D200" s="53" t="s">
        <v>49</v>
      </c>
      <c r="E200" s="53">
        <v>2387</v>
      </c>
      <c r="F200" s="53">
        <v>241189</v>
      </c>
      <c r="G200" s="53" t="s">
        <v>208</v>
      </c>
      <c r="H200" s="53">
        <v>160</v>
      </c>
      <c r="I200" s="53">
        <v>12.48</v>
      </c>
      <c r="J200" s="53">
        <v>12.48</v>
      </c>
      <c r="K200" s="53">
        <v>15.48</v>
      </c>
      <c r="L200" s="53" t="s">
        <v>188</v>
      </c>
      <c r="M200" s="53" t="s">
        <v>206</v>
      </c>
    </row>
    <row r="201" spans="2:13" ht="47.25" x14ac:dyDescent="0.25">
      <c r="B201" s="53">
        <v>14</v>
      </c>
      <c r="C201" s="53" t="s">
        <v>15</v>
      </c>
      <c r="D201" s="53" t="s">
        <v>49</v>
      </c>
      <c r="E201" s="53">
        <v>8436</v>
      </c>
      <c r="F201" s="53">
        <v>241242</v>
      </c>
      <c r="G201" s="53" t="s">
        <v>209</v>
      </c>
      <c r="H201" s="53">
        <v>320</v>
      </c>
      <c r="I201" s="53">
        <v>24.96</v>
      </c>
      <c r="J201" s="53">
        <v>24.96</v>
      </c>
      <c r="K201" s="53">
        <v>30.95</v>
      </c>
      <c r="L201" s="53" t="s">
        <v>188</v>
      </c>
      <c r="M201" s="53" t="s">
        <v>206</v>
      </c>
    </row>
    <row r="202" spans="2:13" ht="31.5" x14ac:dyDescent="0.25">
      <c r="B202" s="53">
        <v>15</v>
      </c>
      <c r="C202" s="53" t="s">
        <v>15</v>
      </c>
      <c r="D202" s="53" t="s">
        <v>49</v>
      </c>
      <c r="E202" s="53">
        <v>2385</v>
      </c>
      <c r="F202" s="53">
        <v>241187</v>
      </c>
      <c r="G202" s="53" t="s">
        <v>205</v>
      </c>
      <c r="H202" s="53">
        <v>160</v>
      </c>
      <c r="I202" s="53">
        <v>12.48</v>
      </c>
      <c r="J202" s="53">
        <v>12.48</v>
      </c>
      <c r="K202" s="53">
        <v>15.48</v>
      </c>
      <c r="L202" s="53" t="s">
        <v>188</v>
      </c>
      <c r="M202" s="53" t="s">
        <v>206</v>
      </c>
    </row>
    <row r="203" spans="2:13" ht="47.25" x14ac:dyDescent="0.25">
      <c r="B203" s="53">
        <v>16</v>
      </c>
      <c r="C203" s="53" t="s">
        <v>203</v>
      </c>
      <c r="D203" s="53" t="s">
        <v>31</v>
      </c>
      <c r="E203" s="53">
        <v>2104</v>
      </c>
      <c r="F203" s="53">
        <v>241103</v>
      </c>
      <c r="G203" s="53" t="s">
        <v>210</v>
      </c>
      <c r="H203" s="53">
        <v>256</v>
      </c>
      <c r="I203" s="53">
        <v>22.27</v>
      </c>
      <c r="J203" s="53">
        <v>22.27</v>
      </c>
      <c r="K203" s="53">
        <v>26.57</v>
      </c>
      <c r="L203" s="53" t="s">
        <v>188</v>
      </c>
      <c r="M203" s="53" t="s">
        <v>27</v>
      </c>
    </row>
    <row r="204" spans="2:13" ht="31.5" x14ac:dyDescent="0.25">
      <c r="B204" s="53">
        <v>17</v>
      </c>
      <c r="C204" s="53" t="s">
        <v>203</v>
      </c>
      <c r="D204" s="53" t="s">
        <v>28</v>
      </c>
      <c r="E204" s="53">
        <v>5929</v>
      </c>
      <c r="F204" s="53">
        <v>241063</v>
      </c>
      <c r="G204" s="53" t="s">
        <v>211</v>
      </c>
      <c r="H204" s="53">
        <v>160</v>
      </c>
      <c r="I204" s="53">
        <v>13.92</v>
      </c>
      <c r="J204" s="53">
        <v>13.92</v>
      </c>
      <c r="K204" s="53">
        <v>16.61</v>
      </c>
      <c r="L204" s="53" t="s">
        <v>188</v>
      </c>
      <c r="M204" s="53" t="s">
        <v>27</v>
      </c>
    </row>
    <row r="205" spans="2:13" ht="31.5" x14ac:dyDescent="0.25">
      <c r="B205" s="53">
        <v>18</v>
      </c>
      <c r="C205" s="53" t="s">
        <v>15</v>
      </c>
      <c r="D205" s="53" t="s">
        <v>49</v>
      </c>
      <c r="E205" s="53">
        <v>4305</v>
      </c>
      <c r="F205" s="53">
        <v>241231</v>
      </c>
      <c r="G205" s="53" t="s">
        <v>212</v>
      </c>
      <c r="H205" s="53">
        <v>160</v>
      </c>
      <c r="I205" s="53">
        <v>12.48</v>
      </c>
      <c r="J205" s="53">
        <v>12.48</v>
      </c>
      <c r="K205" s="53">
        <v>15.48</v>
      </c>
      <c r="L205" s="53" t="s">
        <v>188</v>
      </c>
      <c r="M205" s="53" t="s">
        <v>206</v>
      </c>
    </row>
    <row r="206" spans="2:13" ht="31.5" x14ac:dyDescent="0.25">
      <c r="B206" s="53">
        <v>19</v>
      </c>
      <c r="C206" s="53" t="s">
        <v>203</v>
      </c>
      <c r="D206" s="53" t="s">
        <v>23</v>
      </c>
      <c r="E206" s="53">
        <v>6981</v>
      </c>
      <c r="F206" s="53">
        <v>240992</v>
      </c>
      <c r="G206" s="53" t="s">
        <v>213</v>
      </c>
      <c r="H206" s="53">
        <v>144</v>
      </c>
      <c r="I206" s="53">
        <v>12.53</v>
      </c>
      <c r="J206" s="53">
        <v>12.53</v>
      </c>
      <c r="K206" s="53">
        <v>14.95</v>
      </c>
      <c r="L206" s="53" t="s">
        <v>188</v>
      </c>
      <c r="M206" s="53" t="s">
        <v>27</v>
      </c>
    </row>
    <row r="207" spans="2:13" ht="31.5" x14ac:dyDescent="0.25">
      <c r="B207" s="53">
        <v>20</v>
      </c>
      <c r="C207" s="53" t="s">
        <v>203</v>
      </c>
      <c r="D207" s="53" t="s">
        <v>31</v>
      </c>
      <c r="E207" s="53">
        <v>2105</v>
      </c>
      <c r="F207" s="53">
        <v>241104</v>
      </c>
      <c r="G207" s="53" t="s">
        <v>214</v>
      </c>
      <c r="H207" s="53">
        <v>144</v>
      </c>
      <c r="I207" s="53">
        <v>12.53</v>
      </c>
      <c r="J207" s="53">
        <v>12.53</v>
      </c>
      <c r="K207" s="53">
        <v>14.95</v>
      </c>
      <c r="L207" s="53" t="s">
        <v>188</v>
      </c>
      <c r="M207" s="53" t="s">
        <v>27</v>
      </c>
    </row>
    <row r="208" spans="2:13" ht="31.5" x14ac:dyDescent="0.25">
      <c r="B208" s="53">
        <v>21</v>
      </c>
      <c r="C208" s="53" t="s">
        <v>103</v>
      </c>
      <c r="D208" s="53" t="s">
        <v>186</v>
      </c>
      <c r="E208" s="53">
        <v>2198</v>
      </c>
      <c r="F208" s="53">
        <v>241722</v>
      </c>
      <c r="G208" s="53" t="s">
        <v>215</v>
      </c>
      <c r="H208" s="53">
        <v>144</v>
      </c>
      <c r="I208" s="53">
        <v>10.8</v>
      </c>
      <c r="J208" s="53">
        <v>10.8</v>
      </c>
      <c r="K208" s="53">
        <v>12.88</v>
      </c>
      <c r="L208" s="53" t="s">
        <v>188</v>
      </c>
      <c r="M208" s="53" t="s">
        <v>27</v>
      </c>
    </row>
    <row r="209" spans="2:13" ht="31.5" x14ac:dyDescent="0.25">
      <c r="B209" s="53">
        <v>22</v>
      </c>
      <c r="C209" s="53" t="s">
        <v>15</v>
      </c>
      <c r="D209" s="53" t="s">
        <v>49</v>
      </c>
      <c r="E209" s="53">
        <v>2384</v>
      </c>
      <c r="F209" s="53">
        <v>241186</v>
      </c>
      <c r="G209" s="53" t="s">
        <v>216</v>
      </c>
      <c r="H209" s="53">
        <v>96</v>
      </c>
      <c r="I209" s="53">
        <v>7.49</v>
      </c>
      <c r="J209" s="53">
        <v>7.49</v>
      </c>
      <c r="K209" s="53">
        <v>9.2899999999999991</v>
      </c>
      <c r="L209" s="53" t="s">
        <v>188</v>
      </c>
      <c r="M209" s="53" t="s">
        <v>206</v>
      </c>
    </row>
    <row r="210" spans="2:13" ht="31.5" x14ac:dyDescent="0.25">
      <c r="B210" s="53">
        <v>23</v>
      </c>
      <c r="C210" s="53" t="s">
        <v>217</v>
      </c>
      <c r="D210" s="53" t="s">
        <v>218</v>
      </c>
      <c r="E210" s="53">
        <v>6760</v>
      </c>
      <c r="F210" s="53"/>
      <c r="G210" s="53" t="s">
        <v>219</v>
      </c>
      <c r="H210" s="53">
        <v>144</v>
      </c>
      <c r="I210" s="53">
        <v>14.4</v>
      </c>
      <c r="J210" s="53">
        <v>14.4</v>
      </c>
      <c r="K210" s="53">
        <v>17.86</v>
      </c>
      <c r="L210" s="53" t="s">
        <v>188</v>
      </c>
      <c r="M210" s="53" t="s">
        <v>206</v>
      </c>
    </row>
    <row r="211" spans="2:13" ht="31.5" x14ac:dyDescent="0.25">
      <c r="B211" s="53">
        <v>24</v>
      </c>
      <c r="C211" s="53" t="s">
        <v>203</v>
      </c>
      <c r="D211" s="53" t="s">
        <v>31</v>
      </c>
      <c r="E211" s="53">
        <v>5131</v>
      </c>
      <c r="F211" s="53">
        <v>241143</v>
      </c>
      <c r="G211" s="53" t="s">
        <v>220</v>
      </c>
      <c r="H211" s="53">
        <v>160</v>
      </c>
      <c r="I211" s="53">
        <v>13.92</v>
      </c>
      <c r="J211" s="53">
        <v>13.92</v>
      </c>
      <c r="K211" s="53">
        <v>16.61</v>
      </c>
      <c r="L211" s="53" t="s">
        <v>188</v>
      </c>
      <c r="M211" s="53" t="s">
        <v>27</v>
      </c>
    </row>
    <row r="212" spans="2:13" ht="31.5" x14ac:dyDescent="0.25">
      <c r="B212" s="53">
        <v>25</v>
      </c>
      <c r="C212" s="53" t="s">
        <v>203</v>
      </c>
      <c r="D212" s="53" t="s">
        <v>23</v>
      </c>
      <c r="E212" s="53">
        <v>5778</v>
      </c>
      <c r="F212" s="53">
        <v>240997</v>
      </c>
      <c r="G212" s="53" t="s">
        <v>221</v>
      </c>
      <c r="H212" s="53">
        <v>160</v>
      </c>
      <c r="I212" s="53">
        <v>13.92</v>
      </c>
      <c r="J212" s="53">
        <v>13.92</v>
      </c>
      <c r="K212" s="53">
        <v>16.61</v>
      </c>
      <c r="L212" s="53" t="s">
        <v>188</v>
      </c>
      <c r="M212" s="53" t="s">
        <v>27</v>
      </c>
    </row>
    <row r="213" spans="2:13" ht="47.25" x14ac:dyDescent="0.25">
      <c r="B213" s="53">
        <v>26</v>
      </c>
      <c r="C213" s="53" t="s">
        <v>15</v>
      </c>
      <c r="D213" s="53" t="s">
        <v>49</v>
      </c>
      <c r="E213" s="53">
        <v>4320</v>
      </c>
      <c r="F213" s="53">
        <v>241213</v>
      </c>
      <c r="G213" s="53" t="s">
        <v>222</v>
      </c>
      <c r="H213" s="53">
        <v>160</v>
      </c>
      <c r="I213" s="53">
        <v>12.48</v>
      </c>
      <c r="J213" s="53">
        <v>12.48</v>
      </c>
      <c r="K213" s="53">
        <v>15.48</v>
      </c>
      <c r="L213" s="53" t="s">
        <v>188</v>
      </c>
      <c r="M213" s="53" t="s">
        <v>206</v>
      </c>
    </row>
    <row r="214" spans="2:13" ht="31.5" x14ac:dyDescent="0.25">
      <c r="B214" s="53">
        <v>27</v>
      </c>
      <c r="C214" s="53" t="s">
        <v>203</v>
      </c>
      <c r="D214" s="53" t="s">
        <v>31</v>
      </c>
      <c r="E214" s="53">
        <v>2474</v>
      </c>
      <c r="F214" s="53">
        <v>241114</v>
      </c>
      <c r="G214" s="53" t="s">
        <v>223</v>
      </c>
      <c r="H214" s="53">
        <v>160</v>
      </c>
      <c r="I214" s="53">
        <v>13.92</v>
      </c>
      <c r="J214" s="53">
        <v>13.92</v>
      </c>
      <c r="K214" s="53">
        <v>16.61</v>
      </c>
      <c r="L214" s="53" t="s">
        <v>188</v>
      </c>
      <c r="M214" s="53" t="s">
        <v>27</v>
      </c>
    </row>
    <row r="215" spans="2:13" ht="31.5" x14ac:dyDescent="0.25">
      <c r="B215" s="53">
        <v>28</v>
      </c>
      <c r="C215" s="53" t="s">
        <v>203</v>
      </c>
      <c r="D215" s="53" t="s">
        <v>31</v>
      </c>
      <c r="E215" s="53">
        <v>5130</v>
      </c>
      <c r="F215" s="53">
        <v>241142</v>
      </c>
      <c r="G215" s="53" t="s">
        <v>224</v>
      </c>
      <c r="H215" s="53">
        <v>160</v>
      </c>
      <c r="I215" s="53">
        <v>13.92</v>
      </c>
      <c r="J215" s="53">
        <v>13.92</v>
      </c>
      <c r="K215" s="53">
        <v>16.61</v>
      </c>
      <c r="L215" s="53" t="s">
        <v>188</v>
      </c>
      <c r="M215" s="53" t="s">
        <v>27</v>
      </c>
    </row>
    <row r="216" spans="2:13" ht="31.5" x14ac:dyDescent="0.25">
      <c r="B216" s="53">
        <v>29</v>
      </c>
      <c r="C216" s="53" t="s">
        <v>203</v>
      </c>
      <c r="D216" s="53" t="s">
        <v>31</v>
      </c>
      <c r="E216" s="53">
        <v>4964</v>
      </c>
      <c r="F216" s="53">
        <v>241132</v>
      </c>
      <c r="G216" s="53" t="s">
        <v>225</v>
      </c>
      <c r="H216" s="53">
        <v>160</v>
      </c>
      <c r="I216" s="53">
        <v>13.92</v>
      </c>
      <c r="J216" s="53">
        <v>13.92</v>
      </c>
      <c r="K216" s="53">
        <v>16.61</v>
      </c>
      <c r="L216" s="53" t="s">
        <v>188</v>
      </c>
      <c r="M216" s="53" t="s">
        <v>27</v>
      </c>
    </row>
    <row r="217" spans="2:13" ht="31.5" x14ac:dyDescent="0.25">
      <c r="B217" s="53">
        <v>30</v>
      </c>
      <c r="C217" s="53" t="s">
        <v>15</v>
      </c>
      <c r="D217" s="53" t="s">
        <v>49</v>
      </c>
      <c r="E217" s="53">
        <v>9731</v>
      </c>
      <c r="F217" s="53">
        <v>241246</v>
      </c>
      <c r="G217" s="53" t="s">
        <v>226</v>
      </c>
      <c r="H217" s="53">
        <v>160</v>
      </c>
      <c r="I217" s="53">
        <v>12.48</v>
      </c>
      <c r="J217" s="53">
        <v>12.48</v>
      </c>
      <c r="K217" s="53">
        <v>15.48</v>
      </c>
      <c r="L217" s="53" t="s">
        <v>188</v>
      </c>
      <c r="M217" s="53" t="s">
        <v>206</v>
      </c>
    </row>
    <row r="218" spans="2:13" ht="31.5" x14ac:dyDescent="0.25">
      <c r="B218" s="53">
        <v>31</v>
      </c>
      <c r="C218" s="53" t="s">
        <v>203</v>
      </c>
      <c r="D218" s="53" t="s">
        <v>31</v>
      </c>
      <c r="E218" s="53">
        <v>5446</v>
      </c>
      <c r="F218" s="53">
        <v>241150</v>
      </c>
      <c r="G218" s="53" t="s">
        <v>227</v>
      </c>
      <c r="H218" s="53">
        <v>160</v>
      </c>
      <c r="I218" s="53">
        <v>13.92</v>
      </c>
      <c r="J218" s="53">
        <v>13.92</v>
      </c>
      <c r="K218" s="53">
        <v>16.61</v>
      </c>
      <c r="L218" s="53" t="s">
        <v>188</v>
      </c>
      <c r="M218" s="53" t="s">
        <v>27</v>
      </c>
    </row>
    <row r="219" spans="2:13" ht="31.5" x14ac:dyDescent="0.25">
      <c r="B219" s="53">
        <v>32</v>
      </c>
      <c r="C219" s="53" t="s">
        <v>15</v>
      </c>
      <c r="D219" s="53" t="s">
        <v>16</v>
      </c>
      <c r="E219" s="53">
        <v>3653</v>
      </c>
      <c r="F219" s="53">
        <v>241282</v>
      </c>
      <c r="G219" s="53" t="s">
        <v>228</v>
      </c>
      <c r="H219" s="53">
        <v>160</v>
      </c>
      <c r="I219" s="53">
        <v>12.48</v>
      </c>
      <c r="J219" s="53">
        <v>12.48</v>
      </c>
      <c r="K219" s="53">
        <v>15.48</v>
      </c>
      <c r="L219" s="53" t="s">
        <v>188</v>
      </c>
      <c r="M219" s="53" t="s">
        <v>206</v>
      </c>
    </row>
    <row r="220" spans="2:13" ht="31.5" x14ac:dyDescent="0.25">
      <c r="B220" s="53">
        <v>33</v>
      </c>
      <c r="C220" s="53" t="s">
        <v>203</v>
      </c>
      <c r="D220" s="53" t="s">
        <v>23</v>
      </c>
      <c r="E220" s="53">
        <v>5770</v>
      </c>
      <c r="F220" s="53">
        <v>241005</v>
      </c>
      <c r="G220" s="53" t="s">
        <v>229</v>
      </c>
      <c r="H220" s="53">
        <v>160</v>
      </c>
      <c r="I220" s="53">
        <v>13.92</v>
      </c>
      <c r="J220" s="53">
        <v>13.92</v>
      </c>
      <c r="K220" s="53">
        <v>16.61</v>
      </c>
      <c r="L220" s="53" t="s">
        <v>188</v>
      </c>
      <c r="M220" s="53" t="s">
        <v>27</v>
      </c>
    </row>
    <row r="221" spans="2:13" ht="31.5" x14ac:dyDescent="0.25">
      <c r="B221" s="53">
        <v>34</v>
      </c>
      <c r="C221" s="53" t="s">
        <v>15</v>
      </c>
      <c r="D221" s="53" t="s">
        <v>49</v>
      </c>
      <c r="E221" s="53">
        <v>4318</v>
      </c>
      <c r="F221" s="53">
        <v>241211</v>
      </c>
      <c r="G221" s="53" t="s">
        <v>230</v>
      </c>
      <c r="H221" s="53">
        <v>160</v>
      </c>
      <c r="I221" s="53">
        <v>12.48</v>
      </c>
      <c r="J221" s="53">
        <v>12.48</v>
      </c>
      <c r="K221" s="53">
        <v>15.48</v>
      </c>
      <c r="L221" s="53" t="s">
        <v>188</v>
      </c>
      <c r="M221" s="53" t="s">
        <v>206</v>
      </c>
    </row>
    <row r="222" spans="2:13" ht="31.5" x14ac:dyDescent="0.25">
      <c r="B222" s="53">
        <v>35</v>
      </c>
      <c r="C222" s="53" t="s">
        <v>203</v>
      </c>
      <c r="D222" s="53" t="s">
        <v>110</v>
      </c>
      <c r="E222" s="53">
        <v>8915</v>
      </c>
      <c r="F222" s="53">
        <v>241162</v>
      </c>
      <c r="G222" s="53" t="s">
        <v>231</v>
      </c>
      <c r="H222" s="53">
        <v>160</v>
      </c>
      <c r="I222" s="53">
        <v>13.92</v>
      </c>
      <c r="J222" s="53">
        <v>13.92</v>
      </c>
      <c r="K222" s="53">
        <v>16.61</v>
      </c>
      <c r="L222" s="53" t="s">
        <v>188</v>
      </c>
      <c r="M222" s="53" t="s">
        <v>27</v>
      </c>
    </row>
    <row r="223" spans="2:13" ht="31.5" x14ac:dyDescent="0.25">
      <c r="B223" s="53">
        <v>36</v>
      </c>
      <c r="C223" s="53" t="s">
        <v>203</v>
      </c>
      <c r="D223" s="53" t="s">
        <v>31</v>
      </c>
      <c r="E223" s="53">
        <v>2475</v>
      </c>
      <c r="F223" s="53">
        <v>241115</v>
      </c>
      <c r="G223" s="53" t="s">
        <v>232</v>
      </c>
      <c r="H223" s="53">
        <v>160</v>
      </c>
      <c r="I223" s="53">
        <v>13.92</v>
      </c>
      <c r="J223" s="53">
        <v>13.92</v>
      </c>
      <c r="K223" s="53">
        <v>16.61</v>
      </c>
      <c r="L223" s="53" t="s">
        <v>188</v>
      </c>
      <c r="M223" s="53" t="s">
        <v>27</v>
      </c>
    </row>
    <row r="224" spans="2:13" ht="31.5" x14ac:dyDescent="0.25">
      <c r="B224" s="53">
        <v>37</v>
      </c>
      <c r="C224" s="53" t="s">
        <v>15</v>
      </c>
      <c r="D224" s="53" t="s">
        <v>49</v>
      </c>
      <c r="E224" s="53">
        <v>9750</v>
      </c>
      <c r="F224" s="53">
        <v>241253</v>
      </c>
      <c r="G224" s="53" t="s">
        <v>233</v>
      </c>
      <c r="H224" s="53">
        <v>160</v>
      </c>
      <c r="I224" s="53">
        <v>12.48</v>
      </c>
      <c r="J224" s="53">
        <v>12.48</v>
      </c>
      <c r="K224" s="53">
        <v>15.48</v>
      </c>
      <c r="L224" s="53" t="s">
        <v>188</v>
      </c>
      <c r="M224" s="53" t="s">
        <v>206</v>
      </c>
    </row>
    <row r="225" spans="2:13" ht="31.5" x14ac:dyDescent="0.25">
      <c r="B225" s="53">
        <v>38</v>
      </c>
      <c r="C225" s="53" t="s">
        <v>15</v>
      </c>
      <c r="D225" s="53" t="s">
        <v>49</v>
      </c>
      <c r="E225" s="53">
        <v>9810</v>
      </c>
      <c r="F225" s="53">
        <v>241256</v>
      </c>
      <c r="G225" s="53" t="s">
        <v>234</v>
      </c>
      <c r="H225" s="53">
        <v>160</v>
      </c>
      <c r="I225" s="53">
        <v>12.48</v>
      </c>
      <c r="J225" s="53">
        <v>12.48</v>
      </c>
      <c r="K225" s="53">
        <v>15.48</v>
      </c>
      <c r="L225" s="53" t="s">
        <v>188</v>
      </c>
      <c r="M225" s="53" t="s">
        <v>206</v>
      </c>
    </row>
    <row r="226" spans="2:13" ht="31.5" x14ac:dyDescent="0.25">
      <c r="B226" s="53">
        <v>39</v>
      </c>
      <c r="C226" s="53" t="s">
        <v>15</v>
      </c>
      <c r="D226" s="53" t="s">
        <v>49</v>
      </c>
      <c r="E226" s="53">
        <v>2383</v>
      </c>
      <c r="F226" s="53">
        <v>241185</v>
      </c>
      <c r="G226" s="53" t="s">
        <v>235</v>
      </c>
      <c r="H226" s="53">
        <v>160</v>
      </c>
      <c r="I226" s="53">
        <v>12.48</v>
      </c>
      <c r="J226" s="53">
        <v>12.48</v>
      </c>
      <c r="K226" s="53">
        <v>15.48</v>
      </c>
      <c r="L226" s="53" t="s">
        <v>188</v>
      </c>
      <c r="M226" s="53" t="s">
        <v>206</v>
      </c>
    </row>
    <row r="227" spans="2:13" ht="31.5" x14ac:dyDescent="0.25">
      <c r="B227" s="53">
        <v>40</v>
      </c>
      <c r="C227" s="53" t="s">
        <v>15</v>
      </c>
      <c r="D227" s="53" t="s">
        <v>49</v>
      </c>
      <c r="E227" s="53">
        <v>4310</v>
      </c>
      <c r="F227" s="53">
        <v>241233</v>
      </c>
      <c r="G227" s="53" t="s">
        <v>236</v>
      </c>
      <c r="H227" s="53">
        <v>160</v>
      </c>
      <c r="I227" s="53">
        <v>12.48</v>
      </c>
      <c r="J227" s="53">
        <v>12.48</v>
      </c>
      <c r="K227" s="53">
        <v>15.48</v>
      </c>
      <c r="L227" s="53" t="s">
        <v>188</v>
      </c>
      <c r="M227" s="53" t="s">
        <v>206</v>
      </c>
    </row>
    <row r="228" spans="2:13" ht="31.5" x14ac:dyDescent="0.25">
      <c r="B228" s="53">
        <v>41</v>
      </c>
      <c r="C228" s="53" t="s">
        <v>203</v>
      </c>
      <c r="D228" s="53" t="s">
        <v>28</v>
      </c>
      <c r="E228" s="53">
        <v>5388</v>
      </c>
      <c r="F228" s="53">
        <v>241055</v>
      </c>
      <c r="G228" s="53" t="s">
        <v>237</v>
      </c>
      <c r="H228" s="53">
        <v>160</v>
      </c>
      <c r="I228" s="53">
        <v>13.92</v>
      </c>
      <c r="J228" s="53">
        <v>13.92</v>
      </c>
      <c r="K228" s="53">
        <v>16.61</v>
      </c>
      <c r="L228" s="53" t="s">
        <v>188</v>
      </c>
      <c r="M228" s="53" t="s">
        <v>27</v>
      </c>
    </row>
    <row r="229" spans="2:13" ht="15.75" x14ac:dyDescent="0.25">
      <c r="B229" s="53"/>
      <c r="C229" s="53"/>
      <c r="D229" s="53"/>
      <c r="E229" s="53"/>
      <c r="F229" s="53"/>
      <c r="G229" s="55" t="s">
        <v>191</v>
      </c>
      <c r="H229" s="55">
        <v>8008</v>
      </c>
      <c r="I229" s="55">
        <v>689.2</v>
      </c>
      <c r="J229" s="55">
        <v>689.2</v>
      </c>
      <c r="K229" s="55">
        <v>831.57</v>
      </c>
      <c r="L229" s="53"/>
      <c r="M229" s="53"/>
    </row>
    <row r="230" spans="2:13" ht="15.75" x14ac:dyDescent="0.25">
      <c r="B230" s="53"/>
      <c r="C230" s="53"/>
      <c r="D230" s="53"/>
      <c r="E230" s="53"/>
      <c r="F230" s="53"/>
      <c r="G230" s="55"/>
      <c r="H230" s="55"/>
      <c r="I230" s="55" t="s">
        <v>206</v>
      </c>
      <c r="J230" s="55">
        <v>196.61</v>
      </c>
      <c r="K230" s="55">
        <v>243.86</v>
      </c>
      <c r="L230" s="53"/>
      <c r="M230" s="53"/>
    </row>
    <row r="231" spans="2:13" ht="15.75" x14ac:dyDescent="0.25">
      <c r="B231" s="53"/>
      <c r="C231" s="53"/>
      <c r="D231" s="53"/>
      <c r="E231" s="53"/>
      <c r="F231" s="53"/>
      <c r="G231" s="55"/>
      <c r="H231" s="55"/>
      <c r="I231" s="55" t="s">
        <v>27</v>
      </c>
      <c r="J231" s="55">
        <v>492.59</v>
      </c>
      <c r="K231" s="55">
        <v>587.71</v>
      </c>
      <c r="L231" s="53"/>
      <c r="M231" s="53"/>
    </row>
    <row r="234" spans="2:13" ht="15.75" x14ac:dyDescent="0.25">
      <c r="H234" s="48" t="s">
        <v>0</v>
      </c>
    </row>
    <row r="235" spans="2:13" ht="15.75" x14ac:dyDescent="0.25">
      <c r="H235" s="48" t="s">
        <v>238</v>
      </c>
    </row>
    <row r="236" spans="2:13" ht="15.75" x14ac:dyDescent="0.25">
      <c r="H236" s="48" t="s">
        <v>181</v>
      </c>
    </row>
    <row r="238" spans="2:13" ht="15.75" x14ac:dyDescent="0.25">
      <c r="B238" s="301" t="s">
        <v>3</v>
      </c>
      <c r="C238" s="301" t="s">
        <v>4</v>
      </c>
      <c r="D238" s="301" t="s">
        <v>5</v>
      </c>
      <c r="E238" s="301"/>
      <c r="F238" s="301" t="s">
        <v>182</v>
      </c>
      <c r="G238" s="53" t="s">
        <v>147</v>
      </c>
      <c r="H238" s="301" t="s">
        <v>183</v>
      </c>
      <c r="I238" s="301" t="s">
        <v>9</v>
      </c>
      <c r="J238" s="301" t="s">
        <v>184</v>
      </c>
      <c r="K238" s="301" t="s">
        <v>185</v>
      </c>
      <c r="L238" s="301" t="s">
        <v>12</v>
      </c>
      <c r="M238" s="301" t="s">
        <v>13</v>
      </c>
    </row>
    <row r="239" spans="2:13" ht="32.25" thickBot="1" x14ac:dyDescent="0.3">
      <c r="B239" s="307"/>
      <c r="C239" s="307"/>
      <c r="D239" s="307"/>
      <c r="E239" s="307"/>
      <c r="F239" s="307"/>
      <c r="G239" s="50" t="s">
        <v>14</v>
      </c>
      <c r="H239" s="307"/>
      <c r="I239" s="307"/>
      <c r="J239" s="307"/>
      <c r="K239" s="307"/>
      <c r="L239" s="307"/>
      <c r="M239" s="307"/>
    </row>
    <row r="240" spans="2:13" ht="47.25" x14ac:dyDescent="0.25">
      <c r="B240" s="51">
        <v>1</v>
      </c>
      <c r="C240" s="51" t="s">
        <v>103</v>
      </c>
      <c r="D240" s="51" t="s">
        <v>193</v>
      </c>
      <c r="E240" s="51">
        <v>8284</v>
      </c>
      <c r="F240" s="51">
        <v>424</v>
      </c>
      <c r="G240" s="51" t="s">
        <v>239</v>
      </c>
      <c r="H240" s="51">
        <v>280</v>
      </c>
      <c r="I240" s="51">
        <v>21</v>
      </c>
      <c r="J240" s="51">
        <v>21</v>
      </c>
      <c r="K240" s="51">
        <v>24.93</v>
      </c>
      <c r="L240" s="51" t="s">
        <v>188</v>
      </c>
      <c r="M240" s="51" t="s">
        <v>27</v>
      </c>
    </row>
    <row r="241" spans="2:13" ht="31.5" x14ac:dyDescent="0.25">
      <c r="B241" s="53">
        <v>2</v>
      </c>
      <c r="C241" s="53" t="s">
        <v>103</v>
      </c>
      <c r="D241" s="53" t="s">
        <v>186</v>
      </c>
      <c r="E241" s="53">
        <v>2194</v>
      </c>
      <c r="F241" s="53">
        <v>241721</v>
      </c>
      <c r="G241" s="53" t="s">
        <v>240</v>
      </c>
      <c r="H241" s="53">
        <v>154</v>
      </c>
      <c r="I241" s="53">
        <v>11.55</v>
      </c>
      <c r="J241" s="53">
        <v>11.55</v>
      </c>
      <c r="K241" s="53">
        <v>13.71</v>
      </c>
      <c r="L241" s="53" t="s">
        <v>188</v>
      </c>
      <c r="M241" s="53" t="s">
        <v>27</v>
      </c>
    </row>
    <row r="242" spans="2:13" ht="47.25" x14ac:dyDescent="0.25">
      <c r="B242" s="53">
        <v>3</v>
      </c>
      <c r="C242" s="53" t="s">
        <v>103</v>
      </c>
      <c r="D242" s="53" t="s">
        <v>107</v>
      </c>
      <c r="E242" s="53">
        <v>6940</v>
      </c>
      <c r="F242" s="53">
        <v>448</v>
      </c>
      <c r="G242" s="53" t="s">
        <v>241</v>
      </c>
      <c r="H242" s="53">
        <v>406</v>
      </c>
      <c r="I242" s="53">
        <v>30.45</v>
      </c>
      <c r="J242" s="53">
        <v>30.45</v>
      </c>
      <c r="K242" s="53">
        <v>36.14</v>
      </c>
      <c r="L242" s="53" t="s">
        <v>188</v>
      </c>
      <c r="M242" s="53" t="s">
        <v>27</v>
      </c>
    </row>
    <row r="243" spans="2:13" ht="47.25" x14ac:dyDescent="0.25">
      <c r="B243" s="53">
        <v>4</v>
      </c>
      <c r="C243" s="53" t="s">
        <v>82</v>
      </c>
      <c r="D243" s="53" t="s">
        <v>83</v>
      </c>
      <c r="E243" s="53">
        <v>9532</v>
      </c>
      <c r="F243" s="53">
        <v>1231131</v>
      </c>
      <c r="G243" s="53" t="s">
        <v>242</v>
      </c>
      <c r="H243" s="53">
        <v>280</v>
      </c>
      <c r="I243" s="53">
        <v>28</v>
      </c>
      <c r="J243" s="53">
        <v>28</v>
      </c>
      <c r="K243" s="53">
        <v>33.24</v>
      </c>
      <c r="L243" s="53" t="s">
        <v>188</v>
      </c>
      <c r="M243" s="53" t="s">
        <v>27</v>
      </c>
    </row>
    <row r="244" spans="2:13" ht="47.25" x14ac:dyDescent="0.25">
      <c r="B244" s="53">
        <v>5</v>
      </c>
      <c r="C244" s="53" t="s">
        <v>82</v>
      </c>
      <c r="D244" s="53" t="s">
        <v>83</v>
      </c>
      <c r="E244" s="53">
        <v>7776</v>
      </c>
      <c r="F244" s="53">
        <v>1231132</v>
      </c>
      <c r="G244" s="53" t="s">
        <v>243</v>
      </c>
      <c r="H244" s="53">
        <v>224</v>
      </c>
      <c r="I244" s="53">
        <v>22.4</v>
      </c>
      <c r="J244" s="53">
        <v>22.4</v>
      </c>
      <c r="K244" s="53">
        <v>26.59</v>
      </c>
      <c r="L244" s="53" t="s">
        <v>188</v>
      </c>
      <c r="M244" s="53" t="s">
        <v>27</v>
      </c>
    </row>
    <row r="245" spans="2:13" ht="63" x14ac:dyDescent="0.25">
      <c r="B245" s="53">
        <v>6</v>
      </c>
      <c r="C245" s="53" t="s">
        <v>82</v>
      </c>
      <c r="D245" s="53" t="s">
        <v>86</v>
      </c>
      <c r="E245" s="53">
        <v>5773</v>
      </c>
      <c r="F245" s="53">
        <v>8317962</v>
      </c>
      <c r="G245" s="53" t="s">
        <v>244</v>
      </c>
      <c r="H245" s="53">
        <v>364</v>
      </c>
      <c r="I245" s="53">
        <v>36.4</v>
      </c>
      <c r="J245" s="53">
        <v>36.4</v>
      </c>
      <c r="K245" s="53">
        <v>43.21</v>
      </c>
      <c r="L245" s="53" t="s">
        <v>188</v>
      </c>
      <c r="M245" s="53" t="s">
        <v>27</v>
      </c>
    </row>
    <row r="246" spans="2:13" ht="31.5" x14ac:dyDescent="0.25">
      <c r="B246" s="53">
        <v>7</v>
      </c>
      <c r="C246" s="53" t="s">
        <v>82</v>
      </c>
      <c r="D246" s="53" t="s">
        <v>100</v>
      </c>
      <c r="E246" s="53">
        <v>569</v>
      </c>
      <c r="F246" s="53">
        <v>30276</v>
      </c>
      <c r="G246" s="53" t="s">
        <v>245</v>
      </c>
      <c r="H246" s="53">
        <v>168</v>
      </c>
      <c r="I246" s="53">
        <v>16.8</v>
      </c>
      <c r="J246" s="53">
        <v>16.8</v>
      </c>
      <c r="K246" s="53">
        <v>19.940000000000001</v>
      </c>
      <c r="L246" s="53" t="s">
        <v>188</v>
      </c>
      <c r="M246" s="53" t="s">
        <v>27</v>
      </c>
    </row>
    <row r="247" spans="2:13" ht="47.25" x14ac:dyDescent="0.25">
      <c r="B247" s="53">
        <v>8</v>
      </c>
      <c r="C247" s="53" t="s">
        <v>82</v>
      </c>
      <c r="D247" s="53" t="s">
        <v>83</v>
      </c>
      <c r="E247" s="53">
        <v>9528</v>
      </c>
      <c r="F247" s="53">
        <v>8318963</v>
      </c>
      <c r="G247" s="53" t="s">
        <v>246</v>
      </c>
      <c r="H247" s="53">
        <v>280</v>
      </c>
      <c r="I247" s="53">
        <v>28</v>
      </c>
      <c r="J247" s="53">
        <v>28</v>
      </c>
      <c r="K247" s="53">
        <v>33.24</v>
      </c>
      <c r="L247" s="53" t="s">
        <v>188</v>
      </c>
      <c r="M247" s="53" t="s">
        <v>27</v>
      </c>
    </row>
    <row r="248" spans="2:13" ht="31.5" x14ac:dyDescent="0.25">
      <c r="B248" s="53">
        <v>9</v>
      </c>
      <c r="C248" s="53" t="s">
        <v>82</v>
      </c>
      <c r="D248" s="53" t="s">
        <v>100</v>
      </c>
      <c r="E248" s="53">
        <v>570</v>
      </c>
      <c r="F248" s="53">
        <v>1231133</v>
      </c>
      <c r="G248" s="53" t="s">
        <v>247</v>
      </c>
      <c r="H248" s="53">
        <v>252</v>
      </c>
      <c r="I248" s="53">
        <v>25.2</v>
      </c>
      <c r="J248" s="53">
        <v>25.2</v>
      </c>
      <c r="K248" s="53">
        <v>29.91</v>
      </c>
      <c r="L248" s="53" t="s">
        <v>188</v>
      </c>
      <c r="M248" s="53" t="s">
        <v>27</v>
      </c>
    </row>
    <row r="249" spans="2:13" ht="47.25" x14ac:dyDescent="0.25">
      <c r="B249" s="53">
        <v>10</v>
      </c>
      <c r="C249" s="53" t="s">
        <v>203</v>
      </c>
      <c r="D249" s="53" t="s">
        <v>28</v>
      </c>
      <c r="E249" s="53">
        <v>9759</v>
      </c>
      <c r="F249" s="53">
        <v>241111</v>
      </c>
      <c r="G249" s="53" t="s">
        <v>248</v>
      </c>
      <c r="H249" s="53">
        <v>280</v>
      </c>
      <c r="I249" s="53">
        <v>24.36</v>
      </c>
      <c r="J249" s="53">
        <v>24.36</v>
      </c>
      <c r="K249" s="53">
        <v>28.92</v>
      </c>
      <c r="L249" s="53" t="s">
        <v>188</v>
      </c>
      <c r="M249" s="53" t="s">
        <v>27</v>
      </c>
    </row>
    <row r="250" spans="2:13" ht="63" x14ac:dyDescent="0.25">
      <c r="B250" s="53">
        <v>11</v>
      </c>
      <c r="C250" s="53" t="s">
        <v>15</v>
      </c>
      <c r="D250" s="53" t="s">
        <v>49</v>
      </c>
      <c r="E250" s="53">
        <v>4319</v>
      </c>
      <c r="F250" s="53">
        <v>241212</v>
      </c>
      <c r="G250" s="53" t="s">
        <v>249</v>
      </c>
      <c r="H250" s="53">
        <v>308</v>
      </c>
      <c r="I250" s="53">
        <v>24.02</v>
      </c>
      <c r="J250" s="53">
        <v>24.02</v>
      </c>
      <c r="K250" s="53">
        <v>29.5</v>
      </c>
      <c r="L250" s="53" t="s">
        <v>188</v>
      </c>
      <c r="M250" s="53" t="s">
        <v>206</v>
      </c>
    </row>
    <row r="251" spans="2:13" ht="31.5" x14ac:dyDescent="0.25">
      <c r="B251" s="53">
        <v>12</v>
      </c>
      <c r="C251" s="53" t="s">
        <v>203</v>
      </c>
      <c r="D251" s="53" t="s">
        <v>28</v>
      </c>
      <c r="E251" s="53">
        <v>9769</v>
      </c>
      <c r="F251" s="53">
        <v>241112</v>
      </c>
      <c r="G251" s="53" t="s">
        <v>250</v>
      </c>
      <c r="H251" s="53">
        <v>182</v>
      </c>
      <c r="I251" s="53">
        <v>15.83</v>
      </c>
      <c r="J251" s="53">
        <v>15.83</v>
      </c>
      <c r="K251" s="53">
        <v>18.79</v>
      </c>
      <c r="L251" s="53" t="s">
        <v>188</v>
      </c>
      <c r="M251" s="53" t="s">
        <v>27</v>
      </c>
    </row>
    <row r="252" spans="2:13" ht="31.5" x14ac:dyDescent="0.25">
      <c r="B252" s="53">
        <v>13</v>
      </c>
      <c r="C252" s="53" t="s">
        <v>15</v>
      </c>
      <c r="D252" s="53" t="s">
        <v>49</v>
      </c>
      <c r="E252" s="53">
        <v>2387</v>
      </c>
      <c r="F252" s="53">
        <v>241189</v>
      </c>
      <c r="G252" s="53" t="s">
        <v>251</v>
      </c>
      <c r="H252" s="53">
        <v>168</v>
      </c>
      <c r="I252" s="53">
        <v>13.1</v>
      </c>
      <c r="J252" s="53">
        <v>13.1</v>
      </c>
      <c r="K252" s="53">
        <v>16.09</v>
      </c>
      <c r="L252" s="53" t="s">
        <v>188</v>
      </c>
      <c r="M252" s="53" t="s">
        <v>206</v>
      </c>
    </row>
    <row r="253" spans="2:13" ht="31.5" x14ac:dyDescent="0.25">
      <c r="B253" s="53">
        <v>14</v>
      </c>
      <c r="C253" s="53" t="s">
        <v>15</v>
      </c>
      <c r="D253" s="53" t="s">
        <v>49</v>
      </c>
      <c r="E253" s="53">
        <v>8436</v>
      </c>
      <c r="F253" s="53">
        <v>241242</v>
      </c>
      <c r="G253" s="53" t="s">
        <v>252</v>
      </c>
      <c r="H253" s="53">
        <v>280</v>
      </c>
      <c r="I253" s="53">
        <v>21.84</v>
      </c>
      <c r="J253" s="53">
        <v>21.84</v>
      </c>
      <c r="K253" s="53">
        <v>26.82</v>
      </c>
      <c r="L253" s="53" t="s">
        <v>188</v>
      </c>
      <c r="M253" s="53" t="s">
        <v>206</v>
      </c>
    </row>
    <row r="254" spans="2:13" ht="31.5" x14ac:dyDescent="0.25">
      <c r="B254" s="53">
        <v>15</v>
      </c>
      <c r="C254" s="53" t="s">
        <v>15</v>
      </c>
      <c r="D254" s="53" t="s">
        <v>49</v>
      </c>
      <c r="E254" s="53">
        <v>2385</v>
      </c>
      <c r="F254" s="53">
        <v>241187</v>
      </c>
      <c r="G254" s="53" t="s">
        <v>253</v>
      </c>
      <c r="H254" s="53">
        <v>434</v>
      </c>
      <c r="I254" s="53">
        <v>33.85</v>
      </c>
      <c r="J254" s="53">
        <v>33.85</v>
      </c>
      <c r="K254" s="53">
        <v>41.57</v>
      </c>
      <c r="L254" s="53" t="s">
        <v>188</v>
      </c>
      <c r="M254" s="53" t="s">
        <v>206</v>
      </c>
    </row>
    <row r="255" spans="2:13" ht="47.25" x14ac:dyDescent="0.25">
      <c r="B255" s="53">
        <v>16</v>
      </c>
      <c r="C255" s="53" t="s">
        <v>203</v>
      </c>
      <c r="D255" s="53" t="s">
        <v>31</v>
      </c>
      <c r="E255" s="53">
        <v>2104</v>
      </c>
      <c r="F255" s="53">
        <v>241103</v>
      </c>
      <c r="G255" s="53" t="s">
        <v>254</v>
      </c>
      <c r="H255" s="53">
        <v>224</v>
      </c>
      <c r="I255" s="53">
        <v>19.489999999999998</v>
      </c>
      <c r="J255" s="53">
        <v>19.489999999999998</v>
      </c>
      <c r="K255" s="53">
        <v>23.13</v>
      </c>
      <c r="L255" s="53" t="s">
        <v>188</v>
      </c>
      <c r="M255" s="53" t="s">
        <v>27</v>
      </c>
    </row>
    <row r="256" spans="2:13" ht="31.5" x14ac:dyDescent="0.25">
      <c r="B256" s="53">
        <v>17</v>
      </c>
      <c r="C256" s="53" t="s">
        <v>203</v>
      </c>
      <c r="D256" s="53" t="s">
        <v>28</v>
      </c>
      <c r="E256" s="53">
        <v>5929</v>
      </c>
      <c r="F256" s="53">
        <v>241063</v>
      </c>
      <c r="G256" s="53" t="s">
        <v>255</v>
      </c>
      <c r="H256" s="53">
        <v>133</v>
      </c>
      <c r="I256" s="53">
        <v>11.57</v>
      </c>
      <c r="J256" s="53">
        <v>11.57</v>
      </c>
      <c r="K256" s="53">
        <v>13.73</v>
      </c>
      <c r="L256" s="53" t="s">
        <v>188</v>
      </c>
      <c r="M256" s="53" t="s">
        <v>27</v>
      </c>
    </row>
    <row r="257" spans="2:13" ht="31.5" x14ac:dyDescent="0.25">
      <c r="B257" s="53">
        <v>18</v>
      </c>
      <c r="C257" s="53" t="s">
        <v>15</v>
      </c>
      <c r="D257" s="53" t="s">
        <v>49</v>
      </c>
      <c r="E257" s="53">
        <v>4305</v>
      </c>
      <c r="F257" s="53">
        <v>241231</v>
      </c>
      <c r="G257" s="53" t="s">
        <v>256</v>
      </c>
      <c r="H257" s="53">
        <v>133</v>
      </c>
      <c r="I257" s="53">
        <v>10.37</v>
      </c>
      <c r="J257" s="53">
        <v>10.37</v>
      </c>
      <c r="K257" s="53">
        <v>12.73</v>
      </c>
      <c r="L257" s="53" t="s">
        <v>188</v>
      </c>
      <c r="M257" s="53" t="s">
        <v>206</v>
      </c>
    </row>
    <row r="258" spans="2:13" ht="31.5" x14ac:dyDescent="0.25">
      <c r="B258" s="53">
        <v>19</v>
      </c>
      <c r="C258" s="53" t="s">
        <v>203</v>
      </c>
      <c r="D258" s="53" t="s">
        <v>23</v>
      </c>
      <c r="E258" s="53">
        <v>6981</v>
      </c>
      <c r="F258" s="53">
        <v>240992</v>
      </c>
      <c r="G258" s="53" t="s">
        <v>257</v>
      </c>
      <c r="H258" s="53">
        <v>126</v>
      </c>
      <c r="I258" s="53">
        <v>10.96</v>
      </c>
      <c r="J258" s="53">
        <v>10.96</v>
      </c>
      <c r="K258" s="53">
        <v>13.01</v>
      </c>
      <c r="L258" s="53" t="s">
        <v>188</v>
      </c>
      <c r="M258" s="53" t="s">
        <v>27</v>
      </c>
    </row>
    <row r="259" spans="2:13" ht="31.5" x14ac:dyDescent="0.25">
      <c r="B259" s="53">
        <v>20</v>
      </c>
      <c r="C259" s="53" t="s">
        <v>203</v>
      </c>
      <c r="D259" s="53" t="s">
        <v>31</v>
      </c>
      <c r="E259" s="53">
        <v>2105</v>
      </c>
      <c r="F259" s="53">
        <v>241104</v>
      </c>
      <c r="G259" s="53" t="s">
        <v>258</v>
      </c>
      <c r="H259" s="53">
        <v>126</v>
      </c>
      <c r="I259" s="53">
        <v>10.96</v>
      </c>
      <c r="J259" s="53">
        <v>10.96</v>
      </c>
      <c r="K259" s="53">
        <v>13.01</v>
      </c>
      <c r="L259" s="53" t="s">
        <v>188</v>
      </c>
      <c r="M259" s="53" t="s">
        <v>27</v>
      </c>
    </row>
    <row r="260" spans="2:13" ht="31.5" x14ac:dyDescent="0.25">
      <c r="B260" s="53">
        <v>21</v>
      </c>
      <c r="C260" s="53" t="s">
        <v>103</v>
      </c>
      <c r="D260" s="53" t="s">
        <v>186</v>
      </c>
      <c r="E260" s="53">
        <v>2198</v>
      </c>
      <c r="F260" s="53">
        <v>241722</v>
      </c>
      <c r="G260" s="53" t="s">
        <v>259</v>
      </c>
      <c r="H260" s="53">
        <v>126</v>
      </c>
      <c r="I260" s="53">
        <v>9.4499999999999993</v>
      </c>
      <c r="J260" s="53">
        <v>9.4499999999999993</v>
      </c>
      <c r="K260" s="53">
        <v>11.22</v>
      </c>
      <c r="L260" s="53" t="s">
        <v>188</v>
      </c>
      <c r="M260" s="53" t="s">
        <v>27</v>
      </c>
    </row>
    <row r="261" spans="2:13" ht="31.5" x14ac:dyDescent="0.25">
      <c r="B261" s="53">
        <v>22</v>
      </c>
      <c r="C261" s="53" t="s">
        <v>15</v>
      </c>
      <c r="D261" s="53" t="s">
        <v>49</v>
      </c>
      <c r="E261" s="53">
        <v>2384</v>
      </c>
      <c r="F261" s="53">
        <v>241186</v>
      </c>
      <c r="G261" s="53" t="s">
        <v>260</v>
      </c>
      <c r="H261" s="53">
        <v>98</v>
      </c>
      <c r="I261" s="53">
        <v>7.64</v>
      </c>
      <c r="J261" s="53">
        <v>7.64</v>
      </c>
      <c r="K261" s="53">
        <v>9.3800000000000008</v>
      </c>
      <c r="L261" s="53" t="s">
        <v>188</v>
      </c>
      <c r="M261" s="53" t="s">
        <v>206</v>
      </c>
    </row>
    <row r="262" spans="2:13" ht="31.5" x14ac:dyDescent="0.25">
      <c r="B262" s="53">
        <v>23</v>
      </c>
      <c r="C262" s="53" t="s">
        <v>217</v>
      </c>
      <c r="D262" s="53" t="s">
        <v>218</v>
      </c>
      <c r="E262" s="53">
        <v>6760</v>
      </c>
      <c r="F262" s="53"/>
      <c r="G262" s="53" t="s">
        <v>261</v>
      </c>
      <c r="H262" s="53">
        <v>126</v>
      </c>
      <c r="I262" s="53">
        <v>12.6</v>
      </c>
      <c r="J262" s="53">
        <v>12.6</v>
      </c>
      <c r="K262" s="53">
        <v>15.47</v>
      </c>
      <c r="L262" s="53" t="s">
        <v>188</v>
      </c>
      <c r="M262" s="53" t="s">
        <v>206</v>
      </c>
    </row>
    <row r="263" spans="2:13" ht="31.5" x14ac:dyDescent="0.25">
      <c r="B263" s="53">
        <v>24</v>
      </c>
      <c r="C263" s="53" t="s">
        <v>203</v>
      </c>
      <c r="D263" s="53" t="s">
        <v>31</v>
      </c>
      <c r="E263" s="53">
        <v>5131</v>
      </c>
      <c r="F263" s="53">
        <v>241143</v>
      </c>
      <c r="G263" s="53" t="s">
        <v>262</v>
      </c>
      <c r="H263" s="53">
        <v>133</v>
      </c>
      <c r="I263" s="53">
        <v>11.57</v>
      </c>
      <c r="J263" s="53">
        <v>11.57</v>
      </c>
      <c r="K263" s="53">
        <v>13.73</v>
      </c>
      <c r="L263" s="53" t="s">
        <v>188</v>
      </c>
      <c r="M263" s="53" t="s">
        <v>27</v>
      </c>
    </row>
    <row r="264" spans="2:13" ht="31.5" x14ac:dyDescent="0.25">
      <c r="B264" s="53">
        <v>25</v>
      </c>
      <c r="C264" s="53" t="s">
        <v>203</v>
      </c>
      <c r="D264" s="53" t="s">
        <v>23</v>
      </c>
      <c r="E264" s="53">
        <v>5778</v>
      </c>
      <c r="F264" s="53">
        <v>240997</v>
      </c>
      <c r="G264" s="53" t="s">
        <v>263</v>
      </c>
      <c r="H264" s="53">
        <v>133</v>
      </c>
      <c r="I264" s="53">
        <v>11.57</v>
      </c>
      <c r="J264" s="53">
        <v>11.57</v>
      </c>
      <c r="K264" s="53">
        <v>13.73</v>
      </c>
      <c r="L264" s="53" t="s">
        <v>188</v>
      </c>
      <c r="M264" s="53" t="s">
        <v>27</v>
      </c>
    </row>
    <row r="265" spans="2:13" ht="31.5" x14ac:dyDescent="0.25">
      <c r="B265" s="53">
        <v>26</v>
      </c>
      <c r="C265" s="53" t="s">
        <v>15</v>
      </c>
      <c r="D265" s="53" t="s">
        <v>49</v>
      </c>
      <c r="E265" s="53">
        <v>4320</v>
      </c>
      <c r="F265" s="53">
        <v>241213</v>
      </c>
      <c r="G265" s="53" t="s">
        <v>264</v>
      </c>
      <c r="H265" s="53">
        <v>133</v>
      </c>
      <c r="I265" s="53">
        <v>10.37</v>
      </c>
      <c r="J265" s="53">
        <v>10.37</v>
      </c>
      <c r="K265" s="53">
        <v>12.73</v>
      </c>
      <c r="L265" s="53" t="s">
        <v>188</v>
      </c>
      <c r="M265" s="53" t="s">
        <v>206</v>
      </c>
    </row>
    <row r="266" spans="2:13" ht="31.5" x14ac:dyDescent="0.25">
      <c r="B266" s="53">
        <v>27</v>
      </c>
      <c r="C266" s="53" t="s">
        <v>203</v>
      </c>
      <c r="D266" s="53" t="s">
        <v>31</v>
      </c>
      <c r="E266" s="53">
        <v>2474</v>
      </c>
      <c r="F266" s="53">
        <v>241114</v>
      </c>
      <c r="G266" s="53" t="s">
        <v>265</v>
      </c>
      <c r="H266" s="53">
        <v>133</v>
      </c>
      <c r="I266" s="53">
        <v>11.57</v>
      </c>
      <c r="J266" s="53">
        <v>11.57</v>
      </c>
      <c r="K266" s="53">
        <v>13.73</v>
      </c>
      <c r="L266" s="53" t="s">
        <v>188</v>
      </c>
      <c r="M266" s="53" t="s">
        <v>27</v>
      </c>
    </row>
    <row r="267" spans="2:13" ht="31.5" x14ac:dyDescent="0.25">
      <c r="B267" s="53">
        <v>28</v>
      </c>
      <c r="C267" s="53" t="s">
        <v>203</v>
      </c>
      <c r="D267" s="53" t="s">
        <v>31</v>
      </c>
      <c r="E267" s="53">
        <v>5130</v>
      </c>
      <c r="F267" s="53">
        <v>241142</v>
      </c>
      <c r="G267" s="53" t="s">
        <v>266</v>
      </c>
      <c r="H267" s="53">
        <v>133</v>
      </c>
      <c r="I267" s="53">
        <v>11.57</v>
      </c>
      <c r="J267" s="53">
        <v>11.57</v>
      </c>
      <c r="K267" s="53">
        <v>13.73</v>
      </c>
      <c r="L267" s="53" t="s">
        <v>188</v>
      </c>
      <c r="M267" s="53" t="s">
        <v>27</v>
      </c>
    </row>
    <row r="268" spans="2:13" ht="31.5" x14ac:dyDescent="0.25">
      <c r="B268" s="53">
        <v>29</v>
      </c>
      <c r="C268" s="53" t="s">
        <v>203</v>
      </c>
      <c r="D268" s="53" t="s">
        <v>31</v>
      </c>
      <c r="E268" s="53">
        <v>4964</v>
      </c>
      <c r="F268" s="53">
        <v>241132</v>
      </c>
      <c r="G268" s="53" t="s">
        <v>267</v>
      </c>
      <c r="H268" s="53">
        <v>133</v>
      </c>
      <c r="I268" s="53">
        <v>11.57</v>
      </c>
      <c r="J268" s="53">
        <v>11.57</v>
      </c>
      <c r="K268" s="53">
        <v>13.73</v>
      </c>
      <c r="L268" s="53" t="s">
        <v>188</v>
      </c>
      <c r="M268" s="53" t="s">
        <v>27</v>
      </c>
    </row>
    <row r="269" spans="2:13" ht="31.5" x14ac:dyDescent="0.25">
      <c r="B269" s="53">
        <v>30</v>
      </c>
      <c r="C269" s="53" t="s">
        <v>15</v>
      </c>
      <c r="D269" s="53" t="s">
        <v>49</v>
      </c>
      <c r="E269" s="53">
        <v>9731</v>
      </c>
      <c r="F269" s="53">
        <v>241246</v>
      </c>
      <c r="G269" s="53" t="s">
        <v>268</v>
      </c>
      <c r="H269" s="53">
        <v>133</v>
      </c>
      <c r="I269" s="53">
        <v>10.37</v>
      </c>
      <c r="J269" s="53">
        <v>10.37</v>
      </c>
      <c r="K269" s="53">
        <v>12.73</v>
      </c>
      <c r="L269" s="53" t="s">
        <v>188</v>
      </c>
      <c r="M269" s="53" t="s">
        <v>206</v>
      </c>
    </row>
    <row r="270" spans="2:13" ht="31.5" x14ac:dyDescent="0.25">
      <c r="B270" s="53">
        <v>31</v>
      </c>
      <c r="C270" s="53" t="s">
        <v>203</v>
      </c>
      <c r="D270" s="53" t="s">
        <v>31</v>
      </c>
      <c r="E270" s="53">
        <v>5446</v>
      </c>
      <c r="F270" s="53">
        <v>241150</v>
      </c>
      <c r="G270" s="53" t="s">
        <v>269</v>
      </c>
      <c r="H270" s="53">
        <v>133</v>
      </c>
      <c r="I270" s="53">
        <v>11.57</v>
      </c>
      <c r="J270" s="53">
        <v>11.57</v>
      </c>
      <c r="K270" s="53">
        <v>13.73</v>
      </c>
      <c r="L270" s="53" t="s">
        <v>188</v>
      </c>
      <c r="M270" s="53" t="s">
        <v>27</v>
      </c>
    </row>
    <row r="271" spans="2:13" ht="31.5" x14ac:dyDescent="0.25">
      <c r="B271" s="53">
        <v>32</v>
      </c>
      <c r="C271" s="53" t="s">
        <v>15</v>
      </c>
      <c r="D271" s="53" t="s">
        <v>16</v>
      </c>
      <c r="E271" s="53">
        <v>3653</v>
      </c>
      <c r="F271" s="53">
        <v>241282</v>
      </c>
      <c r="G271" s="53" t="s">
        <v>270</v>
      </c>
      <c r="H271" s="53">
        <v>133</v>
      </c>
      <c r="I271" s="53">
        <v>10.37</v>
      </c>
      <c r="J271" s="53">
        <v>10.37</v>
      </c>
      <c r="K271" s="53">
        <v>12.73</v>
      </c>
      <c r="L271" s="53" t="s">
        <v>188</v>
      </c>
      <c r="M271" s="53" t="s">
        <v>206</v>
      </c>
    </row>
    <row r="272" spans="2:13" ht="31.5" x14ac:dyDescent="0.25">
      <c r="B272" s="53">
        <v>33</v>
      </c>
      <c r="C272" s="53" t="s">
        <v>203</v>
      </c>
      <c r="D272" s="53" t="s">
        <v>23</v>
      </c>
      <c r="E272" s="53">
        <v>5770</v>
      </c>
      <c r="F272" s="53">
        <v>241005</v>
      </c>
      <c r="G272" s="53" t="s">
        <v>271</v>
      </c>
      <c r="H272" s="53">
        <v>133</v>
      </c>
      <c r="I272" s="53">
        <v>11.57</v>
      </c>
      <c r="J272" s="53">
        <v>11.57</v>
      </c>
      <c r="K272" s="53">
        <v>13.73</v>
      </c>
      <c r="L272" s="53" t="s">
        <v>188</v>
      </c>
      <c r="M272" s="53" t="s">
        <v>27</v>
      </c>
    </row>
    <row r="273" spans="2:13" ht="31.5" x14ac:dyDescent="0.25">
      <c r="B273" s="53">
        <v>34</v>
      </c>
      <c r="C273" s="53" t="s">
        <v>15</v>
      </c>
      <c r="D273" s="53" t="s">
        <v>49</v>
      </c>
      <c r="E273" s="53">
        <v>4318</v>
      </c>
      <c r="F273" s="53">
        <v>241211</v>
      </c>
      <c r="G273" s="53" t="s">
        <v>272</v>
      </c>
      <c r="H273" s="53">
        <v>112</v>
      </c>
      <c r="I273" s="53">
        <v>8.74</v>
      </c>
      <c r="J273" s="53">
        <v>8.74</v>
      </c>
      <c r="K273" s="53">
        <v>10.73</v>
      </c>
      <c r="L273" s="53" t="s">
        <v>188</v>
      </c>
      <c r="M273" s="53" t="s">
        <v>206</v>
      </c>
    </row>
    <row r="274" spans="2:13" ht="31.5" x14ac:dyDescent="0.25">
      <c r="B274" s="53">
        <v>35</v>
      </c>
      <c r="C274" s="53" t="s">
        <v>203</v>
      </c>
      <c r="D274" s="53" t="s">
        <v>110</v>
      </c>
      <c r="E274" s="53">
        <v>8915</v>
      </c>
      <c r="F274" s="53">
        <v>241162</v>
      </c>
      <c r="G274" s="53" t="s">
        <v>273</v>
      </c>
      <c r="H274" s="53">
        <v>133</v>
      </c>
      <c r="I274" s="53">
        <v>11.57</v>
      </c>
      <c r="J274" s="53">
        <v>11.57</v>
      </c>
      <c r="K274" s="53">
        <v>13.73</v>
      </c>
      <c r="L274" s="53" t="s">
        <v>188</v>
      </c>
      <c r="M274" s="53" t="s">
        <v>27</v>
      </c>
    </row>
    <row r="275" spans="2:13" ht="31.5" x14ac:dyDescent="0.25">
      <c r="B275" s="53">
        <v>36</v>
      </c>
      <c r="C275" s="53" t="s">
        <v>203</v>
      </c>
      <c r="D275" s="53" t="s">
        <v>31</v>
      </c>
      <c r="E275" s="53">
        <v>2475</v>
      </c>
      <c r="F275" s="53">
        <v>241115</v>
      </c>
      <c r="G275" s="53" t="s">
        <v>274</v>
      </c>
      <c r="H275" s="53">
        <v>133</v>
      </c>
      <c r="I275" s="53">
        <v>11.57</v>
      </c>
      <c r="J275" s="53">
        <v>11.57</v>
      </c>
      <c r="K275" s="53">
        <v>13.73</v>
      </c>
      <c r="L275" s="53" t="s">
        <v>188</v>
      </c>
      <c r="M275" s="53" t="s">
        <v>27</v>
      </c>
    </row>
    <row r="276" spans="2:13" ht="31.5" x14ac:dyDescent="0.25">
      <c r="B276" s="53">
        <v>37</v>
      </c>
      <c r="C276" s="53" t="s">
        <v>15</v>
      </c>
      <c r="D276" s="53" t="s">
        <v>49</v>
      </c>
      <c r="E276" s="53">
        <v>9750</v>
      </c>
      <c r="F276" s="53">
        <v>241253</v>
      </c>
      <c r="G276" s="53" t="s">
        <v>275</v>
      </c>
      <c r="H276" s="53">
        <v>133</v>
      </c>
      <c r="I276" s="53">
        <v>10.37</v>
      </c>
      <c r="J276" s="53">
        <v>10.37</v>
      </c>
      <c r="K276" s="53">
        <v>12.73</v>
      </c>
      <c r="L276" s="53" t="s">
        <v>188</v>
      </c>
      <c r="M276" s="53" t="s">
        <v>206</v>
      </c>
    </row>
    <row r="277" spans="2:13" ht="31.5" x14ac:dyDescent="0.25">
      <c r="B277" s="53">
        <v>38</v>
      </c>
      <c r="C277" s="53" t="s">
        <v>15</v>
      </c>
      <c r="D277" s="53" t="s">
        <v>49</v>
      </c>
      <c r="E277" s="53">
        <v>9810</v>
      </c>
      <c r="F277" s="53">
        <v>241256</v>
      </c>
      <c r="G277" s="53" t="s">
        <v>276</v>
      </c>
      <c r="H277" s="53">
        <v>133</v>
      </c>
      <c r="I277" s="53">
        <v>10.37</v>
      </c>
      <c r="J277" s="53">
        <v>10.37</v>
      </c>
      <c r="K277" s="53">
        <v>12.73</v>
      </c>
      <c r="L277" s="53" t="s">
        <v>188</v>
      </c>
      <c r="M277" s="53" t="s">
        <v>206</v>
      </c>
    </row>
    <row r="278" spans="2:13" ht="31.5" x14ac:dyDescent="0.25">
      <c r="B278" s="53">
        <v>39</v>
      </c>
      <c r="C278" s="53" t="s">
        <v>15</v>
      </c>
      <c r="D278" s="53" t="s">
        <v>49</v>
      </c>
      <c r="E278" s="53">
        <v>2383</v>
      </c>
      <c r="F278" s="53">
        <v>241185</v>
      </c>
      <c r="G278" s="53" t="s">
        <v>277</v>
      </c>
      <c r="H278" s="53">
        <v>133</v>
      </c>
      <c r="I278" s="53">
        <v>10.37</v>
      </c>
      <c r="J278" s="53">
        <v>10.37</v>
      </c>
      <c r="K278" s="53">
        <v>12.73</v>
      </c>
      <c r="L278" s="53" t="s">
        <v>188</v>
      </c>
      <c r="M278" s="53" t="s">
        <v>206</v>
      </c>
    </row>
    <row r="279" spans="2:13" ht="31.5" x14ac:dyDescent="0.25">
      <c r="B279" s="53">
        <v>40</v>
      </c>
      <c r="C279" s="53" t="s">
        <v>15</v>
      </c>
      <c r="D279" s="53" t="s">
        <v>49</v>
      </c>
      <c r="E279" s="53">
        <v>4310</v>
      </c>
      <c r="F279" s="53">
        <v>241233</v>
      </c>
      <c r="G279" s="53" t="s">
        <v>278</v>
      </c>
      <c r="H279" s="53">
        <v>133</v>
      </c>
      <c r="I279" s="53">
        <v>10.37</v>
      </c>
      <c r="J279" s="53">
        <v>10.37</v>
      </c>
      <c r="K279" s="53">
        <v>12.73</v>
      </c>
      <c r="L279" s="53" t="s">
        <v>188</v>
      </c>
      <c r="M279" s="53" t="s">
        <v>206</v>
      </c>
    </row>
    <row r="280" spans="2:13" ht="31.5" x14ac:dyDescent="0.25">
      <c r="B280" s="53">
        <v>41</v>
      </c>
      <c r="C280" s="53" t="s">
        <v>203</v>
      </c>
      <c r="D280" s="53" t="s">
        <v>28</v>
      </c>
      <c r="E280" s="53">
        <v>5388</v>
      </c>
      <c r="F280" s="53">
        <v>241055</v>
      </c>
      <c r="G280" s="53" t="s">
        <v>279</v>
      </c>
      <c r="H280" s="53">
        <v>133</v>
      </c>
      <c r="I280" s="53">
        <v>11.57</v>
      </c>
      <c r="J280" s="53">
        <v>11.57</v>
      </c>
      <c r="K280" s="53">
        <v>13.73</v>
      </c>
      <c r="L280" s="53" t="s">
        <v>188</v>
      </c>
      <c r="M280" s="53" t="s">
        <v>27</v>
      </c>
    </row>
    <row r="281" spans="2:13" ht="31.5" x14ac:dyDescent="0.25">
      <c r="B281" s="53">
        <v>42</v>
      </c>
      <c r="C281" s="53" t="s">
        <v>15</v>
      </c>
      <c r="D281" s="53" t="s">
        <v>104</v>
      </c>
      <c r="E281" s="53">
        <v>4689</v>
      </c>
      <c r="F281" s="53">
        <v>299</v>
      </c>
      <c r="G281" s="53" t="s">
        <v>280</v>
      </c>
      <c r="H281" s="53">
        <v>225</v>
      </c>
      <c r="I281" s="53">
        <v>17.55</v>
      </c>
      <c r="J281" s="53">
        <v>17.55</v>
      </c>
      <c r="K281" s="53">
        <v>21.55</v>
      </c>
      <c r="L281" s="53" t="s">
        <v>188</v>
      </c>
      <c r="M281" s="53" t="s">
        <v>206</v>
      </c>
    </row>
    <row r="282" spans="2:13" ht="15.75" x14ac:dyDescent="0.25">
      <c r="B282" s="53"/>
      <c r="C282" s="53"/>
      <c r="D282" s="53"/>
      <c r="E282" s="53"/>
      <c r="F282" s="53"/>
      <c r="G282" s="55" t="s">
        <v>191</v>
      </c>
      <c r="H282" s="55">
        <v>7750</v>
      </c>
      <c r="I282" s="55">
        <v>660.42</v>
      </c>
      <c r="J282" s="55">
        <v>660.42</v>
      </c>
      <c r="K282" s="55">
        <v>792.97</v>
      </c>
      <c r="L282" s="53"/>
      <c r="M282" s="53"/>
    </row>
    <row r="283" spans="2:13" ht="15.75" x14ac:dyDescent="0.25">
      <c r="B283" s="53"/>
      <c r="C283" s="53"/>
      <c r="D283" s="53"/>
      <c r="E283" s="53"/>
      <c r="F283" s="53"/>
      <c r="G283" s="55"/>
      <c r="H283" s="55"/>
      <c r="I283" s="55" t="s">
        <v>206</v>
      </c>
      <c r="J283" s="55">
        <v>222.3</v>
      </c>
      <c r="K283" s="55">
        <v>272.95</v>
      </c>
      <c r="L283" s="53"/>
      <c r="M283" s="53"/>
    </row>
    <row r="284" spans="2:13" ht="15.75" x14ac:dyDescent="0.25">
      <c r="B284" s="53"/>
      <c r="C284" s="53"/>
      <c r="D284" s="53"/>
      <c r="E284" s="53"/>
      <c r="F284" s="53"/>
      <c r="G284" s="55"/>
      <c r="H284" s="55"/>
      <c r="I284" s="55" t="s">
        <v>27</v>
      </c>
      <c r="J284" s="55">
        <v>438.12</v>
      </c>
      <c r="K284" s="55">
        <v>520.02</v>
      </c>
      <c r="L284" s="53"/>
      <c r="M284" s="53"/>
    </row>
    <row r="289" spans="2:16" ht="15.75" x14ac:dyDescent="0.25">
      <c r="G289" s="56" t="s">
        <v>281</v>
      </c>
    </row>
    <row r="290" spans="2:16" ht="15.75" x14ac:dyDescent="0.25">
      <c r="G290" s="56" t="s">
        <v>0</v>
      </c>
    </row>
    <row r="291" spans="2:16" ht="15.75" x14ac:dyDescent="0.25">
      <c r="G291" s="56" t="s">
        <v>1</v>
      </c>
    </row>
    <row r="293" spans="2:16" ht="31.5" x14ac:dyDescent="0.25">
      <c r="B293" s="57"/>
      <c r="C293" s="293" t="s">
        <v>4</v>
      </c>
      <c r="D293" s="293" t="s">
        <v>5</v>
      </c>
      <c r="E293" s="293"/>
      <c r="F293" s="58" t="s">
        <v>282</v>
      </c>
      <c r="G293" s="57" t="s">
        <v>7</v>
      </c>
      <c r="H293" s="293" t="s">
        <v>8</v>
      </c>
      <c r="I293" s="293" t="s">
        <v>9</v>
      </c>
      <c r="J293" s="293" t="s">
        <v>10</v>
      </c>
      <c r="K293" s="58" t="s">
        <v>283</v>
      </c>
      <c r="L293" s="293" t="s">
        <v>12</v>
      </c>
      <c r="M293" s="293" t="s">
        <v>13</v>
      </c>
    </row>
    <row r="294" spans="2:16" ht="31.5" x14ac:dyDescent="0.25">
      <c r="B294" s="57" t="s">
        <v>284</v>
      </c>
      <c r="C294" s="293"/>
      <c r="D294" s="293"/>
      <c r="E294" s="293"/>
      <c r="F294" s="58" t="s">
        <v>285</v>
      </c>
      <c r="G294" s="58" t="s">
        <v>14</v>
      </c>
      <c r="H294" s="293"/>
      <c r="I294" s="293"/>
      <c r="J294" s="293"/>
      <c r="K294" s="59" t="s">
        <v>286</v>
      </c>
      <c r="L294" s="293"/>
      <c r="M294" s="293"/>
    </row>
    <row r="295" spans="2:16" ht="31.5" x14ac:dyDescent="0.25">
      <c r="B295" s="60">
        <v>1</v>
      </c>
      <c r="C295" s="57" t="s">
        <v>287</v>
      </c>
      <c r="D295" s="61" t="s">
        <v>104</v>
      </c>
      <c r="E295" s="61">
        <v>4520</v>
      </c>
      <c r="F295" s="62" t="s">
        <v>288</v>
      </c>
      <c r="G295" s="58" t="s">
        <v>289</v>
      </c>
      <c r="H295" s="61">
        <v>1021</v>
      </c>
      <c r="I295" s="63">
        <f>O295*H295/100</f>
        <v>71.47</v>
      </c>
      <c r="J295" s="63">
        <f>I295</f>
        <v>71.47</v>
      </c>
      <c r="K295" s="63">
        <f>J295*P295</f>
        <v>90.195139999999995</v>
      </c>
      <c r="L295" s="61" t="s">
        <v>188</v>
      </c>
      <c r="M295" s="61" t="s">
        <v>27</v>
      </c>
      <c r="O295" s="115">
        <v>7</v>
      </c>
      <c r="P295" s="116">
        <v>1.262</v>
      </c>
    </row>
    <row r="296" spans="2:16" ht="31.5" x14ac:dyDescent="0.25">
      <c r="B296" s="60">
        <v>2</v>
      </c>
      <c r="C296" s="57" t="s">
        <v>287</v>
      </c>
      <c r="D296" s="61" t="s">
        <v>107</v>
      </c>
      <c r="E296" s="61">
        <v>8256</v>
      </c>
      <c r="F296" s="62" t="s">
        <v>290</v>
      </c>
      <c r="G296" s="58" t="s">
        <v>289</v>
      </c>
      <c r="H296" s="61">
        <v>1342</v>
      </c>
      <c r="I296" s="63">
        <f t="shared" ref="I296:I321" si="3">O296*H296/100</f>
        <v>100.65</v>
      </c>
      <c r="J296" s="63">
        <f t="shared" ref="J296:J321" si="4">I296</f>
        <v>100.65</v>
      </c>
      <c r="K296" s="63">
        <f t="shared" ref="K296:K298" si="5">J296*P296</f>
        <v>127.82550000000001</v>
      </c>
      <c r="L296" s="61" t="s">
        <v>188</v>
      </c>
      <c r="M296" s="61" t="s">
        <v>27</v>
      </c>
      <c r="O296" s="115">
        <v>7.5</v>
      </c>
      <c r="P296" s="116">
        <v>1.27</v>
      </c>
    </row>
    <row r="297" spans="2:16" ht="31.5" x14ac:dyDescent="0.25">
      <c r="B297" s="60">
        <v>3</v>
      </c>
      <c r="C297" s="57" t="s">
        <v>291</v>
      </c>
      <c r="D297" s="61" t="s">
        <v>292</v>
      </c>
      <c r="E297" s="61">
        <v>7204</v>
      </c>
      <c r="F297" s="62" t="s">
        <v>293</v>
      </c>
      <c r="G297" s="58" t="s">
        <v>294</v>
      </c>
      <c r="H297" s="61">
        <v>323</v>
      </c>
      <c r="I297" s="63">
        <f t="shared" si="3"/>
        <v>31.977000000000004</v>
      </c>
      <c r="J297" s="63">
        <f t="shared" si="4"/>
        <v>31.977000000000004</v>
      </c>
      <c r="K297" s="63">
        <f t="shared" si="5"/>
        <v>40.770675000000004</v>
      </c>
      <c r="L297" s="61" t="s">
        <v>188</v>
      </c>
      <c r="M297" s="61" t="s">
        <v>27</v>
      </c>
      <c r="O297" s="115">
        <v>9.9</v>
      </c>
      <c r="P297" s="116">
        <v>1.2749999999999999</v>
      </c>
    </row>
    <row r="298" spans="2:16" ht="15.75" x14ac:dyDescent="0.25">
      <c r="B298" s="60">
        <v>4</v>
      </c>
      <c r="C298" s="57" t="s">
        <v>295</v>
      </c>
      <c r="D298" s="61" t="s">
        <v>23</v>
      </c>
      <c r="E298" s="61">
        <v>5761</v>
      </c>
      <c r="F298" s="62" t="s">
        <v>296</v>
      </c>
      <c r="G298" s="58" t="s">
        <v>297</v>
      </c>
      <c r="H298" s="61">
        <v>321</v>
      </c>
      <c r="I298" s="63">
        <f t="shared" si="3"/>
        <v>27.927</v>
      </c>
      <c r="J298" s="63">
        <f t="shared" si="4"/>
        <v>27.927</v>
      </c>
      <c r="K298" s="63">
        <f t="shared" si="5"/>
        <v>34.545698999999999</v>
      </c>
      <c r="L298" s="60" t="s">
        <v>298</v>
      </c>
      <c r="M298" s="61" t="s">
        <v>27</v>
      </c>
      <c r="O298" s="115">
        <v>8.6999999999999993</v>
      </c>
      <c r="P298" s="116">
        <v>1.2370000000000001</v>
      </c>
    </row>
    <row r="299" spans="2:16" ht="15.75" x14ac:dyDescent="0.25">
      <c r="B299" s="60">
        <v>5</v>
      </c>
      <c r="C299" s="57" t="s">
        <v>295</v>
      </c>
      <c r="D299" s="61" t="s">
        <v>31</v>
      </c>
      <c r="E299" s="61">
        <v>6151</v>
      </c>
      <c r="F299" s="62" t="s">
        <v>299</v>
      </c>
      <c r="G299" s="58" t="s">
        <v>297</v>
      </c>
      <c r="H299" s="61">
        <v>531</v>
      </c>
      <c r="I299" s="63">
        <f t="shared" si="3"/>
        <v>46.196999999999996</v>
      </c>
      <c r="J299" s="63">
        <f t="shared" si="4"/>
        <v>46.196999999999996</v>
      </c>
      <c r="K299" s="63">
        <f>J299*P299</f>
        <v>58.808780999999989</v>
      </c>
      <c r="L299" s="60" t="s">
        <v>188</v>
      </c>
      <c r="M299" s="61" t="s">
        <v>27</v>
      </c>
      <c r="O299" s="115">
        <v>8.6999999999999993</v>
      </c>
      <c r="P299" s="116">
        <v>1.2729999999999999</v>
      </c>
    </row>
    <row r="300" spans="2:16" ht="15.75" x14ac:dyDescent="0.25">
      <c r="B300" s="60">
        <v>6</v>
      </c>
      <c r="C300" s="57" t="s">
        <v>295</v>
      </c>
      <c r="D300" s="61" t="s">
        <v>28</v>
      </c>
      <c r="E300" s="61">
        <v>9321</v>
      </c>
      <c r="F300" s="62" t="s">
        <v>62</v>
      </c>
      <c r="G300" s="58" t="s">
        <v>297</v>
      </c>
      <c r="H300" s="61">
        <v>293</v>
      </c>
      <c r="I300" s="63">
        <f t="shared" si="3"/>
        <v>25.491</v>
      </c>
      <c r="J300" s="63">
        <f t="shared" si="4"/>
        <v>25.491</v>
      </c>
      <c r="K300" s="63">
        <f t="shared" ref="K300:K310" si="6">J300*P300</f>
        <v>32.042186999999998</v>
      </c>
      <c r="L300" s="60" t="s">
        <v>188</v>
      </c>
      <c r="M300" s="61" t="s">
        <v>27</v>
      </c>
      <c r="O300" s="115">
        <v>8.6999999999999993</v>
      </c>
      <c r="P300" s="116">
        <v>1.2569999999999999</v>
      </c>
    </row>
    <row r="301" spans="2:16" ht="15.75" x14ac:dyDescent="0.25">
      <c r="B301" s="60">
        <v>7</v>
      </c>
      <c r="C301" s="57" t="s">
        <v>295</v>
      </c>
      <c r="D301" s="61" t="s">
        <v>31</v>
      </c>
      <c r="E301" s="61">
        <v>2468</v>
      </c>
      <c r="F301" s="62" t="s">
        <v>300</v>
      </c>
      <c r="G301" s="58" t="s">
        <v>297</v>
      </c>
      <c r="H301" s="61">
        <v>533</v>
      </c>
      <c r="I301" s="63">
        <f t="shared" si="3"/>
        <v>46.370999999999995</v>
      </c>
      <c r="J301" s="63">
        <f t="shared" si="4"/>
        <v>46.370999999999995</v>
      </c>
      <c r="K301" s="63">
        <f t="shared" si="6"/>
        <v>59.123024999999991</v>
      </c>
      <c r="L301" s="60" t="s">
        <v>188</v>
      </c>
      <c r="M301" s="61" t="s">
        <v>27</v>
      </c>
      <c r="O301" s="115">
        <v>8.6999999999999993</v>
      </c>
      <c r="P301" s="116">
        <v>1.2749999999999999</v>
      </c>
    </row>
    <row r="302" spans="2:16" ht="15.75" x14ac:dyDescent="0.25">
      <c r="B302" s="60">
        <v>8</v>
      </c>
      <c r="C302" s="57" t="s">
        <v>301</v>
      </c>
      <c r="D302" s="61" t="s">
        <v>31</v>
      </c>
      <c r="E302" s="61">
        <v>1136</v>
      </c>
      <c r="F302" s="62" t="s">
        <v>302</v>
      </c>
      <c r="G302" s="58" t="s">
        <v>297</v>
      </c>
      <c r="H302" s="61">
        <v>88</v>
      </c>
      <c r="I302" s="63">
        <f t="shared" si="3"/>
        <v>7.6559999999999988</v>
      </c>
      <c r="J302" s="63">
        <f t="shared" si="4"/>
        <v>7.6559999999999988</v>
      </c>
      <c r="K302" s="63">
        <f t="shared" si="6"/>
        <v>9.53172</v>
      </c>
      <c r="L302" s="60" t="s">
        <v>298</v>
      </c>
      <c r="M302" s="61" t="s">
        <v>27</v>
      </c>
      <c r="O302" s="115">
        <v>8.6999999999999993</v>
      </c>
      <c r="P302" s="116">
        <v>1.2450000000000001</v>
      </c>
    </row>
    <row r="303" spans="2:16" ht="15.75" x14ac:dyDescent="0.25">
      <c r="B303" s="60">
        <v>9</v>
      </c>
      <c r="C303" s="57" t="s">
        <v>295</v>
      </c>
      <c r="D303" s="61" t="s">
        <v>31</v>
      </c>
      <c r="E303" s="61">
        <v>5822</v>
      </c>
      <c r="F303" s="62" t="s">
        <v>303</v>
      </c>
      <c r="G303" s="58" t="s">
        <v>297</v>
      </c>
      <c r="H303" s="61">
        <v>224</v>
      </c>
      <c r="I303" s="63">
        <f t="shared" si="3"/>
        <v>19.487999999999996</v>
      </c>
      <c r="J303" s="63">
        <f t="shared" si="4"/>
        <v>19.487999999999996</v>
      </c>
      <c r="K303" s="63">
        <f t="shared" si="6"/>
        <v>24.087167999999995</v>
      </c>
      <c r="L303" s="60" t="s">
        <v>298</v>
      </c>
      <c r="M303" s="61" t="s">
        <v>27</v>
      </c>
      <c r="O303" s="115">
        <v>8.6999999999999993</v>
      </c>
      <c r="P303" s="116">
        <v>1.236</v>
      </c>
    </row>
    <row r="304" spans="2:16" ht="15.75" x14ac:dyDescent="0.25">
      <c r="B304" s="60">
        <v>10</v>
      </c>
      <c r="C304" s="57" t="s">
        <v>295</v>
      </c>
      <c r="D304" s="61" t="s">
        <v>23</v>
      </c>
      <c r="E304" s="61">
        <v>4077</v>
      </c>
      <c r="F304" s="62" t="s">
        <v>304</v>
      </c>
      <c r="G304" s="58" t="s">
        <v>297</v>
      </c>
      <c r="H304" s="61">
        <v>111</v>
      </c>
      <c r="I304" s="63">
        <f t="shared" si="3"/>
        <v>9.657</v>
      </c>
      <c r="J304" s="63">
        <f t="shared" si="4"/>
        <v>9.657</v>
      </c>
      <c r="K304" s="63">
        <f t="shared" si="6"/>
        <v>11.965023</v>
      </c>
      <c r="L304" s="60" t="s">
        <v>298</v>
      </c>
      <c r="M304" s="61" t="s">
        <v>27</v>
      </c>
      <c r="O304" s="115">
        <v>8.6999999999999993</v>
      </c>
      <c r="P304" s="116">
        <v>1.2390000000000001</v>
      </c>
    </row>
    <row r="305" spans="2:16" ht="15.75" x14ac:dyDescent="0.25">
      <c r="B305" s="60">
        <v>11</v>
      </c>
      <c r="C305" s="57" t="s">
        <v>295</v>
      </c>
      <c r="D305" s="61" t="s">
        <v>31</v>
      </c>
      <c r="E305" s="61">
        <v>2478</v>
      </c>
      <c r="F305" s="62" t="s">
        <v>305</v>
      </c>
      <c r="G305" s="58" t="s">
        <v>297</v>
      </c>
      <c r="H305" s="61">
        <v>88</v>
      </c>
      <c r="I305" s="63">
        <f t="shared" si="3"/>
        <v>7.6559999999999988</v>
      </c>
      <c r="J305" s="63">
        <f t="shared" si="4"/>
        <v>7.6559999999999988</v>
      </c>
      <c r="K305" s="63">
        <f t="shared" si="6"/>
        <v>7.7555279999999982</v>
      </c>
      <c r="L305" s="60" t="s">
        <v>298</v>
      </c>
      <c r="M305" s="61" t="s">
        <v>27</v>
      </c>
      <c r="O305" s="115">
        <v>8.6999999999999993</v>
      </c>
      <c r="P305" s="116">
        <v>1.0129999999999999</v>
      </c>
    </row>
    <row r="306" spans="2:16" ht="15.75" x14ac:dyDescent="0.25">
      <c r="B306" s="60">
        <v>12</v>
      </c>
      <c r="C306" s="57" t="s">
        <v>295</v>
      </c>
      <c r="D306" s="61" t="s">
        <v>28</v>
      </c>
      <c r="E306" s="61">
        <v>5923</v>
      </c>
      <c r="F306" s="62" t="s">
        <v>306</v>
      </c>
      <c r="G306" s="58" t="s">
        <v>297</v>
      </c>
      <c r="H306" s="61">
        <v>300</v>
      </c>
      <c r="I306" s="63">
        <f t="shared" si="3"/>
        <v>26.1</v>
      </c>
      <c r="J306" s="63">
        <f t="shared" si="4"/>
        <v>26.1</v>
      </c>
      <c r="K306" s="63">
        <f t="shared" si="6"/>
        <v>32.390100000000004</v>
      </c>
      <c r="L306" s="60" t="s">
        <v>298</v>
      </c>
      <c r="M306" s="61" t="s">
        <v>27</v>
      </c>
      <c r="O306" s="115">
        <v>8.6999999999999993</v>
      </c>
      <c r="P306" s="116">
        <v>1.2410000000000001</v>
      </c>
    </row>
    <row r="307" spans="2:16" ht="15.75" x14ac:dyDescent="0.25">
      <c r="B307" s="60">
        <v>13</v>
      </c>
      <c r="C307" s="57" t="s">
        <v>307</v>
      </c>
      <c r="D307" s="61" t="s">
        <v>86</v>
      </c>
      <c r="E307" s="61">
        <v>5787</v>
      </c>
      <c r="F307" s="62" t="s">
        <v>308</v>
      </c>
      <c r="G307" s="58" t="s">
        <v>297</v>
      </c>
      <c r="H307" s="61">
        <v>663</v>
      </c>
      <c r="I307" s="63">
        <f t="shared" si="3"/>
        <v>69.614999999999995</v>
      </c>
      <c r="J307" s="63">
        <f t="shared" si="4"/>
        <v>69.614999999999995</v>
      </c>
      <c r="K307" s="63">
        <f t="shared" si="6"/>
        <v>86.183369999999996</v>
      </c>
      <c r="L307" s="60" t="s">
        <v>298</v>
      </c>
      <c r="M307" s="61" t="s">
        <v>27</v>
      </c>
      <c r="O307" s="115">
        <v>10.5</v>
      </c>
      <c r="P307" s="116">
        <v>1.238</v>
      </c>
    </row>
    <row r="308" spans="2:16" ht="15.75" x14ac:dyDescent="0.25">
      <c r="B308" s="60">
        <v>14</v>
      </c>
      <c r="C308" s="57" t="s">
        <v>307</v>
      </c>
      <c r="D308" s="61" t="s">
        <v>86</v>
      </c>
      <c r="E308" s="61">
        <v>5794</v>
      </c>
      <c r="F308" s="62" t="s">
        <v>309</v>
      </c>
      <c r="G308" s="58" t="s">
        <v>297</v>
      </c>
      <c r="H308" s="61">
        <v>209</v>
      </c>
      <c r="I308" s="63">
        <f t="shared" si="3"/>
        <v>21.945</v>
      </c>
      <c r="J308" s="63">
        <f t="shared" si="4"/>
        <v>21.945</v>
      </c>
      <c r="K308" s="63">
        <f t="shared" si="6"/>
        <v>27.738479999999999</v>
      </c>
      <c r="L308" s="60" t="s">
        <v>298</v>
      </c>
      <c r="M308" s="61" t="s">
        <v>27</v>
      </c>
      <c r="O308" s="115">
        <v>10.5</v>
      </c>
      <c r="P308" s="116">
        <v>1.264</v>
      </c>
    </row>
    <row r="309" spans="2:16" ht="15.75" x14ac:dyDescent="0.25">
      <c r="B309" s="60">
        <v>15</v>
      </c>
      <c r="C309" s="57" t="s">
        <v>307</v>
      </c>
      <c r="D309" s="61" t="s">
        <v>83</v>
      </c>
      <c r="E309" s="61">
        <v>7774</v>
      </c>
      <c r="F309" s="62" t="s">
        <v>310</v>
      </c>
      <c r="G309" s="58" t="s">
        <v>297</v>
      </c>
      <c r="H309" s="61">
        <v>220</v>
      </c>
      <c r="I309" s="63">
        <f t="shared" si="3"/>
        <v>23.1</v>
      </c>
      <c r="J309" s="63">
        <f t="shared" si="4"/>
        <v>23.1</v>
      </c>
      <c r="K309" s="63">
        <f t="shared" si="6"/>
        <v>29.337000000000003</v>
      </c>
      <c r="L309" s="60" t="s">
        <v>188</v>
      </c>
      <c r="M309" s="61" t="s">
        <v>27</v>
      </c>
      <c r="O309" s="115">
        <v>10.5</v>
      </c>
      <c r="P309" s="116">
        <v>1.27</v>
      </c>
    </row>
    <row r="310" spans="2:16" ht="15.75" x14ac:dyDescent="0.25">
      <c r="B310" s="60">
        <v>16</v>
      </c>
      <c r="C310" s="57" t="s">
        <v>307</v>
      </c>
      <c r="D310" s="61" t="s">
        <v>83</v>
      </c>
      <c r="E310" s="61">
        <v>7780</v>
      </c>
      <c r="F310" s="62" t="s">
        <v>311</v>
      </c>
      <c r="G310" s="58" t="s">
        <v>297</v>
      </c>
      <c r="H310" s="61">
        <v>241</v>
      </c>
      <c r="I310" s="63">
        <f t="shared" si="3"/>
        <v>25.305</v>
      </c>
      <c r="J310" s="63">
        <f t="shared" si="4"/>
        <v>25.305</v>
      </c>
      <c r="K310" s="63">
        <f t="shared" si="6"/>
        <v>33.124244999999995</v>
      </c>
      <c r="L310" s="60" t="s">
        <v>298</v>
      </c>
      <c r="M310" s="61" t="s">
        <v>27</v>
      </c>
      <c r="O310" s="115">
        <v>10.5</v>
      </c>
      <c r="P310" s="116">
        <v>1.3089999999999999</v>
      </c>
    </row>
    <row r="311" spans="2:16" ht="15.75" x14ac:dyDescent="0.25">
      <c r="B311" s="60"/>
      <c r="C311" s="60"/>
      <c r="D311" s="61"/>
      <c r="E311" s="61"/>
      <c r="F311" s="60"/>
      <c r="G311" s="64" t="s">
        <v>161</v>
      </c>
      <c r="H311" s="65">
        <f>SUM(H295:H310)</f>
        <v>6508</v>
      </c>
      <c r="I311" s="66">
        <f>SUM(I295:I310)</f>
        <v>560.60500000000002</v>
      </c>
      <c r="J311" s="66">
        <f>SUM(J295:J310)</f>
        <v>560.60500000000002</v>
      </c>
      <c r="K311" s="66">
        <f>SUM(K295:K310)</f>
        <v>705.42364099999986</v>
      </c>
      <c r="L311" s="60"/>
      <c r="M311" s="61"/>
      <c r="O311" s="115"/>
      <c r="P311" s="116"/>
    </row>
    <row r="312" spans="2:16" ht="15.75" x14ac:dyDescent="0.25">
      <c r="B312" s="60">
        <v>18</v>
      </c>
      <c r="C312" s="57" t="s">
        <v>312</v>
      </c>
      <c r="D312" s="61" t="s">
        <v>31</v>
      </c>
      <c r="E312" s="61">
        <v>8243</v>
      </c>
      <c r="F312" s="62" t="s">
        <v>313</v>
      </c>
      <c r="G312" s="58" t="s">
        <v>297</v>
      </c>
      <c r="H312" s="61">
        <v>350</v>
      </c>
      <c r="I312" s="63">
        <f t="shared" si="3"/>
        <v>27.3</v>
      </c>
      <c r="J312" s="63">
        <f t="shared" si="4"/>
        <v>27.3</v>
      </c>
      <c r="K312" s="63">
        <f t="shared" ref="K312:K320" si="7">J312*P312</f>
        <v>36.500100000000003</v>
      </c>
      <c r="L312" s="60" t="s">
        <v>188</v>
      </c>
      <c r="M312" s="61" t="s">
        <v>314</v>
      </c>
      <c r="O312" s="115">
        <v>7.8</v>
      </c>
      <c r="P312" s="116">
        <v>1.337</v>
      </c>
    </row>
    <row r="313" spans="2:16" ht="15.75" x14ac:dyDescent="0.25">
      <c r="B313" s="60">
        <v>19</v>
      </c>
      <c r="C313" s="57" t="s">
        <v>312</v>
      </c>
      <c r="D313" s="61" t="s">
        <v>49</v>
      </c>
      <c r="E313" s="61">
        <v>4317</v>
      </c>
      <c r="F313" s="62" t="s">
        <v>315</v>
      </c>
      <c r="G313" s="58" t="s">
        <v>297</v>
      </c>
      <c r="H313" s="61">
        <v>201</v>
      </c>
      <c r="I313" s="63">
        <f t="shared" si="3"/>
        <v>15.677999999999999</v>
      </c>
      <c r="J313" s="63">
        <f t="shared" si="4"/>
        <v>15.677999999999999</v>
      </c>
      <c r="K313" s="63">
        <f t="shared" si="7"/>
        <v>21.228012</v>
      </c>
      <c r="L313" s="60" t="s">
        <v>188</v>
      </c>
      <c r="M313" s="61" t="s">
        <v>314</v>
      </c>
      <c r="O313" s="115">
        <v>7.8</v>
      </c>
      <c r="P313" s="116">
        <v>1.3540000000000001</v>
      </c>
    </row>
    <row r="314" spans="2:16" ht="15.75" x14ac:dyDescent="0.25">
      <c r="B314" s="60">
        <v>20</v>
      </c>
      <c r="C314" s="57" t="s">
        <v>312</v>
      </c>
      <c r="D314" s="61" t="s">
        <v>49</v>
      </c>
      <c r="E314" s="61">
        <v>4303</v>
      </c>
      <c r="F314" s="62" t="s">
        <v>316</v>
      </c>
      <c r="G314" s="58" t="s">
        <v>294</v>
      </c>
      <c r="H314" s="61">
        <v>188</v>
      </c>
      <c r="I314" s="63">
        <f t="shared" si="3"/>
        <v>14.663999999999998</v>
      </c>
      <c r="J314" s="63">
        <f t="shared" si="4"/>
        <v>14.663999999999998</v>
      </c>
      <c r="K314" s="63">
        <f t="shared" si="7"/>
        <v>19.297823999999999</v>
      </c>
      <c r="L314" s="60" t="s">
        <v>298</v>
      </c>
      <c r="M314" s="61" t="s">
        <v>314</v>
      </c>
      <c r="O314" s="115">
        <v>7.8</v>
      </c>
      <c r="P314" s="116">
        <v>1.3160000000000001</v>
      </c>
    </row>
    <row r="315" spans="2:16" ht="15.75" x14ac:dyDescent="0.25">
      <c r="B315" s="60">
        <v>21</v>
      </c>
      <c r="C315" s="57" t="s">
        <v>312</v>
      </c>
      <c r="D315" s="61" t="s">
        <v>49</v>
      </c>
      <c r="E315" s="61">
        <v>4302</v>
      </c>
      <c r="F315" s="62" t="s">
        <v>317</v>
      </c>
      <c r="G315" s="58" t="s">
        <v>297</v>
      </c>
      <c r="H315" s="61">
        <v>208</v>
      </c>
      <c r="I315" s="63">
        <f t="shared" si="3"/>
        <v>16.224</v>
      </c>
      <c r="J315" s="63">
        <f t="shared" si="4"/>
        <v>16.224</v>
      </c>
      <c r="K315" s="63">
        <f t="shared" si="7"/>
        <v>21.285888</v>
      </c>
      <c r="L315" s="60" t="s">
        <v>298</v>
      </c>
      <c r="M315" s="61" t="s">
        <v>314</v>
      </c>
      <c r="O315" s="115">
        <v>7.8</v>
      </c>
      <c r="P315" s="116">
        <v>1.3120000000000001</v>
      </c>
    </row>
    <row r="316" spans="2:16" ht="15.75" x14ac:dyDescent="0.25">
      <c r="B316" s="60">
        <v>22</v>
      </c>
      <c r="C316" s="57" t="s">
        <v>312</v>
      </c>
      <c r="D316" s="61" t="s">
        <v>49</v>
      </c>
      <c r="E316" s="61">
        <v>9738</v>
      </c>
      <c r="F316" s="62" t="s">
        <v>318</v>
      </c>
      <c r="G316" s="58" t="s">
        <v>297</v>
      </c>
      <c r="H316" s="61">
        <v>270</v>
      </c>
      <c r="I316" s="63">
        <f t="shared" si="3"/>
        <v>21.06</v>
      </c>
      <c r="J316" s="63">
        <f t="shared" si="4"/>
        <v>21.06</v>
      </c>
      <c r="K316" s="63">
        <f t="shared" si="7"/>
        <v>27.567539999999997</v>
      </c>
      <c r="L316" s="60" t="s">
        <v>298</v>
      </c>
      <c r="M316" s="61" t="s">
        <v>314</v>
      </c>
      <c r="O316" s="115">
        <v>7.8</v>
      </c>
      <c r="P316" s="116">
        <v>1.3089999999999999</v>
      </c>
    </row>
    <row r="317" spans="2:16" ht="15.75" x14ac:dyDescent="0.25">
      <c r="B317" s="60">
        <v>23</v>
      </c>
      <c r="C317" s="57" t="s">
        <v>312</v>
      </c>
      <c r="D317" s="61" t="s">
        <v>16</v>
      </c>
      <c r="E317" s="61">
        <v>789</v>
      </c>
      <c r="F317" s="62" t="s">
        <v>319</v>
      </c>
      <c r="G317" s="58" t="s">
        <v>297</v>
      </c>
      <c r="H317" s="61">
        <v>253</v>
      </c>
      <c r="I317" s="63">
        <f t="shared" si="3"/>
        <v>19.733999999999998</v>
      </c>
      <c r="J317" s="63">
        <f t="shared" si="4"/>
        <v>19.733999999999998</v>
      </c>
      <c r="K317" s="63">
        <f t="shared" si="7"/>
        <v>25.969943999999998</v>
      </c>
      <c r="L317" s="60" t="s">
        <v>298</v>
      </c>
      <c r="M317" s="61" t="s">
        <v>314</v>
      </c>
      <c r="O317" s="115">
        <v>7.8</v>
      </c>
      <c r="P317" s="116">
        <v>1.3160000000000001</v>
      </c>
    </row>
    <row r="318" spans="2:16" ht="15.75" x14ac:dyDescent="0.25">
      <c r="B318" s="60">
        <v>24</v>
      </c>
      <c r="C318" s="57" t="s">
        <v>312</v>
      </c>
      <c r="D318" s="61" t="s">
        <v>16</v>
      </c>
      <c r="E318" s="61">
        <v>783</v>
      </c>
      <c r="F318" s="62" t="s">
        <v>320</v>
      </c>
      <c r="G318" s="58" t="s">
        <v>297</v>
      </c>
      <c r="H318" s="61">
        <v>89</v>
      </c>
      <c r="I318" s="63">
        <f t="shared" si="3"/>
        <v>6.9419999999999993</v>
      </c>
      <c r="J318" s="63">
        <f t="shared" si="4"/>
        <v>6.9419999999999993</v>
      </c>
      <c r="K318" s="63">
        <f t="shared" si="7"/>
        <v>9.2050919999999987</v>
      </c>
      <c r="L318" s="60" t="s">
        <v>298</v>
      </c>
      <c r="M318" s="61" t="s">
        <v>314</v>
      </c>
      <c r="O318" s="115">
        <v>7.8</v>
      </c>
      <c r="P318" s="116">
        <v>1.3260000000000001</v>
      </c>
    </row>
    <row r="319" spans="2:16" ht="15.75" x14ac:dyDescent="0.25">
      <c r="B319" s="60">
        <v>25</v>
      </c>
      <c r="C319" s="57" t="s">
        <v>312</v>
      </c>
      <c r="D319" s="61" t="s">
        <v>16</v>
      </c>
      <c r="E319" s="61">
        <v>759</v>
      </c>
      <c r="F319" s="62" t="s">
        <v>321</v>
      </c>
      <c r="G319" s="58" t="s">
        <v>297</v>
      </c>
      <c r="H319" s="61">
        <v>333</v>
      </c>
      <c r="I319" s="63">
        <f t="shared" si="3"/>
        <v>25.974</v>
      </c>
      <c r="J319" s="63">
        <f t="shared" si="4"/>
        <v>25.974</v>
      </c>
      <c r="K319" s="63">
        <f t="shared" si="7"/>
        <v>34.103861999999999</v>
      </c>
      <c r="L319" s="60" t="s">
        <v>298</v>
      </c>
      <c r="M319" s="61" t="s">
        <v>314</v>
      </c>
      <c r="O319" s="115">
        <v>7.8</v>
      </c>
      <c r="P319" s="116">
        <v>1.3129999999999999</v>
      </c>
    </row>
    <row r="320" spans="2:16" ht="15.75" x14ac:dyDescent="0.25">
      <c r="B320" s="60">
        <v>26</v>
      </c>
      <c r="C320" s="57" t="s">
        <v>312</v>
      </c>
      <c r="D320" s="61" t="s">
        <v>49</v>
      </c>
      <c r="E320" s="61">
        <v>9737</v>
      </c>
      <c r="F320" s="62" t="s">
        <v>322</v>
      </c>
      <c r="G320" s="58" t="s">
        <v>297</v>
      </c>
      <c r="H320" s="61">
        <v>232</v>
      </c>
      <c r="I320" s="63">
        <f t="shared" si="3"/>
        <v>18.096</v>
      </c>
      <c r="J320" s="63">
        <f t="shared" si="4"/>
        <v>18.096</v>
      </c>
      <c r="K320" s="63">
        <f t="shared" si="7"/>
        <v>23.633376000000002</v>
      </c>
      <c r="L320" s="60" t="s">
        <v>298</v>
      </c>
      <c r="M320" s="61" t="s">
        <v>314</v>
      </c>
      <c r="O320" s="115">
        <v>7.8</v>
      </c>
      <c r="P320" s="116">
        <v>1.306</v>
      </c>
    </row>
    <row r="321" spans="2:16" ht="15.75" x14ac:dyDescent="0.25">
      <c r="B321" s="60">
        <v>27</v>
      </c>
      <c r="C321" s="57" t="s">
        <v>312</v>
      </c>
      <c r="D321" s="61" t="s">
        <v>31</v>
      </c>
      <c r="E321" s="61">
        <v>8237</v>
      </c>
      <c r="F321" s="62" t="s">
        <v>323</v>
      </c>
      <c r="G321" s="58" t="s">
        <v>297</v>
      </c>
      <c r="H321" s="61">
        <v>204</v>
      </c>
      <c r="I321" s="63">
        <f t="shared" si="3"/>
        <v>15.912000000000001</v>
      </c>
      <c r="J321" s="63">
        <f t="shared" si="4"/>
        <v>15.912000000000001</v>
      </c>
      <c r="K321" s="63">
        <f>J321*P321</f>
        <v>20.876544000000003</v>
      </c>
      <c r="L321" s="60" t="s">
        <v>298</v>
      </c>
      <c r="M321" s="61" t="s">
        <v>314</v>
      </c>
      <c r="O321" s="115">
        <v>7.8</v>
      </c>
      <c r="P321" s="116">
        <v>1.3120000000000001</v>
      </c>
    </row>
    <row r="322" spans="2:16" ht="15.75" x14ac:dyDescent="0.25">
      <c r="G322" s="64" t="s">
        <v>161</v>
      </c>
      <c r="H322" s="65">
        <f>SUM(H312:H320)</f>
        <v>2124</v>
      </c>
      <c r="I322" s="66">
        <f>SUM(I312:I321)</f>
        <v>181.584</v>
      </c>
      <c r="J322" s="66">
        <f t="shared" ref="J322:K322" si="8">SUM(J312:J321)</f>
        <v>181.584</v>
      </c>
      <c r="K322" s="66">
        <f t="shared" si="8"/>
        <v>239.668182</v>
      </c>
      <c r="P322" s="116"/>
    </row>
    <row r="323" spans="2:16" ht="15.75" x14ac:dyDescent="0.25">
      <c r="H323" s="65" t="s">
        <v>27</v>
      </c>
      <c r="I323" s="63">
        <f>I311</f>
        <v>560.60500000000002</v>
      </c>
      <c r="J323" s="63">
        <f>J311</f>
        <v>560.60500000000002</v>
      </c>
      <c r="K323" s="63">
        <f>K311</f>
        <v>705.42364099999986</v>
      </c>
      <c r="P323" s="116"/>
    </row>
    <row r="324" spans="2:16" ht="15.75" x14ac:dyDescent="0.25">
      <c r="H324" s="65" t="s">
        <v>314</v>
      </c>
      <c r="I324" s="63">
        <f>I322</f>
        <v>181.584</v>
      </c>
      <c r="J324" s="63">
        <f>J322</f>
        <v>181.584</v>
      </c>
      <c r="K324" s="63">
        <f>K322</f>
        <v>239.668182</v>
      </c>
      <c r="P324" s="116"/>
    </row>
    <row r="325" spans="2:16" ht="31.5" x14ac:dyDescent="0.25">
      <c r="H325" s="65" t="s">
        <v>324</v>
      </c>
      <c r="I325" s="63">
        <f>I323+I324</f>
        <v>742.18900000000008</v>
      </c>
      <c r="J325" s="63">
        <f>J323+J324</f>
        <v>742.18900000000008</v>
      </c>
      <c r="K325" s="63">
        <f>K323+K324</f>
        <v>945.09182299999986</v>
      </c>
      <c r="P325" s="116"/>
    </row>
    <row r="326" spans="2:16" x14ac:dyDescent="0.25">
      <c r="B326" s="67"/>
      <c r="P326" s="116"/>
    </row>
    <row r="327" spans="2:16" x14ac:dyDescent="0.25">
      <c r="P327" s="116"/>
    </row>
    <row r="328" spans="2:16" ht="15.75" x14ac:dyDescent="0.25">
      <c r="H328" s="56" t="s">
        <v>0</v>
      </c>
      <c r="P328" s="116"/>
    </row>
    <row r="329" spans="2:16" ht="15.75" x14ac:dyDescent="0.25">
      <c r="H329" s="56" t="s">
        <v>192</v>
      </c>
      <c r="P329" s="116"/>
    </row>
    <row r="330" spans="2:16" x14ac:dyDescent="0.25">
      <c r="P330" s="116"/>
    </row>
    <row r="331" spans="2:16" ht="31.5" x14ac:dyDescent="0.25">
      <c r="B331" s="57"/>
      <c r="C331" s="293" t="s">
        <v>4</v>
      </c>
      <c r="D331" s="293" t="s">
        <v>5</v>
      </c>
      <c r="E331" s="293"/>
      <c r="F331" s="58" t="s">
        <v>282</v>
      </c>
      <c r="G331" s="57" t="s">
        <v>116</v>
      </c>
      <c r="H331" s="293" t="s">
        <v>8</v>
      </c>
      <c r="I331" s="293" t="s">
        <v>9</v>
      </c>
      <c r="J331" s="293" t="s">
        <v>10</v>
      </c>
      <c r="K331" s="58" t="s">
        <v>283</v>
      </c>
      <c r="L331" s="293" t="s">
        <v>12</v>
      </c>
      <c r="M331" s="293" t="s">
        <v>13</v>
      </c>
      <c r="P331" s="116"/>
    </row>
    <row r="332" spans="2:16" ht="31.5" x14ac:dyDescent="0.25">
      <c r="B332" s="57" t="s">
        <v>284</v>
      </c>
      <c r="C332" s="293"/>
      <c r="D332" s="293"/>
      <c r="E332" s="293"/>
      <c r="F332" s="58" t="s">
        <v>285</v>
      </c>
      <c r="G332" s="58" t="s">
        <v>14</v>
      </c>
      <c r="H332" s="293"/>
      <c r="I332" s="293"/>
      <c r="J332" s="293"/>
      <c r="K332" s="59" t="s">
        <v>286</v>
      </c>
      <c r="L332" s="293"/>
      <c r="M332" s="293"/>
      <c r="P332" s="116"/>
    </row>
    <row r="333" spans="2:16" ht="31.5" x14ac:dyDescent="0.25">
      <c r="B333" s="60">
        <v>1</v>
      </c>
      <c r="C333" s="57" t="s">
        <v>287</v>
      </c>
      <c r="D333" s="61" t="s">
        <v>104</v>
      </c>
      <c r="E333" s="61">
        <v>4520</v>
      </c>
      <c r="F333" s="62" t="s">
        <v>288</v>
      </c>
      <c r="G333" s="58" t="s">
        <v>289</v>
      </c>
      <c r="H333" s="61">
        <v>728</v>
      </c>
      <c r="I333" s="63">
        <f>O333*H333/100</f>
        <v>50.96</v>
      </c>
      <c r="J333" s="63">
        <f>I333</f>
        <v>50.96</v>
      </c>
      <c r="K333" s="63">
        <f t="shared" ref="K333:K338" si="9">J333*P333</f>
        <v>63.547120000000007</v>
      </c>
      <c r="L333" s="61" t="s">
        <v>188</v>
      </c>
      <c r="M333" s="61" t="s">
        <v>27</v>
      </c>
      <c r="O333" s="115">
        <v>7</v>
      </c>
      <c r="P333" s="116">
        <v>1.2470000000000001</v>
      </c>
    </row>
    <row r="334" spans="2:16" ht="31.5" x14ac:dyDescent="0.25">
      <c r="B334" s="60">
        <v>2</v>
      </c>
      <c r="C334" s="57" t="s">
        <v>287</v>
      </c>
      <c r="D334" s="61" t="s">
        <v>107</v>
      </c>
      <c r="E334" s="61">
        <v>8256</v>
      </c>
      <c r="F334" s="62" t="s">
        <v>290</v>
      </c>
      <c r="G334" s="58" t="s">
        <v>289</v>
      </c>
      <c r="H334" s="61">
        <v>886</v>
      </c>
      <c r="I334" s="63">
        <f t="shared" ref="I334:I355" si="10">O334*H334/100</f>
        <v>66.45</v>
      </c>
      <c r="J334" s="63">
        <f t="shared" ref="J334:J370" si="11">I334</f>
        <v>66.45</v>
      </c>
      <c r="K334" s="63">
        <f t="shared" si="9"/>
        <v>84.192149999999998</v>
      </c>
      <c r="L334" s="61" t="s">
        <v>188</v>
      </c>
      <c r="M334" s="61" t="s">
        <v>27</v>
      </c>
      <c r="O334" s="115">
        <v>7.5</v>
      </c>
      <c r="P334" s="116">
        <v>1.2669999999999999</v>
      </c>
    </row>
    <row r="335" spans="2:16" ht="31.5" x14ac:dyDescent="0.25">
      <c r="B335" s="60">
        <v>3</v>
      </c>
      <c r="C335" s="57" t="s">
        <v>291</v>
      </c>
      <c r="D335" s="61" t="s">
        <v>292</v>
      </c>
      <c r="E335" s="61">
        <v>7204</v>
      </c>
      <c r="F335" s="62" t="s">
        <v>293</v>
      </c>
      <c r="G335" s="58" t="s">
        <v>294</v>
      </c>
      <c r="H335" s="60">
        <v>709</v>
      </c>
      <c r="I335" s="63">
        <f t="shared" si="10"/>
        <v>70.191000000000003</v>
      </c>
      <c r="J335" s="63">
        <f t="shared" si="11"/>
        <v>70.191000000000003</v>
      </c>
      <c r="K335" s="63">
        <f t="shared" si="9"/>
        <v>87.528177000000014</v>
      </c>
      <c r="L335" s="61" t="s">
        <v>188</v>
      </c>
      <c r="M335" s="61" t="s">
        <v>27</v>
      </c>
      <c r="O335" s="115">
        <v>9.9</v>
      </c>
      <c r="P335" s="116">
        <v>1.2470000000000001</v>
      </c>
    </row>
    <row r="336" spans="2:16" ht="15.75" x14ac:dyDescent="0.25">
      <c r="B336" s="60">
        <v>4</v>
      </c>
      <c r="C336" s="57" t="s">
        <v>291</v>
      </c>
      <c r="D336" s="61" t="s">
        <v>292</v>
      </c>
      <c r="E336" s="61">
        <v>7208</v>
      </c>
      <c r="F336" s="62" t="s">
        <v>325</v>
      </c>
      <c r="G336" s="58" t="s">
        <v>294</v>
      </c>
      <c r="H336" s="60">
        <v>230</v>
      </c>
      <c r="I336" s="63">
        <f t="shared" si="10"/>
        <v>22.77</v>
      </c>
      <c r="J336" s="63">
        <f t="shared" si="11"/>
        <v>22.77</v>
      </c>
      <c r="K336" s="63">
        <f t="shared" si="9"/>
        <v>27.91602</v>
      </c>
      <c r="L336" s="60" t="s">
        <v>298</v>
      </c>
      <c r="M336" s="61" t="s">
        <v>27</v>
      </c>
      <c r="O336" s="115">
        <v>9.9</v>
      </c>
      <c r="P336" s="116">
        <v>1.226</v>
      </c>
    </row>
    <row r="337" spans="2:16" ht="15.75" x14ac:dyDescent="0.25">
      <c r="B337" s="60">
        <v>5</v>
      </c>
      <c r="C337" s="57" t="s">
        <v>291</v>
      </c>
      <c r="D337" s="61" t="s">
        <v>292</v>
      </c>
      <c r="E337" s="61">
        <v>7210</v>
      </c>
      <c r="F337" s="62" t="s">
        <v>326</v>
      </c>
      <c r="G337" s="58" t="s">
        <v>294</v>
      </c>
      <c r="H337" s="60">
        <v>474</v>
      </c>
      <c r="I337" s="63">
        <f t="shared" si="10"/>
        <v>46.926000000000002</v>
      </c>
      <c r="J337" s="63">
        <f t="shared" si="11"/>
        <v>46.926000000000002</v>
      </c>
      <c r="K337" s="63">
        <f t="shared" si="9"/>
        <v>57.531275999999998</v>
      </c>
      <c r="L337" s="60" t="s">
        <v>298</v>
      </c>
      <c r="M337" s="61" t="s">
        <v>27</v>
      </c>
      <c r="O337" s="115">
        <v>9.9</v>
      </c>
      <c r="P337" s="116">
        <v>1.226</v>
      </c>
    </row>
    <row r="338" spans="2:16" ht="15.75" x14ac:dyDescent="0.25">
      <c r="B338" s="60">
        <v>6</v>
      </c>
      <c r="C338" s="57" t="s">
        <v>295</v>
      </c>
      <c r="D338" s="61" t="s">
        <v>23</v>
      </c>
      <c r="E338" s="61">
        <v>5761</v>
      </c>
      <c r="F338" s="62" t="s">
        <v>296</v>
      </c>
      <c r="G338" s="58" t="s">
        <v>297</v>
      </c>
      <c r="H338" s="60">
        <v>428</v>
      </c>
      <c r="I338" s="63">
        <f t="shared" si="10"/>
        <v>37.235999999999997</v>
      </c>
      <c r="J338" s="63">
        <f t="shared" si="11"/>
        <v>37.235999999999997</v>
      </c>
      <c r="K338" s="63">
        <f t="shared" si="9"/>
        <v>44.86938</v>
      </c>
      <c r="L338" s="60" t="s">
        <v>298</v>
      </c>
      <c r="M338" s="61" t="s">
        <v>27</v>
      </c>
      <c r="O338" s="115">
        <v>8.6999999999999993</v>
      </c>
      <c r="P338" s="116">
        <v>1.2050000000000001</v>
      </c>
    </row>
    <row r="339" spans="2:16" ht="15.75" x14ac:dyDescent="0.25">
      <c r="B339" s="60">
        <v>7</v>
      </c>
      <c r="C339" s="57" t="s">
        <v>295</v>
      </c>
      <c r="D339" s="61" t="s">
        <v>31</v>
      </c>
      <c r="E339" s="61">
        <v>6151</v>
      </c>
      <c r="F339" s="62" t="s">
        <v>299</v>
      </c>
      <c r="G339" s="58" t="s">
        <v>297</v>
      </c>
      <c r="H339" s="60">
        <v>355</v>
      </c>
      <c r="I339" s="63">
        <f t="shared" si="10"/>
        <v>30.884999999999994</v>
      </c>
      <c r="J339" s="63">
        <f t="shared" si="11"/>
        <v>30.884999999999994</v>
      </c>
      <c r="K339" s="63">
        <f>J339*P339</f>
        <v>38.513594999999995</v>
      </c>
      <c r="L339" s="60" t="s">
        <v>188</v>
      </c>
      <c r="M339" s="61" t="s">
        <v>27</v>
      </c>
      <c r="O339" s="115">
        <v>8.6999999999999993</v>
      </c>
      <c r="P339" s="116">
        <v>1.2470000000000001</v>
      </c>
    </row>
    <row r="340" spans="2:16" ht="15.75" x14ac:dyDescent="0.25">
      <c r="B340" s="60">
        <v>8</v>
      </c>
      <c r="C340" s="57" t="s">
        <v>295</v>
      </c>
      <c r="D340" s="61" t="s">
        <v>28</v>
      </c>
      <c r="E340" s="61">
        <v>9321</v>
      </c>
      <c r="F340" s="62" t="s">
        <v>62</v>
      </c>
      <c r="G340" s="58" t="s">
        <v>297</v>
      </c>
      <c r="H340" s="60">
        <v>377</v>
      </c>
      <c r="I340" s="63">
        <f t="shared" si="10"/>
        <v>32.798999999999999</v>
      </c>
      <c r="J340" s="63">
        <f t="shared" si="11"/>
        <v>32.798999999999999</v>
      </c>
      <c r="K340" s="63">
        <f t="shared" ref="K340:K355" si="12">J340*P340</f>
        <v>40.900353000000003</v>
      </c>
      <c r="L340" s="60" t="s">
        <v>188</v>
      </c>
      <c r="M340" s="61" t="s">
        <v>27</v>
      </c>
      <c r="O340" s="115">
        <v>8.6999999999999993</v>
      </c>
      <c r="P340" s="116">
        <v>1.2470000000000001</v>
      </c>
    </row>
    <row r="341" spans="2:16" ht="15.75" x14ac:dyDescent="0.25">
      <c r="B341" s="60">
        <v>9</v>
      </c>
      <c r="C341" s="57" t="s">
        <v>295</v>
      </c>
      <c r="D341" s="61" t="s">
        <v>31</v>
      </c>
      <c r="E341" s="61">
        <v>2468</v>
      </c>
      <c r="F341" s="62" t="s">
        <v>300</v>
      </c>
      <c r="G341" s="58" t="s">
        <v>297</v>
      </c>
      <c r="H341" s="60">
        <v>513</v>
      </c>
      <c r="I341" s="63">
        <f t="shared" si="10"/>
        <v>44.630999999999993</v>
      </c>
      <c r="J341" s="63">
        <f t="shared" si="11"/>
        <v>44.630999999999993</v>
      </c>
      <c r="K341" s="63">
        <f t="shared" si="12"/>
        <v>55.654857</v>
      </c>
      <c r="L341" s="60" t="s">
        <v>188</v>
      </c>
      <c r="M341" s="61" t="s">
        <v>27</v>
      </c>
      <c r="O341" s="115">
        <v>8.6999999999999993</v>
      </c>
      <c r="P341" s="116">
        <v>1.2470000000000001</v>
      </c>
    </row>
    <row r="342" spans="2:16" ht="15.75" x14ac:dyDescent="0.25">
      <c r="B342" s="60">
        <v>10</v>
      </c>
      <c r="C342" s="57" t="s">
        <v>295</v>
      </c>
      <c r="D342" s="61" t="s">
        <v>31</v>
      </c>
      <c r="E342" s="61">
        <v>5701</v>
      </c>
      <c r="F342" s="62" t="s">
        <v>327</v>
      </c>
      <c r="G342" s="58" t="s">
        <v>297</v>
      </c>
      <c r="H342" s="61">
        <v>412</v>
      </c>
      <c r="I342" s="63">
        <f t="shared" si="10"/>
        <v>35.843999999999994</v>
      </c>
      <c r="J342" s="63">
        <f t="shared" si="11"/>
        <v>35.843999999999994</v>
      </c>
      <c r="K342" s="63">
        <f t="shared" si="12"/>
        <v>44.697467999999994</v>
      </c>
      <c r="L342" s="60" t="s">
        <v>188</v>
      </c>
      <c r="M342" s="61" t="s">
        <v>27</v>
      </c>
      <c r="O342" s="115">
        <v>8.6999999999999993</v>
      </c>
      <c r="P342" s="116">
        <v>1.2470000000000001</v>
      </c>
    </row>
    <row r="343" spans="2:16" ht="15.75" x14ac:dyDescent="0.25">
      <c r="B343" s="60">
        <v>11</v>
      </c>
      <c r="C343" s="57" t="s">
        <v>295</v>
      </c>
      <c r="D343" s="61" t="s">
        <v>49</v>
      </c>
      <c r="E343" s="61">
        <v>6387</v>
      </c>
      <c r="F343" s="62" t="s">
        <v>328</v>
      </c>
      <c r="G343" s="58" t="s">
        <v>297</v>
      </c>
      <c r="H343" s="61">
        <v>219</v>
      </c>
      <c r="I343" s="63">
        <f t="shared" si="10"/>
        <v>19.053000000000001</v>
      </c>
      <c r="J343" s="63">
        <f t="shared" si="11"/>
        <v>19.053000000000001</v>
      </c>
      <c r="K343" s="63">
        <f t="shared" si="12"/>
        <v>23.759091000000002</v>
      </c>
      <c r="L343" s="60" t="s">
        <v>188</v>
      </c>
      <c r="M343" s="61" t="s">
        <v>27</v>
      </c>
      <c r="O343" s="115">
        <v>8.6999999999999993</v>
      </c>
      <c r="P343" s="116">
        <v>1.2470000000000001</v>
      </c>
    </row>
    <row r="344" spans="2:16" ht="15.75" x14ac:dyDescent="0.25">
      <c r="B344" s="60">
        <v>12</v>
      </c>
      <c r="C344" s="57" t="s">
        <v>301</v>
      </c>
      <c r="D344" s="61" t="s">
        <v>31</v>
      </c>
      <c r="E344" s="61">
        <v>1136</v>
      </c>
      <c r="F344" s="62" t="s">
        <v>302</v>
      </c>
      <c r="G344" s="58" t="s">
        <v>297</v>
      </c>
      <c r="H344" s="61">
        <v>300</v>
      </c>
      <c r="I344" s="63">
        <f t="shared" si="10"/>
        <v>26.1</v>
      </c>
      <c r="J344" s="63">
        <f t="shared" si="11"/>
        <v>26.1</v>
      </c>
      <c r="K344" s="63">
        <f t="shared" si="12"/>
        <v>31.9986</v>
      </c>
      <c r="L344" s="60" t="s">
        <v>298</v>
      </c>
      <c r="M344" s="61" t="s">
        <v>27</v>
      </c>
      <c r="O344" s="115">
        <v>8.6999999999999993</v>
      </c>
      <c r="P344" s="116">
        <v>1.226</v>
      </c>
    </row>
    <row r="345" spans="2:16" ht="15.75" x14ac:dyDescent="0.25">
      <c r="B345" s="60">
        <v>13</v>
      </c>
      <c r="C345" s="57" t="s">
        <v>301</v>
      </c>
      <c r="D345" s="61" t="s">
        <v>31</v>
      </c>
      <c r="E345" s="61">
        <v>1076</v>
      </c>
      <c r="F345" s="62" t="s">
        <v>329</v>
      </c>
      <c r="G345" s="58" t="s">
        <v>297</v>
      </c>
      <c r="H345" s="61">
        <v>236</v>
      </c>
      <c r="I345" s="63">
        <f t="shared" si="10"/>
        <v>20.531999999999996</v>
      </c>
      <c r="J345" s="63">
        <f t="shared" si="11"/>
        <v>20.531999999999996</v>
      </c>
      <c r="K345" s="63">
        <f t="shared" si="12"/>
        <v>25.172231999999994</v>
      </c>
      <c r="L345" s="60" t="s">
        <v>298</v>
      </c>
      <c r="M345" s="61" t="s">
        <v>27</v>
      </c>
      <c r="O345" s="115">
        <v>8.6999999999999993</v>
      </c>
      <c r="P345" s="116">
        <v>1.226</v>
      </c>
    </row>
    <row r="346" spans="2:16" ht="15.75" x14ac:dyDescent="0.25">
      <c r="B346" s="60">
        <v>14</v>
      </c>
      <c r="C346" s="57" t="s">
        <v>301</v>
      </c>
      <c r="D346" s="61" t="s">
        <v>28</v>
      </c>
      <c r="E346" s="61">
        <v>9760</v>
      </c>
      <c r="F346" s="62" t="s">
        <v>330</v>
      </c>
      <c r="G346" s="58" t="s">
        <v>297</v>
      </c>
      <c r="H346" s="61">
        <v>214</v>
      </c>
      <c r="I346" s="63">
        <f t="shared" si="10"/>
        <v>18.617999999999999</v>
      </c>
      <c r="J346" s="63">
        <f t="shared" si="11"/>
        <v>18.617999999999999</v>
      </c>
      <c r="K346" s="63">
        <f t="shared" si="12"/>
        <v>22.825667999999997</v>
      </c>
      <c r="L346" s="60" t="s">
        <v>298</v>
      </c>
      <c r="M346" s="61" t="s">
        <v>27</v>
      </c>
      <c r="O346" s="115">
        <v>8.6999999999999993</v>
      </c>
      <c r="P346" s="116">
        <v>1.226</v>
      </c>
    </row>
    <row r="347" spans="2:16" ht="15.75" x14ac:dyDescent="0.25">
      <c r="B347" s="60">
        <v>15</v>
      </c>
      <c r="C347" s="57" t="s">
        <v>301</v>
      </c>
      <c r="D347" s="61" t="s">
        <v>28</v>
      </c>
      <c r="E347" s="61">
        <v>9750</v>
      </c>
      <c r="F347" s="62" t="s">
        <v>331</v>
      </c>
      <c r="G347" s="58" t="s">
        <v>297</v>
      </c>
      <c r="H347" s="61">
        <v>506</v>
      </c>
      <c r="I347" s="63">
        <f t="shared" si="10"/>
        <v>44.021999999999998</v>
      </c>
      <c r="J347" s="63">
        <f t="shared" si="11"/>
        <v>44.021999999999998</v>
      </c>
      <c r="K347" s="63">
        <f t="shared" si="12"/>
        <v>53.970971999999996</v>
      </c>
      <c r="L347" s="60" t="s">
        <v>298</v>
      </c>
      <c r="M347" s="61" t="s">
        <v>27</v>
      </c>
      <c r="O347" s="115">
        <v>8.6999999999999993</v>
      </c>
      <c r="P347" s="116">
        <v>1.226</v>
      </c>
    </row>
    <row r="348" spans="2:16" ht="15.75" x14ac:dyDescent="0.25">
      <c r="B348" s="60">
        <v>16</v>
      </c>
      <c r="C348" s="57" t="s">
        <v>295</v>
      </c>
      <c r="D348" s="61" t="s">
        <v>31</v>
      </c>
      <c r="E348" s="61">
        <v>5822</v>
      </c>
      <c r="F348" s="62" t="s">
        <v>303</v>
      </c>
      <c r="G348" s="58" t="s">
        <v>297</v>
      </c>
      <c r="H348" s="61">
        <v>190</v>
      </c>
      <c r="I348" s="63">
        <f t="shared" si="10"/>
        <v>16.529999999999998</v>
      </c>
      <c r="J348" s="63">
        <f t="shared" si="11"/>
        <v>16.529999999999998</v>
      </c>
      <c r="K348" s="63">
        <f t="shared" si="12"/>
        <v>20.265779999999996</v>
      </c>
      <c r="L348" s="60" t="s">
        <v>298</v>
      </c>
      <c r="M348" s="61" t="s">
        <v>27</v>
      </c>
      <c r="O348" s="115">
        <v>8.6999999999999993</v>
      </c>
      <c r="P348" s="116">
        <v>1.226</v>
      </c>
    </row>
    <row r="349" spans="2:16" ht="15.75" x14ac:dyDescent="0.25">
      <c r="B349" s="60">
        <v>17</v>
      </c>
      <c r="C349" s="57" t="s">
        <v>295</v>
      </c>
      <c r="D349" s="61" t="s">
        <v>23</v>
      </c>
      <c r="E349" s="61">
        <v>4077</v>
      </c>
      <c r="F349" s="62" t="s">
        <v>304</v>
      </c>
      <c r="G349" s="58" t="s">
        <v>297</v>
      </c>
      <c r="H349" s="61">
        <v>256</v>
      </c>
      <c r="I349" s="63">
        <f t="shared" si="10"/>
        <v>22.271999999999998</v>
      </c>
      <c r="J349" s="63">
        <f t="shared" si="11"/>
        <v>22.271999999999998</v>
      </c>
      <c r="K349" s="63">
        <f t="shared" si="12"/>
        <v>27.305471999999998</v>
      </c>
      <c r="L349" s="60" t="s">
        <v>298</v>
      </c>
      <c r="M349" s="61" t="s">
        <v>27</v>
      </c>
      <c r="O349" s="115">
        <v>8.6999999999999993</v>
      </c>
      <c r="P349" s="116">
        <v>1.226</v>
      </c>
    </row>
    <row r="350" spans="2:16" ht="15.75" x14ac:dyDescent="0.25">
      <c r="B350" s="60">
        <v>18</v>
      </c>
      <c r="C350" s="57" t="s">
        <v>295</v>
      </c>
      <c r="D350" s="61" t="s">
        <v>31</v>
      </c>
      <c r="E350" s="61">
        <v>2478</v>
      </c>
      <c r="F350" s="62" t="s">
        <v>305</v>
      </c>
      <c r="G350" s="58" t="s">
        <v>297</v>
      </c>
      <c r="H350" s="61">
        <v>271</v>
      </c>
      <c r="I350" s="63">
        <f t="shared" si="10"/>
        <v>23.576999999999998</v>
      </c>
      <c r="J350" s="63">
        <f t="shared" si="11"/>
        <v>23.576999999999998</v>
      </c>
      <c r="K350" s="63">
        <f t="shared" si="12"/>
        <v>28.905401999999999</v>
      </c>
      <c r="L350" s="60" t="s">
        <v>298</v>
      </c>
      <c r="M350" s="61" t="s">
        <v>27</v>
      </c>
      <c r="O350" s="115">
        <v>8.6999999999999993</v>
      </c>
      <c r="P350" s="116">
        <v>1.226</v>
      </c>
    </row>
    <row r="351" spans="2:16" ht="15.75" x14ac:dyDescent="0.25">
      <c r="B351" s="60">
        <v>19</v>
      </c>
      <c r="C351" s="57" t="s">
        <v>295</v>
      </c>
      <c r="D351" s="61" t="s">
        <v>28</v>
      </c>
      <c r="E351" s="61">
        <v>5923</v>
      </c>
      <c r="F351" s="62" t="s">
        <v>306</v>
      </c>
      <c r="G351" s="58" t="s">
        <v>297</v>
      </c>
      <c r="H351" s="61">
        <v>198</v>
      </c>
      <c r="I351" s="63">
        <f t="shared" si="10"/>
        <v>17.225999999999999</v>
      </c>
      <c r="J351" s="63">
        <f t="shared" si="11"/>
        <v>17.225999999999999</v>
      </c>
      <c r="K351" s="63">
        <f t="shared" si="12"/>
        <v>21.119076</v>
      </c>
      <c r="L351" s="60" t="s">
        <v>298</v>
      </c>
      <c r="M351" s="61" t="s">
        <v>27</v>
      </c>
      <c r="O351" s="115">
        <v>8.6999999999999993</v>
      </c>
      <c r="P351" s="116">
        <v>1.226</v>
      </c>
    </row>
    <row r="352" spans="2:16" ht="15.75" x14ac:dyDescent="0.25">
      <c r="B352" s="60">
        <v>20</v>
      </c>
      <c r="C352" s="57" t="s">
        <v>307</v>
      </c>
      <c r="D352" s="61" t="s">
        <v>86</v>
      </c>
      <c r="E352" s="61">
        <v>5787</v>
      </c>
      <c r="F352" s="62" t="s">
        <v>308</v>
      </c>
      <c r="G352" s="58" t="s">
        <v>297</v>
      </c>
      <c r="H352" s="61">
        <v>241</v>
      </c>
      <c r="I352" s="63">
        <f t="shared" si="10"/>
        <v>25.305</v>
      </c>
      <c r="J352" s="63">
        <f t="shared" si="11"/>
        <v>25.305</v>
      </c>
      <c r="K352" s="63">
        <f t="shared" si="12"/>
        <v>31.327590000000001</v>
      </c>
      <c r="L352" s="60" t="s">
        <v>298</v>
      </c>
      <c r="M352" s="61" t="s">
        <v>27</v>
      </c>
      <c r="O352" s="115">
        <v>10.5</v>
      </c>
      <c r="P352" s="116">
        <v>1.238</v>
      </c>
    </row>
    <row r="353" spans="2:16" ht="15.75" x14ac:dyDescent="0.25">
      <c r="B353" s="60">
        <v>21</v>
      </c>
      <c r="C353" s="57" t="s">
        <v>307</v>
      </c>
      <c r="D353" s="61" t="s">
        <v>86</v>
      </c>
      <c r="E353" s="61">
        <v>5794</v>
      </c>
      <c r="F353" s="62" t="s">
        <v>309</v>
      </c>
      <c r="G353" s="58" t="s">
        <v>297</v>
      </c>
      <c r="H353" s="61">
        <v>539</v>
      </c>
      <c r="I353" s="63">
        <f t="shared" si="10"/>
        <v>56.594999999999999</v>
      </c>
      <c r="J353" s="63">
        <f t="shared" si="11"/>
        <v>56.594999999999999</v>
      </c>
      <c r="K353" s="63">
        <f t="shared" si="12"/>
        <v>69.385469999999998</v>
      </c>
      <c r="L353" s="60" t="s">
        <v>298</v>
      </c>
      <c r="M353" s="61" t="s">
        <v>27</v>
      </c>
      <c r="O353" s="115">
        <v>10.5</v>
      </c>
      <c r="P353" s="116">
        <v>1.226</v>
      </c>
    </row>
    <row r="354" spans="2:16" ht="15.75" x14ac:dyDescent="0.25">
      <c r="B354" s="60">
        <v>22</v>
      </c>
      <c r="C354" s="57" t="s">
        <v>307</v>
      </c>
      <c r="D354" s="61" t="s">
        <v>83</v>
      </c>
      <c r="E354" s="61">
        <v>7774</v>
      </c>
      <c r="F354" s="62" t="s">
        <v>310</v>
      </c>
      <c r="G354" s="58" t="s">
        <v>297</v>
      </c>
      <c r="H354" s="61">
        <v>110</v>
      </c>
      <c r="I354" s="63">
        <f t="shared" si="10"/>
        <v>11.55</v>
      </c>
      <c r="J354" s="63">
        <f t="shared" si="11"/>
        <v>11.55</v>
      </c>
      <c r="K354" s="63">
        <f t="shared" si="12"/>
        <v>14.402850000000003</v>
      </c>
      <c r="L354" s="60" t="s">
        <v>188</v>
      </c>
      <c r="M354" s="61" t="s">
        <v>27</v>
      </c>
      <c r="O354" s="115">
        <v>10.5</v>
      </c>
      <c r="P354" s="116">
        <v>1.2470000000000001</v>
      </c>
    </row>
    <row r="355" spans="2:16" ht="15.75" x14ac:dyDescent="0.25">
      <c r="B355" s="60">
        <v>23</v>
      </c>
      <c r="C355" s="57" t="s">
        <v>307</v>
      </c>
      <c r="D355" s="61" t="s">
        <v>83</v>
      </c>
      <c r="E355" s="61">
        <v>7780</v>
      </c>
      <c r="F355" s="62" t="s">
        <v>311</v>
      </c>
      <c r="G355" s="58" t="s">
        <v>297</v>
      </c>
      <c r="H355" s="61">
        <v>243</v>
      </c>
      <c r="I355" s="63">
        <f t="shared" si="10"/>
        <v>25.515000000000001</v>
      </c>
      <c r="J355" s="63">
        <f t="shared" si="11"/>
        <v>25.515000000000001</v>
      </c>
      <c r="K355" s="63">
        <f t="shared" si="12"/>
        <v>31.281390000000002</v>
      </c>
      <c r="L355" s="60" t="s">
        <v>298</v>
      </c>
      <c r="M355" s="61" t="s">
        <v>27</v>
      </c>
      <c r="O355" s="115">
        <v>10.5</v>
      </c>
      <c r="P355" s="116">
        <v>1.226</v>
      </c>
    </row>
    <row r="356" spans="2:16" ht="15.75" x14ac:dyDescent="0.25">
      <c r="B356" s="60"/>
      <c r="C356" s="60"/>
      <c r="D356" s="61"/>
      <c r="E356" s="61"/>
      <c r="F356" s="60"/>
      <c r="G356" s="64" t="s">
        <v>161</v>
      </c>
      <c r="H356" s="65">
        <f>SUM(H333:H355)</f>
        <v>8635</v>
      </c>
      <c r="I356" s="66">
        <f>SUM(I333:I355)</f>
        <v>765.58699999999999</v>
      </c>
      <c r="J356" s="66">
        <f>SUM(J333:J355)</f>
        <v>765.58699999999999</v>
      </c>
      <c r="K356" s="66">
        <f>SUM(K333:K355)</f>
        <v>947.06998899999985</v>
      </c>
      <c r="L356" s="60"/>
      <c r="M356" s="61"/>
      <c r="O356" s="115"/>
      <c r="P356" s="116"/>
    </row>
    <row r="357" spans="2:16" ht="15.75" x14ac:dyDescent="0.25">
      <c r="B357" s="60">
        <v>24</v>
      </c>
      <c r="C357" s="57" t="s">
        <v>312</v>
      </c>
      <c r="D357" s="61" t="s">
        <v>31</v>
      </c>
      <c r="E357" s="61">
        <v>8243</v>
      </c>
      <c r="F357" s="62" t="s">
        <v>313</v>
      </c>
      <c r="G357" s="58" t="s">
        <v>297</v>
      </c>
      <c r="H357" s="60">
        <v>262</v>
      </c>
      <c r="I357" s="63">
        <f t="shared" ref="I357:I370" si="13">O357*H357/100</f>
        <v>20.436</v>
      </c>
      <c r="J357" s="63">
        <f t="shared" si="11"/>
        <v>20.436</v>
      </c>
      <c r="K357" s="63">
        <f t="shared" ref="K357:K364" si="14">J357*P357</f>
        <v>26.566800000000001</v>
      </c>
      <c r="L357" s="60" t="s">
        <v>188</v>
      </c>
      <c r="M357" s="61" t="s">
        <v>314</v>
      </c>
      <c r="O357" s="115">
        <v>7.8</v>
      </c>
      <c r="P357" s="116">
        <v>1.3</v>
      </c>
    </row>
    <row r="358" spans="2:16" ht="15.75" x14ac:dyDescent="0.25">
      <c r="B358" s="60">
        <v>25</v>
      </c>
      <c r="C358" s="57" t="s">
        <v>312</v>
      </c>
      <c r="D358" s="61" t="s">
        <v>49</v>
      </c>
      <c r="E358" s="61">
        <v>4301</v>
      </c>
      <c r="F358" s="62" t="s">
        <v>332</v>
      </c>
      <c r="G358" s="58" t="s">
        <v>297</v>
      </c>
      <c r="H358" s="60">
        <v>295</v>
      </c>
      <c r="I358" s="63">
        <f t="shared" si="13"/>
        <v>23.01</v>
      </c>
      <c r="J358" s="63">
        <f t="shared" si="11"/>
        <v>23.01</v>
      </c>
      <c r="K358" s="63">
        <f t="shared" si="14"/>
        <v>28.877549999999999</v>
      </c>
      <c r="L358" s="60" t="s">
        <v>188</v>
      </c>
      <c r="M358" s="61" t="s">
        <v>314</v>
      </c>
      <c r="O358" s="115">
        <v>7.8</v>
      </c>
      <c r="P358" s="116">
        <v>1.2549999999999999</v>
      </c>
    </row>
    <row r="359" spans="2:16" ht="15.75" x14ac:dyDescent="0.25">
      <c r="B359" s="60">
        <v>26</v>
      </c>
      <c r="C359" s="57" t="s">
        <v>312</v>
      </c>
      <c r="D359" s="61" t="s">
        <v>31</v>
      </c>
      <c r="E359" s="61">
        <v>8245</v>
      </c>
      <c r="F359" s="62" t="s">
        <v>333</v>
      </c>
      <c r="G359" s="58" t="s">
        <v>297</v>
      </c>
      <c r="H359" s="60">
        <v>299</v>
      </c>
      <c r="I359" s="63">
        <f t="shared" si="13"/>
        <v>23.321999999999999</v>
      </c>
      <c r="J359" s="63">
        <f t="shared" si="11"/>
        <v>23.321999999999999</v>
      </c>
      <c r="K359" s="63">
        <f t="shared" si="14"/>
        <v>29.618939999999998</v>
      </c>
      <c r="L359" s="60" t="s">
        <v>188</v>
      </c>
      <c r="M359" s="61" t="s">
        <v>314</v>
      </c>
      <c r="O359" s="115">
        <v>7.8</v>
      </c>
      <c r="P359" s="116">
        <v>1.27</v>
      </c>
    </row>
    <row r="360" spans="2:16" ht="15.75" x14ac:dyDescent="0.25">
      <c r="B360" s="60">
        <v>27</v>
      </c>
      <c r="C360" s="57" t="s">
        <v>312</v>
      </c>
      <c r="D360" s="61" t="s">
        <v>49</v>
      </c>
      <c r="E360" s="61">
        <v>4317</v>
      </c>
      <c r="F360" s="62" t="s">
        <v>315</v>
      </c>
      <c r="G360" s="58" t="s">
        <v>297</v>
      </c>
      <c r="H360" s="60">
        <v>192</v>
      </c>
      <c r="I360" s="63">
        <f t="shared" si="13"/>
        <v>14.975999999999999</v>
      </c>
      <c r="J360" s="63">
        <f t="shared" si="11"/>
        <v>14.975999999999999</v>
      </c>
      <c r="K360" s="63">
        <f t="shared" si="14"/>
        <v>19.378944000000001</v>
      </c>
      <c r="L360" s="60" t="s">
        <v>188</v>
      </c>
      <c r="M360" s="61" t="s">
        <v>314</v>
      </c>
      <c r="O360" s="115">
        <v>7.8</v>
      </c>
      <c r="P360" s="116">
        <v>1.294</v>
      </c>
    </row>
    <row r="361" spans="2:16" ht="15.75" x14ac:dyDescent="0.25">
      <c r="B361" s="60">
        <v>28</v>
      </c>
      <c r="C361" s="57" t="s">
        <v>312</v>
      </c>
      <c r="D361" s="61" t="s">
        <v>49</v>
      </c>
      <c r="E361" s="61">
        <v>4303</v>
      </c>
      <c r="F361" s="62" t="s">
        <v>316</v>
      </c>
      <c r="G361" s="58" t="s">
        <v>294</v>
      </c>
      <c r="H361" s="61">
        <v>107</v>
      </c>
      <c r="I361" s="63">
        <f t="shared" si="13"/>
        <v>8.3460000000000001</v>
      </c>
      <c r="J361" s="63">
        <f t="shared" si="11"/>
        <v>8.3460000000000001</v>
      </c>
      <c r="K361" s="63">
        <f t="shared" si="14"/>
        <v>10.983336000000001</v>
      </c>
      <c r="L361" s="60" t="s">
        <v>298</v>
      </c>
      <c r="M361" s="61" t="s">
        <v>314</v>
      </c>
      <c r="O361" s="115">
        <v>7.8</v>
      </c>
      <c r="P361" s="116">
        <v>1.3160000000000001</v>
      </c>
    </row>
    <row r="362" spans="2:16" ht="15.75" x14ac:dyDescent="0.25">
      <c r="B362" s="60">
        <v>29</v>
      </c>
      <c r="C362" s="57" t="s">
        <v>312</v>
      </c>
      <c r="D362" s="61" t="s">
        <v>49</v>
      </c>
      <c r="E362" s="61">
        <v>4302</v>
      </c>
      <c r="F362" s="62" t="s">
        <v>317</v>
      </c>
      <c r="G362" s="58" t="s">
        <v>297</v>
      </c>
      <c r="H362" s="61">
        <v>543</v>
      </c>
      <c r="I362" s="63">
        <f t="shared" si="13"/>
        <v>42.353999999999999</v>
      </c>
      <c r="J362" s="63">
        <f t="shared" si="11"/>
        <v>42.353999999999999</v>
      </c>
      <c r="K362" s="63">
        <f t="shared" si="14"/>
        <v>53.704872000000002</v>
      </c>
      <c r="L362" s="60" t="s">
        <v>298</v>
      </c>
      <c r="M362" s="61" t="s">
        <v>314</v>
      </c>
      <c r="O362" s="115">
        <v>7.8</v>
      </c>
      <c r="P362" s="116">
        <v>1.268</v>
      </c>
    </row>
    <row r="363" spans="2:16" ht="15.75" x14ac:dyDescent="0.25">
      <c r="B363" s="60">
        <v>30</v>
      </c>
      <c r="C363" s="57" t="s">
        <v>312</v>
      </c>
      <c r="D363" s="61" t="s">
        <v>49</v>
      </c>
      <c r="E363" s="61">
        <v>9738</v>
      </c>
      <c r="F363" s="62" t="s">
        <v>318</v>
      </c>
      <c r="G363" s="58" t="s">
        <v>297</v>
      </c>
      <c r="H363" s="61">
        <v>585</v>
      </c>
      <c r="I363" s="63">
        <f t="shared" si="13"/>
        <v>45.63</v>
      </c>
      <c r="J363" s="63">
        <f t="shared" si="11"/>
        <v>45.63</v>
      </c>
      <c r="K363" s="63">
        <f t="shared" si="14"/>
        <v>58.452030000000001</v>
      </c>
      <c r="L363" s="60" t="s">
        <v>298</v>
      </c>
      <c r="M363" s="61" t="s">
        <v>314</v>
      </c>
      <c r="O363" s="115">
        <v>7.8</v>
      </c>
      <c r="P363" s="116">
        <v>1.2809999999999999</v>
      </c>
    </row>
    <row r="364" spans="2:16" ht="15.75" x14ac:dyDescent="0.25">
      <c r="B364" s="60">
        <v>31</v>
      </c>
      <c r="C364" s="57" t="s">
        <v>312</v>
      </c>
      <c r="D364" s="61" t="s">
        <v>16</v>
      </c>
      <c r="E364" s="61">
        <v>789</v>
      </c>
      <c r="F364" s="62" t="s">
        <v>319</v>
      </c>
      <c r="G364" s="58" t="s">
        <v>297</v>
      </c>
      <c r="H364" s="61">
        <v>410</v>
      </c>
      <c r="I364" s="63">
        <f t="shared" si="13"/>
        <v>31.98</v>
      </c>
      <c r="J364" s="63">
        <f t="shared" si="11"/>
        <v>31.98</v>
      </c>
      <c r="K364" s="63">
        <f t="shared" si="14"/>
        <v>40.774499999999996</v>
      </c>
      <c r="L364" s="60" t="s">
        <v>298</v>
      </c>
      <c r="M364" s="61" t="s">
        <v>314</v>
      </c>
      <c r="O364" s="115">
        <v>7.8</v>
      </c>
      <c r="P364" s="116">
        <v>1.2749999999999999</v>
      </c>
    </row>
    <row r="365" spans="2:16" ht="15.75" x14ac:dyDescent="0.25">
      <c r="B365" s="60">
        <v>32</v>
      </c>
      <c r="C365" s="57" t="s">
        <v>312</v>
      </c>
      <c r="D365" s="61" t="s">
        <v>49</v>
      </c>
      <c r="E365" s="61">
        <v>9753</v>
      </c>
      <c r="F365" s="62" t="s">
        <v>334</v>
      </c>
      <c r="G365" s="58" t="s">
        <v>297</v>
      </c>
      <c r="H365" s="61">
        <v>387</v>
      </c>
      <c r="I365" s="63">
        <f t="shared" si="13"/>
        <v>30.186</v>
      </c>
      <c r="J365" s="63">
        <f t="shared" si="11"/>
        <v>30.186</v>
      </c>
      <c r="K365" s="63">
        <f>J365*P365</f>
        <v>38.366405999999998</v>
      </c>
      <c r="L365" s="60" t="s">
        <v>298</v>
      </c>
      <c r="M365" s="61" t="s">
        <v>314</v>
      </c>
      <c r="O365" s="115">
        <v>7.8</v>
      </c>
      <c r="P365" s="116">
        <v>1.2709999999999999</v>
      </c>
    </row>
    <row r="366" spans="2:16" ht="15.75" x14ac:dyDescent="0.25">
      <c r="B366" s="60">
        <v>33</v>
      </c>
      <c r="C366" s="57" t="s">
        <v>312</v>
      </c>
      <c r="D366" s="61" t="s">
        <v>16</v>
      </c>
      <c r="E366" s="61">
        <v>783</v>
      </c>
      <c r="F366" s="62" t="s">
        <v>320</v>
      </c>
      <c r="G366" s="58" t="s">
        <v>297</v>
      </c>
      <c r="H366" s="61">
        <v>193</v>
      </c>
      <c r="I366" s="63">
        <f t="shared" si="13"/>
        <v>15.053999999999998</v>
      </c>
      <c r="J366" s="63">
        <f t="shared" si="11"/>
        <v>15.053999999999998</v>
      </c>
      <c r="K366" s="63">
        <f t="shared" ref="K366:K370" si="15">J366*P366</f>
        <v>19.103525999999995</v>
      </c>
      <c r="L366" s="60" t="s">
        <v>298</v>
      </c>
      <c r="M366" s="61" t="s">
        <v>314</v>
      </c>
      <c r="O366" s="115">
        <v>7.8</v>
      </c>
      <c r="P366" s="116">
        <v>1.2689999999999999</v>
      </c>
    </row>
    <row r="367" spans="2:16" ht="15.75" x14ac:dyDescent="0.25">
      <c r="B367" s="60">
        <v>34</v>
      </c>
      <c r="C367" s="57" t="s">
        <v>312</v>
      </c>
      <c r="D367" s="61" t="s">
        <v>16</v>
      </c>
      <c r="E367" s="61">
        <v>759</v>
      </c>
      <c r="F367" s="62" t="s">
        <v>321</v>
      </c>
      <c r="G367" s="58" t="s">
        <v>297</v>
      </c>
      <c r="H367" s="61">
        <v>297</v>
      </c>
      <c r="I367" s="63">
        <f t="shared" si="13"/>
        <v>23.166</v>
      </c>
      <c r="J367" s="63">
        <f t="shared" si="11"/>
        <v>23.166</v>
      </c>
      <c r="K367" s="63">
        <f t="shared" si="15"/>
        <v>29.397653999999999</v>
      </c>
      <c r="L367" s="60" t="s">
        <v>298</v>
      </c>
      <c r="M367" s="61" t="s">
        <v>314</v>
      </c>
      <c r="O367" s="115">
        <v>7.8</v>
      </c>
      <c r="P367" s="116">
        <v>1.2689999999999999</v>
      </c>
    </row>
    <row r="368" spans="2:16" ht="15.75" x14ac:dyDescent="0.25">
      <c r="B368" s="60">
        <v>35</v>
      </c>
      <c r="C368" s="57" t="s">
        <v>312</v>
      </c>
      <c r="D368" s="61" t="s">
        <v>49</v>
      </c>
      <c r="E368" s="61">
        <v>9737</v>
      </c>
      <c r="F368" s="62" t="s">
        <v>322</v>
      </c>
      <c r="G368" s="58" t="s">
        <v>297</v>
      </c>
      <c r="H368" s="61">
        <v>200</v>
      </c>
      <c r="I368" s="63">
        <f t="shared" si="13"/>
        <v>15.6</v>
      </c>
      <c r="J368" s="63">
        <f t="shared" si="11"/>
        <v>15.6</v>
      </c>
      <c r="K368" s="63">
        <f t="shared" si="15"/>
        <v>19.749600000000001</v>
      </c>
      <c r="L368" s="60" t="s">
        <v>298</v>
      </c>
      <c r="M368" s="61" t="s">
        <v>314</v>
      </c>
      <c r="O368" s="115">
        <v>7.8</v>
      </c>
      <c r="P368" s="116">
        <v>1.266</v>
      </c>
    </row>
    <row r="369" spans="2:16" ht="15.75" x14ac:dyDescent="0.25">
      <c r="B369" s="60">
        <v>36</v>
      </c>
      <c r="C369" s="57" t="s">
        <v>312</v>
      </c>
      <c r="D369" s="61" t="s">
        <v>31</v>
      </c>
      <c r="E369" s="61">
        <v>8237</v>
      </c>
      <c r="F369" s="62" t="s">
        <v>323</v>
      </c>
      <c r="G369" s="58" t="s">
        <v>297</v>
      </c>
      <c r="H369" s="61">
        <v>135</v>
      </c>
      <c r="I369" s="63">
        <f t="shared" si="13"/>
        <v>10.53</v>
      </c>
      <c r="J369" s="63">
        <f t="shared" si="11"/>
        <v>10.53</v>
      </c>
      <c r="K369" s="63">
        <f t="shared" si="15"/>
        <v>13.425749999999999</v>
      </c>
      <c r="L369" s="60" t="s">
        <v>298</v>
      </c>
      <c r="M369" s="61" t="s">
        <v>314</v>
      </c>
      <c r="O369" s="115">
        <v>7.8</v>
      </c>
      <c r="P369" s="116">
        <v>1.2749999999999999</v>
      </c>
    </row>
    <row r="370" spans="2:16" ht="15.75" x14ac:dyDescent="0.25">
      <c r="B370" s="60">
        <v>37</v>
      </c>
      <c r="C370" s="57" t="s">
        <v>312</v>
      </c>
      <c r="D370" s="61" t="s">
        <v>31</v>
      </c>
      <c r="E370" s="61">
        <v>8242</v>
      </c>
      <c r="F370" s="62" t="s">
        <v>335</v>
      </c>
      <c r="G370" s="58" t="s">
        <v>297</v>
      </c>
      <c r="H370" s="61">
        <v>368</v>
      </c>
      <c r="I370" s="63">
        <f t="shared" si="13"/>
        <v>28.704000000000001</v>
      </c>
      <c r="J370" s="63">
        <f t="shared" si="11"/>
        <v>28.704000000000001</v>
      </c>
      <c r="K370" s="63">
        <f t="shared" si="15"/>
        <v>36.454080000000005</v>
      </c>
      <c r="L370" s="60" t="s">
        <v>298</v>
      </c>
      <c r="M370" s="61" t="s">
        <v>314</v>
      </c>
      <c r="O370" s="115">
        <v>7.8</v>
      </c>
      <c r="P370" s="116">
        <v>1.27</v>
      </c>
    </row>
    <row r="371" spans="2:16" ht="15.75" x14ac:dyDescent="0.25">
      <c r="G371" s="64" t="s">
        <v>161</v>
      </c>
      <c r="H371" s="65">
        <f>SUM(H357:H370)</f>
        <v>4273</v>
      </c>
      <c r="I371" s="65">
        <f t="shared" ref="I371:K371" si="16">SUM(I357:I370)</f>
        <v>333.29400000000004</v>
      </c>
      <c r="J371" s="65">
        <f t="shared" si="16"/>
        <v>333.29400000000004</v>
      </c>
      <c r="K371" s="66">
        <f t="shared" si="16"/>
        <v>424.85398799999996</v>
      </c>
      <c r="P371" s="116"/>
    </row>
    <row r="372" spans="2:16" ht="15.75" x14ac:dyDescent="0.25">
      <c r="H372" s="65" t="s">
        <v>27</v>
      </c>
      <c r="I372" s="66">
        <f>I356</f>
        <v>765.58699999999999</v>
      </c>
      <c r="J372" s="66">
        <f>J356</f>
        <v>765.58699999999999</v>
      </c>
      <c r="K372" s="66">
        <f>K356</f>
        <v>947.06998899999985</v>
      </c>
      <c r="P372" s="116"/>
    </row>
    <row r="373" spans="2:16" ht="15.75" x14ac:dyDescent="0.25">
      <c r="H373" s="65" t="s">
        <v>314</v>
      </c>
      <c r="I373" s="63">
        <f>I371</f>
        <v>333.29400000000004</v>
      </c>
      <c r="J373" s="63">
        <f>J371</f>
        <v>333.29400000000004</v>
      </c>
      <c r="K373" s="63">
        <f>K371</f>
        <v>424.85398799999996</v>
      </c>
      <c r="P373" s="116"/>
    </row>
    <row r="374" spans="2:16" ht="31.5" x14ac:dyDescent="0.25">
      <c r="H374" s="65" t="s">
        <v>336</v>
      </c>
      <c r="I374" s="63">
        <f>I372+I373</f>
        <v>1098.8810000000001</v>
      </c>
      <c r="J374" s="63">
        <f>J372+J373</f>
        <v>1098.8810000000001</v>
      </c>
      <c r="K374" s="63">
        <f>K372+K373</f>
        <v>1371.9239769999999</v>
      </c>
      <c r="P374" s="116"/>
    </row>
    <row r="375" spans="2:16" x14ac:dyDescent="0.25">
      <c r="P375" s="116"/>
    </row>
    <row r="376" spans="2:16" x14ac:dyDescent="0.25">
      <c r="P376" s="116"/>
    </row>
    <row r="377" spans="2:16" ht="15.75" x14ac:dyDescent="0.25">
      <c r="H377" s="56" t="s">
        <v>0</v>
      </c>
      <c r="P377" s="116"/>
    </row>
    <row r="378" spans="2:16" ht="15.75" x14ac:dyDescent="0.25">
      <c r="H378" s="56" t="s">
        <v>238</v>
      </c>
      <c r="P378" s="116"/>
    </row>
    <row r="379" spans="2:16" x14ac:dyDescent="0.25">
      <c r="P379" s="116"/>
    </row>
    <row r="380" spans="2:16" ht="31.5" x14ac:dyDescent="0.25">
      <c r="B380" s="57"/>
      <c r="C380" s="293" t="s">
        <v>4</v>
      </c>
      <c r="D380" s="293" t="s">
        <v>5</v>
      </c>
      <c r="E380" s="293"/>
      <c r="F380" s="58" t="s">
        <v>282</v>
      </c>
      <c r="G380" s="57" t="s">
        <v>7</v>
      </c>
      <c r="H380" s="293" t="s">
        <v>8</v>
      </c>
      <c r="I380" s="293" t="s">
        <v>9</v>
      </c>
      <c r="J380" s="293" t="s">
        <v>10</v>
      </c>
      <c r="K380" s="58" t="s">
        <v>283</v>
      </c>
      <c r="L380" s="293" t="s">
        <v>12</v>
      </c>
      <c r="M380" s="293" t="s">
        <v>13</v>
      </c>
      <c r="P380" s="116"/>
    </row>
    <row r="381" spans="2:16" ht="31.5" x14ac:dyDescent="0.25">
      <c r="B381" s="57" t="s">
        <v>284</v>
      </c>
      <c r="C381" s="293"/>
      <c r="D381" s="293"/>
      <c r="E381" s="293"/>
      <c r="F381" s="58" t="s">
        <v>285</v>
      </c>
      <c r="G381" s="58" t="s">
        <v>14</v>
      </c>
      <c r="H381" s="293"/>
      <c r="I381" s="293"/>
      <c r="J381" s="293"/>
      <c r="K381" s="59" t="s">
        <v>286</v>
      </c>
      <c r="L381" s="293"/>
      <c r="M381" s="293"/>
      <c r="P381" s="116"/>
    </row>
    <row r="382" spans="2:16" ht="31.5" x14ac:dyDescent="0.25">
      <c r="B382" s="60">
        <v>1</v>
      </c>
      <c r="C382" s="57" t="s">
        <v>287</v>
      </c>
      <c r="D382" s="61" t="s">
        <v>104</v>
      </c>
      <c r="E382" s="61">
        <v>4520</v>
      </c>
      <c r="F382" s="62" t="s">
        <v>288</v>
      </c>
      <c r="G382" s="58" t="s">
        <v>289</v>
      </c>
      <c r="H382" s="61">
        <v>593</v>
      </c>
      <c r="I382" s="63">
        <f>O382*H382/100</f>
        <v>41.51</v>
      </c>
      <c r="J382" s="63">
        <f>I382</f>
        <v>41.51</v>
      </c>
      <c r="K382" s="63">
        <f t="shared" ref="K382:K405" si="17">J382*P382</f>
        <v>53.464880000000001</v>
      </c>
      <c r="L382" s="61" t="s">
        <v>188</v>
      </c>
      <c r="M382" s="61" t="s">
        <v>27</v>
      </c>
      <c r="O382" s="115">
        <v>7</v>
      </c>
      <c r="P382" s="116">
        <v>1.288</v>
      </c>
    </row>
    <row r="383" spans="2:16" ht="31.5" x14ac:dyDescent="0.25">
      <c r="B383" s="60">
        <v>2</v>
      </c>
      <c r="C383" s="57" t="s">
        <v>287</v>
      </c>
      <c r="D383" s="61" t="s">
        <v>107</v>
      </c>
      <c r="E383" s="61">
        <v>8256</v>
      </c>
      <c r="F383" s="62" t="s">
        <v>290</v>
      </c>
      <c r="G383" s="58" t="s">
        <v>289</v>
      </c>
      <c r="H383" s="61">
        <v>1059</v>
      </c>
      <c r="I383" s="63">
        <f t="shared" ref="I383:I405" si="18">O383*H383/100</f>
        <v>79.424999999999997</v>
      </c>
      <c r="J383" s="63">
        <f t="shared" ref="J383:J405" si="19">I383</f>
        <v>79.424999999999997</v>
      </c>
      <c r="K383" s="63">
        <f t="shared" si="17"/>
        <v>99.440100000000001</v>
      </c>
      <c r="L383" s="61" t="s">
        <v>188</v>
      </c>
      <c r="M383" s="61" t="s">
        <v>27</v>
      </c>
      <c r="O383" s="115">
        <v>7.5</v>
      </c>
      <c r="P383" s="116">
        <v>1.252</v>
      </c>
    </row>
    <row r="384" spans="2:16" ht="31.5" x14ac:dyDescent="0.25">
      <c r="B384" s="60">
        <v>3</v>
      </c>
      <c r="C384" s="57" t="s">
        <v>291</v>
      </c>
      <c r="D384" s="61" t="s">
        <v>292</v>
      </c>
      <c r="E384" s="61">
        <v>7204</v>
      </c>
      <c r="F384" s="62" t="s">
        <v>293</v>
      </c>
      <c r="G384" s="58" t="s">
        <v>294</v>
      </c>
      <c r="H384" s="68">
        <v>184</v>
      </c>
      <c r="I384" s="63">
        <f t="shared" si="18"/>
        <v>18.216000000000001</v>
      </c>
      <c r="J384" s="63">
        <f t="shared" si="19"/>
        <v>18.216000000000001</v>
      </c>
      <c r="K384" s="63">
        <f t="shared" si="17"/>
        <v>22.715352000000003</v>
      </c>
      <c r="L384" s="61" t="s">
        <v>188</v>
      </c>
      <c r="M384" s="61" t="s">
        <v>27</v>
      </c>
      <c r="O384" s="115">
        <v>9.9</v>
      </c>
      <c r="P384" s="116">
        <v>1.2470000000000001</v>
      </c>
    </row>
    <row r="385" spans="2:16" ht="15.75" x14ac:dyDescent="0.25">
      <c r="B385" s="60">
        <v>4</v>
      </c>
      <c r="C385" s="57" t="s">
        <v>291</v>
      </c>
      <c r="D385" s="61" t="s">
        <v>292</v>
      </c>
      <c r="E385" s="61">
        <v>7208</v>
      </c>
      <c r="F385" s="62" t="s">
        <v>325</v>
      </c>
      <c r="G385" s="58" t="s">
        <v>294</v>
      </c>
      <c r="H385" s="68">
        <v>263</v>
      </c>
      <c r="I385" s="63">
        <f t="shared" si="18"/>
        <v>26.037000000000003</v>
      </c>
      <c r="J385" s="63">
        <f t="shared" si="19"/>
        <v>26.037000000000003</v>
      </c>
      <c r="K385" s="63">
        <f t="shared" si="17"/>
        <v>31.921362000000002</v>
      </c>
      <c r="L385" s="60" t="s">
        <v>298</v>
      </c>
      <c r="M385" s="61" t="s">
        <v>27</v>
      </c>
      <c r="O385" s="115">
        <v>9.9</v>
      </c>
      <c r="P385" s="116">
        <v>1.226</v>
      </c>
    </row>
    <row r="386" spans="2:16" ht="15.75" x14ac:dyDescent="0.25">
      <c r="B386" s="60">
        <v>5</v>
      </c>
      <c r="C386" s="57" t="s">
        <v>291</v>
      </c>
      <c r="D386" s="61" t="s">
        <v>292</v>
      </c>
      <c r="E386" s="61">
        <v>7210</v>
      </c>
      <c r="F386" s="62" t="s">
        <v>326</v>
      </c>
      <c r="G386" s="58" t="s">
        <v>294</v>
      </c>
      <c r="H386" s="68">
        <v>388</v>
      </c>
      <c r="I386" s="63">
        <f t="shared" si="18"/>
        <v>38.412000000000006</v>
      </c>
      <c r="J386" s="63">
        <f t="shared" si="19"/>
        <v>38.412000000000006</v>
      </c>
      <c r="K386" s="63">
        <f t="shared" si="17"/>
        <v>47.093112000000005</v>
      </c>
      <c r="L386" s="60" t="s">
        <v>298</v>
      </c>
      <c r="M386" s="61" t="s">
        <v>27</v>
      </c>
      <c r="O386" s="115">
        <v>9.9</v>
      </c>
      <c r="P386" s="116">
        <v>1.226</v>
      </c>
    </row>
    <row r="387" spans="2:16" ht="15.75" x14ac:dyDescent="0.25">
      <c r="B387" s="60">
        <v>6</v>
      </c>
      <c r="C387" s="57" t="s">
        <v>295</v>
      </c>
      <c r="D387" s="61" t="s">
        <v>23</v>
      </c>
      <c r="E387" s="61">
        <v>5761</v>
      </c>
      <c r="F387" s="62" t="s">
        <v>296</v>
      </c>
      <c r="G387" s="58" t="s">
        <v>297</v>
      </c>
      <c r="H387" s="68">
        <v>205</v>
      </c>
      <c r="I387" s="63">
        <f t="shared" si="18"/>
        <v>17.834999999999997</v>
      </c>
      <c r="J387" s="63">
        <f t="shared" si="19"/>
        <v>17.834999999999997</v>
      </c>
      <c r="K387" s="63">
        <f t="shared" si="17"/>
        <v>21.562514999999998</v>
      </c>
      <c r="L387" s="60" t="s">
        <v>298</v>
      </c>
      <c r="M387" s="61" t="s">
        <v>27</v>
      </c>
      <c r="O387" s="115">
        <v>8.6999999999999993</v>
      </c>
      <c r="P387" s="116">
        <v>1.2090000000000001</v>
      </c>
    </row>
    <row r="388" spans="2:16" ht="15.75" x14ac:dyDescent="0.25">
      <c r="B388" s="60">
        <v>7</v>
      </c>
      <c r="C388" s="57" t="s">
        <v>295</v>
      </c>
      <c r="D388" s="61" t="s">
        <v>31</v>
      </c>
      <c r="E388" s="61">
        <v>6151</v>
      </c>
      <c r="F388" s="62" t="s">
        <v>299</v>
      </c>
      <c r="G388" s="58" t="s">
        <v>297</v>
      </c>
      <c r="H388" s="68">
        <v>478</v>
      </c>
      <c r="I388" s="63">
        <f t="shared" si="18"/>
        <v>41.585999999999991</v>
      </c>
      <c r="J388" s="63">
        <f t="shared" si="19"/>
        <v>41.585999999999991</v>
      </c>
      <c r="K388" s="63">
        <f t="shared" si="17"/>
        <v>52.065671999999992</v>
      </c>
      <c r="L388" s="60" t="s">
        <v>188</v>
      </c>
      <c r="M388" s="61" t="s">
        <v>27</v>
      </c>
      <c r="O388" s="115">
        <v>8.6999999999999993</v>
      </c>
      <c r="P388" s="116">
        <v>1.252</v>
      </c>
    </row>
    <row r="389" spans="2:16" ht="15.75" x14ac:dyDescent="0.25">
      <c r="B389" s="60">
        <v>8</v>
      </c>
      <c r="C389" s="57" t="s">
        <v>295</v>
      </c>
      <c r="D389" s="61" t="s">
        <v>28</v>
      </c>
      <c r="E389" s="61">
        <v>9321</v>
      </c>
      <c r="F389" s="62" t="s">
        <v>62</v>
      </c>
      <c r="G389" s="58" t="s">
        <v>297</v>
      </c>
      <c r="H389" s="68">
        <v>430</v>
      </c>
      <c r="I389" s="63">
        <f t="shared" si="18"/>
        <v>37.409999999999997</v>
      </c>
      <c r="J389" s="63">
        <f t="shared" si="19"/>
        <v>37.409999999999997</v>
      </c>
      <c r="K389" s="63">
        <f t="shared" si="17"/>
        <v>46.79990999999999</v>
      </c>
      <c r="L389" s="60" t="s">
        <v>188</v>
      </c>
      <c r="M389" s="61" t="s">
        <v>27</v>
      </c>
      <c r="O389" s="115">
        <v>8.6999999999999993</v>
      </c>
      <c r="P389" s="116">
        <v>1.2509999999999999</v>
      </c>
    </row>
    <row r="390" spans="2:16" ht="15.75" x14ac:dyDescent="0.25">
      <c r="B390" s="60">
        <v>9</v>
      </c>
      <c r="C390" s="57" t="s">
        <v>295</v>
      </c>
      <c r="D390" s="61" t="s">
        <v>31</v>
      </c>
      <c r="E390" s="61">
        <v>2468</v>
      </c>
      <c r="F390" s="62" t="s">
        <v>300</v>
      </c>
      <c r="G390" s="58" t="s">
        <v>297</v>
      </c>
      <c r="H390" s="68">
        <v>443</v>
      </c>
      <c r="I390" s="63">
        <f t="shared" si="18"/>
        <v>38.540999999999997</v>
      </c>
      <c r="J390" s="63">
        <f t="shared" si="19"/>
        <v>38.540999999999997</v>
      </c>
      <c r="K390" s="63">
        <f t="shared" si="17"/>
        <v>48.137709000000001</v>
      </c>
      <c r="L390" s="60" t="s">
        <v>188</v>
      </c>
      <c r="M390" s="61" t="s">
        <v>27</v>
      </c>
      <c r="O390" s="115">
        <v>8.6999999999999993</v>
      </c>
      <c r="P390" s="116">
        <v>1.2490000000000001</v>
      </c>
    </row>
    <row r="391" spans="2:16" ht="15.75" x14ac:dyDescent="0.25">
      <c r="B391" s="60">
        <v>10</v>
      </c>
      <c r="C391" s="57" t="s">
        <v>295</v>
      </c>
      <c r="D391" s="61" t="s">
        <v>31</v>
      </c>
      <c r="E391" s="61">
        <v>5701</v>
      </c>
      <c r="F391" s="62" t="s">
        <v>327</v>
      </c>
      <c r="G391" s="58" t="s">
        <v>297</v>
      </c>
      <c r="H391" s="69">
        <v>578</v>
      </c>
      <c r="I391" s="63">
        <f t="shared" si="18"/>
        <v>50.285999999999994</v>
      </c>
      <c r="J391" s="63">
        <f t="shared" si="19"/>
        <v>50.285999999999994</v>
      </c>
      <c r="K391" s="63">
        <f t="shared" si="17"/>
        <v>62.857499999999995</v>
      </c>
      <c r="L391" s="60" t="s">
        <v>188</v>
      </c>
      <c r="M391" s="61" t="s">
        <v>27</v>
      </c>
      <c r="O391" s="115">
        <v>8.6999999999999993</v>
      </c>
      <c r="P391" s="116">
        <v>1.25</v>
      </c>
    </row>
    <row r="392" spans="2:16" ht="15.75" x14ac:dyDescent="0.25">
      <c r="B392" s="60">
        <v>11</v>
      </c>
      <c r="C392" s="57" t="s">
        <v>295</v>
      </c>
      <c r="D392" s="61" t="s">
        <v>49</v>
      </c>
      <c r="E392" s="61">
        <v>6387</v>
      </c>
      <c r="F392" s="62" t="s">
        <v>328</v>
      </c>
      <c r="G392" s="58" t="s">
        <v>297</v>
      </c>
      <c r="H392" s="69">
        <v>265</v>
      </c>
      <c r="I392" s="63">
        <f t="shared" si="18"/>
        <v>23.055</v>
      </c>
      <c r="J392" s="63">
        <f t="shared" si="19"/>
        <v>23.055</v>
      </c>
      <c r="K392" s="63">
        <f t="shared" si="17"/>
        <v>28.86486</v>
      </c>
      <c r="L392" s="60" t="s">
        <v>188</v>
      </c>
      <c r="M392" s="61" t="s">
        <v>27</v>
      </c>
      <c r="O392" s="115">
        <v>8.6999999999999993</v>
      </c>
      <c r="P392" s="116">
        <v>1.252</v>
      </c>
    </row>
    <row r="393" spans="2:16" ht="15.75" x14ac:dyDescent="0.25">
      <c r="B393" s="60">
        <v>12</v>
      </c>
      <c r="C393" s="57" t="s">
        <v>301</v>
      </c>
      <c r="D393" s="61" t="s">
        <v>31</v>
      </c>
      <c r="E393" s="61">
        <v>1136</v>
      </c>
      <c r="F393" s="62" t="s">
        <v>302</v>
      </c>
      <c r="G393" s="58" t="s">
        <v>297</v>
      </c>
      <c r="H393" s="69">
        <v>243</v>
      </c>
      <c r="I393" s="63">
        <f t="shared" si="18"/>
        <v>21.140999999999998</v>
      </c>
      <c r="J393" s="63">
        <f t="shared" si="19"/>
        <v>21.140999999999998</v>
      </c>
      <c r="K393" s="63">
        <f t="shared" si="17"/>
        <v>25.876583999999998</v>
      </c>
      <c r="L393" s="60" t="s">
        <v>298</v>
      </c>
      <c r="M393" s="61" t="s">
        <v>27</v>
      </c>
      <c r="O393" s="115">
        <v>8.6999999999999993</v>
      </c>
      <c r="P393" s="116">
        <v>1.224</v>
      </c>
    </row>
    <row r="394" spans="2:16" ht="15.75" x14ac:dyDescent="0.25">
      <c r="B394" s="60">
        <v>13</v>
      </c>
      <c r="C394" s="57" t="s">
        <v>301</v>
      </c>
      <c r="D394" s="61" t="s">
        <v>31</v>
      </c>
      <c r="E394" s="61">
        <v>1076</v>
      </c>
      <c r="F394" s="62" t="s">
        <v>329</v>
      </c>
      <c r="G394" s="58" t="s">
        <v>297</v>
      </c>
      <c r="H394" s="69">
        <v>200</v>
      </c>
      <c r="I394" s="63">
        <f t="shared" si="18"/>
        <v>17.399999999999999</v>
      </c>
      <c r="J394" s="63">
        <f t="shared" si="19"/>
        <v>17.399999999999999</v>
      </c>
      <c r="K394" s="63">
        <f t="shared" si="17"/>
        <v>21.297599999999999</v>
      </c>
      <c r="L394" s="60" t="s">
        <v>298</v>
      </c>
      <c r="M394" s="61" t="s">
        <v>27</v>
      </c>
      <c r="O394" s="115">
        <v>8.6999999999999993</v>
      </c>
      <c r="P394" s="116">
        <v>1.224</v>
      </c>
    </row>
    <row r="395" spans="2:16" ht="15.75" x14ac:dyDescent="0.25">
      <c r="B395" s="60">
        <v>14</v>
      </c>
      <c r="C395" s="57" t="s">
        <v>301</v>
      </c>
      <c r="D395" s="61" t="s">
        <v>28</v>
      </c>
      <c r="E395" s="61">
        <v>9760</v>
      </c>
      <c r="F395" s="62" t="s">
        <v>330</v>
      </c>
      <c r="G395" s="58" t="s">
        <v>297</v>
      </c>
      <c r="H395" s="69">
        <v>467</v>
      </c>
      <c r="I395" s="63">
        <f t="shared" si="18"/>
        <v>40.628999999999998</v>
      </c>
      <c r="J395" s="63">
        <f t="shared" si="19"/>
        <v>40.628999999999998</v>
      </c>
      <c r="K395" s="63">
        <f t="shared" si="17"/>
        <v>49.811153999999995</v>
      </c>
      <c r="L395" s="60" t="s">
        <v>298</v>
      </c>
      <c r="M395" s="61" t="s">
        <v>27</v>
      </c>
      <c r="O395" s="115">
        <v>8.6999999999999993</v>
      </c>
      <c r="P395" s="116">
        <v>1.226</v>
      </c>
    </row>
    <row r="396" spans="2:16" ht="15.75" x14ac:dyDescent="0.25">
      <c r="B396" s="60">
        <v>15</v>
      </c>
      <c r="C396" s="57" t="s">
        <v>301</v>
      </c>
      <c r="D396" s="61" t="s">
        <v>28</v>
      </c>
      <c r="E396" s="61">
        <v>9750</v>
      </c>
      <c r="F396" s="62" t="s">
        <v>331</v>
      </c>
      <c r="G396" s="58" t="s">
        <v>297</v>
      </c>
      <c r="H396" s="69">
        <v>432</v>
      </c>
      <c r="I396" s="63">
        <f t="shared" si="18"/>
        <v>37.583999999999996</v>
      </c>
      <c r="J396" s="63">
        <f t="shared" si="19"/>
        <v>37.583999999999996</v>
      </c>
      <c r="K396" s="63">
        <f t="shared" si="17"/>
        <v>46.077983999999994</v>
      </c>
      <c r="L396" s="60" t="s">
        <v>298</v>
      </c>
      <c r="M396" s="61" t="s">
        <v>27</v>
      </c>
      <c r="O396" s="115">
        <v>8.6999999999999993</v>
      </c>
      <c r="P396" s="116">
        <v>1.226</v>
      </c>
    </row>
    <row r="397" spans="2:16" ht="15.75" x14ac:dyDescent="0.25">
      <c r="B397" s="60">
        <v>16</v>
      </c>
      <c r="C397" s="57" t="s">
        <v>295</v>
      </c>
      <c r="D397" s="61" t="s">
        <v>31</v>
      </c>
      <c r="E397" s="61">
        <v>5822</v>
      </c>
      <c r="F397" s="62" t="s">
        <v>303</v>
      </c>
      <c r="G397" s="58" t="s">
        <v>297</v>
      </c>
      <c r="H397" s="69">
        <v>185</v>
      </c>
      <c r="I397" s="63">
        <f t="shared" si="18"/>
        <v>16.094999999999999</v>
      </c>
      <c r="J397" s="63">
        <f t="shared" si="19"/>
        <v>16.094999999999999</v>
      </c>
      <c r="K397" s="63">
        <f t="shared" si="17"/>
        <v>19.684184999999999</v>
      </c>
      <c r="L397" s="60" t="s">
        <v>298</v>
      </c>
      <c r="M397" s="61" t="s">
        <v>27</v>
      </c>
      <c r="O397" s="115">
        <v>8.6999999999999993</v>
      </c>
      <c r="P397" s="116">
        <v>1.2230000000000001</v>
      </c>
    </row>
    <row r="398" spans="2:16" ht="15.75" x14ac:dyDescent="0.25">
      <c r="B398" s="60">
        <v>17</v>
      </c>
      <c r="C398" s="57" t="s">
        <v>295</v>
      </c>
      <c r="D398" s="61" t="s">
        <v>23</v>
      </c>
      <c r="E398" s="61">
        <v>4077</v>
      </c>
      <c r="F398" s="62" t="s">
        <v>304</v>
      </c>
      <c r="G398" s="58" t="s">
        <v>297</v>
      </c>
      <c r="H398" s="69">
        <v>250</v>
      </c>
      <c r="I398" s="63">
        <f t="shared" si="18"/>
        <v>21.75</v>
      </c>
      <c r="J398" s="63">
        <f t="shared" si="19"/>
        <v>21.75</v>
      </c>
      <c r="K398" s="63">
        <f t="shared" si="17"/>
        <v>26.665499999999998</v>
      </c>
      <c r="L398" s="60" t="s">
        <v>298</v>
      </c>
      <c r="M398" s="61" t="s">
        <v>27</v>
      </c>
      <c r="O398" s="115">
        <v>8.6999999999999993</v>
      </c>
      <c r="P398" s="116">
        <v>1.226</v>
      </c>
    </row>
    <row r="399" spans="2:16" ht="15.75" x14ac:dyDescent="0.25">
      <c r="B399" s="60">
        <v>18</v>
      </c>
      <c r="C399" s="57" t="s">
        <v>295</v>
      </c>
      <c r="D399" s="61" t="s">
        <v>31</v>
      </c>
      <c r="E399" s="61">
        <v>2478</v>
      </c>
      <c r="F399" s="62" t="s">
        <v>305</v>
      </c>
      <c r="G399" s="58" t="s">
        <v>297</v>
      </c>
      <c r="H399" s="69">
        <v>175</v>
      </c>
      <c r="I399" s="63">
        <f t="shared" si="18"/>
        <v>15.224999999999998</v>
      </c>
      <c r="J399" s="63">
        <f t="shared" si="19"/>
        <v>15.224999999999998</v>
      </c>
      <c r="K399" s="63">
        <f t="shared" si="17"/>
        <v>18.620175</v>
      </c>
      <c r="L399" s="60" t="s">
        <v>298</v>
      </c>
      <c r="M399" s="61" t="s">
        <v>27</v>
      </c>
      <c r="O399" s="115">
        <v>8.6999999999999993</v>
      </c>
      <c r="P399" s="116">
        <v>1.2230000000000001</v>
      </c>
    </row>
    <row r="400" spans="2:16" ht="15.75" x14ac:dyDescent="0.25">
      <c r="B400" s="60">
        <v>19</v>
      </c>
      <c r="C400" s="57" t="s">
        <v>295</v>
      </c>
      <c r="D400" s="61" t="s">
        <v>23</v>
      </c>
      <c r="E400" s="61">
        <v>4068</v>
      </c>
      <c r="F400" s="62" t="s">
        <v>337</v>
      </c>
      <c r="G400" s="58" t="s">
        <v>297</v>
      </c>
      <c r="H400" s="69">
        <v>196</v>
      </c>
      <c r="I400" s="63">
        <f t="shared" si="18"/>
        <v>17.052</v>
      </c>
      <c r="J400" s="63">
        <f t="shared" si="19"/>
        <v>17.052</v>
      </c>
      <c r="K400" s="63">
        <f t="shared" si="17"/>
        <v>20.513556000000001</v>
      </c>
      <c r="L400" s="60" t="s">
        <v>298</v>
      </c>
      <c r="M400" s="61" t="s">
        <v>27</v>
      </c>
      <c r="O400" s="115">
        <v>8.6999999999999993</v>
      </c>
      <c r="P400" s="116">
        <v>1.2030000000000001</v>
      </c>
    </row>
    <row r="401" spans="2:16" ht="15.75" x14ac:dyDescent="0.25">
      <c r="B401" s="60">
        <v>20</v>
      </c>
      <c r="C401" s="57" t="s">
        <v>295</v>
      </c>
      <c r="D401" s="61" t="s">
        <v>28</v>
      </c>
      <c r="E401" s="61">
        <v>5923</v>
      </c>
      <c r="F401" s="62" t="s">
        <v>306</v>
      </c>
      <c r="G401" s="58" t="s">
        <v>297</v>
      </c>
      <c r="H401" s="69">
        <v>340</v>
      </c>
      <c r="I401" s="63">
        <f t="shared" si="18"/>
        <v>29.579999999999995</v>
      </c>
      <c r="J401" s="63">
        <f t="shared" si="19"/>
        <v>29.579999999999995</v>
      </c>
      <c r="K401" s="63">
        <f t="shared" si="17"/>
        <v>36.176339999999996</v>
      </c>
      <c r="L401" s="60" t="s">
        <v>298</v>
      </c>
      <c r="M401" s="61" t="s">
        <v>27</v>
      </c>
      <c r="O401" s="115">
        <v>8.6999999999999993</v>
      </c>
      <c r="P401" s="116">
        <v>1.2230000000000001</v>
      </c>
    </row>
    <row r="402" spans="2:16" ht="15.75" x14ac:dyDescent="0.25">
      <c r="B402" s="60">
        <v>21</v>
      </c>
      <c r="C402" s="57" t="s">
        <v>307</v>
      </c>
      <c r="D402" s="61" t="s">
        <v>86</v>
      </c>
      <c r="E402" s="61">
        <v>5787</v>
      </c>
      <c r="F402" s="62" t="s">
        <v>308</v>
      </c>
      <c r="G402" s="58" t="s">
        <v>297</v>
      </c>
      <c r="H402" s="69">
        <v>204</v>
      </c>
      <c r="I402" s="63">
        <f t="shared" si="18"/>
        <v>21.42</v>
      </c>
      <c r="J402" s="63">
        <f t="shared" si="19"/>
        <v>21.42</v>
      </c>
      <c r="K402" s="63">
        <f t="shared" si="17"/>
        <v>26.539380000000005</v>
      </c>
      <c r="L402" s="60" t="s">
        <v>298</v>
      </c>
      <c r="M402" s="61" t="s">
        <v>27</v>
      </c>
      <c r="O402" s="115">
        <v>10.5</v>
      </c>
      <c r="P402" s="116">
        <v>1.2390000000000001</v>
      </c>
    </row>
    <row r="403" spans="2:16" ht="15.75" x14ac:dyDescent="0.25">
      <c r="B403" s="60">
        <v>22</v>
      </c>
      <c r="C403" s="57" t="s">
        <v>307</v>
      </c>
      <c r="D403" s="61" t="s">
        <v>83</v>
      </c>
      <c r="E403" s="61">
        <v>7769</v>
      </c>
      <c r="F403" s="62" t="s">
        <v>338</v>
      </c>
      <c r="G403" s="58" t="s">
        <v>297</v>
      </c>
      <c r="H403" s="69">
        <v>566</v>
      </c>
      <c r="I403" s="63">
        <f t="shared" si="18"/>
        <v>59.43</v>
      </c>
      <c r="J403" s="63">
        <f t="shared" si="19"/>
        <v>59.43</v>
      </c>
      <c r="K403" s="63">
        <f t="shared" si="17"/>
        <v>75.119519999999994</v>
      </c>
      <c r="L403" s="60" t="s">
        <v>339</v>
      </c>
      <c r="M403" s="61" t="s">
        <v>27</v>
      </c>
      <c r="O403" s="115">
        <v>10.5</v>
      </c>
      <c r="P403" s="116">
        <v>1.264</v>
      </c>
    </row>
    <row r="404" spans="2:16" ht="15.75" x14ac:dyDescent="0.25">
      <c r="B404" s="60">
        <v>23</v>
      </c>
      <c r="C404" s="57" t="s">
        <v>307</v>
      </c>
      <c r="D404" s="61" t="s">
        <v>83</v>
      </c>
      <c r="E404" s="61">
        <v>7774</v>
      </c>
      <c r="F404" s="62" t="s">
        <v>310</v>
      </c>
      <c r="G404" s="58" t="s">
        <v>297</v>
      </c>
      <c r="H404" s="69">
        <v>201</v>
      </c>
      <c r="I404" s="63">
        <f t="shared" si="18"/>
        <v>21.105</v>
      </c>
      <c r="J404" s="63">
        <f t="shared" si="19"/>
        <v>21.105</v>
      </c>
      <c r="K404" s="61">
        <f t="shared" si="17"/>
        <v>26.423460000000002</v>
      </c>
      <c r="L404" s="60" t="s">
        <v>188</v>
      </c>
      <c r="M404" s="61" t="s">
        <v>27</v>
      </c>
      <c r="O404" s="115">
        <v>10.5</v>
      </c>
      <c r="P404" s="116">
        <v>1.252</v>
      </c>
    </row>
    <row r="405" spans="2:16" ht="15.75" x14ac:dyDescent="0.25">
      <c r="B405" s="60">
        <v>24</v>
      </c>
      <c r="C405" s="57" t="s">
        <v>307</v>
      </c>
      <c r="D405" s="61" t="s">
        <v>83</v>
      </c>
      <c r="E405" s="61">
        <v>7780</v>
      </c>
      <c r="F405" s="62" t="s">
        <v>311</v>
      </c>
      <c r="G405" s="58" t="s">
        <v>297</v>
      </c>
      <c r="H405" s="69">
        <v>341</v>
      </c>
      <c r="I405" s="63">
        <f t="shared" si="18"/>
        <v>35.805</v>
      </c>
      <c r="J405" s="63">
        <f t="shared" si="19"/>
        <v>35.805</v>
      </c>
      <c r="K405" s="63">
        <f t="shared" si="17"/>
        <v>43.825319999999998</v>
      </c>
      <c r="L405" s="60" t="s">
        <v>298</v>
      </c>
      <c r="M405" s="61" t="s">
        <v>27</v>
      </c>
      <c r="O405" s="115">
        <v>10.5</v>
      </c>
      <c r="P405" s="116">
        <v>1.224</v>
      </c>
    </row>
    <row r="406" spans="2:16" ht="15.75" x14ac:dyDescent="0.25">
      <c r="B406" s="60"/>
      <c r="C406" s="60"/>
      <c r="D406" s="61"/>
      <c r="E406" s="61"/>
      <c r="F406" s="60"/>
      <c r="G406" s="64" t="s">
        <v>161</v>
      </c>
      <c r="H406" s="70">
        <f>SUM(H382:H405)</f>
        <v>8686</v>
      </c>
      <c r="I406" s="66">
        <f>SUM(I382:I405)</f>
        <v>766.529</v>
      </c>
      <c r="J406" s="66">
        <f>SUM(J382:J405)</f>
        <v>766.529</v>
      </c>
      <c r="K406" s="66">
        <f>SUM(K382:K405)</f>
        <v>951.55372999999997</v>
      </c>
      <c r="L406" s="60"/>
      <c r="M406" s="61"/>
      <c r="O406" s="115"/>
      <c r="P406" s="116"/>
    </row>
    <row r="407" spans="2:16" ht="15.75" x14ac:dyDescent="0.25">
      <c r="B407" s="60">
        <v>25</v>
      </c>
      <c r="C407" s="57" t="s">
        <v>312</v>
      </c>
      <c r="D407" s="61" t="s">
        <v>31</v>
      </c>
      <c r="E407" s="61">
        <v>8243</v>
      </c>
      <c r="F407" s="62" t="s">
        <v>313</v>
      </c>
      <c r="G407" s="58" t="s">
        <v>297</v>
      </c>
      <c r="H407" s="68">
        <v>309</v>
      </c>
      <c r="I407" s="63">
        <f t="shared" ref="I407:I420" si="20">O407*H407/100</f>
        <v>24.101999999999997</v>
      </c>
      <c r="J407" s="63">
        <f t="shared" ref="J407:J420" si="21">I407</f>
        <v>24.101999999999997</v>
      </c>
      <c r="K407" s="63">
        <f t="shared" ref="K407:K408" si="22">J407*P407</f>
        <v>31.139783999999995</v>
      </c>
      <c r="L407" s="60" t="s">
        <v>188</v>
      </c>
      <c r="M407" s="61" t="s">
        <v>314</v>
      </c>
      <c r="O407" s="115">
        <v>7.8</v>
      </c>
      <c r="P407" s="116">
        <v>1.292</v>
      </c>
    </row>
    <row r="408" spans="2:16" ht="15.75" x14ac:dyDescent="0.25">
      <c r="B408" s="60">
        <v>26</v>
      </c>
      <c r="C408" s="57" t="s">
        <v>312</v>
      </c>
      <c r="D408" s="61" t="s">
        <v>49</v>
      </c>
      <c r="E408" s="61">
        <v>4301</v>
      </c>
      <c r="F408" s="62" t="s">
        <v>332</v>
      </c>
      <c r="G408" s="58" t="s">
        <v>297</v>
      </c>
      <c r="H408" s="68">
        <v>426</v>
      </c>
      <c r="I408" s="63">
        <f t="shared" si="20"/>
        <v>33.227999999999994</v>
      </c>
      <c r="J408" s="63">
        <f t="shared" si="21"/>
        <v>33.227999999999994</v>
      </c>
      <c r="K408" s="63">
        <f t="shared" si="22"/>
        <v>42.864119999999993</v>
      </c>
      <c r="L408" s="60" t="s">
        <v>188</v>
      </c>
      <c r="M408" s="61" t="s">
        <v>314</v>
      </c>
      <c r="O408" s="115">
        <v>7.8</v>
      </c>
      <c r="P408" s="116">
        <v>1.29</v>
      </c>
    </row>
    <row r="409" spans="2:16" ht="15.75" x14ac:dyDescent="0.25">
      <c r="B409" s="60">
        <v>27</v>
      </c>
      <c r="C409" s="57" t="s">
        <v>312</v>
      </c>
      <c r="D409" s="61" t="s">
        <v>31</v>
      </c>
      <c r="E409" s="61">
        <v>8245</v>
      </c>
      <c r="F409" s="62" t="s">
        <v>333</v>
      </c>
      <c r="G409" s="58" t="s">
        <v>297</v>
      </c>
      <c r="H409" s="68">
        <v>329</v>
      </c>
      <c r="I409" s="63">
        <f t="shared" si="20"/>
        <v>25.661999999999999</v>
      </c>
      <c r="J409" s="63">
        <f t="shared" si="21"/>
        <v>25.661999999999999</v>
      </c>
      <c r="K409" s="63">
        <f>J409*P409</f>
        <v>32.436768000000001</v>
      </c>
      <c r="L409" s="60" t="s">
        <v>188</v>
      </c>
      <c r="M409" s="61" t="s">
        <v>314</v>
      </c>
      <c r="O409" s="115">
        <v>7.8</v>
      </c>
      <c r="P409" s="116">
        <v>1.264</v>
      </c>
    </row>
    <row r="410" spans="2:16" ht="15.75" x14ac:dyDescent="0.25">
      <c r="B410" s="60">
        <v>28</v>
      </c>
      <c r="C410" s="57" t="s">
        <v>312</v>
      </c>
      <c r="D410" s="61" t="s">
        <v>49</v>
      </c>
      <c r="E410" s="61">
        <v>4317</v>
      </c>
      <c r="F410" s="62" t="s">
        <v>315</v>
      </c>
      <c r="G410" s="58" t="s">
        <v>297</v>
      </c>
      <c r="H410" s="68">
        <v>279</v>
      </c>
      <c r="I410" s="63">
        <f t="shared" si="20"/>
        <v>21.761999999999997</v>
      </c>
      <c r="J410" s="63">
        <f t="shared" si="21"/>
        <v>21.761999999999997</v>
      </c>
      <c r="K410" s="63">
        <f t="shared" ref="K410:K420" si="23">J410*P410</f>
        <v>28.181789999999996</v>
      </c>
      <c r="L410" s="60" t="s">
        <v>188</v>
      </c>
      <c r="M410" s="61" t="s">
        <v>314</v>
      </c>
      <c r="O410" s="115">
        <v>7.8</v>
      </c>
      <c r="P410" s="116">
        <v>1.2949999999999999</v>
      </c>
    </row>
    <row r="411" spans="2:16" ht="15.75" x14ac:dyDescent="0.25">
      <c r="B411" s="60">
        <v>29</v>
      </c>
      <c r="C411" s="57" t="s">
        <v>312</v>
      </c>
      <c r="D411" s="61" t="s">
        <v>49</v>
      </c>
      <c r="E411" s="61">
        <v>4303</v>
      </c>
      <c r="F411" s="62" t="s">
        <v>316</v>
      </c>
      <c r="G411" s="58" t="s">
        <v>294</v>
      </c>
      <c r="H411" s="69">
        <v>331</v>
      </c>
      <c r="I411" s="63">
        <f t="shared" si="20"/>
        <v>25.817999999999998</v>
      </c>
      <c r="J411" s="63">
        <f t="shared" si="21"/>
        <v>25.817999999999998</v>
      </c>
      <c r="K411" s="63">
        <f t="shared" si="23"/>
        <v>32.608133999999993</v>
      </c>
      <c r="L411" s="60" t="s">
        <v>298</v>
      </c>
      <c r="M411" s="61" t="s">
        <v>314</v>
      </c>
      <c r="O411" s="115">
        <v>7.8</v>
      </c>
      <c r="P411" s="116">
        <v>1.2629999999999999</v>
      </c>
    </row>
    <row r="412" spans="2:16" ht="15.75" x14ac:dyDescent="0.25">
      <c r="B412" s="60">
        <v>30</v>
      </c>
      <c r="C412" s="57" t="s">
        <v>312</v>
      </c>
      <c r="D412" s="61" t="s">
        <v>49</v>
      </c>
      <c r="E412" s="61">
        <v>4302</v>
      </c>
      <c r="F412" s="62" t="s">
        <v>317</v>
      </c>
      <c r="G412" s="58" t="s">
        <v>297</v>
      </c>
      <c r="H412" s="69">
        <v>288</v>
      </c>
      <c r="I412" s="63">
        <f t="shared" si="20"/>
        <v>22.464000000000002</v>
      </c>
      <c r="J412" s="63">
        <f t="shared" si="21"/>
        <v>22.464000000000002</v>
      </c>
      <c r="K412" s="63">
        <f t="shared" si="23"/>
        <v>28.394496000000004</v>
      </c>
      <c r="L412" s="60" t="s">
        <v>298</v>
      </c>
      <c r="M412" s="61" t="s">
        <v>314</v>
      </c>
      <c r="O412" s="115">
        <v>7.8</v>
      </c>
      <c r="P412" s="116">
        <v>1.264</v>
      </c>
    </row>
    <row r="413" spans="2:16" ht="15.75" x14ac:dyDescent="0.25">
      <c r="B413" s="60">
        <v>31</v>
      </c>
      <c r="C413" s="57" t="s">
        <v>312</v>
      </c>
      <c r="D413" s="61" t="s">
        <v>49</v>
      </c>
      <c r="E413" s="61">
        <v>9738</v>
      </c>
      <c r="F413" s="62" t="s">
        <v>318</v>
      </c>
      <c r="G413" s="58" t="s">
        <v>297</v>
      </c>
      <c r="H413" s="69">
        <v>236</v>
      </c>
      <c r="I413" s="63">
        <f t="shared" si="20"/>
        <v>18.408000000000001</v>
      </c>
      <c r="J413" s="63">
        <f t="shared" si="21"/>
        <v>18.408000000000001</v>
      </c>
      <c r="K413" s="63">
        <f t="shared" si="23"/>
        <v>23.120448000000003</v>
      </c>
      <c r="L413" s="60" t="s">
        <v>298</v>
      </c>
      <c r="M413" s="61" t="s">
        <v>314</v>
      </c>
      <c r="O413" s="115">
        <v>7.8</v>
      </c>
      <c r="P413" s="116">
        <v>1.256</v>
      </c>
    </row>
    <row r="414" spans="2:16" ht="15.75" x14ac:dyDescent="0.25">
      <c r="B414" s="60">
        <v>32</v>
      </c>
      <c r="C414" s="57" t="s">
        <v>312</v>
      </c>
      <c r="D414" s="61" t="s">
        <v>16</v>
      </c>
      <c r="E414" s="61">
        <v>789</v>
      </c>
      <c r="F414" s="62" t="s">
        <v>319</v>
      </c>
      <c r="G414" s="58" t="s">
        <v>297</v>
      </c>
      <c r="H414" s="69">
        <v>322</v>
      </c>
      <c r="I414" s="63">
        <f t="shared" si="20"/>
        <v>25.116</v>
      </c>
      <c r="J414" s="63">
        <f t="shared" si="21"/>
        <v>25.116</v>
      </c>
      <c r="K414" s="63">
        <f t="shared" si="23"/>
        <v>31.746624000000001</v>
      </c>
      <c r="L414" s="60" t="s">
        <v>298</v>
      </c>
      <c r="M414" s="61" t="s">
        <v>314</v>
      </c>
      <c r="O414" s="115">
        <v>7.8</v>
      </c>
      <c r="P414" s="116">
        <v>1.264</v>
      </c>
    </row>
    <row r="415" spans="2:16" ht="15.75" x14ac:dyDescent="0.25">
      <c r="B415" s="60">
        <v>33</v>
      </c>
      <c r="C415" s="57" t="s">
        <v>312</v>
      </c>
      <c r="D415" s="61" t="s">
        <v>49</v>
      </c>
      <c r="E415" s="61">
        <v>9753</v>
      </c>
      <c r="F415" s="62" t="s">
        <v>334</v>
      </c>
      <c r="G415" s="58" t="s">
        <v>297</v>
      </c>
      <c r="H415" s="69">
        <v>405</v>
      </c>
      <c r="I415" s="63">
        <f t="shared" si="20"/>
        <v>31.59</v>
      </c>
      <c r="J415" s="63">
        <f t="shared" si="21"/>
        <v>31.59</v>
      </c>
      <c r="K415" s="63">
        <f t="shared" si="23"/>
        <v>39.013650000000005</v>
      </c>
      <c r="L415" s="60" t="s">
        <v>298</v>
      </c>
      <c r="M415" s="61" t="s">
        <v>314</v>
      </c>
      <c r="O415" s="115">
        <v>7.8</v>
      </c>
      <c r="P415" s="116">
        <v>1.2350000000000001</v>
      </c>
    </row>
    <row r="416" spans="2:16" ht="15.75" x14ac:dyDescent="0.25">
      <c r="B416" s="60">
        <v>34</v>
      </c>
      <c r="C416" s="57" t="s">
        <v>312</v>
      </c>
      <c r="D416" s="61" t="s">
        <v>16</v>
      </c>
      <c r="E416" s="61">
        <v>4013</v>
      </c>
      <c r="F416" s="62" t="s">
        <v>340</v>
      </c>
      <c r="G416" s="58" t="s">
        <v>297</v>
      </c>
      <c r="H416" s="69">
        <v>375</v>
      </c>
      <c r="I416" s="63">
        <f t="shared" si="20"/>
        <v>29.25</v>
      </c>
      <c r="J416" s="63">
        <f t="shared" si="21"/>
        <v>29.25</v>
      </c>
      <c r="K416" s="63">
        <f t="shared" si="23"/>
        <v>35.860500000000002</v>
      </c>
      <c r="L416" s="60" t="s">
        <v>298</v>
      </c>
      <c r="M416" s="61" t="s">
        <v>314</v>
      </c>
      <c r="O416" s="115">
        <v>7.8</v>
      </c>
      <c r="P416" s="116">
        <v>1.226</v>
      </c>
    </row>
    <row r="417" spans="2:16" ht="15.75" x14ac:dyDescent="0.25">
      <c r="B417" s="60">
        <v>35</v>
      </c>
      <c r="C417" s="57" t="s">
        <v>312</v>
      </c>
      <c r="D417" s="61" t="s">
        <v>16</v>
      </c>
      <c r="E417" s="61">
        <v>783</v>
      </c>
      <c r="F417" s="62" t="s">
        <v>320</v>
      </c>
      <c r="G417" s="58" t="s">
        <v>297</v>
      </c>
      <c r="H417" s="69">
        <v>243</v>
      </c>
      <c r="I417" s="63">
        <f t="shared" si="20"/>
        <v>18.953999999999997</v>
      </c>
      <c r="J417" s="63">
        <f t="shared" si="21"/>
        <v>18.953999999999997</v>
      </c>
      <c r="K417" s="63">
        <f t="shared" si="23"/>
        <v>23.995763999999998</v>
      </c>
      <c r="L417" s="60" t="s">
        <v>298</v>
      </c>
      <c r="M417" s="61" t="s">
        <v>314</v>
      </c>
      <c r="O417" s="115">
        <v>7.8</v>
      </c>
      <c r="P417" s="116">
        <v>1.266</v>
      </c>
    </row>
    <row r="418" spans="2:16" ht="15.75" x14ac:dyDescent="0.25">
      <c r="B418" s="60">
        <v>36</v>
      </c>
      <c r="C418" s="57" t="s">
        <v>312</v>
      </c>
      <c r="D418" s="61" t="s">
        <v>16</v>
      </c>
      <c r="E418" s="61">
        <v>759</v>
      </c>
      <c r="F418" s="62" t="s">
        <v>321</v>
      </c>
      <c r="G418" s="58" t="s">
        <v>297</v>
      </c>
      <c r="H418" s="69">
        <v>290</v>
      </c>
      <c r="I418" s="63">
        <f t="shared" si="20"/>
        <v>22.62</v>
      </c>
      <c r="J418" s="63">
        <f t="shared" si="21"/>
        <v>22.62</v>
      </c>
      <c r="K418" s="63">
        <f t="shared" si="23"/>
        <v>27.958320000000001</v>
      </c>
      <c r="L418" s="60" t="s">
        <v>298</v>
      </c>
      <c r="M418" s="61" t="s">
        <v>314</v>
      </c>
      <c r="O418" s="115">
        <v>7.8</v>
      </c>
      <c r="P418" s="116">
        <v>1.236</v>
      </c>
    </row>
    <row r="419" spans="2:16" ht="15.75" x14ac:dyDescent="0.25">
      <c r="B419" s="60">
        <v>37</v>
      </c>
      <c r="C419" s="57" t="s">
        <v>312</v>
      </c>
      <c r="D419" s="61" t="s">
        <v>49</v>
      </c>
      <c r="E419" s="61">
        <v>9737</v>
      </c>
      <c r="F419" s="62" t="s">
        <v>322</v>
      </c>
      <c r="G419" s="58" t="s">
        <v>297</v>
      </c>
      <c r="H419" s="61">
        <v>290</v>
      </c>
      <c r="I419" s="63">
        <f t="shared" si="20"/>
        <v>22.62</v>
      </c>
      <c r="J419" s="63">
        <f t="shared" si="21"/>
        <v>22.62</v>
      </c>
      <c r="K419" s="63">
        <f t="shared" si="23"/>
        <v>28.54644</v>
      </c>
      <c r="L419" s="60" t="s">
        <v>298</v>
      </c>
      <c r="M419" s="61" t="s">
        <v>314</v>
      </c>
      <c r="O419" s="115">
        <v>7.8</v>
      </c>
      <c r="P419" s="116">
        <v>1.262</v>
      </c>
    </row>
    <row r="420" spans="2:16" ht="15.75" x14ac:dyDescent="0.25">
      <c r="B420" s="60">
        <v>38</v>
      </c>
      <c r="C420" s="57" t="s">
        <v>312</v>
      </c>
      <c r="D420" s="61" t="s">
        <v>31</v>
      </c>
      <c r="E420" s="61">
        <v>8242</v>
      </c>
      <c r="F420" s="62" t="s">
        <v>335</v>
      </c>
      <c r="G420" s="58" t="s">
        <v>297</v>
      </c>
      <c r="H420" s="61">
        <v>291</v>
      </c>
      <c r="I420" s="63">
        <f t="shared" si="20"/>
        <v>22.697999999999997</v>
      </c>
      <c r="J420" s="63">
        <f t="shared" si="21"/>
        <v>22.697999999999997</v>
      </c>
      <c r="K420" s="63">
        <f t="shared" si="23"/>
        <v>28.644875999999996</v>
      </c>
      <c r="L420" s="60" t="s">
        <v>298</v>
      </c>
      <c r="M420" s="61" t="s">
        <v>314</v>
      </c>
      <c r="O420" s="115">
        <v>7.8</v>
      </c>
      <c r="P420" s="116">
        <v>1.262</v>
      </c>
    </row>
    <row r="421" spans="2:16" ht="15.75" x14ac:dyDescent="0.25">
      <c r="G421" s="64" t="s">
        <v>161</v>
      </c>
      <c r="H421" s="65">
        <f>SUM(H407:H420)</f>
        <v>4414</v>
      </c>
      <c r="I421" s="66">
        <f>SUM(I407:I420)</f>
        <v>344.29199999999997</v>
      </c>
      <c r="J421" s="66">
        <f>SUM(J407:J420)</f>
        <v>344.29199999999997</v>
      </c>
      <c r="K421" s="66">
        <f>SUM(K407:K420)</f>
        <v>434.51171400000004</v>
      </c>
      <c r="P421" s="116"/>
    </row>
    <row r="422" spans="2:16" ht="15.75" x14ac:dyDescent="0.25">
      <c r="H422" s="65" t="s">
        <v>27</v>
      </c>
      <c r="I422" s="66">
        <f>I406</f>
        <v>766.529</v>
      </c>
      <c r="J422" s="66">
        <f>J406</f>
        <v>766.529</v>
      </c>
      <c r="K422" s="66">
        <f>K406</f>
        <v>951.55372999999997</v>
      </c>
      <c r="P422" s="116"/>
    </row>
    <row r="423" spans="2:16" ht="15.75" x14ac:dyDescent="0.25">
      <c r="H423" s="65" t="s">
        <v>314</v>
      </c>
      <c r="I423" s="66">
        <f>I421</f>
        <v>344.29199999999997</v>
      </c>
      <c r="J423" s="66">
        <f>J421</f>
        <v>344.29199999999997</v>
      </c>
      <c r="K423" s="66">
        <f>K421</f>
        <v>434.51171400000004</v>
      </c>
      <c r="P423" s="116"/>
    </row>
    <row r="424" spans="2:16" ht="31.5" x14ac:dyDescent="0.25">
      <c r="H424" s="65" t="s">
        <v>341</v>
      </c>
      <c r="I424" s="63">
        <f>I422+I423</f>
        <v>1110.8209999999999</v>
      </c>
      <c r="J424" s="63">
        <f>J422+J423</f>
        <v>1110.8209999999999</v>
      </c>
      <c r="K424" s="63">
        <f>K422+K423</f>
        <v>1386.0654440000001</v>
      </c>
      <c r="P424" s="116"/>
    </row>
    <row r="428" spans="2:16" ht="15.75" x14ac:dyDescent="0.25">
      <c r="H428" s="48" t="s">
        <v>0</v>
      </c>
    </row>
    <row r="429" spans="2:16" ht="15.75" x14ac:dyDescent="0.25">
      <c r="H429" s="48" t="s">
        <v>115</v>
      </c>
    </row>
    <row r="430" spans="2:16" ht="15.75" x14ac:dyDescent="0.25">
      <c r="H430" s="48" t="s">
        <v>342</v>
      </c>
    </row>
    <row r="432" spans="2:16" ht="31.5" x14ac:dyDescent="0.25">
      <c r="B432" s="71"/>
      <c r="C432" s="303" t="s">
        <v>4</v>
      </c>
      <c r="D432" s="303" t="s">
        <v>5</v>
      </c>
      <c r="E432" s="303"/>
      <c r="F432" s="72" t="s">
        <v>282</v>
      </c>
      <c r="G432" s="71" t="s">
        <v>343</v>
      </c>
      <c r="H432" s="303" t="s">
        <v>8</v>
      </c>
      <c r="I432" s="303" t="s">
        <v>9</v>
      </c>
      <c r="J432" s="303" t="s">
        <v>10</v>
      </c>
      <c r="K432" s="72" t="s">
        <v>283</v>
      </c>
      <c r="L432" s="303" t="s">
        <v>12</v>
      </c>
      <c r="M432" s="303" t="s">
        <v>13</v>
      </c>
    </row>
    <row r="433" spans="2:13" ht="31.5" x14ac:dyDescent="0.25">
      <c r="B433" s="71" t="s">
        <v>284</v>
      </c>
      <c r="C433" s="303"/>
      <c r="D433" s="303"/>
      <c r="E433" s="303"/>
      <c r="F433" s="72" t="s">
        <v>285</v>
      </c>
      <c r="G433" s="72" t="s">
        <v>14</v>
      </c>
      <c r="H433" s="303"/>
      <c r="I433" s="303"/>
      <c r="J433" s="303"/>
      <c r="K433" s="73" t="s">
        <v>286</v>
      </c>
      <c r="L433" s="303"/>
      <c r="M433" s="303"/>
    </row>
    <row r="434" spans="2:13" ht="15.75" x14ac:dyDescent="0.25">
      <c r="B434" s="302" t="s">
        <v>344</v>
      </c>
      <c r="C434" s="302" t="s">
        <v>103</v>
      </c>
      <c r="D434" s="301" t="s">
        <v>186</v>
      </c>
      <c r="E434" s="301">
        <v>2594</v>
      </c>
      <c r="F434" s="302">
        <v>241737</v>
      </c>
      <c r="G434" s="303" t="s">
        <v>345</v>
      </c>
      <c r="H434" s="301">
        <v>314</v>
      </c>
      <c r="I434" s="301">
        <v>7.5</v>
      </c>
      <c r="J434" s="301">
        <v>41.55</v>
      </c>
      <c r="K434" s="304">
        <f>J434*1.21</f>
        <v>50.275499999999994</v>
      </c>
      <c r="L434" s="72" t="s">
        <v>346</v>
      </c>
      <c r="M434" s="301" t="s">
        <v>27</v>
      </c>
    </row>
    <row r="435" spans="2:13" ht="15.75" x14ac:dyDescent="0.25">
      <c r="B435" s="302"/>
      <c r="C435" s="302"/>
      <c r="D435" s="301"/>
      <c r="E435" s="301"/>
      <c r="F435" s="302"/>
      <c r="G435" s="303"/>
      <c r="H435" s="301"/>
      <c r="I435" s="301"/>
      <c r="J435" s="301"/>
      <c r="K435" s="304"/>
      <c r="L435" s="72" t="s">
        <v>347</v>
      </c>
      <c r="M435" s="301"/>
    </row>
    <row r="436" spans="2:13" ht="15.75" x14ac:dyDescent="0.25">
      <c r="B436" s="302" t="s">
        <v>348</v>
      </c>
      <c r="C436" s="302" t="s">
        <v>15</v>
      </c>
      <c r="D436" s="301" t="s">
        <v>16</v>
      </c>
      <c r="E436" s="301">
        <v>4023</v>
      </c>
      <c r="F436" s="302">
        <v>241291</v>
      </c>
      <c r="G436" s="303" t="s">
        <v>345</v>
      </c>
      <c r="H436" s="301">
        <v>375</v>
      </c>
      <c r="I436" s="301">
        <v>7.8</v>
      </c>
      <c r="J436" s="301">
        <v>29.25</v>
      </c>
      <c r="K436" s="301">
        <v>35.950000000000003</v>
      </c>
      <c r="L436" s="71" t="s">
        <v>346</v>
      </c>
      <c r="M436" s="301" t="s">
        <v>21</v>
      </c>
    </row>
    <row r="437" spans="2:13" ht="15.75" x14ac:dyDescent="0.25">
      <c r="B437" s="302"/>
      <c r="C437" s="302"/>
      <c r="D437" s="301"/>
      <c r="E437" s="301"/>
      <c r="F437" s="302"/>
      <c r="G437" s="303"/>
      <c r="H437" s="301"/>
      <c r="I437" s="301"/>
      <c r="J437" s="301"/>
      <c r="K437" s="301"/>
      <c r="L437" s="71" t="s">
        <v>349</v>
      </c>
      <c r="M437" s="301"/>
    </row>
    <row r="438" spans="2:13" ht="15.75" x14ac:dyDescent="0.25">
      <c r="B438" s="302" t="s">
        <v>350</v>
      </c>
      <c r="C438" s="302" t="s">
        <v>103</v>
      </c>
      <c r="D438" s="301" t="s">
        <v>351</v>
      </c>
      <c r="E438" s="301">
        <v>557</v>
      </c>
      <c r="F438" s="302">
        <v>417</v>
      </c>
      <c r="G438" s="303" t="s">
        <v>345</v>
      </c>
      <c r="H438" s="301">
        <v>416</v>
      </c>
      <c r="I438" s="301">
        <v>7.5</v>
      </c>
      <c r="J438" s="301">
        <v>32.78</v>
      </c>
      <c r="K438" s="304">
        <f>J438*1.21</f>
        <v>39.663800000000002</v>
      </c>
      <c r="L438" s="71" t="s">
        <v>346</v>
      </c>
      <c r="M438" s="301" t="s">
        <v>27</v>
      </c>
    </row>
    <row r="439" spans="2:13" ht="15.75" x14ac:dyDescent="0.25">
      <c r="B439" s="302"/>
      <c r="C439" s="302"/>
      <c r="D439" s="301"/>
      <c r="E439" s="301"/>
      <c r="F439" s="302"/>
      <c r="G439" s="303"/>
      <c r="H439" s="301"/>
      <c r="I439" s="301"/>
      <c r="J439" s="301"/>
      <c r="K439" s="304"/>
      <c r="L439" s="71" t="s">
        <v>352</v>
      </c>
      <c r="M439" s="301"/>
    </row>
    <row r="440" spans="2:13" ht="15.75" x14ac:dyDescent="0.25">
      <c r="B440" s="302" t="s">
        <v>353</v>
      </c>
      <c r="C440" s="302" t="s">
        <v>82</v>
      </c>
      <c r="D440" s="301" t="s">
        <v>86</v>
      </c>
      <c r="E440" s="301">
        <v>2839</v>
      </c>
      <c r="F440" s="302">
        <v>5</v>
      </c>
      <c r="G440" s="303" t="s">
        <v>354</v>
      </c>
      <c r="H440" s="301">
        <v>51</v>
      </c>
      <c r="I440" s="301">
        <v>11</v>
      </c>
      <c r="J440" s="301">
        <v>5.16</v>
      </c>
      <c r="K440" s="304">
        <f>J440*1.21</f>
        <v>6.2435999999999998</v>
      </c>
      <c r="L440" s="71" t="s">
        <v>346</v>
      </c>
      <c r="M440" s="301" t="s">
        <v>27</v>
      </c>
    </row>
    <row r="441" spans="2:13" ht="15.75" x14ac:dyDescent="0.25">
      <c r="B441" s="302"/>
      <c r="C441" s="302"/>
      <c r="D441" s="301"/>
      <c r="E441" s="301"/>
      <c r="F441" s="302"/>
      <c r="G441" s="303"/>
      <c r="H441" s="301"/>
      <c r="I441" s="301"/>
      <c r="J441" s="301"/>
      <c r="K441" s="304"/>
      <c r="L441" s="71" t="s">
        <v>355</v>
      </c>
      <c r="M441" s="301"/>
    </row>
    <row r="442" spans="2:13" ht="15.75" x14ac:dyDescent="0.25">
      <c r="B442" s="302" t="s">
        <v>356</v>
      </c>
      <c r="C442" s="302" t="s">
        <v>357</v>
      </c>
      <c r="D442" s="301" t="s">
        <v>358</v>
      </c>
      <c r="E442" s="301">
        <v>9344</v>
      </c>
      <c r="F442" s="302">
        <v>402</v>
      </c>
      <c r="G442" s="303" t="s">
        <v>345</v>
      </c>
      <c r="H442" s="301">
        <v>229</v>
      </c>
      <c r="I442" s="301">
        <v>17.5</v>
      </c>
      <c r="J442" s="301">
        <v>40.08</v>
      </c>
      <c r="K442" s="304">
        <v>24.53</v>
      </c>
      <c r="L442" s="71" t="s">
        <v>359</v>
      </c>
      <c r="M442" s="301" t="s">
        <v>360</v>
      </c>
    </row>
    <row r="443" spans="2:13" ht="15.75" x14ac:dyDescent="0.25">
      <c r="B443" s="302"/>
      <c r="C443" s="302"/>
      <c r="D443" s="301"/>
      <c r="E443" s="301"/>
      <c r="F443" s="302"/>
      <c r="G443" s="303"/>
      <c r="H443" s="301"/>
      <c r="I443" s="301"/>
      <c r="J443" s="301"/>
      <c r="K443" s="304"/>
      <c r="L443" s="71" t="s">
        <v>361</v>
      </c>
      <c r="M443" s="301"/>
    </row>
    <row r="444" spans="2:13" ht="15.75" x14ac:dyDescent="0.25">
      <c r="B444" s="302" t="s">
        <v>362</v>
      </c>
      <c r="C444" s="302" t="s">
        <v>363</v>
      </c>
      <c r="D444" s="301" t="s">
        <v>23</v>
      </c>
      <c r="E444" s="301">
        <v>8085</v>
      </c>
      <c r="F444" s="302">
        <v>241023</v>
      </c>
      <c r="G444" s="303" t="s">
        <v>345</v>
      </c>
      <c r="H444" s="301">
        <v>128</v>
      </c>
      <c r="I444" s="301">
        <v>8.6999999999999993</v>
      </c>
      <c r="J444" s="301">
        <v>22.45</v>
      </c>
      <c r="K444" s="304">
        <f>J444*1.21</f>
        <v>27.164499999999997</v>
      </c>
      <c r="L444" s="71" t="s">
        <v>359</v>
      </c>
      <c r="M444" s="301" t="s">
        <v>27</v>
      </c>
    </row>
    <row r="445" spans="2:13" ht="15.75" x14ac:dyDescent="0.25">
      <c r="B445" s="302"/>
      <c r="C445" s="302"/>
      <c r="D445" s="301"/>
      <c r="E445" s="301"/>
      <c r="F445" s="302"/>
      <c r="G445" s="303"/>
      <c r="H445" s="301"/>
      <c r="I445" s="301"/>
      <c r="J445" s="301"/>
      <c r="K445" s="304"/>
      <c r="L445" s="71" t="s">
        <v>349</v>
      </c>
      <c r="M445" s="301"/>
    </row>
    <row r="446" spans="2:13" ht="15.75" x14ac:dyDescent="0.25">
      <c r="B446" s="302" t="s">
        <v>364</v>
      </c>
      <c r="C446" s="302" t="s">
        <v>363</v>
      </c>
      <c r="D446" s="301" t="s">
        <v>31</v>
      </c>
      <c r="E446" s="301">
        <v>6372</v>
      </c>
      <c r="F446" s="302">
        <v>241169</v>
      </c>
      <c r="G446" s="303" t="s">
        <v>345</v>
      </c>
      <c r="H446" s="301">
        <v>409</v>
      </c>
      <c r="I446" s="301">
        <v>8.6999999999999993</v>
      </c>
      <c r="J446" s="301">
        <v>74.040000000000006</v>
      </c>
      <c r="K446" s="304">
        <f>J446*1.21</f>
        <v>89.588400000000007</v>
      </c>
      <c r="L446" s="71" t="s">
        <v>359</v>
      </c>
      <c r="M446" s="301" t="s">
        <v>27</v>
      </c>
    </row>
    <row r="447" spans="2:13" ht="15.75" x14ac:dyDescent="0.25">
      <c r="B447" s="302"/>
      <c r="C447" s="302"/>
      <c r="D447" s="301"/>
      <c r="E447" s="301"/>
      <c r="F447" s="302"/>
      <c r="G447" s="303"/>
      <c r="H447" s="301"/>
      <c r="I447" s="301"/>
      <c r="J447" s="301"/>
      <c r="K447" s="304"/>
      <c r="L447" s="71" t="s">
        <v>349</v>
      </c>
      <c r="M447" s="301"/>
    </row>
    <row r="448" spans="2:13" ht="15.75" x14ac:dyDescent="0.25">
      <c r="B448" s="302" t="s">
        <v>365</v>
      </c>
      <c r="C448" s="302" t="s">
        <v>363</v>
      </c>
      <c r="D448" s="301" t="s">
        <v>31</v>
      </c>
      <c r="E448" s="301">
        <v>5825</v>
      </c>
      <c r="F448" s="302">
        <v>241160</v>
      </c>
      <c r="G448" s="303" t="s">
        <v>345</v>
      </c>
      <c r="H448" s="301">
        <v>198</v>
      </c>
      <c r="I448" s="301">
        <v>8.6999999999999993</v>
      </c>
      <c r="J448" s="301">
        <v>27.32</v>
      </c>
      <c r="K448" s="304">
        <f>J448*1.21</f>
        <v>33.057200000000002</v>
      </c>
      <c r="L448" s="71" t="s">
        <v>346</v>
      </c>
      <c r="M448" s="301" t="s">
        <v>27</v>
      </c>
    </row>
    <row r="449" spans="2:13" ht="15.75" x14ac:dyDescent="0.25">
      <c r="B449" s="302"/>
      <c r="C449" s="302"/>
      <c r="D449" s="301"/>
      <c r="E449" s="301"/>
      <c r="F449" s="302"/>
      <c r="G449" s="303"/>
      <c r="H449" s="301"/>
      <c r="I449" s="301"/>
      <c r="J449" s="301"/>
      <c r="K449" s="304"/>
      <c r="L449" s="71" t="s">
        <v>349</v>
      </c>
      <c r="M449" s="301"/>
    </row>
    <row r="450" spans="2:13" ht="15.75" x14ac:dyDescent="0.25">
      <c r="B450" s="302" t="s">
        <v>366</v>
      </c>
      <c r="C450" s="302" t="s">
        <v>82</v>
      </c>
      <c r="D450" s="301" t="s">
        <v>86</v>
      </c>
      <c r="E450" s="301">
        <v>5797</v>
      </c>
      <c r="F450" s="302">
        <v>266</v>
      </c>
      <c r="G450" s="303" t="s">
        <v>345</v>
      </c>
      <c r="H450" s="301">
        <v>299</v>
      </c>
      <c r="I450" s="301">
        <v>11</v>
      </c>
      <c r="J450" s="301">
        <v>36.96</v>
      </c>
      <c r="K450" s="304">
        <f>J450*1.21</f>
        <v>44.721600000000002</v>
      </c>
      <c r="L450" s="71" t="s">
        <v>346</v>
      </c>
      <c r="M450" s="301" t="s">
        <v>27</v>
      </c>
    </row>
    <row r="451" spans="2:13" ht="15.75" x14ac:dyDescent="0.25">
      <c r="B451" s="302"/>
      <c r="C451" s="302"/>
      <c r="D451" s="301"/>
      <c r="E451" s="301"/>
      <c r="F451" s="302"/>
      <c r="G451" s="303"/>
      <c r="H451" s="301"/>
      <c r="I451" s="301"/>
      <c r="J451" s="301"/>
      <c r="K451" s="304"/>
      <c r="L451" s="71" t="s">
        <v>367</v>
      </c>
      <c r="M451" s="301"/>
    </row>
    <row r="452" spans="2:13" ht="15.75" x14ac:dyDescent="0.25">
      <c r="B452" s="302" t="s">
        <v>368</v>
      </c>
      <c r="C452" s="302" t="s">
        <v>15</v>
      </c>
      <c r="D452" s="301" t="s">
        <v>49</v>
      </c>
      <c r="E452" s="301">
        <v>4308</v>
      </c>
      <c r="F452" s="302">
        <v>241204</v>
      </c>
      <c r="G452" s="303" t="s">
        <v>345</v>
      </c>
      <c r="H452" s="301">
        <v>518</v>
      </c>
      <c r="I452" s="301">
        <v>7.8</v>
      </c>
      <c r="J452" s="304">
        <v>40.4</v>
      </c>
      <c r="K452" s="301">
        <v>51.39</v>
      </c>
      <c r="L452" s="71" t="s">
        <v>346</v>
      </c>
      <c r="M452" s="301" t="s">
        <v>21</v>
      </c>
    </row>
    <row r="453" spans="2:13" ht="15.75" x14ac:dyDescent="0.25">
      <c r="B453" s="302"/>
      <c r="C453" s="302"/>
      <c r="D453" s="301"/>
      <c r="E453" s="301"/>
      <c r="F453" s="302"/>
      <c r="G453" s="303"/>
      <c r="H453" s="301"/>
      <c r="I453" s="301"/>
      <c r="J453" s="304"/>
      <c r="K453" s="301"/>
      <c r="L453" s="71" t="s">
        <v>369</v>
      </c>
      <c r="M453" s="301"/>
    </row>
    <row r="454" spans="2:13" ht="15.75" x14ac:dyDescent="0.25">
      <c r="B454" s="302" t="s">
        <v>370</v>
      </c>
      <c r="C454" s="302" t="s">
        <v>363</v>
      </c>
      <c r="D454" s="301" t="s">
        <v>31</v>
      </c>
      <c r="E454" s="301">
        <v>2094</v>
      </c>
      <c r="F454" s="302">
        <v>241098</v>
      </c>
      <c r="G454" s="303" t="s">
        <v>345</v>
      </c>
      <c r="H454" s="301">
        <v>104</v>
      </c>
      <c r="I454" s="301">
        <v>8.6999999999999993</v>
      </c>
      <c r="J454" s="301">
        <v>20.88</v>
      </c>
      <c r="K454" s="304">
        <f>J454*1.21</f>
        <v>25.264799999999997</v>
      </c>
      <c r="L454" s="71" t="s">
        <v>346</v>
      </c>
      <c r="M454" s="301" t="s">
        <v>27</v>
      </c>
    </row>
    <row r="455" spans="2:13" ht="15.75" x14ac:dyDescent="0.25">
      <c r="B455" s="302"/>
      <c r="C455" s="302"/>
      <c r="D455" s="301"/>
      <c r="E455" s="301"/>
      <c r="F455" s="302"/>
      <c r="G455" s="303"/>
      <c r="H455" s="301"/>
      <c r="I455" s="301"/>
      <c r="J455" s="301"/>
      <c r="K455" s="304"/>
      <c r="L455" s="71" t="s">
        <v>367</v>
      </c>
      <c r="M455" s="301"/>
    </row>
    <row r="456" spans="2:13" ht="15.75" x14ac:dyDescent="0.25">
      <c r="G456" s="74" t="s">
        <v>161</v>
      </c>
      <c r="H456" s="55">
        <f>SUM(H434:H455)</f>
        <v>3041</v>
      </c>
      <c r="I456" s="55">
        <f>SUM(I434:I455)</f>
        <v>104.9</v>
      </c>
      <c r="J456" s="55">
        <f t="shared" ref="J456" si="24">SUM(J434:J455)</f>
        <v>370.86999999999995</v>
      </c>
      <c r="K456" s="75">
        <f>SUM(K434:K455)</f>
        <v>427.8494</v>
      </c>
      <c r="L456" s="71"/>
      <c r="M456" s="53"/>
    </row>
    <row r="459" spans="2:13" ht="15.75" x14ac:dyDescent="0.25">
      <c r="H459" s="48" t="s">
        <v>0</v>
      </c>
    </row>
    <row r="460" spans="2:13" ht="15.75" x14ac:dyDescent="0.25">
      <c r="H460" s="48" t="s">
        <v>146</v>
      </c>
    </row>
    <row r="461" spans="2:13" ht="15.75" x14ac:dyDescent="0.25">
      <c r="H461" s="48" t="s">
        <v>342</v>
      </c>
    </row>
    <row r="462" spans="2:13" ht="15.75" x14ac:dyDescent="0.25"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</row>
    <row r="464" spans="2:13" ht="31.5" x14ac:dyDescent="0.25">
      <c r="B464" s="305" t="s">
        <v>284</v>
      </c>
      <c r="C464" s="303" t="s">
        <v>4</v>
      </c>
      <c r="D464" s="303" t="s">
        <v>5</v>
      </c>
      <c r="E464" s="303"/>
      <c r="F464" s="72" t="s">
        <v>282</v>
      </c>
      <c r="G464" s="71" t="s">
        <v>371</v>
      </c>
      <c r="H464" s="303" t="s">
        <v>8</v>
      </c>
      <c r="I464" s="303" t="s">
        <v>9</v>
      </c>
      <c r="J464" s="303" t="s">
        <v>10</v>
      </c>
      <c r="K464" s="72" t="s">
        <v>283</v>
      </c>
      <c r="L464" s="303" t="s">
        <v>12</v>
      </c>
      <c r="M464" s="303" t="s">
        <v>13</v>
      </c>
    </row>
    <row r="465" spans="2:13" ht="31.5" x14ac:dyDescent="0.25">
      <c r="B465" s="306"/>
      <c r="C465" s="303"/>
      <c r="D465" s="303"/>
      <c r="E465" s="303"/>
      <c r="F465" s="72" t="s">
        <v>285</v>
      </c>
      <c r="G465" s="72" t="s">
        <v>14</v>
      </c>
      <c r="H465" s="303"/>
      <c r="I465" s="303"/>
      <c r="J465" s="303"/>
      <c r="K465" s="73" t="s">
        <v>286</v>
      </c>
      <c r="L465" s="303"/>
      <c r="M465" s="303"/>
    </row>
    <row r="466" spans="2:13" ht="15.75" x14ac:dyDescent="0.25">
      <c r="B466" s="302" t="s">
        <v>344</v>
      </c>
      <c r="C466" s="302" t="s">
        <v>103</v>
      </c>
      <c r="D466" s="301" t="s">
        <v>186</v>
      </c>
      <c r="E466" s="301">
        <v>2594</v>
      </c>
      <c r="F466" s="302">
        <v>241737</v>
      </c>
      <c r="G466" s="303" t="s">
        <v>372</v>
      </c>
      <c r="H466" s="301">
        <v>728</v>
      </c>
      <c r="I466" s="301">
        <v>7.5</v>
      </c>
      <c r="J466" s="301">
        <v>54.6</v>
      </c>
      <c r="K466" s="304">
        <f>J466*1.21</f>
        <v>66.066000000000003</v>
      </c>
      <c r="L466" s="72" t="s">
        <v>346</v>
      </c>
      <c r="M466" s="301" t="s">
        <v>27</v>
      </c>
    </row>
    <row r="467" spans="2:13" ht="15.75" x14ac:dyDescent="0.25">
      <c r="B467" s="302"/>
      <c r="C467" s="302"/>
      <c r="D467" s="301"/>
      <c r="E467" s="301"/>
      <c r="F467" s="302"/>
      <c r="G467" s="303"/>
      <c r="H467" s="301"/>
      <c r="I467" s="301"/>
      <c r="J467" s="301"/>
      <c r="K467" s="304"/>
      <c r="L467" s="72" t="s">
        <v>347</v>
      </c>
      <c r="M467" s="301"/>
    </row>
    <row r="468" spans="2:13" ht="15.75" x14ac:dyDescent="0.25">
      <c r="B468" s="302" t="s">
        <v>348</v>
      </c>
      <c r="C468" s="302" t="s">
        <v>15</v>
      </c>
      <c r="D468" s="301" t="s">
        <v>16</v>
      </c>
      <c r="E468" s="301">
        <v>4023</v>
      </c>
      <c r="F468" s="302">
        <v>241291</v>
      </c>
      <c r="G468" s="303" t="s">
        <v>372</v>
      </c>
      <c r="H468" s="301">
        <v>635</v>
      </c>
      <c r="I468" s="301">
        <v>7.8</v>
      </c>
      <c r="J468" s="301">
        <v>49.53</v>
      </c>
      <c r="K468" s="301">
        <v>60.67</v>
      </c>
      <c r="L468" s="71" t="s">
        <v>346</v>
      </c>
      <c r="M468" s="301" t="s">
        <v>21</v>
      </c>
    </row>
    <row r="469" spans="2:13" ht="15.75" x14ac:dyDescent="0.25">
      <c r="B469" s="302"/>
      <c r="C469" s="302"/>
      <c r="D469" s="301"/>
      <c r="E469" s="301"/>
      <c r="F469" s="302"/>
      <c r="G469" s="303"/>
      <c r="H469" s="301"/>
      <c r="I469" s="301"/>
      <c r="J469" s="301"/>
      <c r="K469" s="301"/>
      <c r="L469" s="71" t="s">
        <v>349</v>
      </c>
      <c r="M469" s="301"/>
    </row>
    <row r="470" spans="2:13" ht="15.75" x14ac:dyDescent="0.25">
      <c r="B470" s="302" t="s">
        <v>350</v>
      </c>
      <c r="C470" s="302" t="s">
        <v>103</v>
      </c>
      <c r="D470" s="301" t="s">
        <v>351</v>
      </c>
      <c r="E470" s="301">
        <v>557</v>
      </c>
      <c r="F470" s="302">
        <v>417</v>
      </c>
      <c r="G470" s="303" t="s">
        <v>372</v>
      </c>
      <c r="H470" s="301">
        <v>1785</v>
      </c>
      <c r="I470" s="301">
        <v>7.5</v>
      </c>
      <c r="J470" s="301">
        <v>136.72999999999999</v>
      </c>
      <c r="K470" s="304">
        <f>J470*1.21</f>
        <v>165.44329999999999</v>
      </c>
      <c r="L470" s="71" t="s">
        <v>346</v>
      </c>
      <c r="M470" s="301" t="s">
        <v>27</v>
      </c>
    </row>
    <row r="471" spans="2:13" ht="15.75" x14ac:dyDescent="0.25">
      <c r="B471" s="302"/>
      <c r="C471" s="302"/>
      <c r="D471" s="301"/>
      <c r="E471" s="301"/>
      <c r="F471" s="302"/>
      <c r="G471" s="303"/>
      <c r="H471" s="301"/>
      <c r="I471" s="301"/>
      <c r="J471" s="301"/>
      <c r="K471" s="304"/>
      <c r="L471" s="71" t="s">
        <v>352</v>
      </c>
      <c r="M471" s="301"/>
    </row>
    <row r="472" spans="2:13" ht="15.75" x14ac:dyDescent="0.25">
      <c r="B472" s="302" t="s">
        <v>353</v>
      </c>
      <c r="C472" s="302" t="s">
        <v>82</v>
      </c>
      <c r="D472" s="301" t="s">
        <v>86</v>
      </c>
      <c r="E472" s="301">
        <v>2839</v>
      </c>
      <c r="F472" s="302">
        <v>5</v>
      </c>
      <c r="G472" s="303" t="s">
        <v>373</v>
      </c>
      <c r="H472" s="301">
        <v>89</v>
      </c>
      <c r="I472" s="301">
        <v>11</v>
      </c>
      <c r="J472" s="301">
        <v>20.79</v>
      </c>
      <c r="K472" s="304">
        <f>J472*1.21</f>
        <v>25.155899999999999</v>
      </c>
      <c r="L472" s="71" t="s">
        <v>346</v>
      </c>
      <c r="M472" s="301" t="s">
        <v>27</v>
      </c>
    </row>
    <row r="473" spans="2:13" ht="15.75" x14ac:dyDescent="0.25">
      <c r="B473" s="302"/>
      <c r="C473" s="302"/>
      <c r="D473" s="301"/>
      <c r="E473" s="301"/>
      <c r="F473" s="302"/>
      <c r="G473" s="303"/>
      <c r="H473" s="301"/>
      <c r="I473" s="301"/>
      <c r="J473" s="301"/>
      <c r="K473" s="304"/>
      <c r="L473" s="71" t="s">
        <v>355</v>
      </c>
      <c r="M473" s="301"/>
    </row>
    <row r="474" spans="2:13" ht="15.75" x14ac:dyDescent="0.25">
      <c r="B474" s="302" t="s">
        <v>356</v>
      </c>
      <c r="C474" s="302" t="s">
        <v>357</v>
      </c>
      <c r="D474" s="301" t="s">
        <v>358</v>
      </c>
      <c r="E474" s="301">
        <v>9344</v>
      </c>
      <c r="F474" s="302">
        <v>402</v>
      </c>
      <c r="G474" s="303" t="s">
        <v>372</v>
      </c>
      <c r="H474" s="53">
        <v>135</v>
      </c>
      <c r="I474" s="53">
        <v>12</v>
      </c>
      <c r="J474" s="53">
        <v>16.2</v>
      </c>
      <c r="K474" s="53">
        <v>20.62</v>
      </c>
      <c r="L474" s="71" t="s">
        <v>359</v>
      </c>
      <c r="M474" s="53" t="s">
        <v>21</v>
      </c>
    </row>
    <row r="475" spans="2:13" ht="15.75" x14ac:dyDescent="0.25">
      <c r="B475" s="302"/>
      <c r="C475" s="302"/>
      <c r="D475" s="301"/>
      <c r="E475" s="301"/>
      <c r="F475" s="302"/>
      <c r="G475" s="303"/>
      <c r="H475" s="53">
        <v>105</v>
      </c>
      <c r="I475" s="53" t="s">
        <v>374</v>
      </c>
      <c r="J475" s="53">
        <v>15.58</v>
      </c>
      <c r="K475" s="76">
        <v>41984</v>
      </c>
      <c r="L475" s="71" t="s">
        <v>361</v>
      </c>
      <c r="M475" s="53" t="s">
        <v>360</v>
      </c>
    </row>
    <row r="476" spans="2:13" ht="15.75" x14ac:dyDescent="0.25">
      <c r="B476" s="302" t="s">
        <v>362</v>
      </c>
      <c r="C476" s="302" t="s">
        <v>363</v>
      </c>
      <c r="D476" s="301" t="s">
        <v>23</v>
      </c>
      <c r="E476" s="301">
        <v>8085</v>
      </c>
      <c r="F476" s="302">
        <v>241023</v>
      </c>
      <c r="G476" s="303" t="s">
        <v>372</v>
      </c>
      <c r="H476" s="301">
        <v>752</v>
      </c>
      <c r="I476" s="301">
        <v>8.6999999999999993</v>
      </c>
      <c r="J476" s="301">
        <v>83.95</v>
      </c>
      <c r="K476" s="304">
        <f>J476*1.21</f>
        <v>101.5795</v>
      </c>
      <c r="L476" s="71" t="s">
        <v>359</v>
      </c>
      <c r="M476" s="301" t="s">
        <v>27</v>
      </c>
    </row>
    <row r="477" spans="2:13" ht="15.75" x14ac:dyDescent="0.25">
      <c r="B477" s="302"/>
      <c r="C477" s="302"/>
      <c r="D477" s="301"/>
      <c r="E477" s="301"/>
      <c r="F477" s="302"/>
      <c r="G477" s="303"/>
      <c r="H477" s="301"/>
      <c r="I477" s="301"/>
      <c r="J477" s="301"/>
      <c r="K477" s="304"/>
      <c r="L477" s="71" t="s">
        <v>349</v>
      </c>
      <c r="M477" s="301"/>
    </row>
    <row r="478" spans="2:13" ht="15.75" x14ac:dyDescent="0.25">
      <c r="B478" s="302" t="s">
        <v>364</v>
      </c>
      <c r="C478" s="302" t="s">
        <v>363</v>
      </c>
      <c r="D478" s="301" t="s">
        <v>31</v>
      </c>
      <c r="E478" s="301">
        <v>6372</v>
      </c>
      <c r="F478" s="302">
        <v>241169</v>
      </c>
      <c r="G478" s="303" t="s">
        <v>372</v>
      </c>
      <c r="H478" s="301">
        <v>785</v>
      </c>
      <c r="I478" s="301">
        <v>8.6999999999999993</v>
      </c>
      <c r="J478" s="301">
        <v>93.18</v>
      </c>
      <c r="K478" s="304">
        <f>J478*1.21</f>
        <v>112.7478</v>
      </c>
      <c r="L478" s="71" t="s">
        <v>359</v>
      </c>
      <c r="M478" s="301" t="s">
        <v>27</v>
      </c>
    </row>
    <row r="479" spans="2:13" ht="15.75" x14ac:dyDescent="0.25">
      <c r="B479" s="302"/>
      <c r="C479" s="302"/>
      <c r="D479" s="301"/>
      <c r="E479" s="301"/>
      <c r="F479" s="302"/>
      <c r="G479" s="303"/>
      <c r="H479" s="301"/>
      <c r="I479" s="301"/>
      <c r="J479" s="301"/>
      <c r="K479" s="304"/>
      <c r="L479" s="71" t="s">
        <v>349</v>
      </c>
      <c r="M479" s="301"/>
    </row>
    <row r="480" spans="2:13" ht="15.75" x14ac:dyDescent="0.25">
      <c r="B480" s="302" t="s">
        <v>365</v>
      </c>
      <c r="C480" s="302" t="s">
        <v>363</v>
      </c>
      <c r="D480" s="301" t="s">
        <v>31</v>
      </c>
      <c r="E480" s="301">
        <v>5825</v>
      </c>
      <c r="F480" s="302">
        <v>241160</v>
      </c>
      <c r="G480" s="303" t="s">
        <v>372</v>
      </c>
      <c r="H480" s="301">
        <v>547</v>
      </c>
      <c r="I480" s="301">
        <v>8.6999999999999993</v>
      </c>
      <c r="J480" s="301">
        <v>68.12</v>
      </c>
      <c r="K480" s="304">
        <f>J480*1.21</f>
        <v>82.425200000000004</v>
      </c>
      <c r="L480" s="71" t="s">
        <v>346</v>
      </c>
      <c r="M480" s="301" t="s">
        <v>27</v>
      </c>
    </row>
    <row r="481" spans="2:14" ht="15.75" x14ac:dyDescent="0.25">
      <c r="B481" s="302"/>
      <c r="C481" s="302"/>
      <c r="D481" s="301"/>
      <c r="E481" s="301"/>
      <c r="F481" s="302"/>
      <c r="G481" s="303"/>
      <c r="H481" s="301"/>
      <c r="I481" s="301"/>
      <c r="J481" s="301"/>
      <c r="K481" s="304"/>
      <c r="L481" s="71" t="s">
        <v>349</v>
      </c>
      <c r="M481" s="301"/>
    </row>
    <row r="482" spans="2:14" ht="15.75" x14ac:dyDescent="0.25">
      <c r="B482" s="302" t="s">
        <v>366</v>
      </c>
      <c r="C482" s="302" t="s">
        <v>82</v>
      </c>
      <c r="D482" s="301" t="s">
        <v>86</v>
      </c>
      <c r="E482" s="301">
        <v>5797</v>
      </c>
      <c r="F482" s="302">
        <v>266</v>
      </c>
      <c r="G482" s="303" t="s">
        <v>372</v>
      </c>
      <c r="H482" s="301">
        <v>304</v>
      </c>
      <c r="I482" s="301">
        <v>11</v>
      </c>
      <c r="J482" s="301">
        <v>50.82</v>
      </c>
      <c r="K482" s="304">
        <f>J482*1.21</f>
        <v>61.492199999999997</v>
      </c>
      <c r="L482" s="71" t="s">
        <v>346</v>
      </c>
      <c r="M482" s="301" t="s">
        <v>27</v>
      </c>
    </row>
    <row r="483" spans="2:14" ht="15.75" x14ac:dyDescent="0.25">
      <c r="B483" s="302"/>
      <c r="C483" s="302"/>
      <c r="D483" s="301"/>
      <c r="E483" s="301"/>
      <c r="F483" s="302"/>
      <c r="G483" s="303"/>
      <c r="H483" s="301"/>
      <c r="I483" s="301"/>
      <c r="J483" s="301"/>
      <c r="K483" s="304"/>
      <c r="L483" s="71" t="s">
        <v>367</v>
      </c>
      <c r="M483" s="301"/>
    </row>
    <row r="484" spans="2:14" ht="15.75" x14ac:dyDescent="0.25">
      <c r="B484" s="302" t="s">
        <v>368</v>
      </c>
      <c r="C484" s="302" t="s">
        <v>15</v>
      </c>
      <c r="D484" s="301" t="s">
        <v>49</v>
      </c>
      <c r="E484" s="301">
        <v>4308</v>
      </c>
      <c r="F484" s="302">
        <v>241204</v>
      </c>
      <c r="G484" s="303" t="s">
        <v>372</v>
      </c>
      <c r="H484" s="301">
        <v>625</v>
      </c>
      <c r="I484" s="301">
        <v>7.8</v>
      </c>
      <c r="J484" s="301">
        <v>48.75</v>
      </c>
      <c r="K484" s="301">
        <v>61.62</v>
      </c>
      <c r="L484" s="71" t="s">
        <v>346</v>
      </c>
      <c r="M484" s="301" t="s">
        <v>21</v>
      </c>
    </row>
    <row r="485" spans="2:14" ht="15.75" x14ac:dyDescent="0.25">
      <c r="B485" s="302"/>
      <c r="C485" s="302"/>
      <c r="D485" s="301"/>
      <c r="E485" s="301"/>
      <c r="F485" s="302"/>
      <c r="G485" s="303"/>
      <c r="H485" s="301"/>
      <c r="I485" s="301"/>
      <c r="J485" s="301"/>
      <c r="K485" s="301"/>
      <c r="L485" s="71" t="s">
        <v>369</v>
      </c>
      <c r="M485" s="301"/>
    </row>
    <row r="486" spans="2:14" ht="15.75" x14ac:dyDescent="0.25">
      <c r="B486" s="302" t="s">
        <v>370</v>
      </c>
      <c r="C486" s="302" t="s">
        <v>363</v>
      </c>
      <c r="D486" s="301" t="s">
        <v>31</v>
      </c>
      <c r="E486" s="301">
        <v>2094</v>
      </c>
      <c r="F486" s="302">
        <v>241098</v>
      </c>
      <c r="G486" s="303" t="s">
        <v>372</v>
      </c>
      <c r="H486" s="301">
        <v>310</v>
      </c>
      <c r="I486" s="301">
        <v>8.6999999999999993</v>
      </c>
      <c r="J486" s="301">
        <v>44.37</v>
      </c>
      <c r="K486" s="304">
        <f>J486*1.21</f>
        <v>53.687699999999992</v>
      </c>
      <c r="L486" s="71" t="s">
        <v>346</v>
      </c>
      <c r="M486" s="301" t="s">
        <v>27</v>
      </c>
    </row>
    <row r="487" spans="2:14" ht="15.75" x14ac:dyDescent="0.25">
      <c r="B487" s="302"/>
      <c r="C487" s="302"/>
      <c r="D487" s="301"/>
      <c r="E487" s="301"/>
      <c r="F487" s="302"/>
      <c r="G487" s="303"/>
      <c r="H487" s="301"/>
      <c r="I487" s="301"/>
      <c r="J487" s="301"/>
      <c r="K487" s="304"/>
      <c r="L487" s="71" t="s">
        <v>367</v>
      </c>
      <c r="M487" s="301"/>
    </row>
    <row r="488" spans="2:14" ht="15.75" x14ac:dyDescent="0.25">
      <c r="G488" s="74" t="s">
        <v>161</v>
      </c>
      <c r="H488" s="55">
        <f>SUM(H466:H487)</f>
        <v>6800</v>
      </c>
      <c r="I488" s="55">
        <f t="shared" ref="I488:J488" si="25">SUM(I466:I487)</f>
        <v>99.4</v>
      </c>
      <c r="J488" s="55">
        <f t="shared" si="25"/>
        <v>682.62</v>
      </c>
      <c r="K488" s="75">
        <f>K466+K468+K470+K472+K476+K474+K478+K480+K482+K484+K486</f>
        <v>811.50760000000002</v>
      </c>
    </row>
    <row r="492" spans="2:14" ht="15.75" x14ac:dyDescent="0.25">
      <c r="G492" s="56" t="s">
        <v>0</v>
      </c>
    </row>
    <row r="493" spans="2:14" ht="15.75" x14ac:dyDescent="0.25">
      <c r="D493" s="77" t="s">
        <v>192</v>
      </c>
    </row>
    <row r="494" spans="2:14" ht="15.75" x14ac:dyDescent="0.25">
      <c r="B494" s="29"/>
      <c r="C494" s="29"/>
      <c r="D494" s="29"/>
      <c r="E494" s="29"/>
      <c r="F494" s="29"/>
      <c r="G494" s="56" t="s">
        <v>375</v>
      </c>
      <c r="H494" s="29"/>
      <c r="I494" s="29"/>
      <c r="J494" s="29"/>
      <c r="K494" s="29"/>
      <c r="L494" s="29"/>
      <c r="M494" s="29"/>
      <c r="N494" s="29"/>
    </row>
    <row r="495" spans="2:14" ht="31.5" x14ac:dyDescent="0.25">
      <c r="B495" s="300" t="s">
        <v>3</v>
      </c>
      <c r="C495" s="293" t="s">
        <v>4</v>
      </c>
      <c r="D495" s="293" t="s">
        <v>5</v>
      </c>
      <c r="E495" s="293"/>
      <c r="F495" s="58" t="s">
        <v>282</v>
      </c>
      <c r="G495" s="58" t="s">
        <v>116</v>
      </c>
      <c r="H495" s="293" t="s">
        <v>8</v>
      </c>
      <c r="I495" s="293" t="s">
        <v>9</v>
      </c>
      <c r="J495" s="293" t="s">
        <v>10</v>
      </c>
      <c r="K495" s="58" t="s">
        <v>376</v>
      </c>
      <c r="L495" s="293" t="s">
        <v>12</v>
      </c>
      <c r="M495" s="293" t="s">
        <v>13</v>
      </c>
      <c r="N495" s="29"/>
    </row>
    <row r="496" spans="2:14" ht="31.5" x14ac:dyDescent="0.25">
      <c r="B496" s="300"/>
      <c r="C496" s="293"/>
      <c r="D496" s="293"/>
      <c r="E496" s="293"/>
      <c r="F496" s="58" t="s">
        <v>285</v>
      </c>
      <c r="G496" s="58" t="s">
        <v>14</v>
      </c>
      <c r="H496" s="293"/>
      <c r="I496" s="293"/>
      <c r="J496" s="293"/>
      <c r="K496" s="59" t="s">
        <v>286</v>
      </c>
      <c r="L496" s="293"/>
      <c r="M496" s="293"/>
      <c r="N496" s="29"/>
    </row>
    <row r="497" spans="2:17" ht="26.25" x14ac:dyDescent="0.25">
      <c r="B497" s="57">
        <v>1</v>
      </c>
      <c r="C497" s="57" t="s">
        <v>377</v>
      </c>
      <c r="D497" s="61" t="s">
        <v>23</v>
      </c>
      <c r="E497" s="61">
        <v>5771</v>
      </c>
      <c r="F497" s="57" t="s">
        <v>378</v>
      </c>
      <c r="G497" s="78" t="s">
        <v>379</v>
      </c>
      <c r="H497" s="61">
        <v>83</v>
      </c>
      <c r="I497" s="61">
        <v>9.57</v>
      </c>
      <c r="J497" s="61">
        <v>9.57</v>
      </c>
      <c r="K497" s="61">
        <v>12.15</v>
      </c>
      <c r="L497" s="57" t="s">
        <v>380</v>
      </c>
      <c r="M497" s="61" t="s">
        <v>27</v>
      </c>
      <c r="N497" s="29">
        <v>1.27</v>
      </c>
      <c r="Q497">
        <f>H497*0.13</f>
        <v>10.790000000000001</v>
      </c>
    </row>
    <row r="498" spans="2:17" ht="15.75" x14ac:dyDescent="0.25">
      <c r="B498" s="57">
        <v>2</v>
      </c>
      <c r="C498" s="57" t="s">
        <v>15</v>
      </c>
      <c r="D498" s="61" t="s">
        <v>16</v>
      </c>
      <c r="E498" s="61">
        <v>785</v>
      </c>
      <c r="F498" s="57" t="s">
        <v>381</v>
      </c>
      <c r="G498" s="78" t="s">
        <v>382</v>
      </c>
      <c r="H498" s="61">
        <v>55</v>
      </c>
      <c r="I498" s="61">
        <v>4.29</v>
      </c>
      <c r="J498" s="61">
        <v>4.29</v>
      </c>
      <c r="K498" s="61">
        <v>5.62</v>
      </c>
      <c r="L498" s="57" t="s">
        <v>380</v>
      </c>
      <c r="M498" s="61" t="s">
        <v>383</v>
      </c>
      <c r="N498" s="29">
        <v>1.31</v>
      </c>
      <c r="Q498">
        <f t="shared" ref="Q498:Q504" si="26">H498*0.13</f>
        <v>7.15</v>
      </c>
    </row>
    <row r="499" spans="2:17" ht="31.5" x14ac:dyDescent="0.25">
      <c r="B499" s="57">
        <v>3</v>
      </c>
      <c r="C499" s="57" t="s">
        <v>15</v>
      </c>
      <c r="D499" s="61" t="s">
        <v>16</v>
      </c>
      <c r="E499" s="61">
        <v>4753</v>
      </c>
      <c r="F499" s="57" t="s">
        <v>384</v>
      </c>
      <c r="G499" s="78" t="s">
        <v>385</v>
      </c>
      <c r="H499" s="61">
        <v>50</v>
      </c>
      <c r="I499" s="61">
        <v>3.9</v>
      </c>
      <c r="J499" s="61">
        <v>3.9</v>
      </c>
      <c r="K499" s="61">
        <v>5.1100000000000003</v>
      </c>
      <c r="L499" s="58" t="s">
        <v>380</v>
      </c>
      <c r="M499" s="61" t="s">
        <v>383</v>
      </c>
      <c r="N499" s="29">
        <v>1.31</v>
      </c>
      <c r="Q499">
        <f t="shared" si="26"/>
        <v>6.5</v>
      </c>
    </row>
    <row r="500" spans="2:17" ht="15.75" x14ac:dyDescent="0.25">
      <c r="B500" s="57">
        <v>4</v>
      </c>
      <c r="C500" s="57" t="s">
        <v>15</v>
      </c>
      <c r="D500" s="61" t="s">
        <v>16</v>
      </c>
      <c r="E500" s="61">
        <v>4018</v>
      </c>
      <c r="F500" s="57" t="s">
        <v>386</v>
      </c>
      <c r="G500" s="78" t="s">
        <v>387</v>
      </c>
      <c r="H500" s="61">
        <v>50</v>
      </c>
      <c r="I500" s="61">
        <v>3.9</v>
      </c>
      <c r="J500" s="61">
        <v>3.9</v>
      </c>
      <c r="K500" s="61">
        <v>5.1100000000000003</v>
      </c>
      <c r="L500" s="57" t="s">
        <v>380</v>
      </c>
      <c r="M500" s="61" t="s">
        <v>383</v>
      </c>
      <c r="N500" s="29">
        <v>1.31</v>
      </c>
      <c r="Q500">
        <f t="shared" si="26"/>
        <v>6.5</v>
      </c>
    </row>
    <row r="501" spans="2:17" ht="31.5" x14ac:dyDescent="0.25">
      <c r="B501" s="57">
        <v>5</v>
      </c>
      <c r="C501" s="57" t="s">
        <v>103</v>
      </c>
      <c r="D501" s="61" t="s">
        <v>107</v>
      </c>
      <c r="E501" s="61">
        <v>8263</v>
      </c>
      <c r="F501" s="57" t="s">
        <v>388</v>
      </c>
      <c r="G501" s="78" t="s">
        <v>389</v>
      </c>
      <c r="H501" s="61">
        <v>48</v>
      </c>
      <c r="I501" s="61">
        <v>9.75</v>
      </c>
      <c r="J501" s="61">
        <v>9.75</v>
      </c>
      <c r="K501" s="61">
        <v>12.09</v>
      </c>
      <c r="L501" s="58" t="s">
        <v>390</v>
      </c>
      <c r="M501" s="61" t="s">
        <v>27</v>
      </c>
      <c r="N501" s="29">
        <v>1.24</v>
      </c>
      <c r="Q501">
        <f t="shared" si="26"/>
        <v>6.24</v>
      </c>
    </row>
    <row r="502" spans="2:17" ht="15.75" x14ac:dyDescent="0.25">
      <c r="B502" s="57">
        <v>6</v>
      </c>
      <c r="C502" s="57" t="s">
        <v>103</v>
      </c>
      <c r="D502" s="61" t="s">
        <v>104</v>
      </c>
      <c r="E502" s="61">
        <v>9235</v>
      </c>
      <c r="F502" s="57" t="s">
        <v>391</v>
      </c>
      <c r="G502" s="79">
        <v>17</v>
      </c>
      <c r="H502" s="61">
        <v>24</v>
      </c>
      <c r="I502" s="61">
        <v>2.4500000000000002</v>
      </c>
      <c r="J502" s="61">
        <v>2.4500000000000002</v>
      </c>
      <c r="K502" s="61">
        <v>3.09</v>
      </c>
      <c r="L502" s="57" t="s">
        <v>392</v>
      </c>
      <c r="M502" s="61" t="s">
        <v>27</v>
      </c>
      <c r="N502" s="29">
        <v>1.26</v>
      </c>
      <c r="Q502">
        <f t="shared" si="26"/>
        <v>3.12</v>
      </c>
    </row>
    <row r="503" spans="2:17" ht="15.75" x14ac:dyDescent="0.25">
      <c r="B503" s="57">
        <v>7</v>
      </c>
      <c r="C503" s="57" t="s">
        <v>103</v>
      </c>
      <c r="D503" s="61" t="s">
        <v>104</v>
      </c>
      <c r="E503" s="61">
        <v>9236</v>
      </c>
      <c r="F503" s="57" t="s">
        <v>393</v>
      </c>
      <c r="G503" s="80">
        <v>20</v>
      </c>
      <c r="H503" s="61">
        <v>25</v>
      </c>
      <c r="I503" s="61">
        <v>3.65</v>
      </c>
      <c r="J503" s="61">
        <v>3.65</v>
      </c>
      <c r="K503" s="61">
        <v>4.67</v>
      </c>
      <c r="L503" s="57" t="s">
        <v>394</v>
      </c>
      <c r="M503" s="61" t="s">
        <v>27</v>
      </c>
      <c r="N503" s="29">
        <v>1.28</v>
      </c>
      <c r="Q503">
        <f t="shared" si="26"/>
        <v>3.25</v>
      </c>
    </row>
    <row r="504" spans="2:17" ht="15.75" x14ac:dyDescent="0.25">
      <c r="B504" s="57">
        <v>8</v>
      </c>
      <c r="C504" s="57" t="s">
        <v>395</v>
      </c>
      <c r="D504" s="61" t="s">
        <v>292</v>
      </c>
      <c r="E504" s="61">
        <v>8177</v>
      </c>
      <c r="F504" s="57" t="s">
        <v>396</v>
      </c>
      <c r="G504" s="78" t="s">
        <v>397</v>
      </c>
      <c r="H504" s="61">
        <v>24</v>
      </c>
      <c r="I504" s="61">
        <v>6.6</v>
      </c>
      <c r="J504" s="61">
        <v>6.6</v>
      </c>
      <c r="K504" s="61">
        <v>8.4499999999999993</v>
      </c>
      <c r="L504" s="57" t="s">
        <v>394</v>
      </c>
      <c r="M504" s="61" t="s">
        <v>27</v>
      </c>
      <c r="N504" s="29">
        <v>1.28</v>
      </c>
      <c r="Q504">
        <f t="shared" si="26"/>
        <v>3.12</v>
      </c>
    </row>
    <row r="505" spans="2:17" ht="15.75" x14ac:dyDescent="0.25">
      <c r="B505" s="81"/>
      <c r="C505" s="82"/>
      <c r="D505" s="83"/>
      <c r="E505" s="83"/>
      <c r="F505" s="81"/>
      <c r="G505" s="84" t="s">
        <v>398</v>
      </c>
      <c r="H505" s="85">
        <f>SUM(H497:H504)</f>
        <v>359</v>
      </c>
      <c r="I505" s="85">
        <f t="shared" ref="I505" si="27">SUM(I497:I504)</f>
        <v>44.11</v>
      </c>
      <c r="J505" s="85">
        <f>SUM(J497:J504)</f>
        <v>44.11</v>
      </c>
      <c r="K505" s="85">
        <f>SUM(K497:K504)</f>
        <v>56.290000000000006</v>
      </c>
      <c r="L505" s="86"/>
      <c r="M505" s="83"/>
      <c r="N505" s="29"/>
      <c r="Q505" s="117">
        <v>93.73</v>
      </c>
    </row>
    <row r="506" spans="2:17" ht="15.75" x14ac:dyDescent="0.25">
      <c r="B506" s="81"/>
      <c r="C506" s="87"/>
      <c r="D506" s="83"/>
      <c r="E506" s="83"/>
      <c r="F506" s="81"/>
      <c r="G506" s="86"/>
      <c r="H506" s="65" t="s">
        <v>383</v>
      </c>
      <c r="I506" s="65">
        <f>I498+I499+I500</f>
        <v>12.09</v>
      </c>
      <c r="J506" s="65">
        <f>J498+J499+J500</f>
        <v>12.09</v>
      </c>
      <c r="K506" s="65">
        <f>K498+K499+K500</f>
        <v>15.84</v>
      </c>
      <c r="L506" s="81"/>
      <c r="M506" s="83"/>
      <c r="N506" s="29"/>
    </row>
    <row r="507" spans="2:17" ht="15.75" x14ac:dyDescent="0.25">
      <c r="B507" s="88"/>
      <c r="C507" s="88"/>
      <c r="D507" s="89"/>
      <c r="E507" s="89"/>
      <c r="F507" s="88"/>
      <c r="G507" s="29"/>
      <c r="H507" s="65" t="s">
        <v>27</v>
      </c>
      <c r="I507" s="65">
        <f>I497+I501+I503+I502+I504</f>
        <v>32.019999999999996</v>
      </c>
      <c r="J507" s="65">
        <f>J497+J501+J503+J502+J504</f>
        <v>32.019999999999996</v>
      </c>
      <c r="K507" s="65">
        <f>K497+K501+K503+K502+K504</f>
        <v>40.450000000000003</v>
      </c>
      <c r="L507" s="89"/>
      <c r="M507" s="89"/>
      <c r="N507" s="29"/>
    </row>
    <row r="508" spans="2:17" ht="15.75" x14ac:dyDescent="0.25">
      <c r="B508" s="81"/>
      <c r="C508" s="82"/>
      <c r="D508" s="83"/>
      <c r="E508" s="83"/>
      <c r="F508" s="81"/>
      <c r="G508" s="29"/>
      <c r="H508" s="29"/>
      <c r="I508" s="29"/>
      <c r="J508" s="83"/>
      <c r="K508" s="90"/>
      <c r="L508" s="86"/>
      <c r="M508" s="83"/>
      <c r="N508" s="29"/>
    </row>
    <row r="509" spans="2:17" ht="15.75" x14ac:dyDescent="0.25">
      <c r="B509" s="81"/>
      <c r="C509" s="82"/>
      <c r="D509" s="83"/>
      <c r="E509" s="83"/>
      <c r="F509" s="81"/>
      <c r="G509" s="29"/>
      <c r="H509" s="29"/>
      <c r="I509" s="29"/>
      <c r="J509" s="83"/>
      <c r="K509" s="90"/>
      <c r="L509" s="86"/>
      <c r="M509" s="83"/>
      <c r="N509" s="29"/>
    </row>
    <row r="510" spans="2:17" ht="15.75" x14ac:dyDescent="0.25"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</row>
    <row r="511" spans="2:17" ht="15.75" x14ac:dyDescent="0.25"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</row>
    <row r="512" spans="2:17" ht="15.75" x14ac:dyDescent="0.25"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</row>
    <row r="513" spans="2:17" ht="15.75" x14ac:dyDescent="0.25">
      <c r="F513" s="56" t="s">
        <v>0</v>
      </c>
    </row>
    <row r="514" spans="2:17" ht="15.75" x14ac:dyDescent="0.25">
      <c r="D514" s="77" t="s">
        <v>238</v>
      </c>
    </row>
    <row r="515" spans="2:17" ht="15.75" x14ac:dyDescent="0.25"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</row>
    <row r="516" spans="2:17" ht="31.5" x14ac:dyDescent="0.25">
      <c r="B516" s="300" t="s">
        <v>3</v>
      </c>
      <c r="C516" s="293" t="s">
        <v>4</v>
      </c>
      <c r="D516" s="293" t="s">
        <v>5</v>
      </c>
      <c r="E516" s="293"/>
      <c r="F516" s="58" t="s">
        <v>282</v>
      </c>
      <c r="G516" s="58" t="s">
        <v>147</v>
      </c>
      <c r="H516" s="293" t="s">
        <v>8</v>
      </c>
      <c r="I516" s="293" t="s">
        <v>9</v>
      </c>
      <c r="J516" s="293" t="s">
        <v>10</v>
      </c>
      <c r="K516" s="58" t="s">
        <v>376</v>
      </c>
      <c r="L516" s="293" t="s">
        <v>12</v>
      </c>
      <c r="M516" s="293" t="s">
        <v>13</v>
      </c>
      <c r="N516" s="29"/>
    </row>
    <row r="517" spans="2:17" ht="31.5" x14ac:dyDescent="0.25">
      <c r="B517" s="300"/>
      <c r="C517" s="293"/>
      <c r="D517" s="293"/>
      <c r="E517" s="293"/>
      <c r="F517" s="58" t="s">
        <v>285</v>
      </c>
      <c r="G517" s="58" t="s">
        <v>14</v>
      </c>
      <c r="H517" s="293"/>
      <c r="I517" s="293"/>
      <c r="J517" s="293"/>
      <c r="K517" s="59" t="s">
        <v>286</v>
      </c>
      <c r="L517" s="293"/>
      <c r="M517" s="293"/>
      <c r="N517" s="29"/>
    </row>
    <row r="518" spans="2:17" ht="26.25" x14ac:dyDescent="0.25">
      <c r="B518" s="57">
        <v>1</v>
      </c>
      <c r="C518" s="57" t="s">
        <v>377</v>
      </c>
      <c r="D518" s="61" t="s">
        <v>23</v>
      </c>
      <c r="E518" s="61">
        <v>5771</v>
      </c>
      <c r="F518" s="57" t="s">
        <v>378</v>
      </c>
      <c r="G518" s="78" t="s">
        <v>399</v>
      </c>
      <c r="H518" s="61">
        <v>98</v>
      </c>
      <c r="I518" s="61">
        <v>19.14</v>
      </c>
      <c r="J518" s="61">
        <v>19.14</v>
      </c>
      <c r="K518" s="61">
        <v>24.25</v>
      </c>
      <c r="L518" s="57" t="s">
        <v>380</v>
      </c>
      <c r="M518" s="61" t="s">
        <v>27</v>
      </c>
      <c r="N518" s="29">
        <v>1.2669999999999999</v>
      </c>
      <c r="Q518">
        <f t="shared" ref="Q518:Q543" si="28">H518*0.13</f>
        <v>12.74</v>
      </c>
    </row>
    <row r="519" spans="2:17" ht="15.75" x14ac:dyDescent="0.25">
      <c r="B519" s="57">
        <v>2</v>
      </c>
      <c r="C519" s="57" t="s">
        <v>15</v>
      </c>
      <c r="D519" s="61" t="s">
        <v>16</v>
      </c>
      <c r="E519" s="61">
        <v>785</v>
      </c>
      <c r="F519" s="57" t="s">
        <v>381</v>
      </c>
      <c r="G519" s="78" t="s">
        <v>400</v>
      </c>
      <c r="H519" s="61">
        <v>155</v>
      </c>
      <c r="I519" s="61">
        <v>12.09</v>
      </c>
      <c r="J519" s="61">
        <v>12.09</v>
      </c>
      <c r="K519" s="61">
        <v>15.18</v>
      </c>
      <c r="L519" s="57" t="s">
        <v>380</v>
      </c>
      <c r="M519" s="61" t="s">
        <v>383</v>
      </c>
      <c r="N519" s="29">
        <v>1.3</v>
      </c>
      <c r="Q519">
        <f t="shared" si="28"/>
        <v>20.150000000000002</v>
      </c>
    </row>
    <row r="520" spans="2:17" ht="31.5" x14ac:dyDescent="0.25">
      <c r="B520" s="57">
        <v>3</v>
      </c>
      <c r="C520" s="57" t="s">
        <v>15</v>
      </c>
      <c r="D520" s="61" t="s">
        <v>16</v>
      </c>
      <c r="E520" s="61">
        <v>4753</v>
      </c>
      <c r="F520" s="57" t="s">
        <v>384</v>
      </c>
      <c r="G520" s="78" t="s">
        <v>401</v>
      </c>
      <c r="H520" s="61">
        <v>155</v>
      </c>
      <c r="I520" s="61">
        <v>12.09</v>
      </c>
      <c r="J520" s="61">
        <v>12.09</v>
      </c>
      <c r="K520" s="61">
        <v>15.18</v>
      </c>
      <c r="L520" s="58" t="s">
        <v>380</v>
      </c>
      <c r="M520" s="61" t="s">
        <v>383</v>
      </c>
      <c r="N520" s="29">
        <v>1.3</v>
      </c>
      <c r="Q520">
        <f t="shared" si="28"/>
        <v>20.150000000000002</v>
      </c>
    </row>
    <row r="521" spans="2:17" ht="15.75" x14ac:dyDescent="0.25">
      <c r="B521" s="57">
        <v>4</v>
      </c>
      <c r="C521" s="57" t="s">
        <v>15</v>
      </c>
      <c r="D521" s="61" t="s">
        <v>16</v>
      </c>
      <c r="E521" s="61">
        <v>4018</v>
      </c>
      <c r="F521" s="57" t="s">
        <v>386</v>
      </c>
      <c r="G521" s="78" t="s">
        <v>402</v>
      </c>
      <c r="H521" s="61">
        <v>145</v>
      </c>
      <c r="I521" s="61">
        <v>11.31</v>
      </c>
      <c r="J521" s="61">
        <v>11.31</v>
      </c>
      <c r="K521" s="7">
        <v>14.7</v>
      </c>
      <c r="L521" s="57" t="s">
        <v>380</v>
      </c>
      <c r="M521" s="61" t="s">
        <v>383</v>
      </c>
      <c r="N521" s="29">
        <v>1.3</v>
      </c>
      <c r="Q521">
        <f t="shared" si="28"/>
        <v>18.850000000000001</v>
      </c>
    </row>
    <row r="522" spans="2:17" ht="31.5" x14ac:dyDescent="0.25">
      <c r="B522" s="91">
        <v>5</v>
      </c>
      <c r="C522" s="91" t="s">
        <v>103</v>
      </c>
      <c r="D522" s="7" t="s">
        <v>107</v>
      </c>
      <c r="E522" s="7">
        <v>8263</v>
      </c>
      <c r="F522" s="91" t="s">
        <v>388</v>
      </c>
      <c r="G522" s="92" t="s">
        <v>403</v>
      </c>
      <c r="H522" s="7">
        <v>98</v>
      </c>
      <c r="I522" s="7">
        <v>18.75</v>
      </c>
      <c r="J522" s="7">
        <v>18.75</v>
      </c>
      <c r="K522" s="7">
        <f t="shared" ref="K522:K532" si="29">I522*N522</f>
        <v>23.25</v>
      </c>
      <c r="L522" s="7" t="s">
        <v>390</v>
      </c>
      <c r="M522" s="7" t="s">
        <v>27</v>
      </c>
      <c r="N522" s="118">
        <v>1.24</v>
      </c>
      <c r="O522" s="119"/>
      <c r="P522" s="119"/>
      <c r="Q522" s="119">
        <f t="shared" si="28"/>
        <v>12.74</v>
      </c>
    </row>
    <row r="523" spans="2:17" ht="15.75" x14ac:dyDescent="0.25">
      <c r="B523" s="91">
        <v>6</v>
      </c>
      <c r="C523" s="91" t="s">
        <v>103</v>
      </c>
      <c r="D523" s="7" t="s">
        <v>104</v>
      </c>
      <c r="E523" s="7">
        <v>9235</v>
      </c>
      <c r="F523" s="91" t="s">
        <v>391</v>
      </c>
      <c r="G523" s="93" t="s">
        <v>404</v>
      </c>
      <c r="H523" s="7">
        <v>29</v>
      </c>
      <c r="I523" s="7">
        <v>3.85</v>
      </c>
      <c r="J523" s="7">
        <v>3.85</v>
      </c>
      <c r="K523" s="7">
        <v>4.8099999999999996</v>
      </c>
      <c r="L523" s="91" t="s">
        <v>392</v>
      </c>
      <c r="M523" s="7" t="s">
        <v>27</v>
      </c>
      <c r="N523" s="118">
        <v>1.26</v>
      </c>
      <c r="O523" s="119"/>
      <c r="P523" s="119"/>
      <c r="Q523" s="119">
        <f t="shared" si="28"/>
        <v>3.77</v>
      </c>
    </row>
    <row r="524" spans="2:17" ht="15.75" x14ac:dyDescent="0.25">
      <c r="B524" s="91">
        <v>7</v>
      </c>
      <c r="C524" s="91" t="s">
        <v>103</v>
      </c>
      <c r="D524" s="7" t="s">
        <v>104</v>
      </c>
      <c r="E524" s="7">
        <v>9236</v>
      </c>
      <c r="F524" s="91" t="s">
        <v>393</v>
      </c>
      <c r="G524" s="94" t="s">
        <v>405</v>
      </c>
      <c r="H524" s="7">
        <v>88</v>
      </c>
      <c r="I524" s="7">
        <v>10.58</v>
      </c>
      <c r="J524" s="7">
        <v>10.58</v>
      </c>
      <c r="K524" s="61">
        <v>13.75</v>
      </c>
      <c r="L524" s="91" t="s">
        <v>394</v>
      </c>
      <c r="M524" s="7" t="s">
        <v>27</v>
      </c>
      <c r="N524" s="118">
        <v>1.3</v>
      </c>
      <c r="O524" s="119"/>
      <c r="P524" s="119"/>
      <c r="Q524">
        <f t="shared" si="28"/>
        <v>11.440000000000001</v>
      </c>
    </row>
    <row r="525" spans="2:17" ht="15.75" x14ac:dyDescent="0.25">
      <c r="B525" s="57">
        <v>8</v>
      </c>
      <c r="C525" s="57" t="s">
        <v>395</v>
      </c>
      <c r="D525" s="61" t="s">
        <v>292</v>
      </c>
      <c r="E525" s="61">
        <v>8177</v>
      </c>
      <c r="F525" s="57" t="s">
        <v>396</v>
      </c>
      <c r="G525" s="78" t="s">
        <v>406</v>
      </c>
      <c r="H525" s="61">
        <v>89</v>
      </c>
      <c r="I525" s="61">
        <v>19.2</v>
      </c>
      <c r="J525" s="61">
        <v>19.2</v>
      </c>
      <c r="K525" s="61">
        <f t="shared" si="29"/>
        <v>24.96</v>
      </c>
      <c r="L525" s="57" t="s">
        <v>394</v>
      </c>
      <c r="M525" s="61" t="s">
        <v>27</v>
      </c>
      <c r="N525" s="29">
        <v>1.3</v>
      </c>
      <c r="Q525">
        <f t="shared" si="28"/>
        <v>11.57</v>
      </c>
    </row>
    <row r="526" spans="2:17" ht="15.75" x14ac:dyDescent="0.25">
      <c r="B526" s="91">
        <v>9</v>
      </c>
      <c r="C526" s="57" t="s">
        <v>15</v>
      </c>
      <c r="D526" s="61" t="s">
        <v>49</v>
      </c>
      <c r="E526" s="61">
        <v>9092</v>
      </c>
      <c r="F526" s="57" t="s">
        <v>407</v>
      </c>
      <c r="G526" s="79" t="s">
        <v>408</v>
      </c>
      <c r="H526" s="61">
        <v>60</v>
      </c>
      <c r="I526" s="61">
        <v>4.68</v>
      </c>
      <c r="J526" s="61">
        <v>4.68</v>
      </c>
      <c r="K526" s="61">
        <v>6.08</v>
      </c>
      <c r="L526" s="57" t="s">
        <v>380</v>
      </c>
      <c r="M526" s="61" t="s">
        <v>383</v>
      </c>
      <c r="N526" s="29">
        <v>1.3</v>
      </c>
      <c r="Q526">
        <f t="shared" si="28"/>
        <v>7.8000000000000007</v>
      </c>
    </row>
    <row r="527" spans="2:17" ht="15.75" x14ac:dyDescent="0.25">
      <c r="B527" s="57">
        <v>10</v>
      </c>
      <c r="C527" s="57" t="s">
        <v>377</v>
      </c>
      <c r="D527" s="61" t="s">
        <v>31</v>
      </c>
      <c r="E527" s="61">
        <v>5442</v>
      </c>
      <c r="F527" s="57" t="s">
        <v>409</v>
      </c>
      <c r="G527" s="79" t="s">
        <v>410</v>
      </c>
      <c r="H527" s="61">
        <v>27</v>
      </c>
      <c r="I527" s="61">
        <v>5.65</v>
      </c>
      <c r="J527" s="61">
        <v>5.65</v>
      </c>
      <c r="K527" s="61">
        <v>7.12</v>
      </c>
      <c r="L527" s="57" t="s">
        <v>20</v>
      </c>
      <c r="M527" s="61" t="s">
        <v>27</v>
      </c>
      <c r="N527" s="29">
        <v>1.26</v>
      </c>
      <c r="Q527">
        <f t="shared" si="28"/>
        <v>3.5100000000000002</v>
      </c>
    </row>
    <row r="528" spans="2:17" ht="15.75" x14ac:dyDescent="0.25">
      <c r="B528" s="91">
        <v>11</v>
      </c>
      <c r="C528" s="57" t="s">
        <v>377</v>
      </c>
      <c r="D528" s="61" t="s">
        <v>28</v>
      </c>
      <c r="E528" s="61">
        <v>9318</v>
      </c>
      <c r="F528" s="57" t="s">
        <v>411</v>
      </c>
      <c r="G528" s="79" t="s">
        <v>412</v>
      </c>
      <c r="H528" s="61">
        <v>26</v>
      </c>
      <c r="I528" s="61">
        <v>5.22</v>
      </c>
      <c r="J528" s="61">
        <v>5.22</v>
      </c>
      <c r="K528" s="61">
        <v>6.58</v>
      </c>
      <c r="L528" s="58" t="s">
        <v>20</v>
      </c>
      <c r="M528" s="61" t="s">
        <v>27</v>
      </c>
      <c r="N528" s="29">
        <v>1.26</v>
      </c>
      <c r="Q528">
        <f t="shared" si="28"/>
        <v>3.38</v>
      </c>
    </row>
    <row r="529" spans="2:17" ht="15.75" x14ac:dyDescent="0.25">
      <c r="B529" s="57">
        <v>12</v>
      </c>
      <c r="C529" s="57" t="s">
        <v>377</v>
      </c>
      <c r="D529" s="61" t="s">
        <v>31</v>
      </c>
      <c r="E529" s="61">
        <v>5694</v>
      </c>
      <c r="F529" s="57" t="s">
        <v>413</v>
      </c>
      <c r="G529" s="79" t="s">
        <v>414</v>
      </c>
      <c r="H529" s="61">
        <v>29</v>
      </c>
      <c r="I529" s="61">
        <v>5.22</v>
      </c>
      <c r="J529" s="61">
        <v>5.22</v>
      </c>
      <c r="K529" s="61">
        <v>6.47</v>
      </c>
      <c r="L529" s="57" t="s">
        <v>380</v>
      </c>
      <c r="M529" s="61" t="s">
        <v>27</v>
      </c>
      <c r="N529" s="29">
        <v>1.24</v>
      </c>
      <c r="Q529">
        <f t="shared" si="28"/>
        <v>3.77</v>
      </c>
    </row>
    <row r="530" spans="2:17" ht="15.75" x14ac:dyDescent="0.25">
      <c r="B530" s="91">
        <v>13</v>
      </c>
      <c r="C530" s="57" t="s">
        <v>377</v>
      </c>
      <c r="D530" s="61" t="s">
        <v>31</v>
      </c>
      <c r="E530" s="61">
        <v>4954</v>
      </c>
      <c r="F530" s="57" t="s">
        <v>415</v>
      </c>
      <c r="G530" s="79" t="s">
        <v>416</v>
      </c>
      <c r="H530" s="61">
        <v>28</v>
      </c>
      <c r="I530" s="61">
        <v>5.65</v>
      </c>
      <c r="J530" s="61">
        <v>5.65</v>
      </c>
      <c r="K530" s="61">
        <v>7.2</v>
      </c>
      <c r="L530" s="57" t="s">
        <v>20</v>
      </c>
      <c r="M530" s="61" t="s">
        <v>27</v>
      </c>
      <c r="N530" s="29">
        <v>1.26</v>
      </c>
      <c r="Q530">
        <f t="shared" si="28"/>
        <v>3.64</v>
      </c>
    </row>
    <row r="531" spans="2:17" ht="15.75" x14ac:dyDescent="0.25">
      <c r="B531" s="57">
        <v>14</v>
      </c>
      <c r="C531" s="57" t="s">
        <v>103</v>
      </c>
      <c r="D531" s="61" t="s">
        <v>186</v>
      </c>
      <c r="E531" s="61">
        <v>2584</v>
      </c>
      <c r="F531" s="57" t="s">
        <v>417</v>
      </c>
      <c r="G531" s="79" t="s">
        <v>418</v>
      </c>
      <c r="H531" s="61">
        <v>32</v>
      </c>
      <c r="I531" s="61">
        <v>4.75</v>
      </c>
      <c r="J531" s="61">
        <v>4.75</v>
      </c>
      <c r="K531" s="61">
        <v>5.99</v>
      </c>
      <c r="L531" s="57" t="s">
        <v>20</v>
      </c>
      <c r="M531" s="61" t="s">
        <v>27</v>
      </c>
      <c r="N531" s="29">
        <v>1.26</v>
      </c>
      <c r="Q531">
        <f t="shared" si="28"/>
        <v>4.16</v>
      </c>
    </row>
    <row r="532" spans="2:17" ht="31.5" x14ac:dyDescent="0.25">
      <c r="B532" s="91">
        <v>15</v>
      </c>
      <c r="C532" s="57" t="s">
        <v>103</v>
      </c>
      <c r="D532" s="61" t="s">
        <v>186</v>
      </c>
      <c r="E532" s="61">
        <v>2591</v>
      </c>
      <c r="F532" s="61" t="s">
        <v>419</v>
      </c>
      <c r="G532" s="79" t="s">
        <v>420</v>
      </c>
      <c r="H532" s="61">
        <v>32</v>
      </c>
      <c r="I532" s="61">
        <v>4.75</v>
      </c>
      <c r="J532" s="61">
        <v>4.75</v>
      </c>
      <c r="K532" s="61">
        <f t="shared" si="29"/>
        <v>5.89</v>
      </c>
      <c r="L532" s="58" t="s">
        <v>392</v>
      </c>
      <c r="M532" s="61" t="s">
        <v>27</v>
      </c>
      <c r="N532" s="29">
        <v>1.24</v>
      </c>
      <c r="Q532">
        <f t="shared" si="28"/>
        <v>4.16</v>
      </c>
    </row>
    <row r="533" spans="2:17" ht="31.5" x14ac:dyDescent="0.25">
      <c r="B533" s="57">
        <v>16</v>
      </c>
      <c r="C533" s="57" t="s">
        <v>377</v>
      </c>
      <c r="D533" s="61" t="s">
        <v>31</v>
      </c>
      <c r="E533" s="61">
        <v>4961</v>
      </c>
      <c r="F533" s="61" t="s">
        <v>421</v>
      </c>
      <c r="G533" s="79" t="s">
        <v>422</v>
      </c>
      <c r="H533" s="61">
        <v>35</v>
      </c>
      <c r="I533" s="61">
        <v>5.22</v>
      </c>
      <c r="J533" s="61">
        <v>5.22</v>
      </c>
      <c r="K533" s="61">
        <v>6.77</v>
      </c>
      <c r="L533" s="58" t="s">
        <v>390</v>
      </c>
      <c r="M533" s="61" t="s">
        <v>27</v>
      </c>
      <c r="N533" s="29">
        <v>1.3</v>
      </c>
      <c r="Q533">
        <f t="shared" si="28"/>
        <v>4.55</v>
      </c>
    </row>
    <row r="534" spans="2:17" ht="31.5" x14ac:dyDescent="0.25">
      <c r="B534" s="91">
        <v>17</v>
      </c>
      <c r="C534" s="57" t="s">
        <v>377</v>
      </c>
      <c r="D534" s="61" t="s">
        <v>31</v>
      </c>
      <c r="E534" s="61">
        <v>2087</v>
      </c>
      <c r="F534" s="61" t="s">
        <v>423</v>
      </c>
      <c r="G534" s="79" t="s">
        <v>424</v>
      </c>
      <c r="H534" s="61">
        <v>30</v>
      </c>
      <c r="I534" s="61">
        <v>5.92</v>
      </c>
      <c r="J534" s="61">
        <v>5.92</v>
      </c>
      <c r="K534" s="61">
        <v>7.7</v>
      </c>
      <c r="L534" s="58" t="s">
        <v>380</v>
      </c>
      <c r="M534" s="61" t="s">
        <v>27</v>
      </c>
      <c r="N534" s="29">
        <v>1.3</v>
      </c>
      <c r="Q534">
        <f t="shared" si="28"/>
        <v>3.9000000000000004</v>
      </c>
    </row>
    <row r="535" spans="2:17" ht="15.75" x14ac:dyDescent="0.25">
      <c r="B535" s="57">
        <v>18</v>
      </c>
      <c r="C535" s="57" t="s">
        <v>82</v>
      </c>
      <c r="D535" s="61" t="s">
        <v>86</v>
      </c>
      <c r="E535" s="61">
        <v>5786</v>
      </c>
      <c r="F535" s="61" t="s">
        <v>425</v>
      </c>
      <c r="G535" s="79" t="s">
        <v>414</v>
      </c>
      <c r="H535" s="61">
        <v>42</v>
      </c>
      <c r="I535" s="61">
        <v>17.399999999999999</v>
      </c>
      <c r="J535" s="61">
        <v>17.399999999999999</v>
      </c>
      <c r="K535" s="61">
        <v>22.1</v>
      </c>
      <c r="L535" s="58" t="s">
        <v>20</v>
      </c>
      <c r="M535" s="61" t="s">
        <v>27</v>
      </c>
      <c r="N535" s="29">
        <v>1.27</v>
      </c>
      <c r="Q535">
        <f t="shared" si="28"/>
        <v>5.46</v>
      </c>
    </row>
    <row r="536" spans="2:17" ht="31.5" x14ac:dyDescent="0.25">
      <c r="B536" s="91">
        <v>19</v>
      </c>
      <c r="C536" s="57" t="s">
        <v>377</v>
      </c>
      <c r="D536" s="61" t="s">
        <v>28</v>
      </c>
      <c r="E536" s="61">
        <v>5389</v>
      </c>
      <c r="F536" s="61" t="s">
        <v>426</v>
      </c>
      <c r="G536" s="79" t="s">
        <v>427</v>
      </c>
      <c r="H536" s="61">
        <v>26</v>
      </c>
      <c r="I536" s="61">
        <v>5.65</v>
      </c>
      <c r="J536" s="61">
        <v>5.65</v>
      </c>
      <c r="K536" s="61">
        <v>7.35</v>
      </c>
      <c r="L536" s="58" t="s">
        <v>394</v>
      </c>
      <c r="M536" s="61" t="s">
        <v>27</v>
      </c>
      <c r="N536" s="29">
        <v>1.3</v>
      </c>
      <c r="Q536">
        <f t="shared" si="28"/>
        <v>3.38</v>
      </c>
    </row>
    <row r="537" spans="2:17" ht="31.5" x14ac:dyDescent="0.25">
      <c r="B537" s="57">
        <v>20</v>
      </c>
      <c r="C537" s="57" t="s">
        <v>15</v>
      </c>
      <c r="D537" s="61" t="s">
        <v>428</v>
      </c>
      <c r="E537" s="61">
        <v>7965</v>
      </c>
      <c r="F537" s="61" t="s">
        <v>429</v>
      </c>
      <c r="G537" s="79" t="s">
        <v>430</v>
      </c>
      <c r="H537" s="61">
        <v>65</v>
      </c>
      <c r="I537" s="61">
        <v>5.07</v>
      </c>
      <c r="J537" s="61">
        <v>5.07</v>
      </c>
      <c r="K537" s="61">
        <v>6.64</v>
      </c>
      <c r="L537" s="58" t="s">
        <v>390</v>
      </c>
      <c r="M537" s="61" t="s">
        <v>383</v>
      </c>
      <c r="N537" s="29">
        <v>1.31</v>
      </c>
      <c r="Q537">
        <f t="shared" si="28"/>
        <v>8.4500000000000011</v>
      </c>
    </row>
    <row r="538" spans="2:17" ht="31.5" x14ac:dyDescent="0.25">
      <c r="B538" s="91">
        <v>21</v>
      </c>
      <c r="C538" s="57" t="s">
        <v>15</v>
      </c>
      <c r="D538" s="61" t="s">
        <v>49</v>
      </c>
      <c r="E538" s="61">
        <v>8426</v>
      </c>
      <c r="F538" s="61" t="s">
        <v>431</v>
      </c>
      <c r="G538" s="79" t="s">
        <v>424</v>
      </c>
      <c r="H538" s="61">
        <v>60</v>
      </c>
      <c r="I538" s="61">
        <v>4.68</v>
      </c>
      <c r="J538" s="61">
        <v>4.68</v>
      </c>
      <c r="K538" s="61">
        <v>6.13</v>
      </c>
      <c r="L538" s="58" t="s">
        <v>380</v>
      </c>
      <c r="M538" s="61" t="s">
        <v>383</v>
      </c>
      <c r="N538" s="29">
        <v>1.31</v>
      </c>
      <c r="Q538">
        <f t="shared" si="28"/>
        <v>7.8000000000000007</v>
      </c>
    </row>
    <row r="539" spans="2:17" ht="31.5" x14ac:dyDescent="0.25">
      <c r="B539" s="57">
        <v>22</v>
      </c>
      <c r="C539" s="57" t="s">
        <v>15</v>
      </c>
      <c r="D539" s="61" t="s">
        <v>49</v>
      </c>
      <c r="E539" s="61">
        <v>9088</v>
      </c>
      <c r="F539" s="61" t="s">
        <v>432</v>
      </c>
      <c r="G539" s="79" t="s">
        <v>433</v>
      </c>
      <c r="H539" s="61">
        <v>60</v>
      </c>
      <c r="I539" s="61">
        <v>4.68</v>
      </c>
      <c r="J539" s="61">
        <v>4.68</v>
      </c>
      <c r="K539" s="61">
        <v>6.08</v>
      </c>
      <c r="L539" s="58" t="s">
        <v>380</v>
      </c>
      <c r="M539" s="61" t="s">
        <v>383</v>
      </c>
      <c r="N539" s="29">
        <v>1.3</v>
      </c>
      <c r="Q539">
        <f t="shared" si="28"/>
        <v>7.8000000000000007</v>
      </c>
    </row>
    <row r="540" spans="2:17" ht="31.5" x14ac:dyDescent="0.25">
      <c r="B540" s="91">
        <v>23</v>
      </c>
      <c r="C540" s="57" t="s">
        <v>377</v>
      </c>
      <c r="D540" s="61" t="s">
        <v>23</v>
      </c>
      <c r="E540" s="61">
        <v>4072</v>
      </c>
      <c r="F540" s="61" t="s">
        <v>434</v>
      </c>
      <c r="G540" s="79" t="s">
        <v>435</v>
      </c>
      <c r="H540" s="61">
        <v>39</v>
      </c>
      <c r="I540" s="61">
        <v>7.83</v>
      </c>
      <c r="J540" s="61">
        <v>7.83</v>
      </c>
      <c r="K540" s="61">
        <v>10.18</v>
      </c>
      <c r="L540" s="58" t="s">
        <v>390</v>
      </c>
      <c r="M540" s="61" t="s">
        <v>27</v>
      </c>
      <c r="N540" s="29">
        <v>1.3</v>
      </c>
      <c r="Q540">
        <f t="shared" si="28"/>
        <v>5.07</v>
      </c>
    </row>
    <row r="541" spans="2:17" ht="31.5" x14ac:dyDescent="0.25">
      <c r="B541" s="57">
        <v>24</v>
      </c>
      <c r="C541" s="57" t="s">
        <v>377</v>
      </c>
      <c r="D541" s="61" t="s">
        <v>31</v>
      </c>
      <c r="E541" s="61">
        <v>2480</v>
      </c>
      <c r="F541" s="61" t="s">
        <v>436</v>
      </c>
      <c r="G541" s="79" t="s">
        <v>427</v>
      </c>
      <c r="H541" s="61">
        <v>26</v>
      </c>
      <c r="I541" s="61">
        <v>5.07</v>
      </c>
      <c r="J541" s="61">
        <v>5.07</v>
      </c>
      <c r="K541" s="61">
        <v>6.59</v>
      </c>
      <c r="L541" s="58" t="s">
        <v>394</v>
      </c>
      <c r="M541" s="61" t="s">
        <v>27</v>
      </c>
      <c r="N541" s="29">
        <v>1.3</v>
      </c>
      <c r="Q541">
        <f t="shared" si="28"/>
        <v>3.38</v>
      </c>
    </row>
    <row r="542" spans="2:17" ht="15.75" x14ac:dyDescent="0.25">
      <c r="B542" s="91">
        <v>25</v>
      </c>
      <c r="C542" s="57" t="s">
        <v>103</v>
      </c>
      <c r="D542" s="61" t="s">
        <v>186</v>
      </c>
      <c r="E542" s="61">
        <v>2590</v>
      </c>
      <c r="F542" s="61" t="s">
        <v>437</v>
      </c>
      <c r="G542" s="79" t="s">
        <v>414</v>
      </c>
      <c r="H542" s="61">
        <v>24</v>
      </c>
      <c r="I542" s="61">
        <v>4.38</v>
      </c>
      <c r="J542" s="61">
        <v>4.38</v>
      </c>
      <c r="K542" s="61">
        <v>5.56</v>
      </c>
      <c r="L542" s="58" t="s">
        <v>20</v>
      </c>
      <c r="M542" s="61" t="s">
        <v>27</v>
      </c>
      <c r="N542" s="29">
        <v>1.27</v>
      </c>
      <c r="Q542">
        <f t="shared" si="28"/>
        <v>3.12</v>
      </c>
    </row>
    <row r="543" spans="2:17" ht="31.5" x14ac:dyDescent="0.25">
      <c r="B543" s="57">
        <v>26</v>
      </c>
      <c r="C543" s="57" t="s">
        <v>377</v>
      </c>
      <c r="D543" s="61" t="s">
        <v>23</v>
      </c>
      <c r="E543" s="61">
        <v>5767</v>
      </c>
      <c r="F543" s="61" t="s">
        <v>438</v>
      </c>
      <c r="G543" s="95" t="s">
        <v>427</v>
      </c>
      <c r="H543" s="96">
        <v>39</v>
      </c>
      <c r="I543" s="96">
        <v>7.83</v>
      </c>
      <c r="J543" s="96">
        <v>7.83</v>
      </c>
      <c r="K543" s="96">
        <v>10.18</v>
      </c>
      <c r="L543" s="58" t="s">
        <v>394</v>
      </c>
      <c r="M543" s="61" t="s">
        <v>27</v>
      </c>
      <c r="N543" s="29">
        <v>1.3</v>
      </c>
      <c r="Q543">
        <f t="shared" si="28"/>
        <v>5.07</v>
      </c>
    </row>
    <row r="544" spans="2:17" ht="15.75" x14ac:dyDescent="0.25">
      <c r="B544" s="81"/>
      <c r="C544" s="82"/>
      <c r="D544" s="83"/>
      <c r="E544" s="83"/>
      <c r="F544" s="81"/>
      <c r="G544" s="64" t="s">
        <v>398</v>
      </c>
      <c r="H544" s="97">
        <f>SUM(H518:H543)</f>
        <v>1537</v>
      </c>
      <c r="I544" s="97">
        <f t="shared" ref="I544:K544" si="30">SUM(I518:I543)</f>
        <v>216.66000000000003</v>
      </c>
      <c r="J544" s="97">
        <f t="shared" si="30"/>
        <v>216.66000000000003</v>
      </c>
      <c r="K544" s="65">
        <f t="shared" si="30"/>
        <v>276.69</v>
      </c>
      <c r="L544" s="86"/>
      <c r="M544" s="83"/>
      <c r="N544" s="88"/>
      <c r="O544" s="43"/>
      <c r="P544" s="43"/>
      <c r="Q544" s="43"/>
    </row>
    <row r="545" spans="2:17" ht="15.75" x14ac:dyDescent="0.25">
      <c r="B545" s="81"/>
      <c r="C545" s="87"/>
      <c r="D545" s="83"/>
      <c r="E545" s="83"/>
      <c r="F545" s="81"/>
      <c r="G545" s="29"/>
      <c r="H545" s="98" t="s">
        <v>383</v>
      </c>
      <c r="I545" s="99">
        <f>I519+I520+I521+I526+I537+I538+I539</f>
        <v>54.6</v>
      </c>
      <c r="J545" s="99">
        <f t="shared" ref="J545:K545" si="31">J519+J520+J521+J526+J537+J538+J539</f>
        <v>54.6</v>
      </c>
      <c r="K545" s="66">
        <f t="shared" si="31"/>
        <v>69.990000000000009</v>
      </c>
      <c r="L545" s="81"/>
      <c r="M545" s="83"/>
      <c r="N545" s="88"/>
      <c r="O545" s="43"/>
      <c r="P545" s="43"/>
      <c r="Q545" s="43"/>
    </row>
    <row r="546" spans="2:17" ht="15.75" x14ac:dyDescent="0.25">
      <c r="B546" s="88"/>
      <c r="C546" s="88"/>
      <c r="D546" s="89"/>
      <c r="E546" s="89"/>
      <c r="F546" s="88"/>
      <c r="G546" s="29"/>
      <c r="H546" s="98" t="s">
        <v>27</v>
      </c>
      <c r="I546" s="99">
        <f>I518+I522+I523+I524+I525+I527+I528+I529+I530+I531+I532+I533+I534+I535+I536+I540+I541+I542+I543</f>
        <v>162.06000000000003</v>
      </c>
      <c r="J546" s="99">
        <v>206.7</v>
      </c>
      <c r="K546" s="66">
        <v>206.7</v>
      </c>
      <c r="L546" s="89"/>
      <c r="M546" s="89"/>
      <c r="N546" s="88"/>
      <c r="O546" s="43"/>
      <c r="P546" s="43"/>
      <c r="Q546" s="43"/>
    </row>
    <row r="547" spans="2:17" ht="15.75" x14ac:dyDescent="0.25">
      <c r="B547" s="88"/>
      <c r="C547" s="88"/>
      <c r="D547" s="89"/>
      <c r="E547" s="89"/>
      <c r="F547" s="88"/>
      <c r="G547" s="29"/>
      <c r="H547" s="29"/>
      <c r="I547" s="29"/>
      <c r="J547" s="29"/>
      <c r="K547" s="29"/>
      <c r="L547" s="29"/>
      <c r="M547" s="89"/>
    </row>
    <row r="548" spans="2:17" ht="15.75" x14ac:dyDescent="0.25">
      <c r="B548" s="298" t="s">
        <v>0</v>
      </c>
      <c r="C548" s="298"/>
      <c r="D548" s="298"/>
      <c r="E548" s="298"/>
      <c r="F548" s="298"/>
      <c r="G548" s="298"/>
      <c r="H548" s="298"/>
      <c r="I548" s="298"/>
      <c r="J548" s="298"/>
      <c r="K548" s="298"/>
      <c r="L548" s="298"/>
      <c r="M548" s="298"/>
    </row>
    <row r="549" spans="2:17" ht="15.75" x14ac:dyDescent="0.25">
      <c r="B549" s="298" t="s">
        <v>1</v>
      </c>
      <c r="C549" s="298"/>
      <c r="D549" s="298"/>
      <c r="E549" s="298"/>
      <c r="F549" s="298"/>
      <c r="G549" s="298"/>
      <c r="H549" s="298"/>
      <c r="I549" s="298"/>
      <c r="J549" s="298"/>
      <c r="K549" s="298"/>
      <c r="L549" s="298"/>
      <c r="M549" s="298"/>
    </row>
    <row r="550" spans="2:17" ht="15.75" x14ac:dyDescent="0.25">
      <c r="B550" s="56"/>
      <c r="C550" s="56"/>
      <c r="D550" s="56"/>
      <c r="E550" s="56"/>
      <c r="F550" s="56"/>
      <c r="H550" s="56" t="s">
        <v>439</v>
      </c>
      <c r="I550" s="56"/>
      <c r="J550" s="56"/>
      <c r="K550" s="56"/>
      <c r="L550" s="56"/>
      <c r="M550" s="56"/>
    </row>
    <row r="551" spans="2:17" ht="15.75" x14ac:dyDescent="0.25">
      <c r="B551" s="56"/>
    </row>
    <row r="552" spans="2:17" ht="51" x14ac:dyDescent="0.25">
      <c r="B552" s="100" t="s">
        <v>284</v>
      </c>
      <c r="C552" s="101" t="s">
        <v>4</v>
      </c>
      <c r="D552" s="299" t="s">
        <v>5</v>
      </c>
      <c r="E552" s="299"/>
      <c r="F552" s="101" t="s">
        <v>440</v>
      </c>
      <c r="G552" s="101" t="s">
        <v>441</v>
      </c>
      <c r="H552" s="101" t="s">
        <v>8</v>
      </c>
      <c r="I552" s="101" t="s">
        <v>9</v>
      </c>
      <c r="J552" s="101" t="s">
        <v>10</v>
      </c>
      <c r="K552" s="101" t="s">
        <v>442</v>
      </c>
      <c r="L552" s="101" t="s">
        <v>12</v>
      </c>
      <c r="M552" s="101" t="s">
        <v>13</v>
      </c>
      <c r="O552" s="120" t="s">
        <v>488</v>
      </c>
      <c r="P552" s="121" t="s">
        <v>489</v>
      </c>
    </row>
    <row r="553" spans="2:17" x14ac:dyDescent="0.25">
      <c r="B553" s="102">
        <v>1</v>
      </c>
      <c r="C553" s="102" t="s">
        <v>103</v>
      </c>
      <c r="D553" s="102" t="s">
        <v>104</v>
      </c>
      <c r="E553" s="103">
        <v>4513</v>
      </c>
      <c r="F553" s="104" t="s">
        <v>443</v>
      </c>
      <c r="G553" s="102" t="s">
        <v>444</v>
      </c>
      <c r="H553" s="102">
        <v>65</v>
      </c>
      <c r="I553" s="105">
        <f>H553*O553/100</f>
        <v>4.875</v>
      </c>
      <c r="J553" s="105">
        <f>I553</f>
        <v>4.875</v>
      </c>
      <c r="K553" s="106">
        <f>J553*P553</f>
        <v>6.0449999999999999</v>
      </c>
      <c r="L553" s="102" t="s">
        <v>445</v>
      </c>
      <c r="M553" s="102" t="s">
        <v>27</v>
      </c>
      <c r="O553" s="102">
        <v>7.5</v>
      </c>
      <c r="P553" s="122">
        <v>1.24</v>
      </c>
    </row>
    <row r="554" spans="2:17" x14ac:dyDescent="0.25">
      <c r="B554" s="102">
        <v>2</v>
      </c>
      <c r="C554" s="102" t="s">
        <v>103</v>
      </c>
      <c r="D554" s="102" t="s">
        <v>107</v>
      </c>
      <c r="E554" s="103">
        <v>6198</v>
      </c>
      <c r="F554" s="104" t="s">
        <v>446</v>
      </c>
      <c r="G554" s="102" t="s">
        <v>447</v>
      </c>
      <c r="H554" s="102">
        <v>72</v>
      </c>
      <c r="I554" s="105">
        <f>H554*O554/100</f>
        <v>5.4</v>
      </c>
      <c r="J554" s="105">
        <f>I554</f>
        <v>5.4</v>
      </c>
      <c r="K554" s="106">
        <f>J554*P554</f>
        <v>6.5172600000000012</v>
      </c>
      <c r="L554" s="102" t="s">
        <v>448</v>
      </c>
      <c r="M554" s="102" t="s">
        <v>27</v>
      </c>
      <c r="O554" s="102">
        <v>7.5</v>
      </c>
      <c r="P554" s="122">
        <v>1.2069000000000001</v>
      </c>
    </row>
    <row r="555" spans="2:17" x14ac:dyDescent="0.25">
      <c r="B555" s="102">
        <v>3</v>
      </c>
      <c r="C555" s="102" t="s">
        <v>82</v>
      </c>
      <c r="D555" s="102" t="s">
        <v>449</v>
      </c>
      <c r="E555" s="103">
        <v>4872</v>
      </c>
      <c r="F555" s="104" t="s">
        <v>450</v>
      </c>
      <c r="G555" s="102" t="s">
        <v>451</v>
      </c>
      <c r="H555" s="102">
        <v>38</v>
      </c>
      <c r="I555" s="105">
        <f>H555*O555/100</f>
        <v>4.18</v>
      </c>
      <c r="J555" s="105">
        <f>I555</f>
        <v>4.18</v>
      </c>
      <c r="K555" s="106">
        <f>J555*P555</f>
        <v>5.1999199999999997</v>
      </c>
      <c r="L555" s="102" t="s">
        <v>445</v>
      </c>
      <c r="M555" s="102" t="s">
        <v>27</v>
      </c>
      <c r="O555" s="102">
        <v>11</v>
      </c>
      <c r="P555" s="122">
        <v>1.244</v>
      </c>
    </row>
    <row r="556" spans="2:17" x14ac:dyDescent="0.25">
      <c r="B556" s="102">
        <v>4</v>
      </c>
      <c r="C556" s="102" t="s">
        <v>82</v>
      </c>
      <c r="D556" s="102" t="s">
        <v>100</v>
      </c>
      <c r="E556" s="103">
        <v>561</v>
      </c>
      <c r="F556" s="104" t="s">
        <v>452</v>
      </c>
      <c r="G556" s="102" t="s">
        <v>451</v>
      </c>
      <c r="H556" s="102">
        <v>39</v>
      </c>
      <c r="I556" s="105">
        <f>H556*O556/100</f>
        <v>4.29</v>
      </c>
      <c r="J556" s="105">
        <f>I556</f>
        <v>4.29</v>
      </c>
      <c r="K556" s="106">
        <f>J556*P556</f>
        <v>5.3367599999999999</v>
      </c>
      <c r="L556" s="102" t="s">
        <v>445</v>
      </c>
      <c r="M556" s="102" t="s">
        <v>27</v>
      </c>
      <c r="O556" s="102">
        <v>11</v>
      </c>
      <c r="P556" s="122">
        <v>1.244</v>
      </c>
    </row>
    <row r="557" spans="2:17" x14ac:dyDescent="0.25">
      <c r="B557" s="45"/>
      <c r="C557" s="45"/>
      <c r="D557" s="45"/>
      <c r="E557" s="45"/>
      <c r="F557" s="45"/>
      <c r="G557" s="107" t="s">
        <v>161</v>
      </c>
      <c r="H557" s="107">
        <f>SUM(H553:H556)</f>
        <v>214</v>
      </c>
      <c r="I557" s="107">
        <f>SUM(I553:I556)</f>
        <v>18.745000000000001</v>
      </c>
      <c r="J557" s="107">
        <f>SUM(J553:J556)</f>
        <v>18.745000000000001</v>
      </c>
      <c r="K557" s="107">
        <f>SUM(K553:K556)</f>
        <v>23.098939999999999</v>
      </c>
      <c r="L557" s="45"/>
      <c r="M557" s="45"/>
    </row>
    <row r="558" spans="2:17" x14ac:dyDescent="0.25">
      <c r="H558" s="108" t="s">
        <v>27</v>
      </c>
      <c r="I558" s="107">
        <v>18.850000000000001</v>
      </c>
      <c r="J558" s="107">
        <v>18.850000000000001</v>
      </c>
      <c r="K558" s="107">
        <v>23.1</v>
      </c>
    </row>
    <row r="560" spans="2:17" ht="15.75" x14ac:dyDescent="0.25">
      <c r="B560" s="298" t="s">
        <v>0</v>
      </c>
      <c r="C560" s="298"/>
      <c r="D560" s="298"/>
      <c r="E560" s="298"/>
      <c r="F560" s="298"/>
      <c r="G560" s="298"/>
      <c r="H560" s="298"/>
      <c r="I560" s="298"/>
      <c r="J560" s="298"/>
      <c r="K560" s="298"/>
      <c r="L560" s="298"/>
      <c r="M560" s="298"/>
    </row>
    <row r="561" spans="2:16" ht="15.75" x14ac:dyDescent="0.25">
      <c r="B561" s="298" t="s">
        <v>115</v>
      </c>
      <c r="C561" s="298"/>
      <c r="D561" s="298"/>
      <c r="E561" s="298"/>
      <c r="F561" s="298"/>
      <c r="G561" s="298"/>
      <c r="H561" s="298"/>
      <c r="I561" s="298"/>
      <c r="J561" s="298"/>
      <c r="K561" s="298"/>
      <c r="L561" s="298"/>
      <c r="M561" s="298"/>
    </row>
    <row r="562" spans="2:16" ht="15.75" x14ac:dyDescent="0.25">
      <c r="B562" s="56"/>
      <c r="C562" s="56"/>
      <c r="D562" s="56"/>
      <c r="E562" s="56"/>
      <c r="F562" s="56"/>
      <c r="G562" s="56"/>
      <c r="H562" s="56" t="s">
        <v>439</v>
      </c>
      <c r="I562" s="56"/>
      <c r="J562" s="56"/>
      <c r="K562" s="56"/>
      <c r="L562" s="56"/>
      <c r="M562" s="56"/>
    </row>
    <row r="563" spans="2:16" ht="15.75" x14ac:dyDescent="0.25">
      <c r="B563" s="56"/>
    </row>
    <row r="564" spans="2:16" ht="51" x14ac:dyDescent="0.25">
      <c r="B564" s="100" t="s">
        <v>284</v>
      </c>
      <c r="C564" s="101" t="s">
        <v>4</v>
      </c>
      <c r="D564" s="299" t="s">
        <v>5</v>
      </c>
      <c r="E564" s="299"/>
      <c r="F564" s="101" t="s">
        <v>440</v>
      </c>
      <c r="G564" s="101" t="s">
        <v>453</v>
      </c>
      <c r="H564" s="101" t="s">
        <v>8</v>
      </c>
      <c r="I564" s="101" t="s">
        <v>9</v>
      </c>
      <c r="J564" s="101" t="s">
        <v>10</v>
      </c>
      <c r="K564" s="101" t="s">
        <v>442</v>
      </c>
      <c r="L564" s="101" t="s">
        <v>12</v>
      </c>
      <c r="M564" s="101" t="s">
        <v>13</v>
      </c>
      <c r="O564" s="120" t="s">
        <v>488</v>
      </c>
      <c r="P564" s="121" t="s">
        <v>489</v>
      </c>
    </row>
    <row r="565" spans="2:16" x14ac:dyDescent="0.25">
      <c r="B565" s="102">
        <v>1</v>
      </c>
      <c r="C565" s="102" t="s">
        <v>103</v>
      </c>
      <c r="D565" s="102" t="s">
        <v>104</v>
      </c>
      <c r="E565" s="103">
        <v>4513</v>
      </c>
      <c r="F565" s="104" t="s">
        <v>443</v>
      </c>
      <c r="G565" s="102" t="s">
        <v>454</v>
      </c>
      <c r="H565" s="102">
        <v>105</v>
      </c>
      <c r="I565" s="105">
        <f>H565*O565/100</f>
        <v>7.875</v>
      </c>
      <c r="J565" s="105">
        <f>I565</f>
        <v>7.875</v>
      </c>
      <c r="K565" s="106">
        <f>J565*P565</f>
        <v>9.6074999999999999</v>
      </c>
      <c r="L565" s="102" t="s">
        <v>445</v>
      </c>
      <c r="M565" s="102" t="s">
        <v>27</v>
      </c>
      <c r="O565" s="102">
        <v>7.5</v>
      </c>
      <c r="P565">
        <v>1.22</v>
      </c>
    </row>
    <row r="566" spans="2:16" x14ac:dyDescent="0.25">
      <c r="B566" s="102">
        <v>2</v>
      </c>
      <c r="C566" s="102" t="s">
        <v>103</v>
      </c>
      <c r="D566" s="102" t="s">
        <v>107</v>
      </c>
      <c r="E566" s="103">
        <v>6198</v>
      </c>
      <c r="F566" s="104" t="s">
        <v>446</v>
      </c>
      <c r="G566" s="102" t="s">
        <v>455</v>
      </c>
      <c r="H566" s="102">
        <v>322</v>
      </c>
      <c r="I566" s="105">
        <f t="shared" ref="I566:I601" si="32">H566*O566/100</f>
        <v>24.15</v>
      </c>
      <c r="J566" s="105">
        <f t="shared" ref="J566:J604" si="33">I566</f>
        <v>24.15</v>
      </c>
      <c r="K566" s="106">
        <f t="shared" ref="K566:K601" si="34">J566*P566</f>
        <v>28.738499999999998</v>
      </c>
      <c r="L566" s="102" t="s">
        <v>448</v>
      </c>
      <c r="M566" s="102" t="s">
        <v>27</v>
      </c>
      <c r="O566" s="102">
        <v>7.5</v>
      </c>
      <c r="P566">
        <v>1.19</v>
      </c>
    </row>
    <row r="567" spans="2:16" ht="30" x14ac:dyDescent="0.25">
      <c r="B567" s="102">
        <v>3</v>
      </c>
      <c r="C567" s="102" t="s">
        <v>82</v>
      </c>
      <c r="D567" s="102" t="s">
        <v>449</v>
      </c>
      <c r="E567" s="103">
        <v>4872</v>
      </c>
      <c r="F567" s="109" t="s">
        <v>456</v>
      </c>
      <c r="G567" s="102" t="s">
        <v>457</v>
      </c>
      <c r="H567" s="102">
        <v>272</v>
      </c>
      <c r="I567" s="105">
        <f t="shared" si="32"/>
        <v>29.92</v>
      </c>
      <c r="J567" s="105">
        <f t="shared" si="33"/>
        <v>29.92</v>
      </c>
      <c r="K567" s="106">
        <f t="shared" si="34"/>
        <v>36.502400000000002</v>
      </c>
      <c r="L567" s="102" t="s">
        <v>445</v>
      </c>
      <c r="M567" s="102" t="s">
        <v>27</v>
      </c>
      <c r="O567" s="102">
        <v>11</v>
      </c>
      <c r="P567">
        <v>1.22</v>
      </c>
    </row>
    <row r="568" spans="2:16" x14ac:dyDescent="0.25">
      <c r="B568" s="102">
        <v>4</v>
      </c>
      <c r="C568" s="102" t="s">
        <v>312</v>
      </c>
      <c r="D568" s="102" t="s">
        <v>49</v>
      </c>
      <c r="E568" s="103">
        <v>856</v>
      </c>
      <c r="F568" s="110">
        <v>241173</v>
      </c>
      <c r="G568" s="102" t="s">
        <v>458</v>
      </c>
      <c r="H568" s="102">
        <v>192</v>
      </c>
      <c r="I568" s="105">
        <f t="shared" si="32"/>
        <v>14.975999999999999</v>
      </c>
      <c r="J568" s="105">
        <f t="shared" si="33"/>
        <v>14.975999999999999</v>
      </c>
      <c r="K568" s="106">
        <f t="shared" si="34"/>
        <v>19.01952</v>
      </c>
      <c r="L568" s="102" t="s">
        <v>445</v>
      </c>
      <c r="M568" s="102" t="s">
        <v>383</v>
      </c>
      <c r="O568" s="102">
        <v>7.8</v>
      </c>
      <c r="P568">
        <v>1.27</v>
      </c>
    </row>
    <row r="569" spans="2:16" x14ac:dyDescent="0.25">
      <c r="B569" s="102">
        <v>5</v>
      </c>
      <c r="C569" s="102" t="s">
        <v>459</v>
      </c>
      <c r="D569" s="102" t="s">
        <v>28</v>
      </c>
      <c r="E569" s="103">
        <v>9761</v>
      </c>
      <c r="F569" s="110">
        <v>241075</v>
      </c>
      <c r="G569" s="102" t="s">
        <v>460</v>
      </c>
      <c r="H569" s="102">
        <v>214</v>
      </c>
      <c r="I569" s="105">
        <f t="shared" si="32"/>
        <v>18.617999999999999</v>
      </c>
      <c r="J569" s="105">
        <f t="shared" si="33"/>
        <v>18.617999999999999</v>
      </c>
      <c r="K569" s="106">
        <f t="shared" si="34"/>
        <v>22.713959999999997</v>
      </c>
      <c r="L569" s="102" t="s">
        <v>445</v>
      </c>
      <c r="M569" s="102" t="s">
        <v>27</v>
      </c>
      <c r="O569" s="102">
        <v>8.6999999999999993</v>
      </c>
      <c r="P569">
        <v>1.22</v>
      </c>
    </row>
    <row r="570" spans="2:16" x14ac:dyDescent="0.25">
      <c r="B570" s="102">
        <v>6</v>
      </c>
      <c r="C570" s="102" t="s">
        <v>312</v>
      </c>
      <c r="D570" s="102" t="s">
        <v>49</v>
      </c>
      <c r="E570" s="103">
        <v>8421</v>
      </c>
      <c r="F570" s="110">
        <v>241229</v>
      </c>
      <c r="G570" s="102" t="s">
        <v>461</v>
      </c>
      <c r="H570" s="102">
        <v>203</v>
      </c>
      <c r="I570" s="105">
        <f t="shared" si="32"/>
        <v>15.833999999999998</v>
      </c>
      <c r="J570" s="105">
        <f t="shared" si="33"/>
        <v>15.833999999999998</v>
      </c>
      <c r="K570" s="106">
        <f t="shared" si="34"/>
        <v>20.109179999999999</v>
      </c>
      <c r="L570" s="102" t="s">
        <v>445</v>
      </c>
      <c r="M570" s="102" t="s">
        <v>383</v>
      </c>
      <c r="O570" s="102">
        <v>7.8</v>
      </c>
      <c r="P570">
        <v>1.27</v>
      </c>
    </row>
    <row r="571" spans="2:16" x14ac:dyDescent="0.25">
      <c r="B571" s="102">
        <v>7</v>
      </c>
      <c r="C571" s="102" t="s">
        <v>312</v>
      </c>
      <c r="D571" s="102" t="s">
        <v>49</v>
      </c>
      <c r="E571" s="103">
        <v>8431</v>
      </c>
      <c r="F571" s="111">
        <v>241230</v>
      </c>
      <c r="G571" s="102" t="s">
        <v>458</v>
      </c>
      <c r="H571" s="102">
        <v>187</v>
      </c>
      <c r="I571" s="105">
        <f t="shared" si="32"/>
        <v>14.585999999999999</v>
      </c>
      <c r="J571" s="105">
        <f t="shared" si="33"/>
        <v>14.585999999999999</v>
      </c>
      <c r="K571" s="106">
        <f t="shared" si="34"/>
        <v>18.52422</v>
      </c>
      <c r="L571" s="102" t="s">
        <v>445</v>
      </c>
      <c r="M571" s="102" t="s">
        <v>383</v>
      </c>
      <c r="O571" s="102">
        <v>7.8</v>
      </c>
      <c r="P571">
        <v>1.27</v>
      </c>
    </row>
    <row r="572" spans="2:16" x14ac:dyDescent="0.25">
      <c r="B572" s="102">
        <v>8</v>
      </c>
      <c r="C572" s="102" t="s">
        <v>459</v>
      </c>
      <c r="D572" s="102" t="s">
        <v>31</v>
      </c>
      <c r="E572" s="103">
        <v>2490</v>
      </c>
      <c r="F572" s="111">
        <v>241122</v>
      </c>
      <c r="G572" s="102" t="s">
        <v>462</v>
      </c>
      <c r="H572" s="102">
        <v>189</v>
      </c>
      <c r="I572" s="105">
        <f t="shared" si="32"/>
        <v>16.442999999999998</v>
      </c>
      <c r="J572" s="105">
        <f t="shared" si="33"/>
        <v>16.442999999999998</v>
      </c>
      <c r="K572" s="106">
        <f t="shared" si="34"/>
        <v>20.060459999999996</v>
      </c>
      <c r="L572" s="102" t="s">
        <v>445</v>
      </c>
      <c r="M572" s="102" t="s">
        <v>27</v>
      </c>
      <c r="O572" s="102">
        <v>8.6999999999999993</v>
      </c>
      <c r="P572">
        <v>1.22</v>
      </c>
    </row>
    <row r="573" spans="2:16" x14ac:dyDescent="0.25">
      <c r="B573" s="102">
        <v>9</v>
      </c>
      <c r="C573" s="102" t="s">
        <v>82</v>
      </c>
      <c r="D573" s="102" t="s">
        <v>100</v>
      </c>
      <c r="E573" s="103">
        <v>561</v>
      </c>
      <c r="F573" s="104" t="s">
        <v>452</v>
      </c>
      <c r="G573" s="102" t="s">
        <v>457</v>
      </c>
      <c r="H573" s="102">
        <v>296</v>
      </c>
      <c r="I573" s="105">
        <f t="shared" si="32"/>
        <v>32.56</v>
      </c>
      <c r="J573" s="105">
        <f t="shared" si="33"/>
        <v>32.56</v>
      </c>
      <c r="K573" s="106">
        <f t="shared" si="34"/>
        <v>39.723199999999999</v>
      </c>
      <c r="L573" s="102" t="s">
        <v>445</v>
      </c>
      <c r="M573" s="102" t="s">
        <v>27</v>
      </c>
      <c r="O573" s="102">
        <v>11</v>
      </c>
      <c r="P573">
        <v>1.22</v>
      </c>
    </row>
    <row r="574" spans="2:16" x14ac:dyDescent="0.25">
      <c r="B574" s="102">
        <v>10</v>
      </c>
      <c r="C574" s="102" t="s">
        <v>459</v>
      </c>
      <c r="D574" s="102" t="s">
        <v>31</v>
      </c>
      <c r="E574" s="103">
        <v>2489</v>
      </c>
      <c r="F574" s="111">
        <v>241121</v>
      </c>
      <c r="G574" s="102" t="s">
        <v>463</v>
      </c>
      <c r="H574" s="102">
        <v>197</v>
      </c>
      <c r="I574" s="105">
        <f t="shared" si="32"/>
        <v>17.138999999999999</v>
      </c>
      <c r="J574" s="105">
        <f t="shared" si="33"/>
        <v>17.138999999999999</v>
      </c>
      <c r="K574" s="106">
        <f t="shared" si="34"/>
        <v>20.909579999999998</v>
      </c>
      <c r="L574" s="102" t="s">
        <v>445</v>
      </c>
      <c r="M574" s="102" t="s">
        <v>27</v>
      </c>
      <c r="O574" s="102">
        <v>8.6999999999999993</v>
      </c>
      <c r="P574">
        <v>1.22</v>
      </c>
    </row>
    <row r="575" spans="2:16" x14ac:dyDescent="0.25">
      <c r="B575" s="102">
        <v>11</v>
      </c>
      <c r="C575" s="102" t="s">
        <v>312</v>
      </c>
      <c r="D575" s="102" t="s">
        <v>49</v>
      </c>
      <c r="E575" s="103">
        <v>995</v>
      </c>
      <c r="F575" s="111">
        <v>241181</v>
      </c>
      <c r="G575" s="102" t="s">
        <v>463</v>
      </c>
      <c r="H575" s="102">
        <v>201</v>
      </c>
      <c r="I575" s="105">
        <f t="shared" si="32"/>
        <v>15.677999999999999</v>
      </c>
      <c r="J575" s="105">
        <f t="shared" si="33"/>
        <v>15.677999999999999</v>
      </c>
      <c r="K575" s="106">
        <f t="shared" si="34"/>
        <v>19.911059999999999</v>
      </c>
      <c r="L575" s="102" t="s">
        <v>445</v>
      </c>
      <c r="M575" s="102" t="s">
        <v>383</v>
      </c>
      <c r="O575" s="102">
        <v>7.8</v>
      </c>
      <c r="P575">
        <v>1.27</v>
      </c>
    </row>
    <row r="576" spans="2:16" x14ac:dyDescent="0.25">
      <c r="B576" s="102">
        <v>12</v>
      </c>
      <c r="C576" s="102" t="s">
        <v>459</v>
      </c>
      <c r="D576" s="102" t="s">
        <v>28</v>
      </c>
      <c r="E576" s="103">
        <v>9771</v>
      </c>
      <c r="F576" s="111">
        <v>241081</v>
      </c>
      <c r="G576" s="102" t="s">
        <v>463</v>
      </c>
      <c r="H576" s="102">
        <v>185</v>
      </c>
      <c r="I576" s="105">
        <f t="shared" si="32"/>
        <v>16.094999999999999</v>
      </c>
      <c r="J576" s="105">
        <f t="shared" si="33"/>
        <v>16.094999999999999</v>
      </c>
      <c r="K576" s="106">
        <f t="shared" si="34"/>
        <v>19.635899999999999</v>
      </c>
      <c r="L576" s="102" t="s">
        <v>445</v>
      </c>
      <c r="M576" s="102" t="s">
        <v>27</v>
      </c>
      <c r="O576" s="102">
        <v>8.6999999999999993</v>
      </c>
      <c r="P576">
        <v>1.22</v>
      </c>
    </row>
    <row r="577" spans="2:16" x14ac:dyDescent="0.25">
      <c r="B577" s="102">
        <v>13</v>
      </c>
      <c r="C577" s="102" t="s">
        <v>459</v>
      </c>
      <c r="D577" s="102" t="s">
        <v>31</v>
      </c>
      <c r="E577" s="103">
        <v>6149</v>
      </c>
      <c r="F577" s="111">
        <v>241165</v>
      </c>
      <c r="G577" s="102" t="s">
        <v>136</v>
      </c>
      <c r="H577" s="102">
        <v>193</v>
      </c>
      <c r="I577" s="105">
        <f t="shared" si="32"/>
        <v>16.791</v>
      </c>
      <c r="J577" s="105">
        <f t="shared" si="33"/>
        <v>16.791</v>
      </c>
      <c r="K577" s="106">
        <f t="shared" si="34"/>
        <v>20.485019999999999</v>
      </c>
      <c r="L577" s="102" t="s">
        <v>445</v>
      </c>
      <c r="M577" s="102" t="s">
        <v>27</v>
      </c>
      <c r="O577" s="102">
        <v>8.6999999999999993</v>
      </c>
      <c r="P577">
        <v>1.22</v>
      </c>
    </row>
    <row r="578" spans="2:16" x14ac:dyDescent="0.25">
      <c r="B578" s="102">
        <v>14</v>
      </c>
      <c r="C578" s="102" t="s">
        <v>459</v>
      </c>
      <c r="D578" s="102" t="s">
        <v>23</v>
      </c>
      <c r="E578" s="103">
        <v>4076</v>
      </c>
      <c r="F578" s="111">
        <v>240995</v>
      </c>
      <c r="G578" s="102" t="s">
        <v>464</v>
      </c>
      <c r="H578" s="102">
        <v>214</v>
      </c>
      <c r="I578" s="105">
        <f t="shared" si="32"/>
        <v>18.617999999999999</v>
      </c>
      <c r="J578" s="105">
        <f t="shared" si="33"/>
        <v>18.617999999999999</v>
      </c>
      <c r="K578" s="106">
        <f t="shared" si="34"/>
        <v>22.713959999999997</v>
      </c>
      <c r="L578" s="102" t="s">
        <v>445</v>
      </c>
      <c r="M578" s="102" t="s">
        <v>27</v>
      </c>
      <c r="O578" s="102">
        <v>8.6999999999999993</v>
      </c>
      <c r="P578">
        <v>1.22</v>
      </c>
    </row>
    <row r="579" spans="2:16" x14ac:dyDescent="0.25">
      <c r="B579" s="102">
        <v>15</v>
      </c>
      <c r="C579" s="102" t="s">
        <v>82</v>
      </c>
      <c r="D579" s="102" t="s">
        <v>83</v>
      </c>
      <c r="E579" s="103">
        <v>7982</v>
      </c>
      <c r="F579" s="111">
        <v>1624</v>
      </c>
      <c r="G579" s="102" t="s">
        <v>457</v>
      </c>
      <c r="H579" s="102">
        <v>193</v>
      </c>
      <c r="I579" s="105">
        <f t="shared" si="32"/>
        <v>21.23</v>
      </c>
      <c r="J579" s="105">
        <f t="shared" si="33"/>
        <v>21.23</v>
      </c>
      <c r="K579" s="106">
        <f t="shared" si="34"/>
        <v>25.2637</v>
      </c>
      <c r="L579" s="102" t="s">
        <v>448</v>
      </c>
      <c r="M579" s="102" t="s">
        <v>27</v>
      </c>
      <c r="O579" s="102">
        <v>11</v>
      </c>
      <c r="P579">
        <v>1.19</v>
      </c>
    </row>
    <row r="580" spans="2:16" x14ac:dyDescent="0.25">
      <c r="B580" s="102">
        <v>16</v>
      </c>
      <c r="C580" s="102" t="s">
        <v>312</v>
      </c>
      <c r="D580" s="102" t="s">
        <v>16</v>
      </c>
      <c r="E580" s="103">
        <v>3652</v>
      </c>
      <c r="F580" s="111">
        <v>241281</v>
      </c>
      <c r="G580" s="102" t="s">
        <v>465</v>
      </c>
      <c r="H580" s="102">
        <v>161</v>
      </c>
      <c r="I580" s="105">
        <f t="shared" si="32"/>
        <v>12.558</v>
      </c>
      <c r="J580" s="105">
        <f t="shared" si="33"/>
        <v>12.558</v>
      </c>
      <c r="K580" s="106">
        <f t="shared" si="34"/>
        <v>15.446339999999999</v>
      </c>
      <c r="L580" s="102" t="s">
        <v>448</v>
      </c>
      <c r="M580" s="102" t="s">
        <v>383</v>
      </c>
      <c r="O580" s="102">
        <v>7.8</v>
      </c>
      <c r="P580">
        <v>1.23</v>
      </c>
    </row>
    <row r="581" spans="2:16" x14ac:dyDescent="0.25">
      <c r="B581" s="102">
        <v>17</v>
      </c>
      <c r="C581" s="102" t="s">
        <v>459</v>
      </c>
      <c r="D581" s="102" t="s">
        <v>31</v>
      </c>
      <c r="E581" s="103">
        <v>2098</v>
      </c>
      <c r="F581" s="111">
        <v>241100</v>
      </c>
      <c r="G581" s="102" t="s">
        <v>457</v>
      </c>
      <c r="H581" s="102">
        <v>121</v>
      </c>
      <c r="I581" s="105">
        <f t="shared" si="32"/>
        <v>10.526999999999997</v>
      </c>
      <c r="J581" s="105">
        <f t="shared" si="33"/>
        <v>10.526999999999997</v>
      </c>
      <c r="K581" s="106">
        <f t="shared" si="34"/>
        <v>12.527129999999996</v>
      </c>
      <c r="L581" s="102" t="s">
        <v>448</v>
      </c>
      <c r="M581" s="102" t="s">
        <v>27</v>
      </c>
      <c r="O581" s="102">
        <v>8.6999999999999993</v>
      </c>
      <c r="P581">
        <v>1.19</v>
      </c>
    </row>
    <row r="582" spans="2:16" x14ac:dyDescent="0.25">
      <c r="B582" s="102">
        <v>18</v>
      </c>
      <c r="C582" s="102" t="s">
        <v>459</v>
      </c>
      <c r="D582" s="102" t="s">
        <v>31</v>
      </c>
      <c r="E582" s="103">
        <v>5697</v>
      </c>
      <c r="F582" s="111">
        <v>241154</v>
      </c>
      <c r="G582" s="102" t="s">
        <v>455</v>
      </c>
      <c r="H582" s="102">
        <v>107</v>
      </c>
      <c r="I582" s="105">
        <f t="shared" si="32"/>
        <v>9.3089999999999993</v>
      </c>
      <c r="J582" s="105">
        <f t="shared" si="33"/>
        <v>9.3089999999999993</v>
      </c>
      <c r="K582" s="106">
        <f t="shared" si="34"/>
        <v>11.077709999999998</v>
      </c>
      <c r="L582" s="102" t="s">
        <v>448</v>
      </c>
      <c r="M582" s="102" t="s">
        <v>27</v>
      </c>
      <c r="O582" s="102">
        <v>8.6999999999999993</v>
      </c>
      <c r="P582">
        <v>1.19</v>
      </c>
    </row>
    <row r="583" spans="2:16" x14ac:dyDescent="0.25">
      <c r="B583" s="102">
        <v>19</v>
      </c>
      <c r="C583" s="102" t="s">
        <v>312</v>
      </c>
      <c r="D583" s="102" t="s">
        <v>49</v>
      </c>
      <c r="E583" s="103">
        <v>7964</v>
      </c>
      <c r="F583" s="110">
        <v>241225</v>
      </c>
      <c r="G583" s="102" t="s">
        <v>466</v>
      </c>
      <c r="H583" s="102">
        <v>165</v>
      </c>
      <c r="I583" s="105">
        <f t="shared" si="32"/>
        <v>12.87</v>
      </c>
      <c r="J583" s="105">
        <f t="shared" si="33"/>
        <v>12.87</v>
      </c>
      <c r="K583" s="106">
        <f t="shared" si="34"/>
        <v>15.830099999999998</v>
      </c>
      <c r="L583" s="102" t="s">
        <v>448</v>
      </c>
      <c r="M583" s="102" t="s">
        <v>383</v>
      </c>
      <c r="O583" s="102">
        <v>7.8</v>
      </c>
      <c r="P583">
        <v>1.23</v>
      </c>
    </row>
    <row r="584" spans="2:16" x14ac:dyDescent="0.25">
      <c r="B584" s="102">
        <v>20</v>
      </c>
      <c r="C584" s="102" t="s">
        <v>459</v>
      </c>
      <c r="D584" s="102" t="s">
        <v>28</v>
      </c>
      <c r="E584" s="103">
        <v>5927</v>
      </c>
      <c r="F584" s="110">
        <v>241062</v>
      </c>
      <c r="G584" s="102" t="s">
        <v>466</v>
      </c>
      <c r="H584" s="102">
        <v>157</v>
      </c>
      <c r="I584" s="105">
        <f t="shared" si="32"/>
        <v>13.658999999999999</v>
      </c>
      <c r="J584" s="105">
        <f t="shared" si="33"/>
        <v>13.658999999999999</v>
      </c>
      <c r="K584" s="106">
        <f t="shared" si="34"/>
        <v>16.254209999999997</v>
      </c>
      <c r="L584" s="102" t="s">
        <v>448</v>
      </c>
      <c r="M584" s="102" t="s">
        <v>27</v>
      </c>
      <c r="O584" s="102">
        <v>8.6999999999999993</v>
      </c>
      <c r="P584">
        <v>1.19</v>
      </c>
    </row>
    <row r="585" spans="2:16" x14ac:dyDescent="0.25">
      <c r="B585" s="102">
        <v>21</v>
      </c>
      <c r="C585" s="102" t="s">
        <v>291</v>
      </c>
      <c r="D585" s="102" t="s">
        <v>96</v>
      </c>
      <c r="E585" s="103">
        <v>9899</v>
      </c>
      <c r="F585" s="110">
        <v>240584</v>
      </c>
      <c r="G585" s="102" t="s">
        <v>467</v>
      </c>
      <c r="H585" s="102">
        <v>177</v>
      </c>
      <c r="I585" s="105">
        <f t="shared" si="32"/>
        <v>17.523</v>
      </c>
      <c r="J585" s="105">
        <f t="shared" si="33"/>
        <v>17.523</v>
      </c>
      <c r="K585" s="106">
        <f t="shared" si="34"/>
        <v>20.852369999999997</v>
      </c>
      <c r="L585" s="102" t="s">
        <v>448</v>
      </c>
      <c r="M585" s="102" t="s">
        <v>27</v>
      </c>
      <c r="O585" s="102">
        <v>9.9</v>
      </c>
      <c r="P585">
        <v>1.19</v>
      </c>
    </row>
    <row r="586" spans="2:16" x14ac:dyDescent="0.25">
      <c r="B586" s="102">
        <v>22</v>
      </c>
      <c r="C586" s="102" t="s">
        <v>459</v>
      </c>
      <c r="D586" s="102" t="s">
        <v>23</v>
      </c>
      <c r="E586" s="103">
        <v>8087</v>
      </c>
      <c r="F586" s="110">
        <v>241003</v>
      </c>
      <c r="G586" s="102" t="s">
        <v>468</v>
      </c>
      <c r="H586" s="102">
        <v>162</v>
      </c>
      <c r="I586" s="105">
        <f t="shared" si="32"/>
        <v>14.093999999999999</v>
      </c>
      <c r="J586" s="105">
        <f t="shared" si="33"/>
        <v>14.093999999999999</v>
      </c>
      <c r="K586" s="106">
        <f t="shared" si="34"/>
        <v>16.77186</v>
      </c>
      <c r="L586" s="102" t="s">
        <v>448</v>
      </c>
      <c r="M586" s="102" t="s">
        <v>27</v>
      </c>
      <c r="O586" s="102">
        <v>8.6999999999999993</v>
      </c>
      <c r="P586">
        <v>1.19</v>
      </c>
    </row>
    <row r="587" spans="2:16" x14ac:dyDescent="0.25">
      <c r="B587" s="102">
        <v>23</v>
      </c>
      <c r="C587" s="102" t="s">
        <v>312</v>
      </c>
      <c r="D587" s="102" t="s">
        <v>49</v>
      </c>
      <c r="E587" s="103">
        <v>993</v>
      </c>
      <c r="F587" s="110">
        <v>241180</v>
      </c>
      <c r="G587" s="102" t="s">
        <v>461</v>
      </c>
      <c r="H587" s="102">
        <v>100</v>
      </c>
      <c r="I587" s="105">
        <f t="shared" si="32"/>
        <v>7.8</v>
      </c>
      <c r="J587" s="105">
        <f t="shared" si="33"/>
        <v>7.8</v>
      </c>
      <c r="K587" s="106">
        <f t="shared" si="34"/>
        <v>9.5939999999999994</v>
      </c>
      <c r="L587" s="102" t="s">
        <v>448</v>
      </c>
      <c r="M587" s="102" t="s">
        <v>383</v>
      </c>
      <c r="O587" s="102">
        <v>7.8</v>
      </c>
      <c r="P587">
        <v>1.23</v>
      </c>
    </row>
    <row r="588" spans="2:16" x14ac:dyDescent="0.25">
      <c r="B588" s="102">
        <v>24</v>
      </c>
      <c r="C588" s="102" t="s">
        <v>312</v>
      </c>
      <c r="D588" s="102" t="s">
        <v>49</v>
      </c>
      <c r="E588" s="103">
        <v>997</v>
      </c>
      <c r="F588" s="110">
        <v>241182</v>
      </c>
      <c r="G588" s="102" t="s">
        <v>469</v>
      </c>
      <c r="H588" s="102">
        <v>87</v>
      </c>
      <c r="I588" s="105">
        <f t="shared" si="32"/>
        <v>6.7860000000000005</v>
      </c>
      <c r="J588" s="105">
        <f t="shared" si="33"/>
        <v>6.7860000000000005</v>
      </c>
      <c r="K588" s="106">
        <f t="shared" si="34"/>
        <v>8.3467800000000008</v>
      </c>
      <c r="L588" s="102" t="s">
        <v>448</v>
      </c>
      <c r="M588" s="102" t="s">
        <v>383</v>
      </c>
      <c r="O588" s="102">
        <v>7.8</v>
      </c>
      <c r="P588">
        <v>1.23</v>
      </c>
    </row>
    <row r="589" spans="2:16" x14ac:dyDescent="0.25">
      <c r="B589" s="102">
        <v>25</v>
      </c>
      <c r="C589" s="102" t="s">
        <v>459</v>
      </c>
      <c r="D589" s="102" t="s">
        <v>31</v>
      </c>
      <c r="E589" s="103">
        <v>5436</v>
      </c>
      <c r="F589" s="110">
        <v>241144</v>
      </c>
      <c r="G589" s="102" t="s">
        <v>457</v>
      </c>
      <c r="H589" s="102">
        <v>134</v>
      </c>
      <c r="I589" s="105">
        <f t="shared" si="32"/>
        <v>11.657999999999999</v>
      </c>
      <c r="J589" s="105">
        <f t="shared" si="33"/>
        <v>11.657999999999999</v>
      </c>
      <c r="K589" s="106">
        <f t="shared" si="34"/>
        <v>13.873019999999999</v>
      </c>
      <c r="L589" s="102" t="s">
        <v>448</v>
      </c>
      <c r="M589" s="102" t="s">
        <v>27</v>
      </c>
      <c r="O589" s="102">
        <v>8.6999999999999993</v>
      </c>
      <c r="P589">
        <v>1.19</v>
      </c>
    </row>
    <row r="590" spans="2:16" x14ac:dyDescent="0.25">
      <c r="B590" s="102">
        <v>26</v>
      </c>
      <c r="C590" s="102" t="s">
        <v>103</v>
      </c>
      <c r="D590" s="102" t="s">
        <v>186</v>
      </c>
      <c r="E590" s="103">
        <v>2582</v>
      </c>
      <c r="F590" s="110">
        <v>241734</v>
      </c>
      <c r="G590" s="102" t="s">
        <v>457</v>
      </c>
      <c r="H590" s="102">
        <v>321</v>
      </c>
      <c r="I590" s="105">
        <f t="shared" si="32"/>
        <v>24.074999999999999</v>
      </c>
      <c r="J590" s="105">
        <f t="shared" si="33"/>
        <v>24.074999999999999</v>
      </c>
      <c r="K590" s="106">
        <f t="shared" si="34"/>
        <v>28.649249999999999</v>
      </c>
      <c r="L590" s="102" t="s">
        <v>448</v>
      </c>
      <c r="M590" s="102" t="s">
        <v>27</v>
      </c>
      <c r="O590" s="102">
        <v>7.5</v>
      </c>
      <c r="P590">
        <v>1.19</v>
      </c>
    </row>
    <row r="591" spans="2:16" x14ac:dyDescent="0.25">
      <c r="B591" s="102">
        <v>27</v>
      </c>
      <c r="C591" s="102" t="s">
        <v>312</v>
      </c>
      <c r="D591" s="102" t="s">
        <v>49</v>
      </c>
      <c r="E591" s="103">
        <v>7723</v>
      </c>
      <c r="F591" s="110">
        <v>241217</v>
      </c>
      <c r="G591" s="102" t="s">
        <v>470</v>
      </c>
      <c r="H591" s="102">
        <v>97</v>
      </c>
      <c r="I591" s="105">
        <f t="shared" si="32"/>
        <v>7.5659999999999998</v>
      </c>
      <c r="J591" s="105">
        <f t="shared" si="33"/>
        <v>7.5659999999999998</v>
      </c>
      <c r="K591" s="106">
        <f t="shared" si="34"/>
        <v>9.3061799999999995</v>
      </c>
      <c r="L591" s="102" t="s">
        <v>448</v>
      </c>
      <c r="M591" s="102" t="s">
        <v>383</v>
      </c>
      <c r="O591" s="102">
        <v>7.8</v>
      </c>
      <c r="P591">
        <v>1.23</v>
      </c>
    </row>
    <row r="592" spans="2:16" x14ac:dyDescent="0.25">
      <c r="B592" s="102">
        <v>28</v>
      </c>
      <c r="C592" s="102" t="s">
        <v>459</v>
      </c>
      <c r="D592" s="102" t="s">
        <v>31</v>
      </c>
      <c r="E592" s="103">
        <v>2089</v>
      </c>
      <c r="F592" s="110">
        <v>241096</v>
      </c>
      <c r="G592" s="102" t="s">
        <v>471</v>
      </c>
      <c r="H592" s="102">
        <v>87</v>
      </c>
      <c r="I592" s="105">
        <f t="shared" si="32"/>
        <v>8.3259000000000007</v>
      </c>
      <c r="J592" s="105">
        <f t="shared" si="33"/>
        <v>8.3259000000000007</v>
      </c>
      <c r="K592" s="106">
        <f t="shared" si="34"/>
        <v>9.9078210000000002</v>
      </c>
      <c r="L592" s="102" t="s">
        <v>448</v>
      </c>
      <c r="M592" s="102" t="s">
        <v>27</v>
      </c>
      <c r="O592" s="102">
        <v>9.57</v>
      </c>
      <c r="P592">
        <v>1.19</v>
      </c>
    </row>
    <row r="593" spans="2:16" x14ac:dyDescent="0.25">
      <c r="B593" s="102">
        <v>29</v>
      </c>
      <c r="C593" s="102" t="s">
        <v>312</v>
      </c>
      <c r="D593" s="102" t="s">
        <v>16</v>
      </c>
      <c r="E593" s="103">
        <v>4031</v>
      </c>
      <c r="F593" s="110">
        <v>241296</v>
      </c>
      <c r="G593" s="102" t="s">
        <v>465</v>
      </c>
      <c r="H593" s="102">
        <v>202</v>
      </c>
      <c r="I593" s="105">
        <f t="shared" si="32"/>
        <v>15.755999999999998</v>
      </c>
      <c r="J593" s="105">
        <f t="shared" si="33"/>
        <v>15.755999999999998</v>
      </c>
      <c r="K593" s="106">
        <f t="shared" si="34"/>
        <v>19.379879999999996</v>
      </c>
      <c r="L593" s="102" t="s">
        <v>448</v>
      </c>
      <c r="M593" s="102" t="s">
        <v>383</v>
      </c>
      <c r="O593" s="102">
        <v>7.8</v>
      </c>
      <c r="P593">
        <v>1.23</v>
      </c>
    </row>
    <row r="594" spans="2:16" x14ac:dyDescent="0.25">
      <c r="B594" s="102">
        <v>30</v>
      </c>
      <c r="C594" s="102" t="s">
        <v>312</v>
      </c>
      <c r="D594" s="102" t="s">
        <v>16</v>
      </c>
      <c r="E594" s="103">
        <v>4024</v>
      </c>
      <c r="F594" s="110">
        <v>241292</v>
      </c>
      <c r="G594" s="102" t="s">
        <v>472</v>
      </c>
      <c r="H594" s="102">
        <v>142</v>
      </c>
      <c r="I594" s="105">
        <f t="shared" si="32"/>
        <v>11.075999999999999</v>
      </c>
      <c r="J594" s="105">
        <f t="shared" si="33"/>
        <v>11.075999999999999</v>
      </c>
      <c r="K594" s="106">
        <f t="shared" si="34"/>
        <v>13.623479999999999</v>
      </c>
      <c r="L594" s="102" t="s">
        <v>448</v>
      </c>
      <c r="M594" s="102" t="s">
        <v>383</v>
      </c>
      <c r="O594" s="102">
        <v>7.8</v>
      </c>
      <c r="P594">
        <v>1.23</v>
      </c>
    </row>
    <row r="595" spans="2:16" x14ac:dyDescent="0.25">
      <c r="B595" s="102">
        <v>31</v>
      </c>
      <c r="C595" s="102" t="s">
        <v>103</v>
      </c>
      <c r="D595" s="102" t="s">
        <v>186</v>
      </c>
      <c r="E595" s="103">
        <v>2418</v>
      </c>
      <c r="F595" s="110">
        <v>241730</v>
      </c>
      <c r="G595" s="102" t="s">
        <v>466</v>
      </c>
      <c r="H595" s="102">
        <v>177</v>
      </c>
      <c r="I595" s="105">
        <f t="shared" si="32"/>
        <v>13.275</v>
      </c>
      <c r="J595" s="105">
        <f t="shared" si="33"/>
        <v>13.275</v>
      </c>
      <c r="K595" s="106">
        <f t="shared" si="34"/>
        <v>15.79725</v>
      </c>
      <c r="L595" s="102" t="s">
        <v>448</v>
      </c>
      <c r="M595" s="102" t="s">
        <v>27</v>
      </c>
      <c r="O595" s="102">
        <v>7.5</v>
      </c>
      <c r="P595">
        <v>1.19</v>
      </c>
    </row>
    <row r="596" spans="2:16" x14ac:dyDescent="0.25">
      <c r="B596" s="102">
        <v>32</v>
      </c>
      <c r="C596" s="102" t="s">
        <v>312</v>
      </c>
      <c r="D596" s="102" t="s">
        <v>16</v>
      </c>
      <c r="E596" s="103">
        <v>4032</v>
      </c>
      <c r="F596" s="110">
        <v>241297</v>
      </c>
      <c r="G596" s="102" t="s">
        <v>457</v>
      </c>
      <c r="H596" s="102">
        <v>233</v>
      </c>
      <c r="I596" s="105">
        <f t="shared" si="32"/>
        <v>18.173999999999999</v>
      </c>
      <c r="J596" s="105">
        <f t="shared" si="33"/>
        <v>18.173999999999999</v>
      </c>
      <c r="K596" s="106">
        <f t="shared" si="34"/>
        <v>22.354019999999998</v>
      </c>
      <c r="L596" s="102" t="s">
        <v>448</v>
      </c>
      <c r="M596" s="102" t="s">
        <v>383</v>
      </c>
      <c r="O596" s="102">
        <v>7.8</v>
      </c>
      <c r="P596">
        <v>1.23</v>
      </c>
    </row>
    <row r="597" spans="2:16" x14ac:dyDescent="0.25">
      <c r="B597" s="102">
        <v>33</v>
      </c>
      <c r="C597" s="102" t="s">
        <v>312</v>
      </c>
      <c r="D597" s="102" t="s">
        <v>16</v>
      </c>
      <c r="E597" s="103">
        <v>753</v>
      </c>
      <c r="F597" s="110">
        <v>241276</v>
      </c>
      <c r="G597" s="102" t="s">
        <v>461</v>
      </c>
      <c r="H597" s="102">
        <v>127</v>
      </c>
      <c r="I597" s="105">
        <f t="shared" si="32"/>
        <v>9.9060000000000006</v>
      </c>
      <c r="J597" s="105">
        <f t="shared" si="33"/>
        <v>9.9060000000000006</v>
      </c>
      <c r="K597" s="106">
        <f t="shared" si="34"/>
        <v>12.184380000000001</v>
      </c>
      <c r="L597" s="102" t="s">
        <v>448</v>
      </c>
      <c r="M597" s="102" t="s">
        <v>383</v>
      </c>
      <c r="O597" s="102">
        <v>7.8</v>
      </c>
      <c r="P597">
        <v>1.23</v>
      </c>
    </row>
    <row r="598" spans="2:16" x14ac:dyDescent="0.25">
      <c r="B598" s="102">
        <v>34</v>
      </c>
      <c r="C598" s="102" t="s">
        <v>459</v>
      </c>
      <c r="D598" s="102" t="s">
        <v>31</v>
      </c>
      <c r="E598" s="103">
        <v>4972</v>
      </c>
      <c r="F598" s="110">
        <v>241139</v>
      </c>
      <c r="G598" s="102" t="s">
        <v>465</v>
      </c>
      <c r="H598" s="102">
        <v>229</v>
      </c>
      <c r="I598" s="105">
        <f t="shared" si="32"/>
        <v>19.922999999999998</v>
      </c>
      <c r="J598" s="105">
        <f t="shared" si="33"/>
        <v>19.922999999999998</v>
      </c>
      <c r="K598" s="106">
        <f t="shared" si="34"/>
        <v>23.708369999999999</v>
      </c>
      <c r="L598" s="102" t="s">
        <v>448</v>
      </c>
      <c r="M598" s="102" t="s">
        <v>27</v>
      </c>
      <c r="O598" s="102">
        <v>8.6999999999999993</v>
      </c>
      <c r="P598">
        <v>1.19</v>
      </c>
    </row>
    <row r="599" spans="2:16" x14ac:dyDescent="0.25">
      <c r="B599" s="102">
        <v>35</v>
      </c>
      <c r="C599" s="102" t="s">
        <v>459</v>
      </c>
      <c r="D599" s="102" t="s">
        <v>23</v>
      </c>
      <c r="E599" s="103">
        <v>8089</v>
      </c>
      <c r="F599" s="110">
        <v>241009</v>
      </c>
      <c r="G599" s="102" t="s">
        <v>461</v>
      </c>
      <c r="H599" s="102">
        <v>263</v>
      </c>
      <c r="I599" s="105">
        <f t="shared" si="32"/>
        <v>22.881</v>
      </c>
      <c r="J599" s="105">
        <f t="shared" si="33"/>
        <v>22.881</v>
      </c>
      <c r="K599" s="106">
        <f t="shared" si="34"/>
        <v>27.228389999999997</v>
      </c>
      <c r="L599" s="102" t="s">
        <v>448</v>
      </c>
      <c r="M599" s="102" t="s">
        <v>27</v>
      </c>
      <c r="O599" s="102">
        <v>8.6999999999999993</v>
      </c>
      <c r="P599">
        <v>1.19</v>
      </c>
    </row>
    <row r="600" spans="2:16" x14ac:dyDescent="0.25">
      <c r="B600" s="102">
        <v>36</v>
      </c>
      <c r="C600" s="102" t="s">
        <v>82</v>
      </c>
      <c r="D600" s="102" t="s">
        <v>86</v>
      </c>
      <c r="E600" s="103">
        <v>5790</v>
      </c>
      <c r="F600" s="110">
        <v>3114</v>
      </c>
      <c r="G600" s="102" t="s">
        <v>457</v>
      </c>
      <c r="H600" s="102">
        <v>177</v>
      </c>
      <c r="I600" s="105">
        <f t="shared" si="32"/>
        <v>19.47</v>
      </c>
      <c r="J600" s="105">
        <f t="shared" si="33"/>
        <v>19.47</v>
      </c>
      <c r="K600" s="106">
        <f t="shared" si="34"/>
        <v>23.169299999999996</v>
      </c>
      <c r="L600" s="102" t="s">
        <v>448</v>
      </c>
      <c r="M600" s="102" t="s">
        <v>27</v>
      </c>
      <c r="O600" s="102">
        <v>11</v>
      </c>
      <c r="P600">
        <v>1.19</v>
      </c>
    </row>
    <row r="601" spans="2:16" x14ac:dyDescent="0.25">
      <c r="B601" s="102">
        <v>37</v>
      </c>
      <c r="C601" s="102" t="s">
        <v>103</v>
      </c>
      <c r="D601" s="102" t="s">
        <v>186</v>
      </c>
      <c r="E601" s="103">
        <v>2416</v>
      </c>
      <c r="F601" s="110">
        <v>241729</v>
      </c>
      <c r="G601" s="102" t="s">
        <v>461</v>
      </c>
      <c r="H601" s="102">
        <v>211</v>
      </c>
      <c r="I601" s="105">
        <f t="shared" si="32"/>
        <v>15.824999999999999</v>
      </c>
      <c r="J601" s="105">
        <f t="shared" si="33"/>
        <v>15.824999999999999</v>
      </c>
      <c r="K601" s="106">
        <f t="shared" si="34"/>
        <v>18.83175</v>
      </c>
      <c r="L601" s="102" t="s">
        <v>448</v>
      </c>
      <c r="M601" s="102" t="s">
        <v>27</v>
      </c>
      <c r="O601" s="102">
        <v>7.5</v>
      </c>
      <c r="P601">
        <v>1.19</v>
      </c>
    </row>
    <row r="602" spans="2:16" x14ac:dyDescent="0.25">
      <c r="B602" s="102"/>
      <c r="C602" s="102"/>
      <c r="D602" s="102"/>
      <c r="E602" s="102"/>
      <c r="F602" s="102"/>
      <c r="G602" s="107" t="s">
        <v>161</v>
      </c>
      <c r="H602" s="107">
        <f>SUM(H565:H601)</f>
        <v>6800</v>
      </c>
      <c r="I602" s="112">
        <f>SUM(I565:I601)</f>
        <v>583.54989999999998</v>
      </c>
      <c r="J602" s="112">
        <f>SUM(K601)</f>
        <v>18.83175</v>
      </c>
      <c r="K602" s="112">
        <f>SUM(K565:K601)</f>
        <v>708.63175100000012</v>
      </c>
      <c r="L602" s="102"/>
      <c r="M602" s="102"/>
    </row>
    <row r="603" spans="2:16" x14ac:dyDescent="0.25">
      <c r="H603" s="107" t="s">
        <v>383</v>
      </c>
      <c r="I603" s="112">
        <f>I568+I570+I571+I575+I580+I583+I587+I588+I591+I593+I594+I596+I597</f>
        <v>163.566</v>
      </c>
      <c r="J603" s="112">
        <f t="shared" si="33"/>
        <v>163.566</v>
      </c>
      <c r="K603" s="112">
        <f>K568+K570+K571+K575+K580+K583+K587+K588+K591+K593+K594+K596+K597</f>
        <v>203.62913999999995</v>
      </c>
      <c r="L603" s="113"/>
    </row>
    <row r="604" spans="2:16" x14ac:dyDescent="0.25">
      <c r="H604" s="107" t="s">
        <v>27</v>
      </c>
      <c r="I604" s="112">
        <f>I565+I566+I567+I569+I572+I573+I574+I576+I577+I578+I579+I581+I582+I584+I585+I586+I589+I590+I592+I595+I598+I599+I600+I601</f>
        <v>419.98390000000001</v>
      </c>
      <c r="J604" s="112">
        <f t="shared" si="33"/>
        <v>419.98390000000001</v>
      </c>
      <c r="K604" s="112">
        <f>K565+K566+K567+K569+K572+K573+K574+K576+K577+K578+K579+K581+K582+K584+K585+K586+K589+K590+K592+K595+K598+K599+K600+K601</f>
        <v>505.002611</v>
      </c>
      <c r="L604" s="113"/>
    </row>
    <row r="606" spans="2:16" ht="15.75" x14ac:dyDescent="0.25">
      <c r="B606" s="298" t="s">
        <v>0</v>
      </c>
      <c r="C606" s="298"/>
      <c r="D606" s="298"/>
      <c r="E606" s="298"/>
      <c r="F606" s="298"/>
      <c r="G606" s="298"/>
      <c r="H606" s="298"/>
      <c r="I606" s="298"/>
      <c r="J606" s="298"/>
      <c r="K606" s="298"/>
      <c r="L606" s="298"/>
      <c r="M606" s="298"/>
    </row>
    <row r="607" spans="2:16" ht="15.75" x14ac:dyDescent="0.25">
      <c r="B607" s="298" t="s">
        <v>146</v>
      </c>
      <c r="C607" s="298"/>
      <c r="D607" s="298"/>
      <c r="E607" s="298"/>
      <c r="F607" s="298"/>
      <c r="G607" s="298"/>
      <c r="H607" s="298"/>
      <c r="I607" s="298"/>
      <c r="J607" s="298"/>
      <c r="K607" s="298"/>
      <c r="L607" s="298"/>
      <c r="M607" s="298"/>
    </row>
    <row r="608" spans="2:16" ht="15.75" x14ac:dyDescent="0.25">
      <c r="B608" s="56"/>
      <c r="C608" s="56"/>
      <c r="D608" s="56"/>
      <c r="E608" s="56"/>
      <c r="F608" s="56"/>
      <c r="G608" s="56"/>
      <c r="H608" s="56" t="s">
        <v>439</v>
      </c>
      <c r="I608" s="56"/>
      <c r="J608" s="56"/>
      <c r="K608" s="56"/>
      <c r="L608" s="56"/>
      <c r="M608" s="56"/>
    </row>
    <row r="609" spans="2:16" ht="15.75" x14ac:dyDescent="0.25">
      <c r="B609" s="56"/>
    </row>
    <row r="610" spans="2:16" ht="51" x14ac:dyDescent="0.25">
      <c r="B610" s="100" t="s">
        <v>284</v>
      </c>
      <c r="C610" s="101" t="s">
        <v>4</v>
      </c>
      <c r="D610" s="299" t="s">
        <v>5</v>
      </c>
      <c r="E610" s="299"/>
      <c r="F610" s="101" t="s">
        <v>440</v>
      </c>
      <c r="G610" s="101" t="s">
        <v>473</v>
      </c>
      <c r="H610" s="101" t="s">
        <v>8</v>
      </c>
      <c r="I610" s="101" t="s">
        <v>9</v>
      </c>
      <c r="J610" s="101" t="s">
        <v>10</v>
      </c>
      <c r="K610" s="101" t="s">
        <v>442</v>
      </c>
      <c r="L610" s="101" t="s">
        <v>12</v>
      </c>
      <c r="M610" s="101" t="s">
        <v>13</v>
      </c>
      <c r="O610" s="120" t="s">
        <v>488</v>
      </c>
      <c r="P610" s="121" t="s">
        <v>489</v>
      </c>
    </row>
    <row r="611" spans="2:16" x14ac:dyDescent="0.25">
      <c r="B611" s="102">
        <v>1</v>
      </c>
      <c r="C611" s="102" t="s">
        <v>103</v>
      </c>
      <c r="D611" s="102" t="s">
        <v>104</v>
      </c>
      <c r="E611" s="103">
        <v>4513</v>
      </c>
      <c r="F611" s="104" t="s">
        <v>443</v>
      </c>
      <c r="G611" s="102" t="s">
        <v>474</v>
      </c>
      <c r="H611" s="102">
        <v>54</v>
      </c>
      <c r="I611" s="105">
        <f>H611*O611/100</f>
        <v>4.05</v>
      </c>
      <c r="J611" s="105">
        <f>I611</f>
        <v>4.05</v>
      </c>
      <c r="K611" s="106">
        <f>J611*P611</f>
        <v>4.9409999999999998</v>
      </c>
      <c r="L611" s="102" t="s">
        <v>445</v>
      </c>
      <c r="M611" s="102" t="s">
        <v>27</v>
      </c>
      <c r="N611" s="114"/>
      <c r="O611" s="102">
        <v>7.5</v>
      </c>
      <c r="P611">
        <v>1.22</v>
      </c>
    </row>
    <row r="612" spans="2:16" x14ac:dyDescent="0.25">
      <c r="B612" s="102">
        <v>2</v>
      </c>
      <c r="C612" s="102" t="s">
        <v>103</v>
      </c>
      <c r="D612" s="102" t="s">
        <v>107</v>
      </c>
      <c r="E612" s="103">
        <v>6198</v>
      </c>
      <c r="F612" s="104" t="s">
        <v>446</v>
      </c>
      <c r="G612" s="102" t="s">
        <v>475</v>
      </c>
      <c r="H612" s="102">
        <v>319</v>
      </c>
      <c r="I612" s="105">
        <f t="shared" ref="I612:I646" si="35">H612*O612/100</f>
        <v>23.925000000000001</v>
      </c>
      <c r="J612" s="105">
        <f t="shared" ref="J612:J648" si="36">I612</f>
        <v>23.925000000000001</v>
      </c>
      <c r="K612" s="106">
        <f t="shared" ref="K612:K646" si="37">J612*P612</f>
        <v>28.470749999999999</v>
      </c>
      <c r="L612" s="102" t="s">
        <v>448</v>
      </c>
      <c r="M612" s="102" t="s">
        <v>27</v>
      </c>
      <c r="N612" s="114"/>
      <c r="O612" s="102">
        <v>7.5</v>
      </c>
      <c r="P612">
        <v>1.19</v>
      </c>
    </row>
    <row r="613" spans="2:16" x14ac:dyDescent="0.25">
      <c r="B613" s="102">
        <v>3</v>
      </c>
      <c r="C613" s="102" t="s">
        <v>82</v>
      </c>
      <c r="D613" s="102" t="s">
        <v>449</v>
      </c>
      <c r="E613" s="103">
        <v>4872</v>
      </c>
      <c r="F613" s="104" t="s">
        <v>450</v>
      </c>
      <c r="G613" s="102" t="s">
        <v>372</v>
      </c>
      <c r="H613" s="102">
        <v>340</v>
      </c>
      <c r="I613" s="105">
        <f t="shared" si="35"/>
        <v>37.4</v>
      </c>
      <c r="J613" s="105">
        <f t="shared" si="36"/>
        <v>37.4</v>
      </c>
      <c r="K613" s="106">
        <f t="shared" si="37"/>
        <v>45.628</v>
      </c>
      <c r="L613" s="102" t="s">
        <v>445</v>
      </c>
      <c r="M613" s="102" t="s">
        <v>27</v>
      </c>
      <c r="N613" s="114"/>
      <c r="O613" s="102">
        <v>11</v>
      </c>
      <c r="P613">
        <v>1.22</v>
      </c>
    </row>
    <row r="614" spans="2:16" x14ac:dyDescent="0.25">
      <c r="B614" s="102">
        <v>4</v>
      </c>
      <c r="C614" s="102" t="s">
        <v>312</v>
      </c>
      <c r="D614" s="102" t="s">
        <v>49</v>
      </c>
      <c r="E614" s="103">
        <v>856</v>
      </c>
      <c r="F614" s="110">
        <v>241173</v>
      </c>
      <c r="G614" s="102" t="s">
        <v>476</v>
      </c>
      <c r="H614" s="102">
        <v>205</v>
      </c>
      <c r="I614" s="105">
        <f t="shared" si="35"/>
        <v>15.99</v>
      </c>
      <c r="J614" s="105">
        <f t="shared" si="36"/>
        <v>15.99</v>
      </c>
      <c r="K614" s="106">
        <f t="shared" si="37"/>
        <v>20.147400000000001</v>
      </c>
      <c r="L614" s="102" t="s">
        <v>445</v>
      </c>
      <c r="M614" s="102" t="s">
        <v>383</v>
      </c>
      <c r="N614" s="114"/>
      <c r="O614" s="102">
        <v>7.8</v>
      </c>
      <c r="P614">
        <v>1.26</v>
      </c>
    </row>
    <row r="615" spans="2:16" x14ac:dyDescent="0.25">
      <c r="B615" s="102">
        <v>5</v>
      </c>
      <c r="C615" s="102" t="s">
        <v>459</v>
      </c>
      <c r="D615" s="102" t="s">
        <v>28</v>
      </c>
      <c r="E615" s="103">
        <v>9761</v>
      </c>
      <c r="F615" s="110">
        <v>241075</v>
      </c>
      <c r="G615" s="102" t="s">
        <v>457</v>
      </c>
      <c r="H615" s="102">
        <v>182</v>
      </c>
      <c r="I615" s="105">
        <f t="shared" si="35"/>
        <v>15.833999999999998</v>
      </c>
      <c r="J615" s="105">
        <f t="shared" si="36"/>
        <v>15.833999999999998</v>
      </c>
      <c r="K615" s="106">
        <f t="shared" si="37"/>
        <v>19.317479999999996</v>
      </c>
      <c r="L615" s="102" t="s">
        <v>445</v>
      </c>
      <c r="M615" s="102" t="s">
        <v>27</v>
      </c>
      <c r="N615" s="114"/>
      <c r="O615" s="102">
        <v>8.6999999999999993</v>
      </c>
      <c r="P615">
        <v>1.22</v>
      </c>
    </row>
    <row r="616" spans="2:16" x14ac:dyDescent="0.25">
      <c r="B616" s="102">
        <v>6</v>
      </c>
      <c r="C616" s="102" t="s">
        <v>312</v>
      </c>
      <c r="D616" s="102" t="s">
        <v>49</v>
      </c>
      <c r="E616" s="103">
        <v>8421</v>
      </c>
      <c r="F616" s="110">
        <v>241229</v>
      </c>
      <c r="G616" s="102" t="s">
        <v>463</v>
      </c>
      <c r="H616" s="102">
        <v>200</v>
      </c>
      <c r="I616" s="105">
        <f t="shared" si="35"/>
        <v>15.6</v>
      </c>
      <c r="J616" s="105">
        <f t="shared" si="36"/>
        <v>15.6</v>
      </c>
      <c r="K616" s="106">
        <f t="shared" si="37"/>
        <v>19.655999999999999</v>
      </c>
      <c r="L616" s="102" t="s">
        <v>445</v>
      </c>
      <c r="M616" s="102" t="s">
        <v>383</v>
      </c>
      <c r="N616" s="114"/>
      <c r="O616" s="102">
        <v>7.8</v>
      </c>
      <c r="P616">
        <v>1.26</v>
      </c>
    </row>
    <row r="617" spans="2:16" x14ac:dyDescent="0.25">
      <c r="B617" s="102">
        <v>7</v>
      </c>
      <c r="C617" s="102" t="s">
        <v>312</v>
      </c>
      <c r="D617" s="102" t="s">
        <v>49</v>
      </c>
      <c r="E617" s="103">
        <v>8431</v>
      </c>
      <c r="F617" s="111">
        <v>241230</v>
      </c>
      <c r="G617" s="102" t="s">
        <v>476</v>
      </c>
      <c r="H617" s="102">
        <v>180</v>
      </c>
      <c r="I617" s="105">
        <f t="shared" si="35"/>
        <v>14.04</v>
      </c>
      <c r="J617" s="105">
        <f t="shared" si="36"/>
        <v>14.04</v>
      </c>
      <c r="K617" s="106">
        <f t="shared" si="37"/>
        <v>17.6904</v>
      </c>
      <c r="L617" s="102" t="s">
        <v>445</v>
      </c>
      <c r="M617" s="102" t="s">
        <v>383</v>
      </c>
      <c r="N617" s="114"/>
      <c r="O617" s="102">
        <v>7.8</v>
      </c>
      <c r="P617">
        <v>1.26</v>
      </c>
    </row>
    <row r="618" spans="2:16" x14ac:dyDescent="0.25">
      <c r="B618" s="102">
        <v>8</v>
      </c>
      <c r="C618" s="102" t="s">
        <v>459</v>
      </c>
      <c r="D618" s="102" t="s">
        <v>31</v>
      </c>
      <c r="E618" s="103">
        <v>2490</v>
      </c>
      <c r="F618" s="111">
        <v>241122</v>
      </c>
      <c r="G618" s="102" t="s">
        <v>457</v>
      </c>
      <c r="H618" s="102">
        <v>198</v>
      </c>
      <c r="I618" s="105">
        <f t="shared" si="35"/>
        <v>17.225999999999999</v>
      </c>
      <c r="J618" s="105">
        <f t="shared" si="36"/>
        <v>17.225999999999999</v>
      </c>
      <c r="K618" s="106">
        <f t="shared" si="37"/>
        <v>21.015719999999998</v>
      </c>
      <c r="L618" s="102" t="s">
        <v>445</v>
      </c>
      <c r="M618" s="102" t="s">
        <v>27</v>
      </c>
      <c r="N618" s="114"/>
      <c r="O618" s="102">
        <v>8.6999999999999993</v>
      </c>
      <c r="P618">
        <v>1.22</v>
      </c>
    </row>
    <row r="619" spans="2:16" x14ac:dyDescent="0.25">
      <c r="B619" s="102">
        <v>9</v>
      </c>
      <c r="C619" s="102" t="s">
        <v>82</v>
      </c>
      <c r="D619" s="102" t="s">
        <v>100</v>
      </c>
      <c r="E619" s="103">
        <v>561</v>
      </c>
      <c r="F619" s="104" t="s">
        <v>452</v>
      </c>
      <c r="G619" s="102" t="s">
        <v>372</v>
      </c>
      <c r="H619" s="102">
        <v>359</v>
      </c>
      <c r="I619" s="105">
        <f t="shared" si="35"/>
        <v>39.49</v>
      </c>
      <c r="J619" s="105">
        <f t="shared" si="36"/>
        <v>39.49</v>
      </c>
      <c r="K619" s="106">
        <f t="shared" si="37"/>
        <v>48.177800000000005</v>
      </c>
      <c r="L619" s="102" t="s">
        <v>445</v>
      </c>
      <c r="M619" s="102" t="s">
        <v>27</v>
      </c>
      <c r="N619" s="114"/>
      <c r="O619" s="102">
        <v>11</v>
      </c>
      <c r="P619">
        <v>1.22</v>
      </c>
    </row>
    <row r="620" spans="2:16" x14ac:dyDescent="0.25">
      <c r="B620" s="102">
        <v>10</v>
      </c>
      <c r="C620" s="102" t="s">
        <v>459</v>
      </c>
      <c r="D620" s="102" t="s">
        <v>31</v>
      </c>
      <c r="E620" s="103">
        <v>2489</v>
      </c>
      <c r="F620" s="111">
        <v>241121</v>
      </c>
      <c r="G620" s="102" t="s">
        <v>477</v>
      </c>
      <c r="H620" s="102">
        <v>202</v>
      </c>
      <c r="I620" s="105">
        <f t="shared" si="35"/>
        <v>17.573999999999998</v>
      </c>
      <c r="J620" s="105">
        <f t="shared" si="36"/>
        <v>17.573999999999998</v>
      </c>
      <c r="K620" s="106">
        <f t="shared" si="37"/>
        <v>21.440279999999998</v>
      </c>
      <c r="L620" s="102" t="s">
        <v>445</v>
      </c>
      <c r="M620" s="102" t="s">
        <v>27</v>
      </c>
      <c r="N620" s="114"/>
      <c r="O620" s="102">
        <v>8.6999999999999993</v>
      </c>
      <c r="P620">
        <v>1.22</v>
      </c>
    </row>
    <row r="621" spans="2:16" x14ac:dyDescent="0.25">
      <c r="B621" s="102">
        <v>11</v>
      </c>
      <c r="C621" s="102" t="s">
        <v>459</v>
      </c>
      <c r="D621" s="102" t="s">
        <v>28</v>
      </c>
      <c r="E621" s="103">
        <v>9771</v>
      </c>
      <c r="F621" s="111">
        <v>241081</v>
      </c>
      <c r="G621" s="102" t="s">
        <v>477</v>
      </c>
      <c r="H621" s="102">
        <v>194</v>
      </c>
      <c r="I621" s="105">
        <f t="shared" si="35"/>
        <v>16.878</v>
      </c>
      <c r="J621" s="105">
        <f t="shared" si="36"/>
        <v>16.878</v>
      </c>
      <c r="K621" s="106">
        <f t="shared" si="37"/>
        <v>20.591159999999999</v>
      </c>
      <c r="L621" s="102" t="s">
        <v>445</v>
      </c>
      <c r="M621" s="102" t="s">
        <v>27</v>
      </c>
      <c r="N621" s="114"/>
      <c r="O621" s="102">
        <v>8.6999999999999993</v>
      </c>
      <c r="P621">
        <v>1.22</v>
      </c>
    </row>
    <row r="622" spans="2:16" x14ac:dyDescent="0.25">
      <c r="B622" s="102">
        <v>12</v>
      </c>
      <c r="C622" s="102" t="s">
        <v>459</v>
      </c>
      <c r="D622" s="102" t="s">
        <v>31</v>
      </c>
      <c r="E622" s="103">
        <v>6149</v>
      </c>
      <c r="F622" s="111">
        <v>241165</v>
      </c>
      <c r="G622" s="102" t="s">
        <v>477</v>
      </c>
      <c r="H622" s="102">
        <v>243</v>
      </c>
      <c r="I622" s="105">
        <f t="shared" si="35"/>
        <v>21.140999999999998</v>
      </c>
      <c r="J622" s="105">
        <f t="shared" si="36"/>
        <v>21.140999999999998</v>
      </c>
      <c r="K622" s="106">
        <f t="shared" si="37"/>
        <v>25.792019999999997</v>
      </c>
      <c r="L622" s="102" t="s">
        <v>445</v>
      </c>
      <c r="M622" s="102" t="s">
        <v>27</v>
      </c>
      <c r="N622" s="114"/>
      <c r="O622" s="102">
        <v>8.6999999999999993</v>
      </c>
      <c r="P622">
        <v>1.22</v>
      </c>
    </row>
    <row r="623" spans="2:16" x14ac:dyDescent="0.25">
      <c r="B623" s="102">
        <v>13</v>
      </c>
      <c r="C623" s="102" t="s">
        <v>459</v>
      </c>
      <c r="D623" s="102" t="s">
        <v>23</v>
      </c>
      <c r="E623" s="103">
        <v>4076</v>
      </c>
      <c r="F623" s="111">
        <v>240995</v>
      </c>
      <c r="G623" s="102" t="s">
        <v>477</v>
      </c>
      <c r="H623" s="102">
        <v>220</v>
      </c>
      <c r="I623" s="105">
        <f t="shared" si="35"/>
        <v>19.139999999999997</v>
      </c>
      <c r="J623" s="105">
        <f t="shared" si="36"/>
        <v>19.139999999999997</v>
      </c>
      <c r="K623" s="106">
        <f t="shared" si="37"/>
        <v>23.350799999999996</v>
      </c>
      <c r="L623" s="102" t="s">
        <v>445</v>
      </c>
      <c r="M623" s="102" t="s">
        <v>27</v>
      </c>
      <c r="N623" s="114"/>
      <c r="O623" s="102">
        <v>8.6999999999999993</v>
      </c>
      <c r="P623">
        <v>1.22</v>
      </c>
    </row>
    <row r="624" spans="2:16" x14ac:dyDescent="0.25">
      <c r="B624" s="102">
        <v>14</v>
      </c>
      <c r="C624" s="102" t="s">
        <v>82</v>
      </c>
      <c r="D624" s="102" t="s">
        <v>83</v>
      </c>
      <c r="E624" s="103">
        <v>7982</v>
      </c>
      <c r="F624" s="111">
        <v>1624</v>
      </c>
      <c r="G624" s="102" t="s">
        <v>478</v>
      </c>
      <c r="H624" s="102">
        <v>215</v>
      </c>
      <c r="I624" s="105">
        <f t="shared" si="35"/>
        <v>23.65</v>
      </c>
      <c r="J624" s="105">
        <f t="shared" si="36"/>
        <v>23.65</v>
      </c>
      <c r="K624" s="106">
        <f t="shared" si="37"/>
        <v>28.143499999999996</v>
      </c>
      <c r="L624" s="102" t="s">
        <v>448</v>
      </c>
      <c r="M624" s="102" t="s">
        <v>27</v>
      </c>
      <c r="N624" s="114"/>
      <c r="O624" s="102">
        <v>11</v>
      </c>
      <c r="P624">
        <v>1.19</v>
      </c>
    </row>
    <row r="625" spans="2:16" x14ac:dyDescent="0.25">
      <c r="B625" s="102">
        <v>15</v>
      </c>
      <c r="C625" s="102" t="s">
        <v>312</v>
      </c>
      <c r="D625" s="102" t="s">
        <v>16</v>
      </c>
      <c r="E625" s="103">
        <v>3652</v>
      </c>
      <c r="F625" s="111">
        <v>241281</v>
      </c>
      <c r="G625" s="102" t="s">
        <v>479</v>
      </c>
      <c r="H625" s="102">
        <v>112</v>
      </c>
      <c r="I625" s="105">
        <f t="shared" si="35"/>
        <v>8.7360000000000007</v>
      </c>
      <c r="J625" s="105">
        <f t="shared" si="36"/>
        <v>8.7360000000000007</v>
      </c>
      <c r="K625" s="106">
        <f t="shared" si="37"/>
        <v>10.745280000000001</v>
      </c>
      <c r="L625" s="102" t="s">
        <v>448</v>
      </c>
      <c r="M625" s="102" t="s">
        <v>383</v>
      </c>
      <c r="N625" s="114"/>
      <c r="O625" s="102">
        <v>7.8</v>
      </c>
      <c r="P625">
        <v>1.23</v>
      </c>
    </row>
    <row r="626" spans="2:16" x14ac:dyDescent="0.25">
      <c r="B626" s="102">
        <v>16</v>
      </c>
      <c r="C626" s="102" t="s">
        <v>459</v>
      </c>
      <c r="D626" s="102" t="s">
        <v>31</v>
      </c>
      <c r="E626" s="103">
        <v>2098</v>
      </c>
      <c r="F626" s="111">
        <v>241100</v>
      </c>
      <c r="G626" s="102" t="s">
        <v>480</v>
      </c>
      <c r="H626" s="102">
        <v>85</v>
      </c>
      <c r="I626" s="105">
        <f t="shared" si="35"/>
        <v>7.3949999999999987</v>
      </c>
      <c r="J626" s="105">
        <f t="shared" si="36"/>
        <v>7.3949999999999987</v>
      </c>
      <c r="K626" s="106">
        <f t="shared" si="37"/>
        <v>8.8000499999999988</v>
      </c>
      <c r="L626" s="102" t="s">
        <v>448</v>
      </c>
      <c r="M626" s="102" t="s">
        <v>27</v>
      </c>
      <c r="N626" s="114"/>
      <c r="O626" s="102">
        <v>8.6999999999999993</v>
      </c>
      <c r="P626">
        <v>1.19</v>
      </c>
    </row>
    <row r="627" spans="2:16" x14ac:dyDescent="0.25">
      <c r="B627" s="102">
        <v>17</v>
      </c>
      <c r="C627" s="102" t="s">
        <v>459</v>
      </c>
      <c r="D627" s="102" t="s">
        <v>31</v>
      </c>
      <c r="E627" s="103">
        <v>5697</v>
      </c>
      <c r="F627" s="111">
        <v>241154</v>
      </c>
      <c r="G627" s="102" t="s">
        <v>481</v>
      </c>
      <c r="H627" s="102">
        <v>187</v>
      </c>
      <c r="I627" s="105">
        <f t="shared" si="35"/>
        <v>16.268999999999998</v>
      </c>
      <c r="J627" s="105">
        <f t="shared" si="36"/>
        <v>16.268999999999998</v>
      </c>
      <c r="K627" s="106">
        <f t="shared" si="37"/>
        <v>19.360109999999999</v>
      </c>
      <c r="L627" s="102" t="s">
        <v>448</v>
      </c>
      <c r="M627" s="102" t="s">
        <v>27</v>
      </c>
      <c r="N627" s="114"/>
      <c r="O627" s="102">
        <v>8.6999999999999993</v>
      </c>
      <c r="P627">
        <v>1.19</v>
      </c>
    </row>
    <row r="628" spans="2:16" x14ac:dyDescent="0.25">
      <c r="B628" s="102">
        <v>18</v>
      </c>
      <c r="C628" s="102" t="s">
        <v>312</v>
      </c>
      <c r="D628" s="102" t="s">
        <v>49</v>
      </c>
      <c r="E628" s="103">
        <v>7964</v>
      </c>
      <c r="F628" s="110">
        <v>241225</v>
      </c>
      <c r="G628" s="102" t="s">
        <v>482</v>
      </c>
      <c r="H628" s="102">
        <v>80</v>
      </c>
      <c r="I628" s="105">
        <f t="shared" si="35"/>
        <v>6.24</v>
      </c>
      <c r="J628" s="105">
        <f t="shared" si="36"/>
        <v>6.24</v>
      </c>
      <c r="K628" s="106">
        <f t="shared" si="37"/>
        <v>7.6752000000000002</v>
      </c>
      <c r="L628" s="102" t="s">
        <v>448</v>
      </c>
      <c r="M628" s="102" t="s">
        <v>383</v>
      </c>
      <c r="N628" s="114"/>
      <c r="O628" s="102">
        <v>7.8</v>
      </c>
      <c r="P628">
        <v>1.23</v>
      </c>
    </row>
    <row r="629" spans="2:16" x14ac:dyDescent="0.25">
      <c r="B629" s="102">
        <v>19</v>
      </c>
      <c r="C629" s="102" t="s">
        <v>459</v>
      </c>
      <c r="D629" s="102" t="s">
        <v>28</v>
      </c>
      <c r="E629" s="103">
        <v>5927</v>
      </c>
      <c r="F629" s="110">
        <v>241062</v>
      </c>
      <c r="G629" s="102" t="s">
        <v>464</v>
      </c>
      <c r="H629" s="102">
        <v>172</v>
      </c>
      <c r="I629" s="105">
        <f t="shared" si="35"/>
        <v>14.963999999999999</v>
      </c>
      <c r="J629" s="105">
        <f t="shared" si="36"/>
        <v>14.963999999999999</v>
      </c>
      <c r="K629" s="106">
        <f t="shared" si="37"/>
        <v>17.807159999999996</v>
      </c>
      <c r="L629" s="102" t="s">
        <v>448</v>
      </c>
      <c r="M629" s="102" t="s">
        <v>27</v>
      </c>
      <c r="N629" s="114"/>
      <c r="O629" s="102">
        <v>8.6999999999999993</v>
      </c>
      <c r="P629">
        <v>1.19</v>
      </c>
    </row>
    <row r="630" spans="2:16" x14ac:dyDescent="0.25">
      <c r="B630" s="102">
        <v>20</v>
      </c>
      <c r="C630" s="102" t="s">
        <v>291</v>
      </c>
      <c r="D630" s="102" t="s">
        <v>96</v>
      </c>
      <c r="E630" s="103">
        <v>9899</v>
      </c>
      <c r="F630" s="110">
        <v>240584</v>
      </c>
      <c r="G630" s="102" t="s">
        <v>457</v>
      </c>
      <c r="H630" s="102">
        <v>165</v>
      </c>
      <c r="I630" s="105">
        <f t="shared" si="35"/>
        <v>16.335000000000001</v>
      </c>
      <c r="J630" s="105">
        <f t="shared" si="36"/>
        <v>16.335000000000001</v>
      </c>
      <c r="K630" s="106">
        <f t="shared" si="37"/>
        <v>19.438649999999999</v>
      </c>
      <c r="L630" s="102" t="s">
        <v>448</v>
      </c>
      <c r="M630" s="102" t="s">
        <v>27</v>
      </c>
      <c r="N630" s="114"/>
      <c r="O630" s="102">
        <v>9.9</v>
      </c>
      <c r="P630">
        <v>1.19</v>
      </c>
    </row>
    <row r="631" spans="2:16" x14ac:dyDescent="0.25">
      <c r="B631" s="102">
        <v>21</v>
      </c>
      <c r="C631" s="102" t="s">
        <v>459</v>
      </c>
      <c r="D631" s="102" t="s">
        <v>23</v>
      </c>
      <c r="E631" s="103">
        <v>8087</v>
      </c>
      <c r="F631" s="110">
        <v>241003</v>
      </c>
      <c r="G631" s="102" t="s">
        <v>483</v>
      </c>
      <c r="H631" s="102">
        <v>252</v>
      </c>
      <c r="I631" s="105">
        <f t="shared" si="35"/>
        <v>21.923999999999996</v>
      </c>
      <c r="J631" s="105">
        <f t="shared" si="36"/>
        <v>21.923999999999996</v>
      </c>
      <c r="K631" s="106">
        <f t="shared" si="37"/>
        <v>26.089559999999995</v>
      </c>
      <c r="L631" s="102" t="s">
        <v>448</v>
      </c>
      <c r="M631" s="102" t="s">
        <v>27</v>
      </c>
      <c r="N631" s="114"/>
      <c r="O631" s="102">
        <v>8.6999999999999993</v>
      </c>
      <c r="P631">
        <v>1.19</v>
      </c>
    </row>
    <row r="632" spans="2:16" x14ac:dyDescent="0.25">
      <c r="B632" s="102">
        <v>22</v>
      </c>
      <c r="C632" s="102" t="s">
        <v>312</v>
      </c>
      <c r="D632" s="102" t="s">
        <v>49</v>
      </c>
      <c r="E632" s="103">
        <v>993</v>
      </c>
      <c r="F632" s="110">
        <v>241180</v>
      </c>
      <c r="G632" s="102" t="s">
        <v>457</v>
      </c>
      <c r="H632" s="102">
        <v>213</v>
      </c>
      <c r="I632" s="105">
        <f t="shared" si="35"/>
        <v>16.613999999999997</v>
      </c>
      <c r="J632" s="105">
        <f t="shared" si="36"/>
        <v>16.613999999999997</v>
      </c>
      <c r="K632" s="106">
        <f t="shared" si="37"/>
        <v>20.435219999999997</v>
      </c>
      <c r="L632" s="102" t="s">
        <v>448</v>
      </c>
      <c r="M632" s="102" t="s">
        <v>383</v>
      </c>
      <c r="N632" s="114"/>
      <c r="O632" s="102">
        <v>7.8</v>
      </c>
      <c r="P632">
        <v>1.23</v>
      </c>
    </row>
    <row r="633" spans="2:16" x14ac:dyDescent="0.25">
      <c r="B633" s="102">
        <v>23</v>
      </c>
      <c r="C633" s="102" t="s">
        <v>312</v>
      </c>
      <c r="D633" s="102" t="s">
        <v>49</v>
      </c>
      <c r="E633" s="103">
        <v>997</v>
      </c>
      <c r="F633" s="110">
        <v>241182</v>
      </c>
      <c r="G633" s="102" t="s">
        <v>372</v>
      </c>
      <c r="H633" s="102">
        <v>193</v>
      </c>
      <c r="I633" s="105">
        <f t="shared" si="35"/>
        <v>15.053999999999998</v>
      </c>
      <c r="J633" s="105">
        <f t="shared" si="36"/>
        <v>15.053999999999998</v>
      </c>
      <c r="K633" s="106">
        <f t="shared" si="37"/>
        <v>18.516419999999997</v>
      </c>
      <c r="L633" s="102" t="s">
        <v>448</v>
      </c>
      <c r="M633" s="102" t="s">
        <v>383</v>
      </c>
      <c r="N633" s="114"/>
      <c r="O633" s="102">
        <v>7.8</v>
      </c>
      <c r="P633">
        <v>1.23</v>
      </c>
    </row>
    <row r="634" spans="2:16" x14ac:dyDescent="0.25">
      <c r="B634" s="102">
        <v>24</v>
      </c>
      <c r="C634" s="102" t="s">
        <v>459</v>
      </c>
      <c r="D634" s="102" t="s">
        <v>31</v>
      </c>
      <c r="E634" s="103">
        <v>5436</v>
      </c>
      <c r="F634" s="110">
        <v>241144</v>
      </c>
      <c r="G634" s="102" t="s">
        <v>457</v>
      </c>
      <c r="H634" s="102">
        <v>207</v>
      </c>
      <c r="I634" s="105">
        <f t="shared" si="35"/>
        <v>18.009</v>
      </c>
      <c r="J634" s="105">
        <f t="shared" si="36"/>
        <v>18.009</v>
      </c>
      <c r="K634" s="106">
        <f t="shared" si="37"/>
        <v>21.430709999999998</v>
      </c>
      <c r="L634" s="102" t="s">
        <v>448</v>
      </c>
      <c r="M634" s="102" t="s">
        <v>27</v>
      </c>
      <c r="N634" s="114"/>
      <c r="O634" s="102">
        <v>8.6999999999999993</v>
      </c>
      <c r="P634">
        <v>1.19</v>
      </c>
    </row>
    <row r="635" spans="2:16" x14ac:dyDescent="0.25">
      <c r="B635" s="102">
        <v>25</v>
      </c>
      <c r="C635" s="102" t="s">
        <v>103</v>
      </c>
      <c r="D635" s="102" t="s">
        <v>186</v>
      </c>
      <c r="E635" s="103">
        <v>2582</v>
      </c>
      <c r="F635" s="110">
        <v>241734</v>
      </c>
      <c r="G635" s="102" t="s">
        <v>484</v>
      </c>
      <c r="H635" s="102">
        <v>215</v>
      </c>
      <c r="I635" s="105">
        <f t="shared" si="35"/>
        <v>16.125</v>
      </c>
      <c r="J635" s="105">
        <f t="shared" si="36"/>
        <v>16.125</v>
      </c>
      <c r="K635" s="106">
        <f t="shared" si="37"/>
        <v>19.188749999999999</v>
      </c>
      <c r="L635" s="102" t="s">
        <v>448</v>
      </c>
      <c r="M635" s="102" t="s">
        <v>27</v>
      </c>
      <c r="N635" s="114"/>
      <c r="O635" s="102">
        <v>7.5</v>
      </c>
      <c r="P635">
        <v>1.19</v>
      </c>
    </row>
    <row r="636" spans="2:16" x14ac:dyDescent="0.25">
      <c r="B636" s="102">
        <v>26</v>
      </c>
      <c r="C636" s="102" t="s">
        <v>312</v>
      </c>
      <c r="D636" s="102" t="s">
        <v>49</v>
      </c>
      <c r="E636" s="103">
        <v>7723</v>
      </c>
      <c r="F636" s="110">
        <v>241217</v>
      </c>
      <c r="G636" s="102" t="s">
        <v>455</v>
      </c>
      <c r="H636" s="102">
        <v>220</v>
      </c>
      <c r="I636" s="105">
        <f t="shared" si="35"/>
        <v>17.16</v>
      </c>
      <c r="J636" s="105">
        <f t="shared" si="36"/>
        <v>17.16</v>
      </c>
      <c r="K636" s="106">
        <f t="shared" si="37"/>
        <v>21.1068</v>
      </c>
      <c r="L636" s="102" t="s">
        <v>448</v>
      </c>
      <c r="M636" s="102" t="s">
        <v>383</v>
      </c>
      <c r="N636" s="114"/>
      <c r="O636" s="102">
        <v>7.8</v>
      </c>
      <c r="P636">
        <v>1.23</v>
      </c>
    </row>
    <row r="637" spans="2:16" x14ac:dyDescent="0.25">
      <c r="B637" s="102">
        <v>27</v>
      </c>
      <c r="C637" s="102" t="s">
        <v>459</v>
      </c>
      <c r="D637" s="102" t="s">
        <v>31</v>
      </c>
      <c r="E637" s="103">
        <v>2089</v>
      </c>
      <c r="F637" s="110">
        <v>241096</v>
      </c>
      <c r="G637" s="102" t="s">
        <v>485</v>
      </c>
      <c r="H637" s="102">
        <v>173</v>
      </c>
      <c r="I637" s="105">
        <f t="shared" si="35"/>
        <v>16.556100000000001</v>
      </c>
      <c r="J637" s="105">
        <f t="shared" si="36"/>
        <v>16.556100000000001</v>
      </c>
      <c r="K637" s="106">
        <f t="shared" si="37"/>
        <v>19.701758999999999</v>
      </c>
      <c r="L637" s="102" t="s">
        <v>448</v>
      </c>
      <c r="M637" s="102" t="s">
        <v>27</v>
      </c>
      <c r="N637" s="114"/>
      <c r="O637" s="102">
        <v>9.57</v>
      </c>
      <c r="P637">
        <v>1.19</v>
      </c>
    </row>
    <row r="638" spans="2:16" x14ac:dyDescent="0.25">
      <c r="B638" s="102">
        <v>28</v>
      </c>
      <c r="C638" s="102" t="s">
        <v>312</v>
      </c>
      <c r="D638" s="102" t="s">
        <v>16</v>
      </c>
      <c r="E638" s="103">
        <v>4031</v>
      </c>
      <c r="F638" s="110">
        <v>241296</v>
      </c>
      <c r="G638" s="102" t="s">
        <v>486</v>
      </c>
      <c r="H638" s="102">
        <v>195</v>
      </c>
      <c r="I638" s="105">
        <f t="shared" si="35"/>
        <v>15.21</v>
      </c>
      <c r="J638" s="105">
        <f t="shared" si="36"/>
        <v>15.21</v>
      </c>
      <c r="K638" s="106">
        <f t="shared" si="37"/>
        <v>18.708300000000001</v>
      </c>
      <c r="L638" s="102" t="s">
        <v>448</v>
      </c>
      <c r="M638" s="102" t="s">
        <v>383</v>
      </c>
      <c r="N638" s="114"/>
      <c r="O638" s="102">
        <v>7.8</v>
      </c>
      <c r="P638">
        <v>1.23</v>
      </c>
    </row>
    <row r="639" spans="2:16" x14ac:dyDescent="0.25">
      <c r="B639" s="102">
        <v>29</v>
      </c>
      <c r="C639" s="102" t="s">
        <v>312</v>
      </c>
      <c r="D639" s="102" t="s">
        <v>16</v>
      </c>
      <c r="E639" s="103">
        <v>4024</v>
      </c>
      <c r="F639" s="110">
        <v>241292</v>
      </c>
      <c r="G639" s="102" t="s">
        <v>481</v>
      </c>
      <c r="H639" s="102">
        <v>213</v>
      </c>
      <c r="I639" s="105">
        <f t="shared" si="35"/>
        <v>16.613999999999997</v>
      </c>
      <c r="J639" s="105">
        <f t="shared" si="36"/>
        <v>16.613999999999997</v>
      </c>
      <c r="K639" s="106">
        <f t="shared" si="37"/>
        <v>20.435219999999997</v>
      </c>
      <c r="L639" s="102" t="s">
        <v>448</v>
      </c>
      <c r="M639" s="102" t="s">
        <v>383</v>
      </c>
      <c r="N639" s="114"/>
      <c r="O639" s="102">
        <v>7.8</v>
      </c>
      <c r="P639">
        <v>1.23</v>
      </c>
    </row>
    <row r="640" spans="2:16" x14ac:dyDescent="0.25">
      <c r="B640" s="102">
        <v>30</v>
      </c>
      <c r="C640" s="102" t="s">
        <v>103</v>
      </c>
      <c r="D640" s="102" t="s">
        <v>186</v>
      </c>
      <c r="E640" s="103">
        <v>2418</v>
      </c>
      <c r="F640" s="110">
        <v>241730</v>
      </c>
      <c r="G640" s="102" t="s">
        <v>454</v>
      </c>
      <c r="H640" s="102">
        <v>240</v>
      </c>
      <c r="I640" s="105">
        <f t="shared" si="35"/>
        <v>18</v>
      </c>
      <c r="J640" s="105">
        <f t="shared" si="36"/>
        <v>18</v>
      </c>
      <c r="K640" s="106">
        <f t="shared" si="37"/>
        <v>21.419999999999998</v>
      </c>
      <c r="L640" s="102" t="s">
        <v>448</v>
      </c>
      <c r="M640" s="102" t="s">
        <v>27</v>
      </c>
      <c r="N640" s="114"/>
      <c r="O640" s="102">
        <v>7.5</v>
      </c>
      <c r="P640">
        <v>1.19</v>
      </c>
    </row>
    <row r="641" spans="2:16" x14ac:dyDescent="0.25">
      <c r="B641" s="102">
        <v>31</v>
      </c>
      <c r="C641" s="102" t="s">
        <v>312</v>
      </c>
      <c r="D641" s="102" t="s">
        <v>16</v>
      </c>
      <c r="E641" s="103">
        <v>4032</v>
      </c>
      <c r="F641" s="110">
        <v>241297</v>
      </c>
      <c r="G641" s="102" t="s">
        <v>372</v>
      </c>
      <c r="H641" s="102">
        <v>295</v>
      </c>
      <c r="I641" s="105">
        <f t="shared" si="35"/>
        <v>23.01</v>
      </c>
      <c r="J641" s="105">
        <f t="shared" si="36"/>
        <v>23.01</v>
      </c>
      <c r="K641" s="106">
        <f t="shared" si="37"/>
        <v>28.302300000000002</v>
      </c>
      <c r="L641" s="102" t="s">
        <v>448</v>
      </c>
      <c r="M641" s="102" t="s">
        <v>383</v>
      </c>
      <c r="N641" s="114"/>
      <c r="O641" s="102">
        <v>7.8</v>
      </c>
      <c r="P641">
        <v>1.23</v>
      </c>
    </row>
    <row r="642" spans="2:16" x14ac:dyDescent="0.25">
      <c r="B642" s="102">
        <v>32</v>
      </c>
      <c r="C642" s="102" t="s">
        <v>312</v>
      </c>
      <c r="D642" s="102" t="s">
        <v>16</v>
      </c>
      <c r="E642" s="103">
        <v>753</v>
      </c>
      <c r="F642" s="110">
        <v>241276</v>
      </c>
      <c r="G642" s="102" t="s">
        <v>487</v>
      </c>
      <c r="H642" s="102">
        <v>98</v>
      </c>
      <c r="I642" s="105">
        <f t="shared" si="35"/>
        <v>7.6440000000000001</v>
      </c>
      <c r="J642" s="105">
        <f t="shared" si="36"/>
        <v>7.6440000000000001</v>
      </c>
      <c r="K642" s="106">
        <f t="shared" si="37"/>
        <v>9.40212</v>
      </c>
      <c r="L642" s="102" t="s">
        <v>448</v>
      </c>
      <c r="M642" s="102" t="s">
        <v>383</v>
      </c>
      <c r="N642" s="114"/>
      <c r="O642" s="102">
        <v>7.8</v>
      </c>
      <c r="P642">
        <v>1.23</v>
      </c>
    </row>
    <row r="643" spans="2:16" x14ac:dyDescent="0.25">
      <c r="B643" s="102">
        <v>33</v>
      </c>
      <c r="C643" s="102" t="s">
        <v>459</v>
      </c>
      <c r="D643" s="102" t="s">
        <v>31</v>
      </c>
      <c r="E643" s="103">
        <v>4972</v>
      </c>
      <c r="F643" s="110">
        <v>241139</v>
      </c>
      <c r="G643" s="102" t="s">
        <v>372</v>
      </c>
      <c r="H643" s="102">
        <v>229</v>
      </c>
      <c r="I643" s="105">
        <f t="shared" si="35"/>
        <v>19.922999999999998</v>
      </c>
      <c r="J643" s="105">
        <f t="shared" si="36"/>
        <v>19.922999999999998</v>
      </c>
      <c r="K643" s="106">
        <f t="shared" si="37"/>
        <v>23.708369999999999</v>
      </c>
      <c r="L643" s="102" t="s">
        <v>448</v>
      </c>
      <c r="M643" s="102" t="s">
        <v>27</v>
      </c>
      <c r="N643" s="114"/>
      <c r="O643" s="102">
        <v>8.6999999999999993</v>
      </c>
      <c r="P643">
        <v>1.19</v>
      </c>
    </row>
    <row r="644" spans="2:16" x14ac:dyDescent="0.25">
      <c r="B644" s="102">
        <v>34</v>
      </c>
      <c r="C644" s="102" t="s">
        <v>459</v>
      </c>
      <c r="D644" s="102" t="s">
        <v>23</v>
      </c>
      <c r="E644" s="103">
        <v>8089</v>
      </c>
      <c r="F644" s="110">
        <v>241009</v>
      </c>
      <c r="G644" s="102" t="s">
        <v>478</v>
      </c>
      <c r="H644" s="102">
        <v>211</v>
      </c>
      <c r="I644" s="105">
        <f t="shared" si="35"/>
        <v>18.356999999999999</v>
      </c>
      <c r="J644" s="105">
        <f t="shared" si="36"/>
        <v>18.356999999999999</v>
      </c>
      <c r="K644" s="106">
        <f t="shared" si="37"/>
        <v>21.844829999999998</v>
      </c>
      <c r="L644" s="102" t="s">
        <v>448</v>
      </c>
      <c r="M644" s="102" t="s">
        <v>27</v>
      </c>
      <c r="N644" s="114"/>
      <c r="O644" s="102">
        <v>8.6999999999999993</v>
      </c>
      <c r="P644">
        <v>1.19</v>
      </c>
    </row>
    <row r="645" spans="2:16" x14ac:dyDescent="0.25">
      <c r="B645" s="102">
        <v>35</v>
      </c>
      <c r="C645" s="102" t="s">
        <v>82</v>
      </c>
      <c r="D645" s="102" t="s">
        <v>86</v>
      </c>
      <c r="E645" s="103">
        <v>5790</v>
      </c>
      <c r="F645" s="110">
        <v>3114</v>
      </c>
      <c r="G645" s="102" t="s">
        <v>457</v>
      </c>
      <c r="H645" s="102">
        <v>242</v>
      </c>
      <c r="I645" s="105">
        <f t="shared" si="35"/>
        <v>26.62</v>
      </c>
      <c r="J645" s="105">
        <f t="shared" si="36"/>
        <v>26.62</v>
      </c>
      <c r="K645" s="106">
        <f t="shared" si="37"/>
        <v>31.677800000000001</v>
      </c>
      <c r="L645" s="102" t="s">
        <v>448</v>
      </c>
      <c r="M645" s="102" t="s">
        <v>27</v>
      </c>
      <c r="N645" s="114"/>
      <c r="O645" s="102">
        <v>11</v>
      </c>
      <c r="P645">
        <v>1.19</v>
      </c>
    </row>
    <row r="646" spans="2:16" x14ac:dyDescent="0.25">
      <c r="B646" s="102">
        <v>36</v>
      </c>
      <c r="C646" s="102" t="s">
        <v>103</v>
      </c>
      <c r="D646" s="102" t="s">
        <v>186</v>
      </c>
      <c r="E646" s="103">
        <v>2416</v>
      </c>
      <c r="F646" s="110">
        <v>241729</v>
      </c>
      <c r="G646" s="102" t="s">
        <v>372</v>
      </c>
      <c r="H646" s="102">
        <v>192</v>
      </c>
      <c r="I646" s="105">
        <f t="shared" si="35"/>
        <v>14.4</v>
      </c>
      <c r="J646" s="105">
        <f t="shared" si="36"/>
        <v>14.4</v>
      </c>
      <c r="K646" s="106">
        <f t="shared" si="37"/>
        <v>17.135999999999999</v>
      </c>
      <c r="L646" s="102" t="s">
        <v>448</v>
      </c>
      <c r="M646" s="102" t="s">
        <v>27</v>
      </c>
      <c r="N646" s="114"/>
      <c r="O646" s="102">
        <v>7.5</v>
      </c>
      <c r="P646">
        <v>1.19</v>
      </c>
    </row>
    <row r="647" spans="2:16" x14ac:dyDescent="0.25">
      <c r="B647" s="102"/>
      <c r="C647" s="102"/>
      <c r="D647" s="102"/>
      <c r="E647" s="102"/>
      <c r="F647" s="102"/>
      <c r="G647" s="107" t="s">
        <v>161</v>
      </c>
      <c r="H647" s="107">
        <f>SUM(H611:H646)</f>
        <v>7300</v>
      </c>
      <c r="I647" s="112">
        <f>SUM(I611:I646)</f>
        <v>633.09709999999984</v>
      </c>
      <c r="J647" s="112">
        <f t="shared" si="36"/>
        <v>633.09709999999984</v>
      </c>
      <c r="K647" s="112">
        <f>SUM(K611:K646)</f>
        <v>767.29291899999998</v>
      </c>
      <c r="L647" s="102"/>
      <c r="M647" s="102"/>
      <c r="N647" s="114"/>
    </row>
    <row r="648" spans="2:16" x14ac:dyDescent="0.25">
      <c r="B648" s="114"/>
      <c r="C648" s="114"/>
      <c r="D648" s="114"/>
      <c r="E648" s="114"/>
      <c r="F648" s="114"/>
      <c r="G648" s="114"/>
      <c r="H648" s="108" t="s">
        <v>383</v>
      </c>
      <c r="I648" s="112">
        <f>I614+I616+I617+I625+I628+I632+I633+I636+I638+I639+I641+I642</f>
        <v>171.91200000000001</v>
      </c>
      <c r="J648" s="112">
        <f t="shared" si="36"/>
        <v>171.91200000000001</v>
      </c>
      <c r="K648" s="112">
        <f>K614+K616+K617+K625+K628+K632+K633+K636+K638+K639+K641+K642</f>
        <v>212.82066</v>
      </c>
      <c r="L648" s="114"/>
      <c r="M648" s="114"/>
      <c r="N648" s="114"/>
    </row>
    <row r="649" spans="2:16" x14ac:dyDescent="0.25">
      <c r="H649" s="108" t="s">
        <v>27</v>
      </c>
      <c r="I649" s="112">
        <f>I611+I612+I613+I615+I618+I619+I620+I621+I622+I623+I624+I626+I627+I629+I630+I631+I634+I635+I637+I640+I643+I644+I645+I646</f>
        <v>461.18509999999992</v>
      </c>
      <c r="J649" s="112">
        <f>J611+J612+J613+J615+J618+J619+J620+J621+J622+J623+J624+J626+J627+J629+J630+J631+J634+J635+J637+J640+J643+J644+J645+J646</f>
        <v>461.18509999999992</v>
      </c>
      <c r="K649" s="112">
        <f>K611+K612+K613+K615+K618+K619+K620+K621+K622+K623+K624+K626+K627+K629+K630+K631+K634+K635+K637+K640+K643+K644+K645+K646</f>
        <v>554.47225900000001</v>
      </c>
    </row>
    <row r="652" spans="2:16" ht="15.75" x14ac:dyDescent="0.25">
      <c r="B652" s="288" t="s">
        <v>0</v>
      </c>
      <c r="C652" s="288"/>
      <c r="D652" s="288"/>
      <c r="E652" s="288"/>
      <c r="F652" s="288"/>
      <c r="G652" s="288"/>
      <c r="H652" s="288"/>
      <c r="I652" s="288"/>
      <c r="J652" s="288"/>
      <c r="K652" s="288"/>
      <c r="L652" s="288"/>
      <c r="M652" s="288"/>
      <c r="N652" s="123"/>
    </row>
    <row r="653" spans="2:16" ht="15.75" x14ac:dyDescent="0.25">
      <c r="B653" s="288" t="s">
        <v>1</v>
      </c>
      <c r="C653" s="288"/>
      <c r="D653" s="288"/>
      <c r="E653" s="288"/>
      <c r="F653" s="288"/>
      <c r="G653" s="288"/>
      <c r="H653" s="288"/>
      <c r="I653" s="288"/>
      <c r="J653" s="288"/>
      <c r="K653" s="288"/>
      <c r="L653" s="288"/>
      <c r="M653" s="288"/>
      <c r="N653" s="123"/>
    </row>
    <row r="654" spans="2:16" ht="15.75" x14ac:dyDescent="0.25">
      <c r="B654" s="124"/>
      <c r="C654" s="124"/>
      <c r="D654" s="124"/>
      <c r="E654" s="124"/>
      <c r="F654" s="124"/>
      <c r="G654" s="288" t="s">
        <v>490</v>
      </c>
      <c r="H654" s="288"/>
      <c r="I654" s="124"/>
      <c r="J654" s="114"/>
      <c r="K654" s="124"/>
      <c r="L654" s="124"/>
      <c r="M654" s="124"/>
      <c r="N654" s="123"/>
    </row>
    <row r="655" spans="2:16" x14ac:dyDescent="0.25">
      <c r="B655" s="125"/>
      <c r="C655" s="126"/>
      <c r="D655" s="126"/>
      <c r="E655" s="126"/>
      <c r="F655" s="126"/>
      <c r="G655" s="126"/>
      <c r="H655" s="126"/>
      <c r="I655" s="126"/>
      <c r="J655" s="126"/>
      <c r="K655" s="126"/>
      <c r="L655" s="125"/>
      <c r="M655" s="126"/>
      <c r="N655" s="123"/>
    </row>
    <row r="656" spans="2:16" ht="31.5" customHeight="1" x14ac:dyDescent="0.25">
      <c r="B656" s="296" t="s">
        <v>284</v>
      </c>
      <c r="C656" s="293" t="s">
        <v>4</v>
      </c>
      <c r="D656" s="289" t="s">
        <v>491</v>
      </c>
      <c r="E656" s="290"/>
      <c r="F656" s="58" t="s">
        <v>282</v>
      </c>
      <c r="G656" s="57" t="s">
        <v>7</v>
      </c>
      <c r="H656" s="293" t="s">
        <v>8</v>
      </c>
      <c r="I656" s="293" t="s">
        <v>9</v>
      </c>
      <c r="J656" s="293" t="s">
        <v>10</v>
      </c>
      <c r="K656" s="58" t="s">
        <v>283</v>
      </c>
      <c r="L656" s="293" t="s">
        <v>12</v>
      </c>
      <c r="M656" s="293" t="s">
        <v>13</v>
      </c>
      <c r="N656" s="123"/>
    </row>
    <row r="657" spans="2:14" ht="31.5" x14ac:dyDescent="0.25">
      <c r="B657" s="297"/>
      <c r="C657" s="293"/>
      <c r="D657" s="291"/>
      <c r="E657" s="292"/>
      <c r="F657" s="58" t="s">
        <v>285</v>
      </c>
      <c r="G657" s="58" t="s">
        <v>14</v>
      </c>
      <c r="H657" s="293"/>
      <c r="I657" s="293"/>
      <c r="J657" s="293"/>
      <c r="K657" s="59" t="s">
        <v>286</v>
      </c>
      <c r="L657" s="293"/>
      <c r="M657" s="293"/>
      <c r="N657" s="127" t="s">
        <v>492</v>
      </c>
    </row>
    <row r="658" spans="2:14" ht="31.5" x14ac:dyDescent="0.25">
      <c r="B658" s="57">
        <v>1</v>
      </c>
      <c r="C658" s="128" t="s">
        <v>103</v>
      </c>
      <c r="D658" s="142" t="s">
        <v>572</v>
      </c>
      <c r="E658" s="129">
        <v>6202</v>
      </c>
      <c r="F658" s="130" t="s">
        <v>493</v>
      </c>
      <c r="G658" s="58" t="s">
        <v>494</v>
      </c>
      <c r="H658" s="61">
        <v>138</v>
      </c>
      <c r="I658" s="63">
        <f>H658*6.3/100</f>
        <v>8.6939999999999991</v>
      </c>
      <c r="J658" s="63">
        <f>I658</f>
        <v>8.6939999999999991</v>
      </c>
      <c r="K658" s="63">
        <f>J658*N658</f>
        <v>10.548430199999999</v>
      </c>
      <c r="L658" s="58" t="s">
        <v>495</v>
      </c>
      <c r="M658" s="61" t="s">
        <v>27</v>
      </c>
      <c r="N658" s="123">
        <v>1.2133</v>
      </c>
    </row>
    <row r="659" spans="2:14" ht="15.75" x14ac:dyDescent="0.25">
      <c r="B659" s="60">
        <v>2</v>
      </c>
      <c r="C659" s="131" t="s">
        <v>496</v>
      </c>
      <c r="D659" s="143" t="s">
        <v>573</v>
      </c>
      <c r="E659" s="60">
        <v>4370</v>
      </c>
      <c r="F659" s="130" t="s">
        <v>497</v>
      </c>
      <c r="G659" s="58">
        <v>24</v>
      </c>
      <c r="H659" s="61">
        <v>80</v>
      </c>
      <c r="I659" s="63">
        <f>H659*9.9/100</f>
        <v>7.92</v>
      </c>
      <c r="J659" s="63">
        <f t="shared" ref="J659" si="38">I659</f>
        <v>7.92</v>
      </c>
      <c r="K659" s="63">
        <f t="shared" ref="K659" si="39">J659*N659</f>
        <v>9.9411839999999998</v>
      </c>
      <c r="L659" s="60" t="s">
        <v>498</v>
      </c>
      <c r="M659" s="61" t="s">
        <v>27</v>
      </c>
      <c r="N659" s="123">
        <v>1.2552000000000001</v>
      </c>
    </row>
    <row r="660" spans="2:14" ht="15.75" x14ac:dyDescent="0.25">
      <c r="B660" s="132"/>
      <c r="C660" s="132"/>
      <c r="D660" s="132"/>
      <c r="E660" s="132"/>
      <c r="F660" s="132"/>
      <c r="G660" s="65" t="s">
        <v>499</v>
      </c>
      <c r="H660" s="38">
        <f>SUM(H658:H659)</f>
        <v>218</v>
      </c>
      <c r="I660" s="65"/>
      <c r="J660" s="66">
        <f>SUM(J658:J659)</f>
        <v>16.613999999999997</v>
      </c>
      <c r="K660" s="66">
        <f>SUM(K658:K659)</f>
        <v>20.489614199999998</v>
      </c>
      <c r="L660" s="133"/>
      <c r="M660" s="133"/>
      <c r="N660" s="123"/>
    </row>
    <row r="661" spans="2:14" ht="15.75" x14ac:dyDescent="0.25">
      <c r="B661" s="41"/>
      <c r="C661" s="132"/>
      <c r="D661" s="132"/>
      <c r="E661" s="132"/>
      <c r="F661" s="132"/>
      <c r="G661" s="132"/>
      <c r="H661" s="38" t="s">
        <v>27</v>
      </c>
      <c r="I661" s="134">
        <f>I658+I659</f>
        <v>16.613999999999997</v>
      </c>
      <c r="J661" s="134">
        <f t="shared" ref="J661:K661" si="40">J658+J659</f>
        <v>16.613999999999997</v>
      </c>
      <c r="K661" s="134">
        <f t="shared" si="40"/>
        <v>20.489614199999998</v>
      </c>
      <c r="L661" s="133"/>
      <c r="M661" s="132"/>
      <c r="N661" s="123"/>
    </row>
    <row r="662" spans="2:14" x14ac:dyDescent="0.25">
      <c r="B662" s="41"/>
      <c r="C662" s="132"/>
      <c r="D662" s="132"/>
      <c r="E662" s="132"/>
      <c r="F662" s="132"/>
      <c r="G662" s="132"/>
      <c r="H662" s="132"/>
      <c r="I662" s="132"/>
      <c r="J662" s="132"/>
      <c r="K662" s="132"/>
      <c r="L662" s="133"/>
      <c r="M662" s="132"/>
      <c r="N662" s="123"/>
    </row>
    <row r="663" spans="2:14" x14ac:dyDescent="0.25">
      <c r="B663" s="41"/>
      <c r="C663" s="132"/>
      <c r="D663" s="132"/>
      <c r="E663" s="132"/>
      <c r="F663" s="132"/>
      <c r="G663" s="132"/>
      <c r="H663" s="132"/>
      <c r="I663" s="132"/>
      <c r="J663" s="132"/>
      <c r="K663" s="132"/>
      <c r="L663" s="133"/>
      <c r="M663" s="132"/>
      <c r="N663" s="123"/>
    </row>
    <row r="664" spans="2:14" ht="15.75" x14ac:dyDescent="0.25">
      <c r="B664" s="288" t="s">
        <v>500</v>
      </c>
      <c r="C664" s="288"/>
      <c r="D664" s="288"/>
      <c r="E664" s="288"/>
      <c r="F664" s="288"/>
      <c r="G664" s="288"/>
      <c r="H664" s="288"/>
      <c r="I664" s="288"/>
      <c r="J664" s="288"/>
      <c r="K664" s="288"/>
      <c r="L664" s="288"/>
      <c r="M664" s="288"/>
      <c r="N664" s="123"/>
    </row>
    <row r="665" spans="2:14" ht="15.75" x14ac:dyDescent="0.25">
      <c r="B665" s="288" t="s">
        <v>115</v>
      </c>
      <c r="C665" s="288"/>
      <c r="D665" s="288"/>
      <c r="E665" s="288"/>
      <c r="F665" s="288"/>
      <c r="G665" s="288"/>
      <c r="H665" s="288"/>
      <c r="I665" s="288"/>
      <c r="J665" s="288"/>
      <c r="K665" s="288"/>
      <c r="L665" s="288"/>
      <c r="M665" s="288"/>
      <c r="N665" s="123"/>
    </row>
    <row r="666" spans="2:14" ht="15.75" x14ac:dyDescent="0.25">
      <c r="B666" s="124"/>
      <c r="C666" s="124"/>
      <c r="D666" s="124"/>
      <c r="E666" s="124"/>
      <c r="F666" s="124"/>
      <c r="G666" s="288" t="s">
        <v>490</v>
      </c>
      <c r="H666" s="288"/>
      <c r="I666" s="124"/>
      <c r="J666" s="124"/>
      <c r="K666" s="124"/>
      <c r="L666" s="124"/>
      <c r="M666" s="124"/>
      <c r="N666" s="123"/>
    </row>
    <row r="667" spans="2:14" x14ac:dyDescent="0.25">
      <c r="B667" s="125"/>
      <c r="C667" s="126"/>
      <c r="D667" s="126"/>
      <c r="E667" s="126"/>
      <c r="F667" s="126"/>
      <c r="G667" s="126"/>
      <c r="H667" s="126"/>
      <c r="I667" s="126"/>
      <c r="J667" s="126"/>
      <c r="K667" s="126"/>
      <c r="L667" s="125"/>
      <c r="M667" s="126"/>
      <c r="N667" s="123"/>
    </row>
    <row r="668" spans="2:14" ht="31.5" customHeight="1" x14ac:dyDescent="0.25">
      <c r="B668" s="296" t="s">
        <v>284</v>
      </c>
      <c r="C668" s="293" t="s">
        <v>4</v>
      </c>
      <c r="D668" s="289" t="s">
        <v>491</v>
      </c>
      <c r="E668" s="290"/>
      <c r="F668" s="58" t="s">
        <v>282</v>
      </c>
      <c r="G668" s="57" t="s">
        <v>116</v>
      </c>
      <c r="H668" s="293" t="s">
        <v>8</v>
      </c>
      <c r="I668" s="293" t="s">
        <v>9</v>
      </c>
      <c r="J668" s="293" t="s">
        <v>10</v>
      </c>
      <c r="K668" s="58" t="s">
        <v>283</v>
      </c>
      <c r="L668" s="293" t="s">
        <v>12</v>
      </c>
      <c r="M668" s="293" t="s">
        <v>13</v>
      </c>
      <c r="N668" s="123"/>
    </row>
    <row r="669" spans="2:14" ht="31.5" x14ac:dyDescent="0.25">
      <c r="B669" s="297"/>
      <c r="C669" s="293"/>
      <c r="D669" s="291"/>
      <c r="E669" s="292"/>
      <c r="F669" s="58" t="s">
        <v>285</v>
      </c>
      <c r="G669" s="58" t="s">
        <v>14</v>
      </c>
      <c r="H669" s="293"/>
      <c r="I669" s="293"/>
      <c r="J669" s="293"/>
      <c r="K669" s="59" t="s">
        <v>286</v>
      </c>
      <c r="L669" s="293"/>
      <c r="M669" s="293"/>
      <c r="N669" s="127" t="s">
        <v>492</v>
      </c>
    </row>
    <row r="670" spans="2:14" ht="31.5" x14ac:dyDescent="0.25">
      <c r="B670" s="57">
        <v>1</v>
      </c>
      <c r="C670" s="128" t="s">
        <v>103</v>
      </c>
      <c r="D670" s="142" t="s">
        <v>574</v>
      </c>
      <c r="E670" s="129">
        <v>8286</v>
      </c>
      <c r="F670" s="130" t="s">
        <v>501</v>
      </c>
      <c r="G670" s="58" t="s">
        <v>502</v>
      </c>
      <c r="H670" s="61">
        <v>340</v>
      </c>
      <c r="I670" s="63">
        <f>H670*7.5/100</f>
        <v>25.5</v>
      </c>
      <c r="J670" s="63">
        <f>I670</f>
        <v>25.5</v>
      </c>
      <c r="K670" s="63">
        <f>J670*N670</f>
        <v>30.518400000000003</v>
      </c>
      <c r="L670" s="58" t="s">
        <v>495</v>
      </c>
      <c r="M670" s="61" t="s">
        <v>27</v>
      </c>
      <c r="N670" s="123">
        <v>1.1968000000000001</v>
      </c>
    </row>
    <row r="671" spans="2:14" ht="31.5" x14ac:dyDescent="0.25">
      <c r="B671" s="60">
        <v>2</v>
      </c>
      <c r="C671" s="128" t="s">
        <v>103</v>
      </c>
      <c r="D671" s="142" t="s">
        <v>572</v>
      </c>
      <c r="E671" s="129">
        <v>6202</v>
      </c>
      <c r="F671" s="130" t="s">
        <v>493</v>
      </c>
      <c r="G671" s="58" t="s">
        <v>503</v>
      </c>
      <c r="H671" s="61">
        <v>598</v>
      </c>
      <c r="I671" s="63">
        <f>H671*6.3/100</f>
        <v>37.673999999999999</v>
      </c>
      <c r="J671" s="63">
        <f>I671</f>
        <v>37.673999999999999</v>
      </c>
      <c r="K671" s="63">
        <f>J671*N671</f>
        <v>45.088243200000001</v>
      </c>
      <c r="L671" s="58" t="s">
        <v>495</v>
      </c>
      <c r="M671" s="61" t="s">
        <v>27</v>
      </c>
      <c r="N671" s="123">
        <v>1.1968000000000001</v>
      </c>
    </row>
    <row r="672" spans="2:14" ht="31.5" x14ac:dyDescent="0.25">
      <c r="B672" s="60">
        <v>3</v>
      </c>
      <c r="C672" s="128" t="s">
        <v>15</v>
      </c>
      <c r="D672" s="142" t="s">
        <v>575</v>
      </c>
      <c r="E672" s="129">
        <v>4519</v>
      </c>
      <c r="F672" s="130" t="s">
        <v>504</v>
      </c>
      <c r="G672" s="58" t="s">
        <v>505</v>
      </c>
      <c r="H672" s="61">
        <v>540</v>
      </c>
      <c r="I672" s="63">
        <f>H672*7.8/100</f>
        <v>42.12</v>
      </c>
      <c r="J672" s="63">
        <f>I672</f>
        <v>42.12</v>
      </c>
      <c r="K672" s="63">
        <f>J672*N672</f>
        <v>52.291980000000002</v>
      </c>
      <c r="L672" s="58" t="s">
        <v>495</v>
      </c>
      <c r="M672" s="61" t="s">
        <v>383</v>
      </c>
      <c r="N672" s="123">
        <v>1.2415</v>
      </c>
    </row>
    <row r="673" spans="2:14" ht="15.75" x14ac:dyDescent="0.25">
      <c r="B673" s="60">
        <v>4</v>
      </c>
      <c r="C673" s="131" t="s">
        <v>496</v>
      </c>
      <c r="D673" s="143" t="s">
        <v>292</v>
      </c>
      <c r="E673" s="60">
        <v>4370</v>
      </c>
      <c r="F673" s="130" t="s">
        <v>497</v>
      </c>
      <c r="G673" s="58" t="s">
        <v>506</v>
      </c>
      <c r="H673" s="61">
        <v>406</v>
      </c>
      <c r="I673" s="63">
        <f>H673*9.9/100</f>
        <v>40.194000000000003</v>
      </c>
      <c r="J673" s="63">
        <f t="shared" ref="J673:J701" si="41">I673</f>
        <v>40.194000000000003</v>
      </c>
      <c r="K673" s="63">
        <f t="shared" ref="K673:K701" si="42">J673*N673</f>
        <v>49.527046800000001</v>
      </c>
      <c r="L673" s="60" t="s">
        <v>498</v>
      </c>
      <c r="M673" s="61" t="s">
        <v>27</v>
      </c>
      <c r="N673" s="123">
        <v>1.2322</v>
      </c>
    </row>
    <row r="674" spans="2:14" ht="15.75" x14ac:dyDescent="0.25">
      <c r="B674" s="60">
        <v>5</v>
      </c>
      <c r="C674" s="128" t="s">
        <v>15</v>
      </c>
      <c r="D674" s="142" t="s">
        <v>428</v>
      </c>
      <c r="E674" s="129">
        <v>4050</v>
      </c>
      <c r="F674" s="130" t="s">
        <v>507</v>
      </c>
      <c r="G674" s="58" t="s">
        <v>508</v>
      </c>
      <c r="H674" s="61">
        <v>708</v>
      </c>
      <c r="I674" s="63">
        <f t="shared" ref="I674" si="43">H674*7.8/100</f>
        <v>55.223999999999997</v>
      </c>
      <c r="J674" s="63">
        <f t="shared" si="41"/>
        <v>55.223999999999997</v>
      </c>
      <c r="K674" s="63">
        <f t="shared" si="42"/>
        <v>70.554182400000002</v>
      </c>
      <c r="L674" s="60" t="s">
        <v>498</v>
      </c>
      <c r="M674" s="61" t="s">
        <v>383</v>
      </c>
      <c r="N674" s="123">
        <v>1.2776000000000001</v>
      </c>
    </row>
    <row r="675" spans="2:14" ht="31.5" x14ac:dyDescent="0.25">
      <c r="B675" s="60">
        <v>6</v>
      </c>
      <c r="C675" s="128" t="s">
        <v>509</v>
      </c>
      <c r="D675" s="144" t="s">
        <v>576</v>
      </c>
      <c r="E675" s="135">
        <v>4073</v>
      </c>
      <c r="F675" s="57">
        <v>241013</v>
      </c>
      <c r="G675" s="58" t="s">
        <v>510</v>
      </c>
      <c r="H675" s="61">
        <v>314</v>
      </c>
      <c r="I675" s="63">
        <f>H675*8.7/100</f>
        <v>27.317999999999998</v>
      </c>
      <c r="J675" s="63">
        <f t="shared" si="41"/>
        <v>27.317999999999998</v>
      </c>
      <c r="K675" s="63">
        <f t="shared" si="42"/>
        <v>33.661239599999995</v>
      </c>
      <c r="L675" s="60" t="s">
        <v>498</v>
      </c>
      <c r="M675" s="60" t="s">
        <v>27</v>
      </c>
      <c r="N675" s="123">
        <v>1.2322</v>
      </c>
    </row>
    <row r="676" spans="2:14" ht="31.5" x14ac:dyDescent="0.25">
      <c r="B676" s="60">
        <v>7</v>
      </c>
      <c r="C676" s="128" t="s">
        <v>509</v>
      </c>
      <c r="D676" s="144" t="s">
        <v>577</v>
      </c>
      <c r="E676" s="135">
        <v>5441</v>
      </c>
      <c r="F676" s="57">
        <v>241147</v>
      </c>
      <c r="G676" s="58" t="s">
        <v>511</v>
      </c>
      <c r="H676" s="61">
        <v>387</v>
      </c>
      <c r="I676" s="63">
        <f>H676*8.7/100</f>
        <v>33.668999999999997</v>
      </c>
      <c r="J676" s="63">
        <f t="shared" si="41"/>
        <v>33.668999999999997</v>
      </c>
      <c r="K676" s="63">
        <f t="shared" si="42"/>
        <v>41.486941799999997</v>
      </c>
      <c r="L676" s="60" t="s">
        <v>498</v>
      </c>
      <c r="M676" s="60" t="s">
        <v>27</v>
      </c>
      <c r="N676" s="123">
        <v>1.2322</v>
      </c>
    </row>
    <row r="677" spans="2:14" ht="31.5" x14ac:dyDescent="0.25">
      <c r="B677" s="60">
        <v>8</v>
      </c>
      <c r="C677" s="128" t="s">
        <v>509</v>
      </c>
      <c r="D677" s="142" t="s">
        <v>578</v>
      </c>
      <c r="E677" s="129">
        <v>9764</v>
      </c>
      <c r="F677" s="130" t="s">
        <v>512</v>
      </c>
      <c r="G677" s="58">
        <v>27</v>
      </c>
      <c r="H677" s="61">
        <v>144</v>
      </c>
      <c r="I677" s="63">
        <f>H677*8.7/100</f>
        <v>12.527999999999999</v>
      </c>
      <c r="J677" s="63">
        <f t="shared" si="41"/>
        <v>12.527999999999999</v>
      </c>
      <c r="K677" s="63">
        <f t="shared" si="42"/>
        <v>14.9935104</v>
      </c>
      <c r="L677" s="58" t="s">
        <v>495</v>
      </c>
      <c r="M677" s="60" t="s">
        <v>27</v>
      </c>
      <c r="N677" s="123">
        <v>1.1968000000000001</v>
      </c>
    </row>
    <row r="678" spans="2:14" ht="31.5" x14ac:dyDescent="0.25">
      <c r="B678" s="60">
        <v>9</v>
      </c>
      <c r="C678" s="128" t="s">
        <v>82</v>
      </c>
      <c r="D678" s="142" t="s">
        <v>579</v>
      </c>
      <c r="E678" s="129">
        <v>9516</v>
      </c>
      <c r="F678" s="130" t="s">
        <v>513</v>
      </c>
      <c r="G678" s="58" t="s">
        <v>514</v>
      </c>
      <c r="H678" s="61">
        <v>189</v>
      </c>
      <c r="I678" s="63">
        <f>H678*10.9/100</f>
        <v>20.600999999999999</v>
      </c>
      <c r="J678" s="63">
        <f t="shared" si="41"/>
        <v>20.600999999999999</v>
      </c>
      <c r="K678" s="63">
        <f t="shared" si="42"/>
        <v>24.655276799999999</v>
      </c>
      <c r="L678" s="58" t="s">
        <v>495</v>
      </c>
      <c r="M678" s="60" t="s">
        <v>27</v>
      </c>
      <c r="N678" s="123">
        <v>1.1968000000000001</v>
      </c>
    </row>
    <row r="679" spans="2:14" ht="31.5" x14ac:dyDescent="0.25">
      <c r="B679" s="60">
        <v>10</v>
      </c>
      <c r="C679" s="128" t="s">
        <v>15</v>
      </c>
      <c r="D679" s="144" t="s">
        <v>428</v>
      </c>
      <c r="E679" s="135">
        <v>4049</v>
      </c>
      <c r="F679" s="57">
        <v>241197</v>
      </c>
      <c r="G679" s="58">
        <v>26</v>
      </c>
      <c r="H679" s="61">
        <v>125</v>
      </c>
      <c r="I679" s="63">
        <f>H679*7.8/100</f>
        <v>9.75</v>
      </c>
      <c r="J679" s="63">
        <f t="shared" si="41"/>
        <v>9.75</v>
      </c>
      <c r="K679" s="63">
        <f t="shared" si="42"/>
        <v>12.104625</v>
      </c>
      <c r="L679" s="58" t="s">
        <v>495</v>
      </c>
      <c r="M679" s="61" t="s">
        <v>383</v>
      </c>
      <c r="N679" s="123">
        <v>1.2415</v>
      </c>
    </row>
    <row r="680" spans="2:14" ht="31.5" x14ac:dyDescent="0.25">
      <c r="B680" s="60">
        <v>11</v>
      </c>
      <c r="C680" s="128" t="s">
        <v>509</v>
      </c>
      <c r="D680" s="142" t="s">
        <v>577</v>
      </c>
      <c r="E680" s="129">
        <v>5449</v>
      </c>
      <c r="F680" s="130" t="s">
        <v>515</v>
      </c>
      <c r="G680" s="58" t="s">
        <v>516</v>
      </c>
      <c r="H680" s="61">
        <v>230</v>
      </c>
      <c r="I680" s="63">
        <f t="shared" ref="I680:I685" si="44">H680*8.7/100</f>
        <v>20.009999999999998</v>
      </c>
      <c r="J680" s="63">
        <f t="shared" si="41"/>
        <v>20.009999999999998</v>
      </c>
      <c r="K680" s="63">
        <f t="shared" si="42"/>
        <v>23.947967999999999</v>
      </c>
      <c r="L680" s="58" t="s">
        <v>495</v>
      </c>
      <c r="M680" s="60" t="s">
        <v>27</v>
      </c>
      <c r="N680" s="123">
        <v>1.1968000000000001</v>
      </c>
    </row>
    <row r="681" spans="2:14" ht="31.5" x14ac:dyDescent="0.25">
      <c r="B681" s="60">
        <v>12</v>
      </c>
      <c r="C681" s="128" t="s">
        <v>509</v>
      </c>
      <c r="D681" s="142" t="s">
        <v>577</v>
      </c>
      <c r="E681" s="129">
        <v>2091</v>
      </c>
      <c r="F681" s="57">
        <v>241097</v>
      </c>
      <c r="G681" s="58">
        <v>22</v>
      </c>
      <c r="H681" s="61">
        <v>120</v>
      </c>
      <c r="I681" s="63">
        <f t="shared" si="44"/>
        <v>10.44</v>
      </c>
      <c r="J681" s="63">
        <f t="shared" si="41"/>
        <v>10.44</v>
      </c>
      <c r="K681" s="63">
        <f t="shared" si="42"/>
        <v>12.494592000000001</v>
      </c>
      <c r="L681" s="58" t="s">
        <v>495</v>
      </c>
      <c r="M681" s="60" t="s">
        <v>27</v>
      </c>
      <c r="N681" s="123">
        <v>1.1968000000000001</v>
      </c>
    </row>
    <row r="682" spans="2:14" ht="15.75" x14ac:dyDescent="0.25">
      <c r="B682" s="60">
        <v>13</v>
      </c>
      <c r="C682" s="128" t="s">
        <v>509</v>
      </c>
      <c r="D682" s="142" t="s">
        <v>578</v>
      </c>
      <c r="E682" s="129">
        <v>9765</v>
      </c>
      <c r="F682" s="130" t="s">
        <v>517</v>
      </c>
      <c r="G682" s="58" t="s">
        <v>518</v>
      </c>
      <c r="H682" s="61">
        <v>489</v>
      </c>
      <c r="I682" s="63">
        <f t="shared" si="44"/>
        <v>42.542999999999992</v>
      </c>
      <c r="J682" s="63">
        <f t="shared" si="41"/>
        <v>42.542999999999992</v>
      </c>
      <c r="K682" s="63">
        <f t="shared" si="42"/>
        <v>50.915462399999996</v>
      </c>
      <c r="L682" s="60" t="s">
        <v>495</v>
      </c>
      <c r="M682" s="60" t="s">
        <v>27</v>
      </c>
      <c r="N682" s="123">
        <v>1.1968000000000001</v>
      </c>
    </row>
    <row r="683" spans="2:14" ht="15.75" x14ac:dyDescent="0.25">
      <c r="B683" s="60">
        <v>14</v>
      </c>
      <c r="C683" s="128" t="s">
        <v>509</v>
      </c>
      <c r="D683" s="142" t="s">
        <v>577</v>
      </c>
      <c r="E683" s="129">
        <v>2079</v>
      </c>
      <c r="F683" s="130" t="s">
        <v>519</v>
      </c>
      <c r="G683" s="58" t="s">
        <v>520</v>
      </c>
      <c r="H683" s="61">
        <v>488</v>
      </c>
      <c r="I683" s="63">
        <f t="shared" si="44"/>
        <v>42.455999999999996</v>
      </c>
      <c r="J683" s="63">
        <f t="shared" si="41"/>
        <v>42.455999999999996</v>
      </c>
      <c r="K683" s="63">
        <f t="shared" si="42"/>
        <v>50.811340799999996</v>
      </c>
      <c r="L683" s="60" t="s">
        <v>495</v>
      </c>
      <c r="M683" s="60" t="s">
        <v>27</v>
      </c>
      <c r="N683" s="123">
        <v>1.1968000000000001</v>
      </c>
    </row>
    <row r="684" spans="2:14" ht="15.75" x14ac:dyDescent="0.25">
      <c r="B684" s="60">
        <v>15</v>
      </c>
      <c r="C684" s="128" t="s">
        <v>509</v>
      </c>
      <c r="D684" s="142" t="s">
        <v>577</v>
      </c>
      <c r="E684" s="129">
        <v>5702</v>
      </c>
      <c r="F684" s="57">
        <v>241157</v>
      </c>
      <c r="G684" s="58">
        <v>27</v>
      </c>
      <c r="H684" s="61">
        <v>125</v>
      </c>
      <c r="I684" s="63">
        <f t="shared" si="44"/>
        <v>10.875</v>
      </c>
      <c r="J684" s="63">
        <f t="shared" si="41"/>
        <v>10.875</v>
      </c>
      <c r="K684" s="63">
        <f t="shared" si="42"/>
        <v>13.0152</v>
      </c>
      <c r="L684" s="60" t="s">
        <v>495</v>
      </c>
      <c r="M684" s="60" t="s">
        <v>27</v>
      </c>
      <c r="N684" s="123">
        <v>1.1968000000000001</v>
      </c>
    </row>
    <row r="685" spans="2:14" ht="15.75" x14ac:dyDescent="0.25">
      <c r="B685" s="60">
        <v>16</v>
      </c>
      <c r="C685" s="128" t="s">
        <v>509</v>
      </c>
      <c r="D685" s="142" t="s">
        <v>576</v>
      </c>
      <c r="E685" s="129">
        <v>4164</v>
      </c>
      <c r="F685" s="57">
        <v>241024</v>
      </c>
      <c r="G685" s="58" t="s">
        <v>521</v>
      </c>
      <c r="H685" s="61">
        <v>154</v>
      </c>
      <c r="I685" s="63">
        <f t="shared" si="44"/>
        <v>13.398</v>
      </c>
      <c r="J685" s="63">
        <f t="shared" si="41"/>
        <v>13.398</v>
      </c>
      <c r="K685" s="63">
        <f t="shared" si="42"/>
        <v>16.0347264</v>
      </c>
      <c r="L685" s="60" t="s">
        <v>495</v>
      </c>
      <c r="M685" s="60" t="s">
        <v>27</v>
      </c>
      <c r="N685" s="123">
        <v>1.1968000000000001</v>
      </c>
    </row>
    <row r="686" spans="2:14" ht="31.5" x14ac:dyDescent="0.25">
      <c r="B686" s="60">
        <v>17</v>
      </c>
      <c r="C686" s="128" t="s">
        <v>15</v>
      </c>
      <c r="D686" s="144" t="s">
        <v>580</v>
      </c>
      <c r="E686" s="135">
        <v>4020</v>
      </c>
      <c r="F686" s="57">
        <v>241288</v>
      </c>
      <c r="G686" s="58">
        <v>27</v>
      </c>
      <c r="H686" s="61">
        <v>175</v>
      </c>
      <c r="I686" s="63">
        <f>H686*7.8/100</f>
        <v>13.65</v>
      </c>
      <c r="J686" s="63">
        <f t="shared" si="41"/>
        <v>13.65</v>
      </c>
      <c r="K686" s="63">
        <f t="shared" si="42"/>
        <v>16.946475</v>
      </c>
      <c r="L686" s="58" t="s">
        <v>495</v>
      </c>
      <c r="M686" s="61" t="s">
        <v>383</v>
      </c>
      <c r="N686" s="123">
        <v>1.2415</v>
      </c>
    </row>
    <row r="687" spans="2:14" ht="31.5" x14ac:dyDescent="0.25">
      <c r="B687" s="60">
        <v>18</v>
      </c>
      <c r="C687" s="128" t="s">
        <v>82</v>
      </c>
      <c r="D687" s="142" t="s">
        <v>86</v>
      </c>
      <c r="E687" s="129">
        <v>5769</v>
      </c>
      <c r="F687" s="130" t="s">
        <v>522</v>
      </c>
      <c r="G687" s="58" t="s">
        <v>523</v>
      </c>
      <c r="H687" s="61">
        <v>478</v>
      </c>
      <c r="I687" s="63">
        <f>H687*10.9/100</f>
        <v>52.101999999999997</v>
      </c>
      <c r="J687" s="63">
        <f t="shared" si="41"/>
        <v>52.101999999999997</v>
      </c>
      <c r="K687" s="63">
        <f t="shared" si="42"/>
        <v>63.079891400000001</v>
      </c>
      <c r="L687" s="60" t="s">
        <v>524</v>
      </c>
      <c r="M687" s="60" t="s">
        <v>27</v>
      </c>
      <c r="N687" s="123">
        <v>1.2107000000000001</v>
      </c>
    </row>
    <row r="688" spans="2:14" ht="15.75" x14ac:dyDescent="0.25">
      <c r="B688" s="60">
        <v>19</v>
      </c>
      <c r="C688" s="128" t="s">
        <v>15</v>
      </c>
      <c r="D688" s="144" t="s">
        <v>428</v>
      </c>
      <c r="E688" s="135">
        <v>7725</v>
      </c>
      <c r="F688" s="57">
        <v>241219</v>
      </c>
      <c r="G688" s="58" t="s">
        <v>525</v>
      </c>
      <c r="H688" s="61">
        <v>185</v>
      </c>
      <c r="I688" s="63">
        <f>H688*7.8/100</f>
        <v>14.43</v>
      </c>
      <c r="J688" s="63">
        <f t="shared" si="41"/>
        <v>14.43</v>
      </c>
      <c r="K688" s="63">
        <f t="shared" si="42"/>
        <v>18.360731999999999</v>
      </c>
      <c r="L688" s="60" t="s">
        <v>524</v>
      </c>
      <c r="M688" s="61" t="s">
        <v>383</v>
      </c>
      <c r="N688" s="123">
        <v>1.2724</v>
      </c>
    </row>
    <row r="689" spans="2:14" ht="31.5" x14ac:dyDescent="0.25">
      <c r="B689" s="60">
        <v>20</v>
      </c>
      <c r="C689" s="128" t="s">
        <v>15</v>
      </c>
      <c r="D689" s="144" t="s">
        <v>580</v>
      </c>
      <c r="E689" s="135">
        <v>4021</v>
      </c>
      <c r="F689" s="57">
        <v>241289</v>
      </c>
      <c r="G689" s="58" t="s">
        <v>526</v>
      </c>
      <c r="H689" s="61">
        <v>168</v>
      </c>
      <c r="I689" s="63">
        <f>H689*7.8/100</f>
        <v>13.103999999999999</v>
      </c>
      <c r="J689" s="63">
        <f t="shared" si="41"/>
        <v>13.103999999999999</v>
      </c>
      <c r="K689" s="63">
        <f t="shared" si="42"/>
        <v>16.268615999999998</v>
      </c>
      <c r="L689" s="58" t="s">
        <v>495</v>
      </c>
      <c r="M689" s="61" t="s">
        <v>383</v>
      </c>
      <c r="N689" s="123">
        <v>1.2415</v>
      </c>
    </row>
    <row r="690" spans="2:14" ht="31.5" x14ac:dyDescent="0.25">
      <c r="B690" s="60">
        <v>21</v>
      </c>
      <c r="C690" s="128" t="s">
        <v>15</v>
      </c>
      <c r="D690" s="142" t="s">
        <v>428</v>
      </c>
      <c r="E690" s="129">
        <v>9729</v>
      </c>
      <c r="F690" s="130" t="s">
        <v>527</v>
      </c>
      <c r="G690" s="58" t="s">
        <v>528</v>
      </c>
      <c r="H690" s="61">
        <v>728</v>
      </c>
      <c r="I690" s="63">
        <f t="shared" ref="I690:I693" si="45">H690*7.8/100</f>
        <v>56.783999999999999</v>
      </c>
      <c r="J690" s="63">
        <f t="shared" si="41"/>
        <v>56.783999999999999</v>
      </c>
      <c r="K690" s="63">
        <f t="shared" si="42"/>
        <v>72.251961600000001</v>
      </c>
      <c r="L690" s="60" t="s">
        <v>524</v>
      </c>
      <c r="M690" s="61" t="s">
        <v>383</v>
      </c>
      <c r="N690" s="123">
        <v>1.2724</v>
      </c>
    </row>
    <row r="691" spans="2:14" ht="15.75" x14ac:dyDescent="0.25">
      <c r="B691" s="60">
        <v>22</v>
      </c>
      <c r="C691" s="128" t="s">
        <v>509</v>
      </c>
      <c r="D691" s="142" t="s">
        <v>576</v>
      </c>
      <c r="E691" s="129">
        <v>5766</v>
      </c>
      <c r="F691" s="57">
        <v>240991</v>
      </c>
      <c r="G691" s="58" t="s">
        <v>529</v>
      </c>
      <c r="H691" s="61">
        <v>114</v>
      </c>
      <c r="I691" s="63">
        <f>H691*8.7/100</f>
        <v>9.9179999999999993</v>
      </c>
      <c r="J691" s="63">
        <f t="shared" si="41"/>
        <v>9.9179999999999993</v>
      </c>
      <c r="K691" s="63">
        <f t="shared" si="42"/>
        <v>11.869862400000001</v>
      </c>
      <c r="L691" s="60" t="s">
        <v>495</v>
      </c>
      <c r="M691" s="60" t="s">
        <v>27</v>
      </c>
      <c r="N691" s="123">
        <v>1.1968000000000001</v>
      </c>
    </row>
    <row r="692" spans="2:14" ht="15.75" x14ac:dyDescent="0.25">
      <c r="B692" s="60">
        <v>23</v>
      </c>
      <c r="C692" s="128" t="s">
        <v>15</v>
      </c>
      <c r="D692" s="142" t="s">
        <v>31</v>
      </c>
      <c r="E692" s="129">
        <v>8247</v>
      </c>
      <c r="F692" s="57">
        <v>241172</v>
      </c>
      <c r="G692" s="58">
        <v>18</v>
      </c>
      <c r="H692" s="61">
        <v>44</v>
      </c>
      <c r="I692" s="63">
        <f t="shared" si="45"/>
        <v>3.4319999999999999</v>
      </c>
      <c r="J692" s="63">
        <f t="shared" si="41"/>
        <v>3.4319999999999999</v>
      </c>
      <c r="K692" s="63">
        <f t="shared" si="42"/>
        <v>4.3668768</v>
      </c>
      <c r="L692" s="60" t="s">
        <v>524</v>
      </c>
      <c r="M692" s="61" t="s">
        <v>383</v>
      </c>
      <c r="N692" s="123">
        <v>1.2724</v>
      </c>
    </row>
    <row r="693" spans="2:14" ht="15.75" x14ac:dyDescent="0.25">
      <c r="B693" s="60">
        <v>24</v>
      </c>
      <c r="C693" s="128" t="s">
        <v>15</v>
      </c>
      <c r="D693" s="142" t="s">
        <v>577</v>
      </c>
      <c r="E693" s="129">
        <v>7729</v>
      </c>
      <c r="F693" s="57">
        <v>241221</v>
      </c>
      <c r="G693" s="58">
        <v>28</v>
      </c>
      <c r="H693" s="61">
        <v>178</v>
      </c>
      <c r="I693" s="63">
        <f t="shared" si="45"/>
        <v>13.883999999999999</v>
      </c>
      <c r="J693" s="63">
        <f t="shared" si="41"/>
        <v>13.883999999999999</v>
      </c>
      <c r="K693" s="63">
        <f t="shared" si="42"/>
        <v>17.084261999999999</v>
      </c>
      <c r="L693" s="60" t="s">
        <v>530</v>
      </c>
      <c r="M693" s="61" t="s">
        <v>383</v>
      </c>
      <c r="N693" s="123">
        <v>1.2304999999999999</v>
      </c>
    </row>
    <row r="694" spans="2:14" ht="15.75" x14ac:dyDescent="0.25">
      <c r="B694" s="60">
        <v>25</v>
      </c>
      <c r="C694" s="128" t="s">
        <v>509</v>
      </c>
      <c r="D694" s="142" t="s">
        <v>577</v>
      </c>
      <c r="E694" s="129">
        <v>2495</v>
      </c>
      <c r="F694" s="57">
        <v>241124</v>
      </c>
      <c r="G694" s="58">
        <v>20</v>
      </c>
      <c r="H694" s="61">
        <v>113</v>
      </c>
      <c r="I694" s="63">
        <f>H694*8.7/100</f>
        <v>9.8309999999999995</v>
      </c>
      <c r="J694" s="63">
        <f t="shared" si="41"/>
        <v>9.8309999999999995</v>
      </c>
      <c r="K694" s="63">
        <f t="shared" si="42"/>
        <v>11.902391700000001</v>
      </c>
      <c r="L694" s="60" t="s">
        <v>524</v>
      </c>
      <c r="M694" s="69" t="s">
        <v>27</v>
      </c>
      <c r="N694" s="123">
        <v>1.2107000000000001</v>
      </c>
    </row>
    <row r="695" spans="2:14" ht="15.75" x14ac:dyDescent="0.25">
      <c r="B695" s="60">
        <v>26</v>
      </c>
      <c r="C695" s="128" t="s">
        <v>82</v>
      </c>
      <c r="D695" s="142" t="s">
        <v>579</v>
      </c>
      <c r="E695" s="129">
        <v>9541</v>
      </c>
      <c r="F695" s="130" t="s">
        <v>531</v>
      </c>
      <c r="G695" s="58" t="s">
        <v>532</v>
      </c>
      <c r="H695" s="61">
        <v>159</v>
      </c>
      <c r="I695" s="63">
        <f>H695*10.9/100</f>
        <v>17.331000000000003</v>
      </c>
      <c r="J695" s="63">
        <f t="shared" si="41"/>
        <v>17.331000000000003</v>
      </c>
      <c r="K695" s="63">
        <f t="shared" si="42"/>
        <v>21.230475000000006</v>
      </c>
      <c r="L695" s="60" t="s">
        <v>533</v>
      </c>
      <c r="M695" s="60" t="s">
        <v>27</v>
      </c>
      <c r="N695" s="136">
        <v>1.2250000000000001</v>
      </c>
    </row>
    <row r="696" spans="2:14" ht="15.75" x14ac:dyDescent="0.25">
      <c r="B696" s="60">
        <v>27</v>
      </c>
      <c r="C696" s="128" t="s">
        <v>509</v>
      </c>
      <c r="D696" s="142" t="s">
        <v>578</v>
      </c>
      <c r="E696" s="129">
        <v>5378</v>
      </c>
      <c r="F696" s="57">
        <v>241051</v>
      </c>
      <c r="G696" s="58" t="s">
        <v>534</v>
      </c>
      <c r="H696" s="61">
        <v>123</v>
      </c>
      <c r="I696" s="63">
        <f>H696*8.7/100</f>
        <v>10.700999999999999</v>
      </c>
      <c r="J696" s="63">
        <f t="shared" si="41"/>
        <v>10.700999999999999</v>
      </c>
      <c r="K696" s="63">
        <f t="shared" si="42"/>
        <v>13.108725</v>
      </c>
      <c r="L696" s="60" t="s">
        <v>533</v>
      </c>
      <c r="M696" s="60" t="s">
        <v>27</v>
      </c>
      <c r="N696" s="136">
        <v>1.2250000000000001</v>
      </c>
    </row>
    <row r="697" spans="2:14" ht="15.75" x14ac:dyDescent="0.25">
      <c r="B697" s="60">
        <v>28</v>
      </c>
      <c r="C697" s="128" t="s">
        <v>509</v>
      </c>
      <c r="D697" s="142" t="s">
        <v>577</v>
      </c>
      <c r="E697" s="129">
        <v>2492</v>
      </c>
      <c r="F697" s="57">
        <v>241123</v>
      </c>
      <c r="G697" s="58" t="s">
        <v>535</v>
      </c>
      <c r="H697" s="61">
        <v>121</v>
      </c>
      <c r="I697" s="63">
        <f>H697*8.7/100</f>
        <v>10.526999999999997</v>
      </c>
      <c r="J697" s="63">
        <f t="shared" si="41"/>
        <v>10.526999999999997</v>
      </c>
      <c r="K697" s="63">
        <f t="shared" si="42"/>
        <v>12.635558099999995</v>
      </c>
      <c r="L697" s="60" t="s">
        <v>530</v>
      </c>
      <c r="M697" s="60" t="s">
        <v>27</v>
      </c>
      <c r="N697" s="123">
        <v>1.2002999999999999</v>
      </c>
    </row>
    <row r="698" spans="2:14" ht="15.75" x14ac:dyDescent="0.25">
      <c r="B698" s="60">
        <v>29</v>
      </c>
      <c r="C698" s="128" t="s">
        <v>15</v>
      </c>
      <c r="D698" s="142" t="s">
        <v>577</v>
      </c>
      <c r="E698" s="129">
        <v>8239</v>
      </c>
      <c r="F698" s="57">
        <v>241166</v>
      </c>
      <c r="G698" s="58" t="s">
        <v>536</v>
      </c>
      <c r="H698" s="61">
        <v>125</v>
      </c>
      <c r="I698" s="63">
        <f t="shared" ref="I698" si="46">H698*7.8/100</f>
        <v>9.75</v>
      </c>
      <c r="J698" s="63">
        <f t="shared" si="41"/>
        <v>9.75</v>
      </c>
      <c r="K698" s="63">
        <f t="shared" si="42"/>
        <v>11.929125000000001</v>
      </c>
      <c r="L698" s="60" t="s">
        <v>533</v>
      </c>
      <c r="M698" s="61" t="s">
        <v>383</v>
      </c>
      <c r="N698" s="123">
        <v>1.2235</v>
      </c>
    </row>
    <row r="699" spans="2:14" ht="15.75" x14ac:dyDescent="0.25">
      <c r="B699" s="60">
        <v>30</v>
      </c>
      <c r="C699" s="128" t="s">
        <v>82</v>
      </c>
      <c r="D699" s="142" t="s">
        <v>581</v>
      </c>
      <c r="E699" s="129">
        <v>580</v>
      </c>
      <c r="F699" s="57" t="s">
        <v>537</v>
      </c>
      <c r="G699" s="58" t="s">
        <v>538</v>
      </c>
      <c r="H699" s="61">
        <v>142</v>
      </c>
      <c r="I699" s="63">
        <f>H699*10.9/100</f>
        <v>15.478</v>
      </c>
      <c r="J699" s="63">
        <f t="shared" si="41"/>
        <v>15.478</v>
      </c>
      <c r="K699" s="63">
        <f t="shared" si="42"/>
        <v>18.578243399999998</v>
      </c>
      <c r="L699" s="60" t="s">
        <v>530</v>
      </c>
      <c r="M699" s="60" t="s">
        <v>27</v>
      </c>
      <c r="N699" s="123">
        <v>1.2002999999999999</v>
      </c>
    </row>
    <row r="700" spans="2:14" ht="15.75" x14ac:dyDescent="0.25">
      <c r="B700" s="60">
        <v>31</v>
      </c>
      <c r="C700" s="128" t="s">
        <v>15</v>
      </c>
      <c r="D700" s="142" t="s">
        <v>580</v>
      </c>
      <c r="E700" s="129">
        <v>984</v>
      </c>
      <c r="F700" s="57">
        <v>241271</v>
      </c>
      <c r="G700" s="58" t="s">
        <v>539</v>
      </c>
      <c r="H700" s="61">
        <v>148</v>
      </c>
      <c r="I700" s="63">
        <f>H700*9.9/100</f>
        <v>14.652000000000001</v>
      </c>
      <c r="J700" s="63">
        <f t="shared" si="41"/>
        <v>14.652000000000001</v>
      </c>
      <c r="K700" s="63">
        <f t="shared" si="42"/>
        <v>18.029285999999999</v>
      </c>
      <c r="L700" s="60" t="s">
        <v>530</v>
      </c>
      <c r="M700" s="61" t="s">
        <v>383</v>
      </c>
      <c r="N700" s="123">
        <v>1.2304999999999999</v>
      </c>
    </row>
    <row r="701" spans="2:14" ht="15.75" x14ac:dyDescent="0.25">
      <c r="B701" s="60">
        <v>32</v>
      </c>
      <c r="C701" s="128" t="s">
        <v>509</v>
      </c>
      <c r="D701" s="142" t="s">
        <v>578</v>
      </c>
      <c r="E701" s="129">
        <v>9762</v>
      </c>
      <c r="F701" s="57">
        <v>241076</v>
      </c>
      <c r="G701" s="58">
        <v>27</v>
      </c>
      <c r="H701" s="61">
        <v>62</v>
      </c>
      <c r="I701" s="63">
        <f>H701*8.7/100</f>
        <v>5.3940000000000001</v>
      </c>
      <c r="J701" s="63">
        <f t="shared" si="41"/>
        <v>5.3940000000000001</v>
      </c>
      <c r="K701" s="63">
        <f t="shared" si="42"/>
        <v>6.4744181999999997</v>
      </c>
      <c r="L701" s="60" t="s">
        <v>530</v>
      </c>
      <c r="M701" s="60" t="s">
        <v>27</v>
      </c>
      <c r="N701" s="123">
        <v>1.2002999999999999</v>
      </c>
    </row>
    <row r="702" spans="2:14" ht="15.75" x14ac:dyDescent="0.25">
      <c r="B702" s="294"/>
      <c r="C702" s="294"/>
      <c r="D702" s="294"/>
      <c r="E702" s="294"/>
      <c r="F702" s="294"/>
      <c r="G702" s="137" t="s">
        <v>499</v>
      </c>
      <c r="H702" s="38">
        <f>SUM(H670:H701)</f>
        <v>8420</v>
      </c>
      <c r="I702" s="38">
        <f>SUM(I670:I701)</f>
        <v>715.26800000000014</v>
      </c>
      <c r="J702" s="134">
        <f>SUM(J670:J701)</f>
        <v>715.26800000000014</v>
      </c>
      <c r="K702" s="134">
        <f>SUM(K670:K701)</f>
        <v>876.21763519999979</v>
      </c>
      <c r="L702" s="124"/>
      <c r="M702" s="124"/>
      <c r="N702" s="123"/>
    </row>
    <row r="703" spans="2:14" ht="15.75" x14ac:dyDescent="0.25">
      <c r="B703" s="295"/>
      <c r="C703" s="295"/>
      <c r="D703" s="132"/>
      <c r="E703" s="132"/>
      <c r="F703" s="132"/>
      <c r="G703" s="132"/>
      <c r="H703" s="65" t="s">
        <v>383</v>
      </c>
      <c r="I703" s="38">
        <f>I672+I674+I679+I686+I688+I689+I690+I692+I693+I698+I700</f>
        <v>246.77999999999997</v>
      </c>
      <c r="J703" s="134">
        <f>J672+J674+J679+J686+J688+J689+J690+J692+J693+J698+J700</f>
        <v>246.77999999999997</v>
      </c>
      <c r="K703" s="134">
        <f>K672+K674+K679+K686+K688+K689+K690+K692+K693+K698+K700</f>
        <v>310.18812180000003</v>
      </c>
      <c r="L703" s="133"/>
      <c r="M703" s="133"/>
      <c r="N703" s="123"/>
    </row>
    <row r="704" spans="2:14" ht="15.75" x14ac:dyDescent="0.25">
      <c r="B704" s="138"/>
      <c r="C704" s="138"/>
      <c r="D704" s="132"/>
      <c r="E704" s="132"/>
      <c r="F704" s="132"/>
      <c r="G704" s="132"/>
      <c r="H704" s="38" t="s">
        <v>27</v>
      </c>
      <c r="I704" s="38">
        <f>I670+I671+I673+I676+I675+I677+I678+I680+I681+I682+I683+I684+I685+I687+I691+I694+I695+I696+I697+I699+I701</f>
        <v>468.488</v>
      </c>
      <c r="J704" s="134">
        <f t="shared" ref="J704:K704" si="47">J670+J671+J673+J676+J675+J677+J678+J680+J681+J682+J683+J684+J685+J687+J691+J694+J695+J696+J697+J699+J701</f>
        <v>468.488</v>
      </c>
      <c r="K704" s="134">
        <f t="shared" si="47"/>
        <v>566.02951340000004</v>
      </c>
      <c r="L704" s="133"/>
      <c r="M704" s="133"/>
      <c r="N704" s="123"/>
    </row>
    <row r="705" spans="2:14" x14ac:dyDescent="0.25">
      <c r="B705" s="138"/>
      <c r="C705" s="138"/>
      <c r="D705" s="132"/>
      <c r="E705" s="132"/>
      <c r="F705" s="132"/>
      <c r="G705" s="132"/>
      <c r="H705" s="132"/>
      <c r="I705" s="139"/>
      <c r="J705" s="140"/>
      <c r="K705" s="140"/>
      <c r="L705" s="133"/>
      <c r="M705" s="133"/>
      <c r="N705" s="123"/>
    </row>
    <row r="706" spans="2:14" ht="15.75" x14ac:dyDescent="0.25">
      <c r="B706" s="288" t="s">
        <v>0</v>
      </c>
      <c r="C706" s="288"/>
      <c r="D706" s="288"/>
      <c r="E706" s="288"/>
      <c r="F706" s="288"/>
      <c r="G706" s="288"/>
      <c r="H706" s="288"/>
      <c r="I706" s="288"/>
      <c r="J706" s="288"/>
      <c r="K706" s="288"/>
      <c r="L706" s="288"/>
      <c r="M706" s="288"/>
      <c r="N706" s="123"/>
    </row>
    <row r="707" spans="2:14" ht="15.75" x14ac:dyDescent="0.25">
      <c r="B707" s="288" t="s">
        <v>146</v>
      </c>
      <c r="C707" s="288"/>
      <c r="D707" s="288"/>
      <c r="E707" s="288"/>
      <c r="F707" s="288"/>
      <c r="G707" s="288"/>
      <c r="H707" s="288"/>
      <c r="I707" s="288"/>
      <c r="J707" s="288"/>
      <c r="K707" s="288"/>
      <c r="L707" s="288"/>
      <c r="M707" s="288"/>
      <c r="N707" s="123"/>
    </row>
    <row r="708" spans="2:14" ht="15.75" x14ac:dyDescent="0.25">
      <c r="B708" s="124"/>
      <c r="C708" s="124"/>
      <c r="D708" s="124"/>
      <c r="E708" s="124"/>
      <c r="F708" s="124"/>
      <c r="G708" s="288" t="s">
        <v>490</v>
      </c>
      <c r="H708" s="288"/>
      <c r="I708" s="141"/>
      <c r="J708" s="124"/>
      <c r="K708" s="124"/>
      <c r="L708" s="124"/>
      <c r="M708" s="124"/>
      <c r="N708" s="123"/>
    </row>
    <row r="709" spans="2:14" x14ac:dyDescent="0.25">
      <c r="B709" s="125"/>
      <c r="C709" s="126"/>
      <c r="D709" s="126"/>
      <c r="E709" s="126"/>
      <c r="F709" s="126"/>
      <c r="G709" s="126"/>
      <c r="H709" s="126"/>
      <c r="I709" s="126"/>
      <c r="J709" s="126"/>
      <c r="K709" s="126"/>
      <c r="L709" s="125"/>
      <c r="M709" s="126"/>
      <c r="N709" s="123"/>
    </row>
    <row r="710" spans="2:14" ht="31.5" customHeight="1" x14ac:dyDescent="0.25">
      <c r="B710" s="296" t="s">
        <v>284</v>
      </c>
      <c r="C710" s="293" t="s">
        <v>4</v>
      </c>
      <c r="D710" s="289" t="s">
        <v>491</v>
      </c>
      <c r="E710" s="290"/>
      <c r="F710" s="58" t="s">
        <v>282</v>
      </c>
      <c r="G710" s="57" t="s">
        <v>147</v>
      </c>
      <c r="H710" s="293" t="s">
        <v>8</v>
      </c>
      <c r="I710" s="293" t="s">
        <v>9</v>
      </c>
      <c r="J710" s="293" t="s">
        <v>10</v>
      </c>
      <c r="K710" s="58" t="s">
        <v>283</v>
      </c>
      <c r="L710" s="293" t="s">
        <v>12</v>
      </c>
      <c r="M710" s="293" t="s">
        <v>13</v>
      </c>
      <c r="N710" s="123"/>
    </row>
    <row r="711" spans="2:14" ht="31.5" x14ac:dyDescent="0.25">
      <c r="B711" s="297"/>
      <c r="C711" s="293"/>
      <c r="D711" s="291"/>
      <c r="E711" s="292"/>
      <c r="F711" s="58" t="s">
        <v>285</v>
      </c>
      <c r="G711" s="58" t="s">
        <v>14</v>
      </c>
      <c r="H711" s="293"/>
      <c r="I711" s="293"/>
      <c r="J711" s="293"/>
      <c r="K711" s="59" t="s">
        <v>286</v>
      </c>
      <c r="L711" s="293"/>
      <c r="M711" s="293"/>
      <c r="N711" s="127" t="s">
        <v>492</v>
      </c>
    </row>
    <row r="712" spans="2:14" ht="31.5" x14ac:dyDescent="0.25">
      <c r="B712" s="57">
        <v>1</v>
      </c>
      <c r="C712" s="128" t="s">
        <v>103</v>
      </c>
      <c r="D712" s="142" t="s">
        <v>574</v>
      </c>
      <c r="E712" s="129">
        <v>8286</v>
      </c>
      <c r="F712" s="130" t="s">
        <v>501</v>
      </c>
      <c r="G712" s="58" t="s">
        <v>540</v>
      </c>
      <c r="H712" s="61">
        <v>380</v>
      </c>
      <c r="I712" s="63">
        <f>H712*7.5/100</f>
        <v>28.5</v>
      </c>
      <c r="J712" s="63">
        <f>I712</f>
        <v>28.5</v>
      </c>
      <c r="K712" s="63">
        <f>J712*N712</f>
        <v>34.237050000000004</v>
      </c>
      <c r="L712" s="58" t="s">
        <v>495</v>
      </c>
      <c r="M712" s="61" t="s">
        <v>27</v>
      </c>
      <c r="N712" s="123">
        <v>1.2013</v>
      </c>
    </row>
    <row r="713" spans="2:14" ht="31.5" x14ac:dyDescent="0.25">
      <c r="B713" s="60">
        <v>2</v>
      </c>
      <c r="C713" s="128" t="s">
        <v>103</v>
      </c>
      <c r="D713" s="142" t="s">
        <v>572</v>
      </c>
      <c r="E713" s="129">
        <v>6202</v>
      </c>
      <c r="F713" s="130" t="s">
        <v>493</v>
      </c>
      <c r="G713" s="58" t="s">
        <v>541</v>
      </c>
      <c r="H713" s="61">
        <v>563</v>
      </c>
      <c r="I713" s="63">
        <f>H713*6.3/100</f>
        <v>35.469000000000001</v>
      </c>
      <c r="J713" s="63">
        <f>I713</f>
        <v>35.469000000000001</v>
      </c>
      <c r="K713" s="63">
        <f>J713*N713</f>
        <v>42.608909700000005</v>
      </c>
      <c r="L713" s="58" t="s">
        <v>495</v>
      </c>
      <c r="M713" s="61" t="s">
        <v>27</v>
      </c>
      <c r="N713" s="123">
        <v>1.2013</v>
      </c>
    </row>
    <row r="714" spans="2:14" ht="31.5" x14ac:dyDescent="0.25">
      <c r="B714" s="60">
        <v>3</v>
      </c>
      <c r="C714" s="128" t="s">
        <v>15</v>
      </c>
      <c r="D714" s="142" t="s">
        <v>575</v>
      </c>
      <c r="E714" s="129">
        <v>4519</v>
      </c>
      <c r="F714" s="130" t="s">
        <v>504</v>
      </c>
      <c r="G714" s="58" t="s">
        <v>542</v>
      </c>
      <c r="H714" s="61">
        <v>650</v>
      </c>
      <c r="I714" s="63">
        <f>H714*7.8/100</f>
        <v>50.7</v>
      </c>
      <c r="J714" s="63">
        <f>I714</f>
        <v>50.7</v>
      </c>
      <c r="K714" s="63">
        <f>J714*N714</f>
        <v>62.82744000000001</v>
      </c>
      <c r="L714" s="58" t="s">
        <v>495</v>
      </c>
      <c r="M714" s="61" t="s">
        <v>383</v>
      </c>
      <c r="N714" s="123">
        <v>1.2392000000000001</v>
      </c>
    </row>
    <row r="715" spans="2:14" ht="31.5" x14ac:dyDescent="0.25">
      <c r="B715" s="60">
        <v>4</v>
      </c>
      <c r="C715" s="131" t="s">
        <v>496</v>
      </c>
      <c r="D715" s="143" t="s">
        <v>573</v>
      </c>
      <c r="E715" s="60">
        <v>4369</v>
      </c>
      <c r="F715" s="57" t="s">
        <v>543</v>
      </c>
      <c r="G715" s="58" t="s">
        <v>544</v>
      </c>
      <c r="H715" s="61">
        <v>332</v>
      </c>
      <c r="I715" s="63">
        <f>H715*9.9/100</f>
        <v>32.868000000000002</v>
      </c>
      <c r="J715" s="63">
        <f t="shared" ref="J715:J752" si="48">I715</f>
        <v>32.868000000000002</v>
      </c>
      <c r="K715" s="63">
        <f t="shared" ref="K715:K752" si="49">J715*N715</f>
        <v>39.484328400000003</v>
      </c>
      <c r="L715" s="58" t="s">
        <v>495</v>
      </c>
      <c r="M715" s="61" t="s">
        <v>27</v>
      </c>
      <c r="N715" s="123">
        <v>1.2013</v>
      </c>
    </row>
    <row r="716" spans="2:14" ht="31.5" x14ac:dyDescent="0.25">
      <c r="B716" s="60">
        <v>5</v>
      </c>
      <c r="C716" s="131" t="s">
        <v>496</v>
      </c>
      <c r="D716" s="143" t="s">
        <v>573</v>
      </c>
      <c r="E716" s="60">
        <v>4370</v>
      </c>
      <c r="F716" s="130" t="s">
        <v>497</v>
      </c>
      <c r="G716" s="58" t="s">
        <v>545</v>
      </c>
      <c r="H716" s="61">
        <v>595</v>
      </c>
      <c r="I716" s="63">
        <f>H716*9.9/100</f>
        <v>58.905000000000001</v>
      </c>
      <c r="J716" s="63">
        <f t="shared" si="48"/>
        <v>58.905000000000001</v>
      </c>
      <c r="K716" s="63">
        <f t="shared" si="49"/>
        <v>73.183571999999998</v>
      </c>
      <c r="L716" s="60" t="s">
        <v>498</v>
      </c>
      <c r="M716" s="61" t="s">
        <v>27</v>
      </c>
      <c r="N716" s="123">
        <v>1.2423999999999999</v>
      </c>
    </row>
    <row r="717" spans="2:14" ht="31.5" x14ac:dyDescent="0.25">
      <c r="B717" s="60">
        <v>6</v>
      </c>
      <c r="C717" s="128" t="s">
        <v>15</v>
      </c>
      <c r="D717" s="142" t="s">
        <v>428</v>
      </c>
      <c r="E717" s="129">
        <v>4050</v>
      </c>
      <c r="F717" s="130" t="s">
        <v>507</v>
      </c>
      <c r="G717" s="58" t="s">
        <v>546</v>
      </c>
      <c r="H717" s="61">
        <v>495</v>
      </c>
      <c r="I717" s="63">
        <f t="shared" ref="I717" si="50">H717*7.8/100</f>
        <v>38.61</v>
      </c>
      <c r="J717" s="63">
        <f t="shared" si="48"/>
        <v>38.61</v>
      </c>
      <c r="K717" s="63">
        <f t="shared" si="49"/>
        <v>48.915008999999998</v>
      </c>
      <c r="L717" s="60" t="s">
        <v>498</v>
      </c>
      <c r="M717" s="61" t="s">
        <v>383</v>
      </c>
      <c r="N717" s="123">
        <v>1.2668999999999999</v>
      </c>
    </row>
    <row r="718" spans="2:14" ht="31.5" x14ac:dyDescent="0.25">
      <c r="B718" s="60">
        <v>7</v>
      </c>
      <c r="C718" s="128" t="s">
        <v>509</v>
      </c>
      <c r="D718" s="144" t="s">
        <v>576</v>
      </c>
      <c r="E718" s="135">
        <v>4073</v>
      </c>
      <c r="F718" s="57">
        <v>241013</v>
      </c>
      <c r="G718" s="58" t="s">
        <v>547</v>
      </c>
      <c r="H718" s="61">
        <v>380</v>
      </c>
      <c r="I718" s="63">
        <f>H718*8.7/100</f>
        <v>33.059999999999995</v>
      </c>
      <c r="J718" s="63">
        <f t="shared" si="48"/>
        <v>33.059999999999995</v>
      </c>
      <c r="K718" s="63">
        <f t="shared" si="49"/>
        <v>41.073743999999991</v>
      </c>
      <c r="L718" s="60" t="s">
        <v>498</v>
      </c>
      <c r="M718" s="60" t="s">
        <v>27</v>
      </c>
      <c r="N718" s="123">
        <v>1.2423999999999999</v>
      </c>
    </row>
    <row r="719" spans="2:14" ht="15.75" x14ac:dyDescent="0.25">
      <c r="B719" s="60">
        <v>8</v>
      </c>
      <c r="C719" s="128" t="s">
        <v>509</v>
      </c>
      <c r="D719" s="144" t="s">
        <v>577</v>
      </c>
      <c r="E719" s="135">
        <v>6146</v>
      </c>
      <c r="F719" s="57" t="s">
        <v>548</v>
      </c>
      <c r="G719" s="58">
        <v>23</v>
      </c>
      <c r="H719" s="61">
        <v>96</v>
      </c>
      <c r="I719" s="63">
        <f>H719*8.7/100</f>
        <v>8.3519999999999985</v>
      </c>
      <c r="J719" s="63">
        <f t="shared" si="48"/>
        <v>8.3519999999999985</v>
      </c>
      <c r="K719" s="63">
        <f t="shared" si="49"/>
        <v>10.376524799999999</v>
      </c>
      <c r="L719" s="60" t="s">
        <v>498</v>
      </c>
      <c r="M719" s="60" t="s">
        <v>27</v>
      </c>
      <c r="N719" s="123">
        <v>1.2423999999999999</v>
      </c>
    </row>
    <row r="720" spans="2:14" ht="15.75" x14ac:dyDescent="0.25">
      <c r="B720" s="60">
        <v>9</v>
      </c>
      <c r="C720" s="128" t="s">
        <v>509</v>
      </c>
      <c r="D720" s="144" t="s">
        <v>577</v>
      </c>
      <c r="E720" s="135">
        <v>5441</v>
      </c>
      <c r="F720" s="57">
        <v>241147</v>
      </c>
      <c r="G720" s="58" t="s">
        <v>549</v>
      </c>
      <c r="H720" s="61">
        <v>230</v>
      </c>
      <c r="I720" s="63">
        <f>H720*8.7/100</f>
        <v>20.009999999999998</v>
      </c>
      <c r="J720" s="63">
        <f t="shared" si="48"/>
        <v>20.009999999999998</v>
      </c>
      <c r="K720" s="63">
        <f t="shared" si="49"/>
        <v>24.860423999999995</v>
      </c>
      <c r="L720" s="60" t="s">
        <v>498</v>
      </c>
      <c r="M720" s="60" t="s">
        <v>27</v>
      </c>
      <c r="N720" s="123">
        <v>1.2423999999999999</v>
      </c>
    </row>
    <row r="721" spans="2:14" ht="31.5" x14ac:dyDescent="0.25">
      <c r="B721" s="60">
        <v>10</v>
      </c>
      <c r="C721" s="128" t="s">
        <v>509</v>
      </c>
      <c r="D721" s="142" t="s">
        <v>578</v>
      </c>
      <c r="E721" s="129">
        <v>9764</v>
      </c>
      <c r="F721" s="130" t="s">
        <v>512</v>
      </c>
      <c r="G721" s="58">
        <v>25</v>
      </c>
      <c r="H721" s="61">
        <v>106</v>
      </c>
      <c r="I721" s="63">
        <f>H721*8.7/100</f>
        <v>9.2219999999999995</v>
      </c>
      <c r="J721" s="63">
        <f t="shared" si="48"/>
        <v>9.2219999999999995</v>
      </c>
      <c r="K721" s="63">
        <f t="shared" si="49"/>
        <v>11.0783886</v>
      </c>
      <c r="L721" s="58" t="s">
        <v>495</v>
      </c>
      <c r="M721" s="60" t="s">
        <v>27</v>
      </c>
      <c r="N721" s="123">
        <v>1.2013</v>
      </c>
    </row>
    <row r="722" spans="2:14" ht="31.5" x14ac:dyDescent="0.25">
      <c r="B722" s="60">
        <v>11</v>
      </c>
      <c r="C722" s="128" t="s">
        <v>82</v>
      </c>
      <c r="D722" s="142" t="s">
        <v>579</v>
      </c>
      <c r="E722" s="129">
        <v>9516</v>
      </c>
      <c r="F722" s="130" t="s">
        <v>513</v>
      </c>
      <c r="G722" s="58" t="s">
        <v>550</v>
      </c>
      <c r="H722" s="61">
        <v>326</v>
      </c>
      <c r="I722" s="63">
        <f>H722*10.9/100</f>
        <v>35.533999999999999</v>
      </c>
      <c r="J722" s="63">
        <f t="shared" si="48"/>
        <v>35.533999999999999</v>
      </c>
      <c r="K722" s="63">
        <f t="shared" si="49"/>
        <v>42.686994200000001</v>
      </c>
      <c r="L722" s="58" t="s">
        <v>495</v>
      </c>
      <c r="M722" s="60" t="s">
        <v>27</v>
      </c>
      <c r="N722" s="123">
        <v>1.2013</v>
      </c>
    </row>
    <row r="723" spans="2:14" ht="31.5" x14ac:dyDescent="0.25">
      <c r="B723" s="60">
        <v>12</v>
      </c>
      <c r="C723" s="128" t="s">
        <v>15</v>
      </c>
      <c r="D723" s="144" t="s">
        <v>428</v>
      </c>
      <c r="E723" s="135">
        <v>4049</v>
      </c>
      <c r="F723" s="57">
        <v>241197</v>
      </c>
      <c r="G723" s="58" t="s">
        <v>551</v>
      </c>
      <c r="H723" s="61">
        <v>107</v>
      </c>
      <c r="I723" s="63">
        <f>H723*7.8/100</f>
        <v>8.3460000000000001</v>
      </c>
      <c r="J723" s="63">
        <f t="shared" si="48"/>
        <v>8.3460000000000001</v>
      </c>
      <c r="K723" s="63">
        <f t="shared" si="49"/>
        <v>10.342363200000001</v>
      </c>
      <c r="L723" s="58" t="s">
        <v>495</v>
      </c>
      <c r="M723" s="61" t="s">
        <v>383</v>
      </c>
      <c r="N723" s="123">
        <v>1.2392000000000001</v>
      </c>
    </row>
    <row r="724" spans="2:14" ht="31.5" x14ac:dyDescent="0.25">
      <c r="B724" s="60">
        <v>13</v>
      </c>
      <c r="C724" s="128" t="s">
        <v>509</v>
      </c>
      <c r="D724" s="142" t="s">
        <v>577</v>
      </c>
      <c r="E724" s="129">
        <v>5449</v>
      </c>
      <c r="F724" s="130" t="s">
        <v>515</v>
      </c>
      <c r="G724" s="58" t="s">
        <v>552</v>
      </c>
      <c r="H724" s="61">
        <v>114</v>
      </c>
      <c r="I724" s="63">
        <f>H724*8.7/100</f>
        <v>9.9179999999999993</v>
      </c>
      <c r="J724" s="63">
        <f t="shared" si="48"/>
        <v>9.9179999999999993</v>
      </c>
      <c r="K724" s="63">
        <f t="shared" si="49"/>
        <v>11.9144934</v>
      </c>
      <c r="L724" s="58" t="s">
        <v>495</v>
      </c>
      <c r="M724" s="60" t="s">
        <v>27</v>
      </c>
      <c r="N724" s="123">
        <v>1.2013</v>
      </c>
    </row>
    <row r="725" spans="2:14" ht="31.5" x14ac:dyDescent="0.25">
      <c r="B725" s="60">
        <v>14</v>
      </c>
      <c r="C725" s="128" t="s">
        <v>509</v>
      </c>
      <c r="D725" s="142" t="s">
        <v>577</v>
      </c>
      <c r="E725" s="129">
        <v>2091</v>
      </c>
      <c r="F725" s="57">
        <v>241097</v>
      </c>
      <c r="G725" s="58" t="s">
        <v>553</v>
      </c>
      <c r="H725" s="61">
        <v>130</v>
      </c>
      <c r="I725" s="63">
        <f>H725*8.7/100</f>
        <v>11.31</v>
      </c>
      <c r="J725" s="63">
        <f t="shared" si="48"/>
        <v>11.31</v>
      </c>
      <c r="K725" s="63">
        <f t="shared" si="49"/>
        <v>13.586703000000002</v>
      </c>
      <c r="L725" s="58" t="s">
        <v>495</v>
      </c>
      <c r="M725" s="60" t="s">
        <v>27</v>
      </c>
      <c r="N725" s="123">
        <v>1.2013</v>
      </c>
    </row>
    <row r="726" spans="2:14" ht="31.5" x14ac:dyDescent="0.25">
      <c r="B726" s="60">
        <v>15</v>
      </c>
      <c r="C726" s="128" t="s">
        <v>509</v>
      </c>
      <c r="D726" s="142" t="s">
        <v>578</v>
      </c>
      <c r="E726" s="129">
        <v>9765</v>
      </c>
      <c r="F726" s="130" t="s">
        <v>517</v>
      </c>
      <c r="G726" s="58" t="s">
        <v>554</v>
      </c>
      <c r="H726" s="61">
        <v>228</v>
      </c>
      <c r="I726" s="63">
        <f>H726*8.7/100</f>
        <v>19.835999999999999</v>
      </c>
      <c r="J726" s="63">
        <f t="shared" si="48"/>
        <v>19.835999999999999</v>
      </c>
      <c r="K726" s="63">
        <f t="shared" si="49"/>
        <v>23.828986799999999</v>
      </c>
      <c r="L726" s="60" t="s">
        <v>495</v>
      </c>
      <c r="M726" s="60" t="s">
        <v>27</v>
      </c>
      <c r="N726" s="123">
        <v>1.2013</v>
      </c>
    </row>
    <row r="727" spans="2:14" ht="15.75" x14ac:dyDescent="0.25">
      <c r="B727" s="60">
        <v>16</v>
      </c>
      <c r="C727" s="128" t="s">
        <v>509</v>
      </c>
      <c r="D727" s="142" t="s">
        <v>577</v>
      </c>
      <c r="E727" s="129">
        <v>2079</v>
      </c>
      <c r="F727" s="130" t="s">
        <v>519</v>
      </c>
      <c r="G727" s="58" t="s">
        <v>555</v>
      </c>
      <c r="H727" s="61">
        <v>250</v>
      </c>
      <c r="I727" s="63">
        <f>H727*8.7/100</f>
        <v>21.75</v>
      </c>
      <c r="J727" s="63">
        <f t="shared" si="48"/>
        <v>21.75</v>
      </c>
      <c r="K727" s="63">
        <f t="shared" si="49"/>
        <v>26.128275000000002</v>
      </c>
      <c r="L727" s="60" t="s">
        <v>495</v>
      </c>
      <c r="M727" s="60" t="s">
        <v>27</v>
      </c>
      <c r="N727" s="123">
        <v>1.2013</v>
      </c>
    </row>
    <row r="728" spans="2:14" ht="15.75" x14ac:dyDescent="0.25">
      <c r="B728" s="60">
        <v>17</v>
      </c>
      <c r="C728" s="128" t="s">
        <v>509</v>
      </c>
      <c r="D728" s="142" t="s">
        <v>577</v>
      </c>
      <c r="E728" s="129">
        <v>5702</v>
      </c>
      <c r="F728" s="57">
        <v>241157</v>
      </c>
      <c r="G728" s="58">
        <v>16</v>
      </c>
      <c r="H728" s="61">
        <v>97</v>
      </c>
      <c r="I728" s="63">
        <f>H728*8.7/100</f>
        <v>8.4390000000000001</v>
      </c>
      <c r="J728" s="63">
        <f t="shared" si="48"/>
        <v>8.4390000000000001</v>
      </c>
      <c r="K728" s="63">
        <f t="shared" si="49"/>
        <v>10.137770700000001</v>
      </c>
      <c r="L728" s="60" t="s">
        <v>495</v>
      </c>
      <c r="M728" s="60" t="s">
        <v>27</v>
      </c>
      <c r="N728" s="123">
        <v>1.2013</v>
      </c>
    </row>
    <row r="729" spans="2:14" ht="31.5" x14ac:dyDescent="0.25">
      <c r="B729" s="60">
        <v>18</v>
      </c>
      <c r="C729" s="128" t="s">
        <v>15</v>
      </c>
      <c r="D729" s="144" t="s">
        <v>428</v>
      </c>
      <c r="E729" s="135">
        <v>4048</v>
      </c>
      <c r="F729" s="57">
        <v>241196</v>
      </c>
      <c r="G729" s="58" t="s">
        <v>556</v>
      </c>
      <c r="H729" s="61">
        <v>71</v>
      </c>
      <c r="I729" s="63">
        <f>H729*7.8/100</f>
        <v>5.5379999999999994</v>
      </c>
      <c r="J729" s="63">
        <f t="shared" si="48"/>
        <v>5.5379999999999994</v>
      </c>
      <c r="K729" s="63">
        <f t="shared" si="49"/>
        <v>6.8626895999999995</v>
      </c>
      <c r="L729" s="58" t="s">
        <v>495</v>
      </c>
      <c r="M729" s="61" t="s">
        <v>383</v>
      </c>
      <c r="N729" s="123">
        <v>1.2392000000000001</v>
      </c>
    </row>
    <row r="730" spans="2:14" ht="15.75" x14ac:dyDescent="0.25">
      <c r="B730" s="60">
        <v>19</v>
      </c>
      <c r="C730" s="128" t="s">
        <v>509</v>
      </c>
      <c r="D730" s="142" t="s">
        <v>576</v>
      </c>
      <c r="E730" s="129">
        <v>4164</v>
      </c>
      <c r="F730" s="57">
        <v>241024</v>
      </c>
      <c r="G730" s="58" t="s">
        <v>557</v>
      </c>
      <c r="H730" s="61">
        <v>121</v>
      </c>
      <c r="I730" s="63">
        <f>H730*8.7/100</f>
        <v>10.526999999999997</v>
      </c>
      <c r="J730" s="63">
        <f t="shared" si="48"/>
        <v>10.526999999999997</v>
      </c>
      <c r="K730" s="63">
        <f t="shared" si="49"/>
        <v>12.646085099999997</v>
      </c>
      <c r="L730" s="60" t="s">
        <v>495</v>
      </c>
      <c r="M730" s="60" t="s">
        <v>27</v>
      </c>
      <c r="N730" s="123">
        <v>1.2013</v>
      </c>
    </row>
    <row r="731" spans="2:14" ht="31.5" x14ac:dyDescent="0.25">
      <c r="B731" s="60">
        <v>20</v>
      </c>
      <c r="C731" s="128" t="s">
        <v>15</v>
      </c>
      <c r="D731" s="144" t="s">
        <v>16</v>
      </c>
      <c r="E731" s="135">
        <v>4020</v>
      </c>
      <c r="F731" s="57">
        <v>241288</v>
      </c>
      <c r="G731" s="58" t="s">
        <v>558</v>
      </c>
      <c r="H731" s="61">
        <v>108</v>
      </c>
      <c r="I731" s="63">
        <f>H731*7.8/100</f>
        <v>8.4239999999999995</v>
      </c>
      <c r="J731" s="63">
        <f t="shared" si="48"/>
        <v>8.4239999999999995</v>
      </c>
      <c r="K731" s="63">
        <f t="shared" si="49"/>
        <v>10.4390208</v>
      </c>
      <c r="L731" s="58" t="s">
        <v>495</v>
      </c>
      <c r="M731" s="61" t="s">
        <v>383</v>
      </c>
      <c r="N731" s="123">
        <v>1.2392000000000001</v>
      </c>
    </row>
    <row r="732" spans="2:14" ht="31.5" x14ac:dyDescent="0.25">
      <c r="B732" s="60">
        <v>21</v>
      </c>
      <c r="C732" s="128" t="s">
        <v>15</v>
      </c>
      <c r="D732" s="144" t="s">
        <v>49</v>
      </c>
      <c r="E732" s="135">
        <v>8435</v>
      </c>
      <c r="F732" s="57">
        <v>241241</v>
      </c>
      <c r="G732" s="58" t="s">
        <v>551</v>
      </c>
      <c r="H732" s="61">
        <v>96</v>
      </c>
      <c r="I732" s="63">
        <f>H732*7.8/100</f>
        <v>7.4879999999999995</v>
      </c>
      <c r="J732" s="63">
        <f t="shared" si="48"/>
        <v>7.4879999999999995</v>
      </c>
      <c r="K732" s="63">
        <f t="shared" si="49"/>
        <v>9.2791295999999992</v>
      </c>
      <c r="L732" s="58" t="s">
        <v>495</v>
      </c>
      <c r="M732" s="61" t="s">
        <v>383</v>
      </c>
      <c r="N732" s="123">
        <v>1.2392000000000001</v>
      </c>
    </row>
    <row r="733" spans="2:14" ht="31.5" x14ac:dyDescent="0.25">
      <c r="B733" s="60">
        <v>22</v>
      </c>
      <c r="C733" s="128" t="s">
        <v>82</v>
      </c>
      <c r="D733" s="142" t="s">
        <v>582</v>
      </c>
      <c r="E733" s="129">
        <v>5769</v>
      </c>
      <c r="F733" s="130" t="s">
        <v>522</v>
      </c>
      <c r="G733" s="58" t="s">
        <v>559</v>
      </c>
      <c r="H733" s="61">
        <v>203</v>
      </c>
      <c r="I733" s="63">
        <f>H733*10.9/100</f>
        <v>22.127000000000002</v>
      </c>
      <c r="J733" s="63">
        <f t="shared" si="48"/>
        <v>22.127000000000002</v>
      </c>
      <c r="K733" s="63">
        <f t="shared" si="49"/>
        <v>26.795797000000004</v>
      </c>
      <c r="L733" s="60" t="s">
        <v>524</v>
      </c>
      <c r="M733" s="60" t="s">
        <v>27</v>
      </c>
      <c r="N733" s="136">
        <v>1.2110000000000001</v>
      </c>
    </row>
    <row r="734" spans="2:14" ht="31.5" x14ac:dyDescent="0.25">
      <c r="B734" s="60">
        <v>23</v>
      </c>
      <c r="C734" s="128" t="s">
        <v>509</v>
      </c>
      <c r="D734" s="142" t="s">
        <v>23</v>
      </c>
      <c r="E734" s="129">
        <v>5774</v>
      </c>
      <c r="F734" s="57">
        <v>240986</v>
      </c>
      <c r="G734" s="58" t="s">
        <v>560</v>
      </c>
      <c r="H734" s="61">
        <v>285</v>
      </c>
      <c r="I734" s="63">
        <f>H734*8.7/100</f>
        <v>24.795000000000002</v>
      </c>
      <c r="J734" s="63">
        <f t="shared" si="48"/>
        <v>24.795000000000002</v>
      </c>
      <c r="K734" s="63">
        <f t="shared" si="49"/>
        <v>30.026745000000005</v>
      </c>
      <c r="L734" s="60" t="s">
        <v>524</v>
      </c>
      <c r="M734" s="69" t="s">
        <v>27</v>
      </c>
      <c r="N734" s="136">
        <v>1.2110000000000001</v>
      </c>
    </row>
    <row r="735" spans="2:14" ht="15.75" x14ac:dyDescent="0.25">
      <c r="B735" s="60">
        <v>24</v>
      </c>
      <c r="C735" s="128" t="s">
        <v>15</v>
      </c>
      <c r="D735" s="144" t="s">
        <v>428</v>
      </c>
      <c r="E735" s="135">
        <v>7725</v>
      </c>
      <c r="F735" s="57">
        <v>241219</v>
      </c>
      <c r="G735" s="58" t="s">
        <v>561</v>
      </c>
      <c r="H735" s="61">
        <v>105</v>
      </c>
      <c r="I735" s="63">
        <f>H735*7.8/100</f>
        <v>8.19</v>
      </c>
      <c r="J735" s="63">
        <f t="shared" si="48"/>
        <v>8.19</v>
      </c>
      <c r="K735" s="63">
        <f t="shared" si="49"/>
        <v>10.245689999999998</v>
      </c>
      <c r="L735" s="60" t="s">
        <v>524</v>
      </c>
      <c r="M735" s="61" t="s">
        <v>383</v>
      </c>
      <c r="N735" s="136">
        <v>1.2509999999999999</v>
      </c>
    </row>
    <row r="736" spans="2:14" ht="15.75" x14ac:dyDescent="0.25">
      <c r="B736" s="60">
        <v>25</v>
      </c>
      <c r="C736" s="128" t="s">
        <v>15</v>
      </c>
      <c r="D736" s="144" t="s">
        <v>580</v>
      </c>
      <c r="E736" s="135">
        <v>4026</v>
      </c>
      <c r="F736" s="57">
        <v>241293</v>
      </c>
      <c r="G736" s="58" t="s">
        <v>562</v>
      </c>
      <c r="H736" s="61">
        <v>92</v>
      </c>
      <c r="I736" s="63">
        <f>H736*7.8/100</f>
        <v>7.1760000000000002</v>
      </c>
      <c r="J736" s="63">
        <f t="shared" si="48"/>
        <v>7.1760000000000002</v>
      </c>
      <c r="K736" s="63">
        <f t="shared" si="49"/>
        <v>8.977176</v>
      </c>
      <c r="L736" s="60" t="s">
        <v>524</v>
      </c>
      <c r="M736" s="61" t="s">
        <v>383</v>
      </c>
      <c r="N736" s="136">
        <v>1.2509999999999999</v>
      </c>
    </row>
    <row r="737" spans="2:14" ht="31.5" x14ac:dyDescent="0.25">
      <c r="B737" s="60">
        <v>26</v>
      </c>
      <c r="C737" s="128" t="s">
        <v>15</v>
      </c>
      <c r="D737" s="144" t="s">
        <v>16</v>
      </c>
      <c r="E737" s="135">
        <v>4021</v>
      </c>
      <c r="F737" s="57">
        <v>241289</v>
      </c>
      <c r="G737" s="58">
        <v>11</v>
      </c>
      <c r="H737" s="61">
        <v>96</v>
      </c>
      <c r="I737" s="63">
        <f>H737*7.8/100</f>
        <v>7.4879999999999995</v>
      </c>
      <c r="J737" s="63">
        <f t="shared" si="48"/>
        <v>7.4879999999999995</v>
      </c>
      <c r="K737" s="63">
        <f t="shared" si="49"/>
        <v>9.2791295999999992</v>
      </c>
      <c r="L737" s="58" t="s">
        <v>495</v>
      </c>
      <c r="M737" s="61" t="s">
        <v>383</v>
      </c>
      <c r="N737" s="123">
        <v>1.2392000000000001</v>
      </c>
    </row>
    <row r="738" spans="2:14" ht="31.5" x14ac:dyDescent="0.25">
      <c r="B738" s="60">
        <v>27</v>
      </c>
      <c r="C738" s="128" t="s">
        <v>15</v>
      </c>
      <c r="D738" s="142" t="s">
        <v>49</v>
      </c>
      <c r="E738" s="129">
        <v>9729</v>
      </c>
      <c r="F738" s="130" t="s">
        <v>527</v>
      </c>
      <c r="G738" s="58" t="s">
        <v>563</v>
      </c>
      <c r="H738" s="61">
        <v>510</v>
      </c>
      <c r="I738" s="63">
        <f t="shared" ref="I738:I742" si="51">H738*7.8/100</f>
        <v>39.78</v>
      </c>
      <c r="J738" s="63">
        <f t="shared" si="48"/>
        <v>39.78</v>
      </c>
      <c r="K738" s="63">
        <f t="shared" si="49"/>
        <v>49.764779999999995</v>
      </c>
      <c r="L738" s="60" t="s">
        <v>524</v>
      </c>
      <c r="M738" s="61" t="s">
        <v>383</v>
      </c>
      <c r="N738" s="136">
        <v>1.2509999999999999</v>
      </c>
    </row>
    <row r="739" spans="2:14" ht="31.5" x14ac:dyDescent="0.25">
      <c r="B739" s="60">
        <v>28</v>
      </c>
      <c r="C739" s="128" t="s">
        <v>82</v>
      </c>
      <c r="D739" s="142" t="s">
        <v>579</v>
      </c>
      <c r="E739" s="129">
        <v>7756</v>
      </c>
      <c r="F739" s="57">
        <v>8405791</v>
      </c>
      <c r="G739" s="58" t="s">
        <v>564</v>
      </c>
      <c r="H739" s="61">
        <v>87</v>
      </c>
      <c r="I739" s="63">
        <f>H739*10.9/100</f>
        <v>9.4830000000000005</v>
      </c>
      <c r="J739" s="63">
        <f t="shared" si="48"/>
        <v>9.4830000000000005</v>
      </c>
      <c r="K739" s="63">
        <f t="shared" si="49"/>
        <v>11.391927900000001</v>
      </c>
      <c r="L739" s="58" t="s">
        <v>495</v>
      </c>
      <c r="M739" s="60" t="s">
        <v>27</v>
      </c>
      <c r="N739" s="123">
        <v>1.2013</v>
      </c>
    </row>
    <row r="740" spans="2:14" ht="15.75" x14ac:dyDescent="0.25">
      <c r="B740" s="60">
        <v>29</v>
      </c>
      <c r="C740" s="128" t="s">
        <v>509</v>
      </c>
      <c r="D740" s="142" t="s">
        <v>576</v>
      </c>
      <c r="E740" s="129">
        <v>5766</v>
      </c>
      <c r="F740" s="57">
        <v>240991</v>
      </c>
      <c r="G740" s="58" t="s">
        <v>565</v>
      </c>
      <c r="H740" s="61">
        <v>90</v>
      </c>
      <c r="I740" s="63">
        <f>H740*8.7/100</f>
        <v>7.8299999999999992</v>
      </c>
      <c r="J740" s="63">
        <f t="shared" si="48"/>
        <v>7.8299999999999992</v>
      </c>
      <c r="K740" s="63">
        <f t="shared" si="49"/>
        <v>9.4061789999999998</v>
      </c>
      <c r="L740" s="60" t="s">
        <v>495</v>
      </c>
      <c r="M740" s="60" t="s">
        <v>27</v>
      </c>
      <c r="N740" s="123">
        <v>1.2013</v>
      </c>
    </row>
    <row r="741" spans="2:14" ht="15.75" x14ac:dyDescent="0.25">
      <c r="B741" s="60">
        <v>30</v>
      </c>
      <c r="C741" s="128" t="s">
        <v>15</v>
      </c>
      <c r="D741" s="142" t="s">
        <v>577</v>
      </c>
      <c r="E741" s="129">
        <v>8247</v>
      </c>
      <c r="F741" s="57">
        <v>241172</v>
      </c>
      <c r="G741" s="58" t="s">
        <v>566</v>
      </c>
      <c r="H741" s="61">
        <v>110</v>
      </c>
      <c r="I741" s="63">
        <f t="shared" si="51"/>
        <v>8.58</v>
      </c>
      <c r="J741" s="63">
        <f t="shared" si="48"/>
        <v>8.58</v>
      </c>
      <c r="K741" s="63">
        <f t="shared" si="49"/>
        <v>10.73358</v>
      </c>
      <c r="L741" s="60" t="s">
        <v>524</v>
      </c>
      <c r="M741" s="61" t="s">
        <v>383</v>
      </c>
      <c r="N741" s="136">
        <v>1.2509999999999999</v>
      </c>
    </row>
    <row r="742" spans="2:14" ht="15.75" x14ac:dyDescent="0.25">
      <c r="B742" s="60">
        <v>31</v>
      </c>
      <c r="C742" s="128" t="s">
        <v>15</v>
      </c>
      <c r="D742" s="142" t="s">
        <v>577</v>
      </c>
      <c r="E742" s="129">
        <v>7729</v>
      </c>
      <c r="F742" s="57">
        <v>241221</v>
      </c>
      <c r="G742" s="58">
        <v>11</v>
      </c>
      <c r="H742" s="61">
        <v>120</v>
      </c>
      <c r="I742" s="63">
        <f t="shared" si="51"/>
        <v>9.36</v>
      </c>
      <c r="J742" s="63">
        <f t="shared" si="48"/>
        <v>9.36</v>
      </c>
      <c r="K742" s="63">
        <f t="shared" si="49"/>
        <v>11.357424</v>
      </c>
      <c r="L742" s="60" t="s">
        <v>530</v>
      </c>
      <c r="M742" s="61" t="s">
        <v>383</v>
      </c>
      <c r="N742" s="123">
        <v>1.2134</v>
      </c>
    </row>
    <row r="743" spans="2:14" ht="15.75" x14ac:dyDescent="0.25">
      <c r="B743" s="60">
        <v>32</v>
      </c>
      <c r="C743" s="128" t="s">
        <v>509</v>
      </c>
      <c r="D743" s="142" t="s">
        <v>31</v>
      </c>
      <c r="E743" s="129">
        <v>2495</v>
      </c>
      <c r="F743" s="57">
        <v>241124</v>
      </c>
      <c r="G743" s="58" t="s">
        <v>564</v>
      </c>
      <c r="H743" s="61">
        <v>98</v>
      </c>
      <c r="I743" s="63">
        <f>H743*8.7/100</f>
        <v>8.5259999999999998</v>
      </c>
      <c r="J743" s="63">
        <f t="shared" si="48"/>
        <v>8.5259999999999998</v>
      </c>
      <c r="K743" s="63">
        <f t="shared" si="49"/>
        <v>10.324986000000001</v>
      </c>
      <c r="L743" s="60" t="s">
        <v>524</v>
      </c>
      <c r="M743" s="69" t="s">
        <v>27</v>
      </c>
      <c r="N743" s="136">
        <v>1.2110000000000001</v>
      </c>
    </row>
    <row r="744" spans="2:14" ht="15.75" x14ac:dyDescent="0.25">
      <c r="B744" s="60">
        <v>33</v>
      </c>
      <c r="C744" s="128" t="s">
        <v>509</v>
      </c>
      <c r="D744" s="142" t="s">
        <v>578</v>
      </c>
      <c r="E744" s="129">
        <v>5378</v>
      </c>
      <c r="F744" s="57">
        <v>241051</v>
      </c>
      <c r="G744" s="58" t="s">
        <v>567</v>
      </c>
      <c r="H744" s="61">
        <v>106</v>
      </c>
      <c r="I744" s="63">
        <f>H744*8.7/100</f>
        <v>9.2219999999999995</v>
      </c>
      <c r="J744" s="63">
        <f t="shared" si="48"/>
        <v>9.2219999999999995</v>
      </c>
      <c r="K744" s="63">
        <f t="shared" si="49"/>
        <v>11.214874199999999</v>
      </c>
      <c r="L744" s="60" t="s">
        <v>533</v>
      </c>
      <c r="M744" s="60" t="s">
        <v>27</v>
      </c>
      <c r="N744" s="136">
        <v>1.2161</v>
      </c>
    </row>
    <row r="745" spans="2:14" ht="15.75" x14ac:dyDescent="0.25">
      <c r="B745" s="60">
        <v>34</v>
      </c>
      <c r="C745" s="128" t="s">
        <v>509</v>
      </c>
      <c r="D745" s="142" t="s">
        <v>577</v>
      </c>
      <c r="E745" s="129">
        <v>2492</v>
      </c>
      <c r="F745" s="57">
        <v>241123</v>
      </c>
      <c r="G745" s="58" t="s">
        <v>568</v>
      </c>
      <c r="H745" s="61">
        <v>116</v>
      </c>
      <c r="I745" s="63">
        <f>H745*8.7/100</f>
        <v>10.091999999999999</v>
      </c>
      <c r="J745" s="63">
        <f t="shared" si="48"/>
        <v>10.091999999999999</v>
      </c>
      <c r="K745" s="63">
        <f t="shared" si="49"/>
        <v>12.047829599999998</v>
      </c>
      <c r="L745" s="60" t="s">
        <v>530</v>
      </c>
      <c r="M745" s="60" t="s">
        <v>27</v>
      </c>
      <c r="N745" s="123">
        <v>1.1938</v>
      </c>
    </row>
    <row r="746" spans="2:14" ht="15.75" x14ac:dyDescent="0.25">
      <c r="B746" s="60">
        <v>35</v>
      </c>
      <c r="C746" s="128" t="s">
        <v>15</v>
      </c>
      <c r="D746" s="142" t="s">
        <v>428</v>
      </c>
      <c r="E746" s="129">
        <v>7963</v>
      </c>
      <c r="F746" s="57">
        <v>241166</v>
      </c>
      <c r="G746" s="58" t="s">
        <v>569</v>
      </c>
      <c r="H746" s="61">
        <v>112</v>
      </c>
      <c r="I746" s="63">
        <f t="shared" ref="I746:I747" si="52">H746*7.8/100</f>
        <v>8.7360000000000007</v>
      </c>
      <c r="J746" s="63">
        <f t="shared" si="48"/>
        <v>8.7360000000000007</v>
      </c>
      <c r="K746" s="63">
        <f t="shared" si="49"/>
        <v>10.491062400000002</v>
      </c>
      <c r="L746" s="60" t="s">
        <v>533</v>
      </c>
      <c r="M746" s="61" t="s">
        <v>383</v>
      </c>
      <c r="N746" s="123">
        <v>1.2009000000000001</v>
      </c>
    </row>
    <row r="747" spans="2:14" ht="15.75" x14ac:dyDescent="0.25">
      <c r="B747" s="60">
        <v>36</v>
      </c>
      <c r="C747" s="128" t="s">
        <v>15</v>
      </c>
      <c r="D747" s="142" t="s">
        <v>428</v>
      </c>
      <c r="E747" s="129">
        <v>9746</v>
      </c>
      <c r="F747" s="57">
        <v>241260</v>
      </c>
      <c r="G747" s="58" t="s">
        <v>570</v>
      </c>
      <c r="H747" s="61">
        <v>114</v>
      </c>
      <c r="I747" s="63">
        <f t="shared" si="52"/>
        <v>8.8919999999999995</v>
      </c>
      <c r="J747" s="63">
        <f t="shared" si="48"/>
        <v>8.8919999999999995</v>
      </c>
      <c r="K747" s="63">
        <f t="shared" si="49"/>
        <v>10.678402800000001</v>
      </c>
      <c r="L747" s="60" t="s">
        <v>533</v>
      </c>
      <c r="M747" s="61" t="s">
        <v>383</v>
      </c>
      <c r="N747" s="123">
        <v>1.2009000000000001</v>
      </c>
    </row>
    <row r="748" spans="2:14" ht="15.75" x14ac:dyDescent="0.25">
      <c r="B748" s="60">
        <v>37</v>
      </c>
      <c r="C748" s="128" t="s">
        <v>82</v>
      </c>
      <c r="D748" s="142" t="s">
        <v>581</v>
      </c>
      <c r="E748" s="129">
        <v>580</v>
      </c>
      <c r="F748" s="57" t="s">
        <v>537</v>
      </c>
      <c r="G748" s="58" t="s">
        <v>571</v>
      </c>
      <c r="H748" s="61">
        <v>154</v>
      </c>
      <c r="I748" s="63">
        <f>H748*10.9/100</f>
        <v>16.786000000000001</v>
      </c>
      <c r="J748" s="63">
        <f t="shared" si="48"/>
        <v>16.786000000000001</v>
      </c>
      <c r="K748" s="63">
        <f t="shared" si="49"/>
        <v>20.039126800000002</v>
      </c>
      <c r="L748" s="60" t="s">
        <v>530</v>
      </c>
      <c r="M748" s="60" t="s">
        <v>27</v>
      </c>
      <c r="N748" s="123">
        <v>1.1938</v>
      </c>
    </row>
    <row r="749" spans="2:14" ht="15.75" x14ac:dyDescent="0.25">
      <c r="B749" s="60">
        <v>38</v>
      </c>
      <c r="C749" s="128" t="s">
        <v>15</v>
      </c>
      <c r="D749" s="142" t="s">
        <v>580</v>
      </c>
      <c r="E749" s="129">
        <v>984</v>
      </c>
      <c r="F749" s="57">
        <v>241271</v>
      </c>
      <c r="G749" s="58">
        <v>26</v>
      </c>
      <c r="H749" s="61">
        <v>102</v>
      </c>
      <c r="I749" s="63">
        <f>H749*7.8/100</f>
        <v>7.9560000000000004</v>
      </c>
      <c r="J749" s="63">
        <f t="shared" si="48"/>
        <v>7.9560000000000004</v>
      </c>
      <c r="K749" s="63">
        <f t="shared" si="49"/>
        <v>9.6538104000000011</v>
      </c>
      <c r="L749" s="60" t="s">
        <v>530</v>
      </c>
      <c r="M749" s="61" t="s">
        <v>383</v>
      </c>
      <c r="N749" s="123">
        <v>1.2134</v>
      </c>
    </row>
    <row r="750" spans="2:14" ht="15.75" x14ac:dyDescent="0.25">
      <c r="B750" s="60">
        <v>39</v>
      </c>
      <c r="C750" s="128" t="s">
        <v>509</v>
      </c>
      <c r="D750" s="142" t="s">
        <v>578</v>
      </c>
      <c r="E750" s="129">
        <v>9762</v>
      </c>
      <c r="F750" s="57">
        <v>241076</v>
      </c>
      <c r="G750" s="58">
        <v>29</v>
      </c>
      <c r="H750" s="61">
        <v>77</v>
      </c>
      <c r="I750" s="63">
        <f>H750*8.7/100</f>
        <v>6.6989999999999998</v>
      </c>
      <c r="J750" s="63">
        <f t="shared" si="48"/>
        <v>6.6989999999999998</v>
      </c>
      <c r="K750" s="63">
        <f t="shared" si="49"/>
        <v>7.9972661999999994</v>
      </c>
      <c r="L750" s="60" t="s">
        <v>530</v>
      </c>
      <c r="M750" s="60" t="s">
        <v>27</v>
      </c>
      <c r="N750" s="123">
        <v>1.1938</v>
      </c>
    </row>
    <row r="751" spans="2:14" ht="15.75" x14ac:dyDescent="0.25">
      <c r="B751" s="60">
        <v>40</v>
      </c>
      <c r="C751" s="128" t="s">
        <v>15</v>
      </c>
      <c r="D751" s="142" t="s">
        <v>577</v>
      </c>
      <c r="E751" s="129">
        <v>8244</v>
      </c>
      <c r="F751" s="57">
        <v>241170</v>
      </c>
      <c r="G751" s="58">
        <v>30</v>
      </c>
      <c r="H751" s="61">
        <v>225</v>
      </c>
      <c r="I751" s="63">
        <f>H751*7.8/100</f>
        <v>17.55</v>
      </c>
      <c r="J751" s="63">
        <f t="shared" si="48"/>
        <v>17.55</v>
      </c>
      <c r="K751" s="63">
        <f t="shared" si="49"/>
        <v>21.295170000000002</v>
      </c>
      <c r="L751" s="60" t="s">
        <v>530</v>
      </c>
      <c r="M751" s="61" t="s">
        <v>383</v>
      </c>
      <c r="N751" s="123">
        <v>1.2134</v>
      </c>
    </row>
    <row r="752" spans="2:14" ht="15.75" x14ac:dyDescent="0.25">
      <c r="B752" s="60">
        <v>41</v>
      </c>
      <c r="C752" s="128" t="s">
        <v>15</v>
      </c>
      <c r="D752" s="142" t="s">
        <v>428</v>
      </c>
      <c r="E752" s="129">
        <v>8606</v>
      </c>
      <c r="F752" s="57">
        <v>241240</v>
      </c>
      <c r="G752" s="58">
        <v>29</v>
      </c>
      <c r="H752" s="61">
        <v>83</v>
      </c>
      <c r="I752" s="63">
        <f>H752*7.8/100</f>
        <v>6.4740000000000002</v>
      </c>
      <c r="J752" s="63">
        <f t="shared" si="48"/>
        <v>6.4740000000000002</v>
      </c>
      <c r="K752" s="63">
        <f t="shared" si="49"/>
        <v>7.8555516000000001</v>
      </c>
      <c r="L752" s="60" t="s">
        <v>530</v>
      </c>
      <c r="M752" s="61" t="s">
        <v>383</v>
      </c>
      <c r="N752" s="123">
        <v>1.2134</v>
      </c>
    </row>
    <row r="753" spans="2:14" ht="15.75" x14ac:dyDescent="0.25">
      <c r="G753" s="65" t="s">
        <v>499</v>
      </c>
      <c r="H753" s="38">
        <f>SUM(H712:H752)</f>
        <v>8360</v>
      </c>
      <c r="I753" s="38">
        <f>SUM(I712:I752)</f>
        <v>708.54800000000012</v>
      </c>
      <c r="J753" s="134">
        <f>SUM(J712:J752)</f>
        <v>708.54800000000012</v>
      </c>
      <c r="K753" s="134">
        <f>SUM(K712:K752)</f>
        <v>866.07441039999992</v>
      </c>
      <c r="L753" s="41"/>
      <c r="M753" s="41"/>
      <c r="N753" s="123"/>
    </row>
    <row r="754" spans="2:14" ht="15.75" x14ac:dyDescent="0.25">
      <c r="B754" s="41"/>
      <c r="H754" s="38" t="s">
        <v>383</v>
      </c>
      <c r="I754" s="134">
        <f>I714+I717+I723+I729+I731+I732+I735+I736+I737+I738+I741+I742+I746+I747+I749+I751+I752</f>
        <v>249.28799999999998</v>
      </c>
      <c r="J754" s="134">
        <f t="shared" ref="J754:K754" si="53">J714+J717+J723+J729+J731+J732+J735+J736+J737+J738+J741+J742+J746+J747+J749+J751+J752</f>
        <v>249.28799999999998</v>
      </c>
      <c r="K754" s="134">
        <f t="shared" si="53"/>
        <v>308.99742900000001</v>
      </c>
      <c r="L754" s="41"/>
      <c r="N754" s="123"/>
    </row>
    <row r="755" spans="2:14" ht="15.75" x14ac:dyDescent="0.25">
      <c r="B755" s="295"/>
      <c r="C755" s="295"/>
      <c r="H755" s="38" t="s">
        <v>27</v>
      </c>
      <c r="I755" s="134">
        <f>I712+I713+I715+I716+I718+I719+I720+I721+I722+I724+I725+I726+I727+I728+I730+I733+I734+I739+I740+I743+I744+I745+I748+I750</f>
        <v>459.26000000000005</v>
      </c>
      <c r="J755" s="134">
        <f t="shared" ref="J755:K755" si="54">J712+J713+J715+J716+J718+J719+J720+J721+J722+J724+J725+J726+J727+J728+J730+J733+J734+J739+J740+J743+J744+J745+J748+J750</f>
        <v>459.26000000000005</v>
      </c>
      <c r="K755" s="134">
        <f t="shared" si="54"/>
        <v>557.07698140000002</v>
      </c>
      <c r="L755" s="41"/>
      <c r="N755" s="123"/>
    </row>
    <row r="758" spans="2:14" ht="51" customHeight="1" x14ac:dyDescent="0.25">
      <c r="E758" s="273" t="s">
        <v>162</v>
      </c>
      <c r="F758" s="273"/>
      <c r="G758" s="273"/>
      <c r="H758" s="273"/>
      <c r="I758" s="273"/>
      <c r="J758" s="273"/>
      <c r="K758" s="42"/>
    </row>
    <row r="759" spans="2:14" ht="15.75" x14ac:dyDescent="0.25">
      <c r="E759" s="42"/>
      <c r="F759" s="42"/>
      <c r="G759" s="42"/>
      <c r="H759" s="42"/>
      <c r="I759" s="42"/>
      <c r="J759" s="42"/>
      <c r="K759" s="42"/>
    </row>
    <row r="760" spans="2:14" ht="15.75" x14ac:dyDescent="0.25">
      <c r="E760" s="42"/>
      <c r="F760" s="42"/>
      <c r="G760" s="42"/>
      <c r="H760" s="42"/>
      <c r="I760" s="42"/>
      <c r="J760" s="42"/>
      <c r="K760" s="42"/>
    </row>
    <row r="761" spans="2:14" ht="15.75" x14ac:dyDescent="0.25">
      <c r="E761" s="42"/>
      <c r="F761" s="42"/>
      <c r="G761" s="42"/>
      <c r="H761" s="42"/>
      <c r="I761" s="42"/>
      <c r="J761" s="42"/>
      <c r="K761" s="42"/>
    </row>
    <row r="762" spans="2:14" ht="15.75" x14ac:dyDescent="0.25">
      <c r="E762" s="42"/>
      <c r="F762" s="42"/>
      <c r="G762" s="42"/>
      <c r="H762" s="42"/>
      <c r="I762" s="42"/>
      <c r="J762" s="42"/>
      <c r="K762" s="42"/>
    </row>
    <row r="763" spans="2:14" ht="15.75" thickBot="1" x14ac:dyDescent="0.3">
      <c r="G763" s="41"/>
    </row>
    <row r="764" spans="2:14" x14ac:dyDescent="0.25">
      <c r="B764" s="248" t="s">
        <v>163</v>
      </c>
      <c r="C764" s="250" t="s">
        <v>164</v>
      </c>
      <c r="D764" s="251"/>
      <c r="E764" s="250" t="s">
        <v>591</v>
      </c>
      <c r="F764" s="276"/>
      <c r="G764" s="276"/>
      <c r="H764" s="276"/>
      <c r="I764" s="276"/>
      <c r="J764" s="276"/>
      <c r="K764" s="251"/>
      <c r="L764" s="250" t="s">
        <v>166</v>
      </c>
      <c r="M764" s="251"/>
    </row>
    <row r="765" spans="2:14" ht="15.75" thickBot="1" x14ac:dyDescent="0.3">
      <c r="B765" s="249"/>
      <c r="C765" s="252"/>
      <c r="D765" s="253"/>
      <c r="E765" s="252"/>
      <c r="F765" s="277"/>
      <c r="G765" s="277"/>
      <c r="H765" s="277"/>
      <c r="I765" s="277"/>
      <c r="J765" s="277"/>
      <c r="K765" s="253"/>
      <c r="L765" s="252"/>
      <c r="M765" s="253"/>
    </row>
    <row r="766" spans="2:14" x14ac:dyDescent="0.25">
      <c r="B766" s="46"/>
      <c r="C766" s="286" t="s">
        <v>169</v>
      </c>
      <c r="D766" s="287"/>
      <c r="E766" s="270"/>
      <c r="F766" s="271"/>
      <c r="G766" s="271"/>
      <c r="H766" s="271"/>
      <c r="I766" s="271"/>
      <c r="J766" s="271"/>
      <c r="K766" s="272"/>
      <c r="L766" s="274">
        <v>64878.63</v>
      </c>
      <c r="M766" s="275"/>
    </row>
    <row r="767" spans="2:14" ht="19.5" customHeight="1" x14ac:dyDescent="0.25">
      <c r="B767" s="47">
        <v>21700</v>
      </c>
      <c r="C767" s="236" t="s">
        <v>170</v>
      </c>
      <c r="D767" s="238"/>
      <c r="E767" s="222"/>
      <c r="F767" s="223"/>
      <c r="G767" s="223"/>
      <c r="H767" s="223"/>
      <c r="I767" s="223"/>
      <c r="J767" s="223"/>
      <c r="K767" s="224"/>
      <c r="L767" s="225">
        <v>64878.63</v>
      </c>
      <c r="M767" s="226"/>
    </row>
    <row r="768" spans="2:14" ht="34.5" customHeight="1" x14ac:dyDescent="0.25">
      <c r="B768" s="47">
        <v>21710</v>
      </c>
      <c r="C768" s="256" t="s">
        <v>171</v>
      </c>
      <c r="D768" s="257"/>
      <c r="E768" s="222"/>
      <c r="F768" s="223"/>
      <c r="G768" s="223"/>
      <c r="H768" s="223"/>
      <c r="I768" s="223"/>
      <c r="J768" s="223"/>
      <c r="K768" s="224"/>
      <c r="L768" s="225">
        <v>64878.63</v>
      </c>
      <c r="M768" s="226"/>
    </row>
    <row r="769" spans="2:13" ht="21" customHeight="1" x14ac:dyDescent="0.25">
      <c r="B769" s="47"/>
      <c r="C769" s="236" t="s">
        <v>172</v>
      </c>
      <c r="D769" s="238"/>
      <c r="E769" s="222"/>
      <c r="F769" s="223"/>
      <c r="G769" s="223"/>
      <c r="H769" s="223"/>
      <c r="I769" s="223"/>
      <c r="J769" s="223"/>
      <c r="K769" s="224"/>
      <c r="L769" s="225">
        <v>64878.63</v>
      </c>
      <c r="M769" s="226"/>
    </row>
    <row r="770" spans="2:13" ht="27.75" customHeight="1" x14ac:dyDescent="0.25">
      <c r="B770" s="47">
        <v>1000</v>
      </c>
      <c r="C770" s="236" t="s">
        <v>584</v>
      </c>
      <c r="D770" s="238"/>
      <c r="E770" s="222"/>
      <c r="F770" s="223"/>
      <c r="G770" s="223"/>
      <c r="H770" s="223"/>
      <c r="I770" s="223"/>
      <c r="J770" s="223"/>
      <c r="K770" s="224"/>
      <c r="L770" s="225">
        <v>64878.63</v>
      </c>
      <c r="M770" s="226"/>
    </row>
    <row r="771" spans="2:13" ht="42" customHeight="1" x14ac:dyDescent="0.25">
      <c r="B771" s="47">
        <v>1100</v>
      </c>
      <c r="C771" s="256" t="s">
        <v>585</v>
      </c>
      <c r="D771" s="257"/>
      <c r="E771" s="222"/>
      <c r="F771" s="223"/>
      <c r="G771" s="223"/>
      <c r="H771" s="223"/>
      <c r="I771" s="223"/>
      <c r="J771" s="223"/>
      <c r="K771" s="224"/>
      <c r="L771" s="225">
        <v>52495.05</v>
      </c>
      <c r="M771" s="226"/>
    </row>
    <row r="772" spans="2:13" ht="34.5" customHeight="1" x14ac:dyDescent="0.25">
      <c r="B772" s="47">
        <v>1140</v>
      </c>
      <c r="C772" s="256" t="s">
        <v>586</v>
      </c>
      <c r="D772" s="257"/>
      <c r="E772" s="222"/>
      <c r="F772" s="223"/>
      <c r="G772" s="223"/>
      <c r="H772" s="223"/>
      <c r="I772" s="223"/>
      <c r="J772" s="223"/>
      <c r="K772" s="224"/>
      <c r="L772" s="225">
        <v>52495.05</v>
      </c>
      <c r="M772" s="226"/>
    </row>
    <row r="773" spans="2:13" ht="27" customHeight="1" x14ac:dyDescent="0.25">
      <c r="B773" s="145">
        <v>1148</v>
      </c>
      <c r="C773" s="256" t="s">
        <v>587</v>
      </c>
      <c r="D773" s="257"/>
      <c r="E773" s="222"/>
      <c r="F773" s="223"/>
      <c r="G773" s="223"/>
      <c r="H773" s="223"/>
      <c r="I773" s="223"/>
      <c r="J773" s="223"/>
      <c r="K773" s="224"/>
      <c r="L773" s="260">
        <v>52495.05</v>
      </c>
      <c r="M773" s="261"/>
    </row>
    <row r="774" spans="2:13" ht="50.25" customHeight="1" x14ac:dyDescent="0.25">
      <c r="B774" s="145">
        <v>1200</v>
      </c>
      <c r="C774" s="256" t="s">
        <v>588</v>
      </c>
      <c r="D774" s="257"/>
      <c r="E774" s="222"/>
      <c r="F774" s="223"/>
      <c r="G774" s="223"/>
      <c r="H774" s="223"/>
      <c r="I774" s="223"/>
      <c r="J774" s="223"/>
      <c r="K774" s="224"/>
      <c r="L774" s="260">
        <v>12383.58</v>
      </c>
      <c r="M774" s="261"/>
    </row>
    <row r="775" spans="2:13" ht="27" customHeight="1" thickBot="1" x14ac:dyDescent="0.3">
      <c r="B775" s="146">
        <v>1210</v>
      </c>
      <c r="C775" s="284" t="s">
        <v>589</v>
      </c>
      <c r="D775" s="285"/>
      <c r="E775" s="245" t="s">
        <v>590</v>
      </c>
      <c r="F775" s="246"/>
      <c r="G775" s="246"/>
      <c r="H775" s="246"/>
      <c r="I775" s="246"/>
      <c r="J775" s="246"/>
      <c r="K775" s="247"/>
      <c r="L775" s="282">
        <v>12383.58</v>
      </c>
      <c r="M775" s="283"/>
    </row>
    <row r="779" spans="2:13" x14ac:dyDescent="0.25">
      <c r="B779" s="147"/>
      <c r="F779" s="148"/>
      <c r="H779" s="149"/>
      <c r="I779" s="149" t="s">
        <v>592</v>
      </c>
    </row>
    <row r="780" spans="2:13" x14ac:dyDescent="0.25">
      <c r="B780" s="147"/>
      <c r="F780" s="148"/>
      <c r="H780" s="122"/>
      <c r="I780" s="122"/>
    </row>
    <row r="781" spans="2:13" x14ac:dyDescent="0.25">
      <c r="B781" s="150"/>
      <c r="C781" s="151" t="s">
        <v>593</v>
      </c>
      <c r="D781" s="151"/>
      <c r="E781" s="151"/>
      <c r="F781" s="152"/>
      <c r="G781" s="151"/>
      <c r="H781" s="153"/>
      <c r="I781" s="153"/>
    </row>
    <row r="782" spans="2:13" x14ac:dyDescent="0.25">
      <c r="B782" s="147"/>
      <c r="F782" s="148"/>
      <c r="H782" s="122"/>
      <c r="I782" s="122"/>
    </row>
    <row r="783" spans="2:13" ht="89.25" x14ac:dyDescent="0.25">
      <c r="B783" s="154" t="s">
        <v>594</v>
      </c>
      <c r="C783" s="155" t="s">
        <v>595</v>
      </c>
      <c r="D783" s="155" t="s">
        <v>596</v>
      </c>
      <c r="E783" s="156" t="s">
        <v>597</v>
      </c>
      <c r="F783" s="157" t="s">
        <v>598</v>
      </c>
      <c r="G783" s="156" t="s">
        <v>599</v>
      </c>
      <c r="H783" s="158" t="s">
        <v>600</v>
      </c>
      <c r="I783" s="158" t="s">
        <v>601</v>
      </c>
    </row>
    <row r="784" spans="2:13" x14ac:dyDescent="0.25">
      <c r="B784" s="159">
        <v>1</v>
      </c>
      <c r="C784" s="102" t="s">
        <v>602</v>
      </c>
      <c r="D784" s="102">
        <v>1566</v>
      </c>
      <c r="E784" s="102">
        <f>ROUND(SUM(D784*12/1987),2)</f>
        <v>9.4600000000000009</v>
      </c>
      <c r="F784" s="160">
        <v>43</v>
      </c>
      <c r="G784" s="102">
        <f>E784*F784</f>
        <v>406.78000000000003</v>
      </c>
      <c r="H784" s="161">
        <f>G784*0.2359</f>
        <v>95.959402000000011</v>
      </c>
      <c r="I784" s="161">
        <f>G784+H784</f>
        <v>502.73940200000004</v>
      </c>
    </row>
    <row r="785" spans="2:9" ht="45" x14ac:dyDescent="0.25">
      <c r="B785" s="162">
        <v>2</v>
      </c>
      <c r="C785" s="163" t="s">
        <v>603</v>
      </c>
      <c r="D785" s="102">
        <v>755</v>
      </c>
      <c r="E785" s="102">
        <f t="shared" ref="E785:E824" si="55">ROUND(SUM(D785*12/1987),2)</f>
        <v>4.5599999999999996</v>
      </c>
      <c r="F785" s="160">
        <v>81</v>
      </c>
      <c r="G785" s="102">
        <f t="shared" ref="G785:G824" si="56">E785*F785</f>
        <v>369.35999999999996</v>
      </c>
      <c r="H785" s="161">
        <f>G785*0.2359</f>
        <v>87.132023999999987</v>
      </c>
      <c r="I785" s="161">
        <f t="shared" ref="I785:I825" si="57">G785+H785</f>
        <v>456.49202399999996</v>
      </c>
    </row>
    <row r="786" spans="2:9" ht="45" x14ac:dyDescent="0.25">
      <c r="B786" s="162">
        <v>3</v>
      </c>
      <c r="C786" s="163" t="s">
        <v>604</v>
      </c>
      <c r="D786" s="102">
        <v>685</v>
      </c>
      <c r="E786" s="102">
        <f t="shared" si="55"/>
        <v>4.1399999999999997</v>
      </c>
      <c r="F786" s="160">
        <v>45</v>
      </c>
      <c r="G786" s="102">
        <f t="shared" si="56"/>
        <v>186.29999999999998</v>
      </c>
      <c r="H786" s="164">
        <f t="shared" ref="H786:H825" si="58">G786*0.2359</f>
        <v>43.948169999999998</v>
      </c>
      <c r="I786" s="164">
        <f t="shared" si="57"/>
        <v>230.24816999999999</v>
      </c>
    </row>
    <row r="787" spans="2:9" x14ac:dyDescent="0.25">
      <c r="B787" s="159">
        <v>4</v>
      </c>
      <c r="C787" s="102" t="s">
        <v>605</v>
      </c>
      <c r="D787" s="102">
        <v>755</v>
      </c>
      <c r="E787" s="102">
        <f t="shared" si="55"/>
        <v>4.5599999999999996</v>
      </c>
      <c r="F787" s="160">
        <v>4</v>
      </c>
      <c r="G787" s="102">
        <f t="shared" si="56"/>
        <v>18.239999999999998</v>
      </c>
      <c r="H787" s="161">
        <f t="shared" si="58"/>
        <v>4.302816</v>
      </c>
      <c r="I787" s="161">
        <f t="shared" si="57"/>
        <v>22.542815999999998</v>
      </c>
    </row>
    <row r="788" spans="2:9" x14ac:dyDescent="0.25">
      <c r="B788" s="159">
        <v>5</v>
      </c>
      <c r="C788" s="102" t="s">
        <v>606</v>
      </c>
      <c r="D788" s="102">
        <v>655</v>
      </c>
      <c r="E788" s="102">
        <f t="shared" si="55"/>
        <v>3.96</v>
      </c>
      <c r="F788" s="160">
        <v>10</v>
      </c>
      <c r="G788" s="102">
        <f t="shared" si="56"/>
        <v>39.6</v>
      </c>
      <c r="H788" s="161">
        <f t="shared" si="58"/>
        <v>9.3416399999999999</v>
      </c>
      <c r="I788" s="161">
        <f t="shared" si="57"/>
        <v>48.94164</v>
      </c>
    </row>
    <row r="789" spans="2:9" x14ac:dyDescent="0.25">
      <c r="B789" s="159">
        <v>6</v>
      </c>
      <c r="C789" s="102" t="s">
        <v>606</v>
      </c>
      <c r="D789" s="102">
        <v>676</v>
      </c>
      <c r="E789" s="102">
        <f t="shared" si="55"/>
        <v>4.08</v>
      </c>
      <c r="F789" s="160">
        <v>10</v>
      </c>
      <c r="G789" s="102">
        <f t="shared" si="56"/>
        <v>40.799999999999997</v>
      </c>
      <c r="H789" s="161">
        <f t="shared" si="58"/>
        <v>9.6247199999999999</v>
      </c>
      <c r="I789" s="161">
        <f t="shared" si="57"/>
        <v>50.424719999999994</v>
      </c>
    </row>
    <row r="790" spans="2:9" x14ac:dyDescent="0.25">
      <c r="B790" s="159">
        <v>7</v>
      </c>
      <c r="C790" s="102" t="s">
        <v>606</v>
      </c>
      <c r="D790" s="102">
        <v>585</v>
      </c>
      <c r="E790" s="102">
        <f t="shared" si="55"/>
        <v>3.53</v>
      </c>
      <c r="F790" s="160">
        <v>0</v>
      </c>
      <c r="G790" s="102">
        <f t="shared" si="56"/>
        <v>0</v>
      </c>
      <c r="H790" s="161">
        <f t="shared" si="58"/>
        <v>0</v>
      </c>
      <c r="I790" s="161">
        <f t="shared" si="57"/>
        <v>0</v>
      </c>
    </row>
    <row r="791" spans="2:9" x14ac:dyDescent="0.25">
      <c r="B791" s="159">
        <v>8</v>
      </c>
      <c r="C791" s="102" t="s">
        <v>606</v>
      </c>
      <c r="D791" s="102">
        <v>655</v>
      </c>
      <c r="E791" s="102">
        <f t="shared" si="55"/>
        <v>3.96</v>
      </c>
      <c r="F791" s="160">
        <v>0</v>
      </c>
      <c r="G791" s="102">
        <f t="shared" si="56"/>
        <v>0</v>
      </c>
      <c r="H791" s="161">
        <f t="shared" si="58"/>
        <v>0</v>
      </c>
      <c r="I791" s="161">
        <f t="shared" si="57"/>
        <v>0</v>
      </c>
    </row>
    <row r="792" spans="2:9" x14ac:dyDescent="0.25">
      <c r="B792" s="159">
        <v>9</v>
      </c>
      <c r="C792" s="102" t="s">
        <v>606</v>
      </c>
      <c r="D792" s="102">
        <v>655</v>
      </c>
      <c r="E792" s="102">
        <f t="shared" si="55"/>
        <v>3.96</v>
      </c>
      <c r="F792" s="160">
        <v>10</v>
      </c>
      <c r="G792" s="102">
        <f t="shared" si="56"/>
        <v>39.6</v>
      </c>
      <c r="H792" s="161">
        <f t="shared" si="58"/>
        <v>9.3416399999999999</v>
      </c>
      <c r="I792" s="161">
        <f t="shared" si="57"/>
        <v>48.94164</v>
      </c>
    </row>
    <row r="793" spans="2:9" x14ac:dyDescent="0.25">
      <c r="B793" s="159">
        <v>10</v>
      </c>
      <c r="C793" s="102" t="s">
        <v>606</v>
      </c>
      <c r="D793" s="102">
        <v>676</v>
      </c>
      <c r="E793" s="102">
        <f t="shared" si="55"/>
        <v>4.08</v>
      </c>
      <c r="F793" s="160">
        <v>10</v>
      </c>
      <c r="G793" s="102">
        <f t="shared" si="56"/>
        <v>40.799999999999997</v>
      </c>
      <c r="H793" s="161">
        <f t="shared" si="58"/>
        <v>9.6247199999999999</v>
      </c>
      <c r="I793" s="161">
        <f t="shared" si="57"/>
        <v>50.424719999999994</v>
      </c>
    </row>
    <row r="794" spans="2:9" x14ac:dyDescent="0.25">
      <c r="B794" s="159">
        <v>11</v>
      </c>
      <c r="C794" s="102" t="s">
        <v>607</v>
      </c>
      <c r="D794" s="102">
        <v>740</v>
      </c>
      <c r="E794" s="102">
        <f t="shared" si="55"/>
        <v>4.47</v>
      </c>
      <c r="F794" s="160">
        <v>19</v>
      </c>
      <c r="G794" s="102">
        <f t="shared" si="56"/>
        <v>84.929999999999993</v>
      </c>
      <c r="H794" s="161">
        <f t="shared" si="58"/>
        <v>20.034986999999997</v>
      </c>
      <c r="I794" s="161">
        <f t="shared" si="57"/>
        <v>104.96498699999999</v>
      </c>
    </row>
    <row r="795" spans="2:9" x14ac:dyDescent="0.25">
      <c r="B795" s="159">
        <v>12</v>
      </c>
      <c r="C795" s="102" t="s">
        <v>608</v>
      </c>
      <c r="D795" s="102">
        <v>655</v>
      </c>
      <c r="E795" s="102">
        <f t="shared" si="55"/>
        <v>3.96</v>
      </c>
      <c r="F795" s="160">
        <v>18</v>
      </c>
      <c r="G795" s="102">
        <f t="shared" si="56"/>
        <v>71.28</v>
      </c>
      <c r="H795" s="161">
        <f t="shared" si="58"/>
        <v>16.814952000000002</v>
      </c>
      <c r="I795" s="161">
        <f t="shared" si="57"/>
        <v>88.094952000000006</v>
      </c>
    </row>
    <row r="796" spans="2:9" x14ac:dyDescent="0.25">
      <c r="B796" s="159">
        <v>13</v>
      </c>
      <c r="C796" s="102" t="s">
        <v>608</v>
      </c>
      <c r="D796" s="102">
        <v>655</v>
      </c>
      <c r="E796" s="102">
        <f t="shared" si="55"/>
        <v>3.96</v>
      </c>
      <c r="F796" s="160">
        <v>24</v>
      </c>
      <c r="G796" s="102">
        <f t="shared" si="56"/>
        <v>95.039999999999992</v>
      </c>
      <c r="H796" s="161">
        <f t="shared" si="58"/>
        <v>22.419935999999996</v>
      </c>
      <c r="I796" s="161">
        <f t="shared" si="57"/>
        <v>117.45993599999998</v>
      </c>
    </row>
    <row r="797" spans="2:9" x14ac:dyDescent="0.25">
      <c r="B797" s="159">
        <v>14</v>
      </c>
      <c r="C797" s="102" t="s">
        <v>608</v>
      </c>
      <c r="D797" s="102">
        <v>655</v>
      </c>
      <c r="E797" s="102">
        <f t="shared" si="55"/>
        <v>3.96</v>
      </c>
      <c r="F797" s="160">
        <v>17</v>
      </c>
      <c r="G797" s="102">
        <f t="shared" si="56"/>
        <v>67.319999999999993</v>
      </c>
      <c r="H797" s="161">
        <f t="shared" si="58"/>
        <v>15.880787999999999</v>
      </c>
      <c r="I797" s="161">
        <f t="shared" si="57"/>
        <v>83.200787999999989</v>
      </c>
    </row>
    <row r="798" spans="2:9" x14ac:dyDescent="0.25">
      <c r="B798" s="159">
        <v>15</v>
      </c>
      <c r="C798" s="102" t="s">
        <v>608</v>
      </c>
      <c r="D798" s="102">
        <v>655</v>
      </c>
      <c r="E798" s="102">
        <f t="shared" si="55"/>
        <v>3.96</v>
      </c>
      <c r="F798" s="160">
        <v>23</v>
      </c>
      <c r="G798" s="102">
        <f t="shared" si="56"/>
        <v>91.08</v>
      </c>
      <c r="H798" s="161">
        <f t="shared" si="58"/>
        <v>21.485772000000001</v>
      </c>
      <c r="I798" s="161">
        <f t="shared" si="57"/>
        <v>112.565772</v>
      </c>
    </row>
    <row r="799" spans="2:9" x14ac:dyDescent="0.25">
      <c r="B799" s="159">
        <v>16</v>
      </c>
      <c r="C799" s="102" t="s">
        <v>607</v>
      </c>
      <c r="D799" s="102">
        <v>740</v>
      </c>
      <c r="E799" s="102">
        <f t="shared" si="55"/>
        <v>4.47</v>
      </c>
      <c r="F799" s="160">
        <v>0</v>
      </c>
      <c r="G799" s="102">
        <f t="shared" si="56"/>
        <v>0</v>
      </c>
      <c r="H799" s="161">
        <f t="shared" si="58"/>
        <v>0</v>
      </c>
      <c r="I799" s="161">
        <f t="shared" si="57"/>
        <v>0</v>
      </c>
    </row>
    <row r="800" spans="2:9" x14ac:dyDescent="0.25">
      <c r="B800" s="159">
        <v>17</v>
      </c>
      <c r="C800" s="102" t="s">
        <v>608</v>
      </c>
      <c r="D800" s="102">
        <v>655</v>
      </c>
      <c r="E800" s="102">
        <f t="shared" si="55"/>
        <v>3.96</v>
      </c>
      <c r="F800" s="160">
        <v>0</v>
      </c>
      <c r="G800" s="102">
        <f t="shared" si="56"/>
        <v>0</v>
      </c>
      <c r="H800" s="161">
        <f t="shared" si="58"/>
        <v>0</v>
      </c>
      <c r="I800" s="161">
        <f t="shared" si="57"/>
        <v>0</v>
      </c>
    </row>
    <row r="801" spans="2:9" x14ac:dyDescent="0.25">
      <c r="B801" s="159">
        <v>18</v>
      </c>
      <c r="C801" s="102" t="s">
        <v>608</v>
      </c>
      <c r="D801" s="102">
        <v>655</v>
      </c>
      <c r="E801" s="102">
        <f t="shared" si="55"/>
        <v>3.96</v>
      </c>
      <c r="F801" s="160">
        <v>0</v>
      </c>
      <c r="G801" s="102">
        <f t="shared" si="56"/>
        <v>0</v>
      </c>
      <c r="H801" s="161">
        <f t="shared" si="58"/>
        <v>0</v>
      </c>
      <c r="I801" s="161">
        <f t="shared" si="57"/>
        <v>0</v>
      </c>
    </row>
    <row r="802" spans="2:9" x14ac:dyDescent="0.25">
      <c r="B802" s="159">
        <v>19</v>
      </c>
      <c r="C802" s="102" t="s">
        <v>608</v>
      </c>
      <c r="D802" s="102">
        <v>655</v>
      </c>
      <c r="E802" s="102">
        <f t="shared" si="55"/>
        <v>3.96</v>
      </c>
      <c r="F802" s="160">
        <v>0</v>
      </c>
      <c r="G802" s="102">
        <f t="shared" si="56"/>
        <v>0</v>
      </c>
      <c r="H802" s="161">
        <f t="shared" si="58"/>
        <v>0</v>
      </c>
      <c r="I802" s="161">
        <f t="shared" si="57"/>
        <v>0</v>
      </c>
    </row>
    <row r="803" spans="2:9" x14ac:dyDescent="0.25">
      <c r="B803" s="159">
        <v>20</v>
      </c>
      <c r="C803" s="102" t="s">
        <v>608</v>
      </c>
      <c r="D803" s="102">
        <v>655</v>
      </c>
      <c r="E803" s="102">
        <f t="shared" si="55"/>
        <v>3.96</v>
      </c>
      <c r="F803" s="160">
        <v>0</v>
      </c>
      <c r="G803" s="102">
        <f t="shared" si="56"/>
        <v>0</v>
      </c>
      <c r="H803" s="161">
        <f t="shared" si="58"/>
        <v>0</v>
      </c>
      <c r="I803" s="161">
        <f t="shared" si="57"/>
        <v>0</v>
      </c>
    </row>
    <row r="804" spans="2:9" x14ac:dyDescent="0.25">
      <c r="B804" s="159">
        <v>21</v>
      </c>
      <c r="C804" s="102" t="s">
        <v>607</v>
      </c>
      <c r="D804" s="102">
        <v>740</v>
      </c>
      <c r="E804" s="102">
        <f t="shared" si="55"/>
        <v>4.47</v>
      </c>
      <c r="F804" s="160">
        <v>41</v>
      </c>
      <c r="G804" s="102">
        <f t="shared" si="56"/>
        <v>183.26999999999998</v>
      </c>
      <c r="H804" s="161">
        <f t="shared" si="58"/>
        <v>43.233392999999992</v>
      </c>
      <c r="I804" s="161">
        <f t="shared" si="57"/>
        <v>226.50339299999996</v>
      </c>
    </row>
    <row r="805" spans="2:9" x14ac:dyDescent="0.25">
      <c r="B805" s="159">
        <v>22</v>
      </c>
      <c r="C805" s="102" t="s">
        <v>608</v>
      </c>
      <c r="D805" s="102">
        <v>655</v>
      </c>
      <c r="E805" s="102">
        <f t="shared" si="55"/>
        <v>3.96</v>
      </c>
      <c r="F805" s="160">
        <v>33</v>
      </c>
      <c r="G805" s="102">
        <f t="shared" si="56"/>
        <v>130.68</v>
      </c>
      <c r="H805" s="161">
        <f t="shared" si="58"/>
        <v>30.827412000000002</v>
      </c>
      <c r="I805" s="161">
        <f t="shared" si="57"/>
        <v>161.50741200000002</v>
      </c>
    </row>
    <row r="806" spans="2:9" x14ac:dyDescent="0.25">
      <c r="B806" s="159">
        <v>23</v>
      </c>
      <c r="C806" s="102" t="s">
        <v>608</v>
      </c>
      <c r="D806" s="102">
        <v>655</v>
      </c>
      <c r="E806" s="102">
        <f t="shared" si="55"/>
        <v>3.96</v>
      </c>
      <c r="F806" s="160">
        <v>17</v>
      </c>
      <c r="G806" s="102">
        <f t="shared" si="56"/>
        <v>67.319999999999993</v>
      </c>
      <c r="H806" s="161">
        <f t="shared" si="58"/>
        <v>15.880787999999999</v>
      </c>
      <c r="I806" s="161">
        <f t="shared" si="57"/>
        <v>83.200787999999989</v>
      </c>
    </row>
    <row r="807" spans="2:9" x14ac:dyDescent="0.25">
      <c r="B807" s="159">
        <v>24</v>
      </c>
      <c r="C807" s="102" t="s">
        <v>608</v>
      </c>
      <c r="D807" s="102">
        <v>655</v>
      </c>
      <c r="E807" s="102">
        <f t="shared" si="55"/>
        <v>3.96</v>
      </c>
      <c r="F807" s="160">
        <v>12</v>
      </c>
      <c r="G807" s="102">
        <f t="shared" si="56"/>
        <v>47.519999999999996</v>
      </c>
      <c r="H807" s="161">
        <f t="shared" si="58"/>
        <v>11.209967999999998</v>
      </c>
      <c r="I807" s="161">
        <f t="shared" si="57"/>
        <v>58.729967999999992</v>
      </c>
    </row>
    <row r="808" spans="2:9" x14ac:dyDescent="0.25">
      <c r="B808" s="159">
        <v>25</v>
      </c>
      <c r="C808" s="102" t="s">
        <v>607</v>
      </c>
      <c r="D808" s="102">
        <v>740</v>
      </c>
      <c r="E808" s="102">
        <f t="shared" si="55"/>
        <v>4.47</v>
      </c>
      <c r="F808" s="160">
        <v>20</v>
      </c>
      <c r="G808" s="102">
        <f t="shared" si="56"/>
        <v>89.399999999999991</v>
      </c>
      <c r="H808" s="161">
        <f t="shared" si="58"/>
        <v>21.089459999999999</v>
      </c>
      <c r="I808" s="161">
        <f t="shared" si="57"/>
        <v>110.48945999999999</v>
      </c>
    </row>
    <row r="809" spans="2:9" x14ac:dyDescent="0.25">
      <c r="B809" s="159">
        <v>26</v>
      </c>
      <c r="C809" s="102" t="s">
        <v>608</v>
      </c>
      <c r="D809" s="102">
        <v>655</v>
      </c>
      <c r="E809" s="102">
        <f t="shared" si="55"/>
        <v>3.96</v>
      </c>
      <c r="F809" s="160">
        <v>25</v>
      </c>
      <c r="G809" s="102">
        <f t="shared" si="56"/>
        <v>99</v>
      </c>
      <c r="H809" s="161">
        <f t="shared" si="58"/>
        <v>23.354099999999999</v>
      </c>
      <c r="I809" s="161">
        <f t="shared" si="57"/>
        <v>122.3541</v>
      </c>
    </row>
    <row r="810" spans="2:9" x14ac:dyDescent="0.25">
      <c r="B810" s="159">
        <v>27</v>
      </c>
      <c r="C810" s="102" t="s">
        <v>608</v>
      </c>
      <c r="D810" s="102">
        <v>655</v>
      </c>
      <c r="E810" s="102">
        <f t="shared" si="55"/>
        <v>3.96</v>
      </c>
      <c r="F810" s="160">
        <v>24</v>
      </c>
      <c r="G810" s="102">
        <f t="shared" si="56"/>
        <v>95.039999999999992</v>
      </c>
      <c r="H810" s="161">
        <f>G810*0.2359</f>
        <v>22.419935999999996</v>
      </c>
      <c r="I810" s="161">
        <f t="shared" si="57"/>
        <v>117.45993599999998</v>
      </c>
    </row>
    <row r="811" spans="2:9" x14ac:dyDescent="0.25">
      <c r="B811" s="159">
        <v>28</v>
      </c>
      <c r="C811" s="102" t="s">
        <v>608</v>
      </c>
      <c r="D811" s="102">
        <v>655</v>
      </c>
      <c r="E811" s="102">
        <f t="shared" si="55"/>
        <v>3.96</v>
      </c>
      <c r="F811" s="160">
        <v>23</v>
      </c>
      <c r="G811" s="102">
        <f t="shared" si="56"/>
        <v>91.08</v>
      </c>
      <c r="H811" s="161">
        <f t="shared" si="58"/>
        <v>21.485772000000001</v>
      </c>
      <c r="I811" s="161">
        <f t="shared" si="57"/>
        <v>112.565772</v>
      </c>
    </row>
    <row r="812" spans="2:9" x14ac:dyDescent="0.25">
      <c r="B812" s="159">
        <v>29</v>
      </c>
      <c r="C812" s="102" t="s">
        <v>608</v>
      </c>
      <c r="D812" s="102">
        <v>598</v>
      </c>
      <c r="E812" s="102">
        <f t="shared" si="55"/>
        <v>3.61</v>
      </c>
      <c r="F812" s="160">
        <v>23</v>
      </c>
      <c r="G812" s="102">
        <f t="shared" si="56"/>
        <v>83.03</v>
      </c>
      <c r="H812" s="161">
        <f t="shared" si="58"/>
        <v>19.586777000000001</v>
      </c>
      <c r="I812" s="161">
        <f t="shared" si="57"/>
        <v>102.616777</v>
      </c>
    </row>
    <row r="813" spans="2:9" x14ac:dyDescent="0.25">
      <c r="B813" s="159">
        <v>30</v>
      </c>
      <c r="C813" s="102" t="s">
        <v>608</v>
      </c>
      <c r="D813" s="102">
        <v>585</v>
      </c>
      <c r="E813" s="102">
        <f t="shared" si="55"/>
        <v>3.53</v>
      </c>
      <c r="F813" s="160">
        <v>19</v>
      </c>
      <c r="G813" s="102">
        <f t="shared" si="56"/>
        <v>67.069999999999993</v>
      </c>
      <c r="H813" s="161">
        <f t="shared" si="58"/>
        <v>15.821812999999999</v>
      </c>
      <c r="I813" s="161">
        <f t="shared" si="57"/>
        <v>82.891812999999985</v>
      </c>
    </row>
    <row r="814" spans="2:9" x14ac:dyDescent="0.25">
      <c r="B814" s="159">
        <v>31</v>
      </c>
      <c r="C814" s="102" t="s">
        <v>607</v>
      </c>
      <c r="D814" s="102">
        <v>740</v>
      </c>
      <c r="E814" s="102">
        <f t="shared" si="55"/>
        <v>4.47</v>
      </c>
      <c r="F814" s="160">
        <v>16</v>
      </c>
      <c r="G814" s="102">
        <f t="shared" si="56"/>
        <v>71.52</v>
      </c>
      <c r="H814" s="161">
        <f t="shared" si="58"/>
        <v>16.871568</v>
      </c>
      <c r="I814" s="161">
        <f t="shared" si="57"/>
        <v>88.391567999999992</v>
      </c>
    </row>
    <row r="815" spans="2:9" x14ac:dyDescent="0.25">
      <c r="B815" s="159">
        <v>32</v>
      </c>
      <c r="C815" s="102" t="s">
        <v>608</v>
      </c>
      <c r="D815" s="102">
        <v>655</v>
      </c>
      <c r="E815" s="102">
        <f t="shared" si="55"/>
        <v>3.96</v>
      </c>
      <c r="F815" s="160">
        <v>7</v>
      </c>
      <c r="G815" s="102">
        <f t="shared" si="56"/>
        <v>27.72</v>
      </c>
      <c r="H815" s="161">
        <f t="shared" si="58"/>
        <v>6.539148</v>
      </c>
      <c r="I815" s="161">
        <f t="shared" si="57"/>
        <v>34.259147999999996</v>
      </c>
    </row>
    <row r="816" spans="2:9" x14ac:dyDescent="0.25">
      <c r="B816" s="159">
        <v>33</v>
      </c>
      <c r="C816" s="102" t="s">
        <v>608</v>
      </c>
      <c r="D816" s="102">
        <v>655</v>
      </c>
      <c r="E816" s="102">
        <f t="shared" si="55"/>
        <v>3.96</v>
      </c>
      <c r="F816" s="160">
        <v>0</v>
      </c>
      <c r="G816" s="102">
        <f t="shared" si="56"/>
        <v>0</v>
      </c>
      <c r="H816" s="161">
        <f t="shared" si="58"/>
        <v>0</v>
      </c>
      <c r="I816" s="161">
        <f t="shared" si="57"/>
        <v>0</v>
      </c>
    </row>
    <row r="817" spans="2:9" x14ac:dyDescent="0.25">
      <c r="B817" s="159">
        <v>34</v>
      </c>
      <c r="C817" s="102" t="s">
        <v>608</v>
      </c>
      <c r="D817" s="102">
        <v>655</v>
      </c>
      <c r="E817" s="102">
        <f t="shared" si="55"/>
        <v>3.96</v>
      </c>
      <c r="F817" s="160">
        <v>7</v>
      </c>
      <c r="G817" s="102">
        <f t="shared" si="56"/>
        <v>27.72</v>
      </c>
      <c r="H817" s="161">
        <f t="shared" si="58"/>
        <v>6.539148</v>
      </c>
      <c r="I817" s="161">
        <f t="shared" si="57"/>
        <v>34.259147999999996</v>
      </c>
    </row>
    <row r="818" spans="2:9" x14ac:dyDescent="0.25">
      <c r="B818" s="159">
        <v>35</v>
      </c>
      <c r="C818" s="102" t="s">
        <v>608</v>
      </c>
      <c r="D818" s="102">
        <v>655</v>
      </c>
      <c r="E818" s="102">
        <f t="shared" si="55"/>
        <v>3.96</v>
      </c>
      <c r="F818" s="160">
        <v>8</v>
      </c>
      <c r="G818" s="102">
        <f t="shared" si="56"/>
        <v>31.68</v>
      </c>
      <c r="H818" s="161">
        <f t="shared" si="58"/>
        <v>7.473312</v>
      </c>
      <c r="I818" s="161">
        <f t="shared" si="57"/>
        <v>39.153312</v>
      </c>
    </row>
    <row r="819" spans="2:9" x14ac:dyDescent="0.25">
      <c r="B819" s="159">
        <v>36</v>
      </c>
      <c r="C819" s="102" t="s">
        <v>608</v>
      </c>
      <c r="D819" s="102">
        <v>655</v>
      </c>
      <c r="E819" s="102">
        <f t="shared" si="55"/>
        <v>3.96</v>
      </c>
      <c r="F819" s="160">
        <v>6</v>
      </c>
      <c r="G819" s="102">
        <f t="shared" si="56"/>
        <v>23.759999999999998</v>
      </c>
      <c r="H819" s="161">
        <f t="shared" si="58"/>
        <v>5.6049839999999991</v>
      </c>
      <c r="I819" s="161">
        <f t="shared" si="57"/>
        <v>29.364983999999996</v>
      </c>
    </row>
    <row r="820" spans="2:9" x14ac:dyDescent="0.25">
      <c r="B820" s="159">
        <v>37</v>
      </c>
      <c r="C820" s="102" t="s">
        <v>607</v>
      </c>
      <c r="D820" s="102">
        <v>740</v>
      </c>
      <c r="E820" s="102">
        <f t="shared" si="55"/>
        <v>4.47</v>
      </c>
      <c r="F820" s="160">
        <v>22</v>
      </c>
      <c r="G820" s="102">
        <f t="shared" si="56"/>
        <v>98.339999999999989</v>
      </c>
      <c r="H820" s="161">
        <f t="shared" si="58"/>
        <v>23.198405999999999</v>
      </c>
      <c r="I820" s="161">
        <f t="shared" si="57"/>
        <v>121.53840599999998</v>
      </c>
    </row>
    <row r="821" spans="2:9" x14ac:dyDescent="0.25">
      <c r="B821" s="159">
        <v>38</v>
      </c>
      <c r="C821" s="102" t="s">
        <v>608</v>
      </c>
      <c r="D821" s="102">
        <v>655</v>
      </c>
      <c r="E821" s="102">
        <f t="shared" si="55"/>
        <v>3.96</v>
      </c>
      <c r="F821" s="160">
        <v>20</v>
      </c>
      <c r="G821" s="102">
        <f t="shared" si="56"/>
        <v>79.2</v>
      </c>
      <c r="H821" s="161">
        <f t="shared" si="58"/>
        <v>18.68328</v>
      </c>
      <c r="I821" s="161">
        <f t="shared" si="57"/>
        <v>97.883279999999999</v>
      </c>
    </row>
    <row r="822" spans="2:9" x14ac:dyDescent="0.25">
      <c r="B822" s="159">
        <v>39</v>
      </c>
      <c r="C822" s="102" t="s">
        <v>608</v>
      </c>
      <c r="D822" s="102">
        <v>655</v>
      </c>
      <c r="E822" s="102">
        <f t="shared" si="55"/>
        <v>3.96</v>
      </c>
      <c r="F822" s="160">
        <v>10</v>
      </c>
      <c r="G822" s="102">
        <f t="shared" si="56"/>
        <v>39.6</v>
      </c>
      <c r="H822" s="161">
        <f t="shared" si="58"/>
        <v>9.3416399999999999</v>
      </c>
      <c r="I822" s="161">
        <f t="shared" si="57"/>
        <v>48.94164</v>
      </c>
    </row>
    <row r="823" spans="2:9" x14ac:dyDescent="0.25">
      <c r="B823" s="159">
        <v>40</v>
      </c>
      <c r="C823" s="102" t="s">
        <v>608</v>
      </c>
      <c r="D823" s="102">
        <v>655</v>
      </c>
      <c r="E823" s="102">
        <f t="shared" si="55"/>
        <v>3.96</v>
      </c>
      <c r="F823" s="160">
        <v>19</v>
      </c>
      <c r="G823" s="102">
        <f t="shared" si="56"/>
        <v>75.239999999999995</v>
      </c>
      <c r="H823" s="161">
        <f t="shared" si="58"/>
        <v>17.749115999999997</v>
      </c>
      <c r="I823" s="161">
        <f t="shared" si="57"/>
        <v>92.989115999999996</v>
      </c>
    </row>
    <row r="824" spans="2:9" x14ac:dyDescent="0.25">
      <c r="B824" s="165">
        <v>41</v>
      </c>
      <c r="C824" s="166" t="s">
        <v>608</v>
      </c>
      <c r="D824" s="166">
        <v>655</v>
      </c>
      <c r="E824" s="166">
        <f t="shared" si="55"/>
        <v>3.96</v>
      </c>
      <c r="F824" s="167">
        <v>15</v>
      </c>
      <c r="G824" s="166">
        <f t="shared" si="56"/>
        <v>59.4</v>
      </c>
      <c r="H824" s="168">
        <f t="shared" si="58"/>
        <v>14.012459999999999</v>
      </c>
      <c r="I824" s="168">
        <f t="shared" si="57"/>
        <v>73.412459999999996</v>
      </c>
    </row>
    <row r="825" spans="2:9" ht="15.75" x14ac:dyDescent="0.25">
      <c r="B825" s="169"/>
      <c r="C825" s="170"/>
      <c r="D825" s="171"/>
      <c r="E825" s="172"/>
      <c r="F825" s="173"/>
      <c r="G825" s="107">
        <f>SUM(G784:G824)</f>
        <v>3038.7199999999993</v>
      </c>
      <c r="H825" s="174">
        <f t="shared" si="58"/>
        <v>716.83404799999983</v>
      </c>
      <c r="I825" s="174">
        <f t="shared" si="57"/>
        <v>3755.5540479999991</v>
      </c>
    </row>
    <row r="828" spans="2:9" x14ac:dyDescent="0.25">
      <c r="B828" s="147"/>
      <c r="F828" s="148"/>
      <c r="H828" s="122"/>
      <c r="I828" s="122"/>
    </row>
    <row r="829" spans="2:9" x14ac:dyDescent="0.25">
      <c r="B829" s="150"/>
      <c r="C829" s="151" t="s">
        <v>609</v>
      </c>
      <c r="D829" s="151"/>
      <c r="E829" s="151"/>
      <c r="F829" s="152"/>
      <c r="G829" s="151"/>
      <c r="H829" s="153"/>
      <c r="I829" s="153"/>
    </row>
    <row r="830" spans="2:9" x14ac:dyDescent="0.25">
      <c r="B830" s="147"/>
      <c r="F830" s="148"/>
      <c r="H830" s="122"/>
      <c r="I830" s="122"/>
    </row>
    <row r="831" spans="2:9" ht="89.25" x14ac:dyDescent="0.25">
      <c r="B831" s="154" t="s">
        <v>594</v>
      </c>
      <c r="C831" s="155" t="s">
        <v>595</v>
      </c>
      <c r="D831" s="155" t="s">
        <v>596</v>
      </c>
      <c r="E831" s="156" t="s">
        <v>597</v>
      </c>
      <c r="F831" s="157" t="s">
        <v>598</v>
      </c>
      <c r="G831" s="156" t="s">
        <v>599</v>
      </c>
      <c r="H831" s="158" t="s">
        <v>600</v>
      </c>
      <c r="I831" s="158" t="s">
        <v>601</v>
      </c>
    </row>
    <row r="832" spans="2:9" ht="15.75" x14ac:dyDescent="0.25">
      <c r="B832" s="159">
        <v>1</v>
      </c>
      <c r="C832" s="131" t="s">
        <v>602</v>
      </c>
      <c r="D832" s="131">
        <v>1566</v>
      </c>
      <c r="E832" s="102">
        <f>ROUND(SUM(D832*12/1987),2)</f>
        <v>9.4600000000000009</v>
      </c>
      <c r="F832" s="160">
        <v>39</v>
      </c>
      <c r="G832" s="102">
        <f>E832*F832</f>
        <v>368.94000000000005</v>
      </c>
      <c r="H832" s="161">
        <f>G832*0.2359</f>
        <v>87.03294600000001</v>
      </c>
      <c r="I832" s="161">
        <f>G832+H832</f>
        <v>455.97294600000009</v>
      </c>
    </row>
    <row r="833" spans="2:9" ht="45" x14ac:dyDescent="0.25">
      <c r="B833" s="162">
        <v>2</v>
      </c>
      <c r="C833" s="163" t="s">
        <v>603</v>
      </c>
      <c r="D833" s="131">
        <v>755</v>
      </c>
      <c r="E833" s="102">
        <f t="shared" ref="E833:E872" si="59">ROUND(SUM(D833*12/1987),2)</f>
        <v>4.5599999999999996</v>
      </c>
      <c r="F833" s="160">
        <v>40</v>
      </c>
      <c r="G833" s="102">
        <f t="shared" ref="G833:G872" si="60">E833*F833</f>
        <v>182.39999999999998</v>
      </c>
      <c r="H833" s="164">
        <f>G833*0.2359</f>
        <v>43.028159999999993</v>
      </c>
      <c r="I833" s="164">
        <f t="shared" ref="I833:I873" si="61">G833+H833</f>
        <v>225.42815999999996</v>
      </c>
    </row>
    <row r="834" spans="2:9" ht="45" x14ac:dyDescent="0.25">
      <c r="B834" s="162">
        <v>3</v>
      </c>
      <c r="C834" s="163" t="s">
        <v>604</v>
      </c>
      <c r="D834" s="131">
        <v>685</v>
      </c>
      <c r="E834" s="102">
        <f t="shared" si="59"/>
        <v>4.1399999999999997</v>
      </c>
      <c r="F834" s="160">
        <v>56</v>
      </c>
      <c r="G834" s="102">
        <f t="shared" si="60"/>
        <v>231.83999999999997</v>
      </c>
      <c r="H834" s="164">
        <f t="shared" ref="H834:H873" si="62">G834*0.2359</f>
        <v>54.691055999999996</v>
      </c>
      <c r="I834" s="164">
        <f t="shared" si="61"/>
        <v>286.53105599999998</v>
      </c>
    </row>
    <row r="835" spans="2:9" ht="15.75" x14ac:dyDescent="0.25">
      <c r="B835" s="159">
        <v>4</v>
      </c>
      <c r="C835" s="131" t="s">
        <v>605</v>
      </c>
      <c r="D835" s="131">
        <v>755</v>
      </c>
      <c r="E835" s="102">
        <f t="shared" si="59"/>
        <v>4.5599999999999996</v>
      </c>
      <c r="F835" s="160">
        <v>3</v>
      </c>
      <c r="G835" s="102">
        <f t="shared" si="60"/>
        <v>13.68</v>
      </c>
      <c r="H835" s="161">
        <f t="shared" si="62"/>
        <v>3.227112</v>
      </c>
      <c r="I835" s="161">
        <f t="shared" si="61"/>
        <v>16.907111999999998</v>
      </c>
    </row>
    <row r="836" spans="2:9" ht="15.75" x14ac:dyDescent="0.25">
      <c r="B836" s="159">
        <v>5</v>
      </c>
      <c r="C836" s="131" t="s">
        <v>606</v>
      </c>
      <c r="D836" s="131">
        <v>655</v>
      </c>
      <c r="E836" s="102">
        <f t="shared" si="59"/>
        <v>3.96</v>
      </c>
      <c r="F836" s="160">
        <v>10</v>
      </c>
      <c r="G836" s="102">
        <f t="shared" si="60"/>
        <v>39.6</v>
      </c>
      <c r="H836" s="161">
        <f t="shared" si="62"/>
        <v>9.3416399999999999</v>
      </c>
      <c r="I836" s="161">
        <f t="shared" si="61"/>
        <v>48.94164</v>
      </c>
    </row>
    <row r="837" spans="2:9" ht="15.75" x14ac:dyDescent="0.25">
      <c r="B837" s="159">
        <v>6</v>
      </c>
      <c r="C837" s="131" t="s">
        <v>606</v>
      </c>
      <c r="D837" s="131">
        <v>676</v>
      </c>
      <c r="E837" s="102">
        <f t="shared" si="59"/>
        <v>4.08</v>
      </c>
      <c r="F837" s="160">
        <v>10</v>
      </c>
      <c r="G837" s="102">
        <f t="shared" si="60"/>
        <v>40.799999999999997</v>
      </c>
      <c r="H837" s="161">
        <f t="shared" si="62"/>
        <v>9.6247199999999999</v>
      </c>
      <c r="I837" s="161">
        <f t="shared" si="61"/>
        <v>50.424719999999994</v>
      </c>
    </row>
    <row r="838" spans="2:9" ht="15.75" x14ac:dyDescent="0.25">
      <c r="B838" s="159">
        <v>7</v>
      </c>
      <c r="C838" s="131" t="s">
        <v>606</v>
      </c>
      <c r="D838" s="131">
        <v>585</v>
      </c>
      <c r="E838" s="102">
        <f t="shared" si="59"/>
        <v>3.53</v>
      </c>
      <c r="F838" s="160">
        <v>10</v>
      </c>
      <c r="G838" s="102">
        <f t="shared" si="60"/>
        <v>35.299999999999997</v>
      </c>
      <c r="H838" s="161">
        <f t="shared" si="62"/>
        <v>8.3272699999999986</v>
      </c>
      <c r="I838" s="161">
        <f t="shared" si="61"/>
        <v>43.627269999999996</v>
      </c>
    </row>
    <row r="839" spans="2:9" ht="15.75" x14ac:dyDescent="0.25">
      <c r="B839" s="159">
        <v>8</v>
      </c>
      <c r="C839" s="131" t="s">
        <v>606</v>
      </c>
      <c r="D839" s="131">
        <v>655</v>
      </c>
      <c r="E839" s="102">
        <f t="shared" si="59"/>
        <v>3.96</v>
      </c>
      <c r="F839" s="160">
        <v>10</v>
      </c>
      <c r="G839" s="102">
        <f t="shared" si="60"/>
        <v>39.6</v>
      </c>
      <c r="H839" s="161">
        <f t="shared" si="62"/>
        <v>9.3416399999999999</v>
      </c>
      <c r="I839" s="161">
        <f t="shared" si="61"/>
        <v>48.94164</v>
      </c>
    </row>
    <row r="840" spans="2:9" ht="15.75" x14ac:dyDescent="0.25">
      <c r="B840" s="159">
        <v>9</v>
      </c>
      <c r="C840" s="131" t="s">
        <v>606</v>
      </c>
      <c r="D840" s="131">
        <v>655</v>
      </c>
      <c r="E840" s="102">
        <f t="shared" si="59"/>
        <v>3.96</v>
      </c>
      <c r="F840" s="160">
        <v>10</v>
      </c>
      <c r="G840" s="102">
        <f t="shared" si="60"/>
        <v>39.6</v>
      </c>
      <c r="H840" s="161">
        <f t="shared" si="62"/>
        <v>9.3416399999999999</v>
      </c>
      <c r="I840" s="161">
        <f t="shared" si="61"/>
        <v>48.94164</v>
      </c>
    </row>
    <row r="841" spans="2:9" ht="15.75" x14ac:dyDescent="0.25">
      <c r="B841" s="159">
        <v>10</v>
      </c>
      <c r="C841" s="131" t="s">
        <v>606</v>
      </c>
      <c r="D841" s="131">
        <v>676</v>
      </c>
      <c r="E841" s="102">
        <f t="shared" si="59"/>
        <v>4.08</v>
      </c>
      <c r="F841" s="160">
        <v>10</v>
      </c>
      <c r="G841" s="102">
        <f t="shared" si="60"/>
        <v>40.799999999999997</v>
      </c>
      <c r="H841" s="161">
        <f t="shared" si="62"/>
        <v>9.6247199999999999</v>
      </c>
      <c r="I841" s="161">
        <f t="shared" si="61"/>
        <v>50.424719999999994</v>
      </c>
    </row>
    <row r="842" spans="2:9" ht="15.75" x14ac:dyDescent="0.25">
      <c r="B842" s="159">
        <v>11</v>
      </c>
      <c r="C842" s="131" t="s">
        <v>607</v>
      </c>
      <c r="D842" s="131">
        <v>740</v>
      </c>
      <c r="E842" s="102">
        <f t="shared" si="59"/>
        <v>4.47</v>
      </c>
      <c r="F842" s="160">
        <v>36</v>
      </c>
      <c r="G842" s="102">
        <f t="shared" si="60"/>
        <v>160.91999999999999</v>
      </c>
      <c r="H842" s="161">
        <f t="shared" si="62"/>
        <v>37.961027999999999</v>
      </c>
      <c r="I842" s="161">
        <f t="shared" si="61"/>
        <v>198.88102799999999</v>
      </c>
    </row>
    <row r="843" spans="2:9" ht="15.75" x14ac:dyDescent="0.25">
      <c r="B843" s="159">
        <v>12</v>
      </c>
      <c r="C843" s="131" t="s">
        <v>608</v>
      </c>
      <c r="D843" s="131">
        <v>655</v>
      </c>
      <c r="E843" s="102">
        <f t="shared" si="59"/>
        <v>3.96</v>
      </c>
      <c r="F843" s="160">
        <v>30</v>
      </c>
      <c r="G843" s="102">
        <f t="shared" si="60"/>
        <v>118.8</v>
      </c>
      <c r="H843" s="161">
        <f t="shared" si="62"/>
        <v>28.024919999999998</v>
      </c>
      <c r="I843" s="161">
        <f t="shared" si="61"/>
        <v>146.82491999999999</v>
      </c>
    </row>
    <row r="844" spans="2:9" ht="15.75" x14ac:dyDescent="0.25">
      <c r="B844" s="159">
        <v>13</v>
      </c>
      <c r="C844" s="131" t="s">
        <v>608</v>
      </c>
      <c r="D844" s="131">
        <v>655</v>
      </c>
      <c r="E844" s="102">
        <f t="shared" si="59"/>
        <v>3.96</v>
      </c>
      <c r="F844" s="160">
        <v>26</v>
      </c>
      <c r="G844" s="102">
        <f t="shared" si="60"/>
        <v>102.96</v>
      </c>
      <c r="H844" s="161">
        <f t="shared" si="62"/>
        <v>24.288263999999998</v>
      </c>
      <c r="I844" s="161">
        <f t="shared" si="61"/>
        <v>127.24826399999999</v>
      </c>
    </row>
    <row r="845" spans="2:9" ht="15.75" x14ac:dyDescent="0.25">
      <c r="B845" s="159">
        <v>14</v>
      </c>
      <c r="C845" s="131" t="s">
        <v>608</v>
      </c>
      <c r="D845" s="131">
        <v>655</v>
      </c>
      <c r="E845" s="102">
        <f t="shared" si="59"/>
        <v>3.96</v>
      </c>
      <c r="F845" s="160">
        <v>33</v>
      </c>
      <c r="G845" s="102">
        <f t="shared" si="60"/>
        <v>130.68</v>
      </c>
      <c r="H845" s="161">
        <f t="shared" si="62"/>
        <v>30.827412000000002</v>
      </c>
      <c r="I845" s="161">
        <f t="shared" si="61"/>
        <v>161.50741200000002</v>
      </c>
    </row>
    <row r="846" spans="2:9" ht="15.75" x14ac:dyDescent="0.25">
      <c r="B846" s="159">
        <v>15</v>
      </c>
      <c r="C846" s="131" t="s">
        <v>608</v>
      </c>
      <c r="D846" s="131">
        <v>655</v>
      </c>
      <c r="E846" s="102">
        <f t="shared" si="59"/>
        <v>3.96</v>
      </c>
      <c r="F846" s="160">
        <v>24</v>
      </c>
      <c r="G846" s="102">
        <f t="shared" si="60"/>
        <v>95.039999999999992</v>
      </c>
      <c r="H846" s="161">
        <f t="shared" si="62"/>
        <v>22.419935999999996</v>
      </c>
      <c r="I846" s="161">
        <f t="shared" si="61"/>
        <v>117.45993599999998</v>
      </c>
    </row>
    <row r="847" spans="2:9" ht="15.75" x14ac:dyDescent="0.25">
      <c r="B847" s="159">
        <v>16</v>
      </c>
      <c r="C847" s="131" t="s">
        <v>607</v>
      </c>
      <c r="D847" s="131">
        <v>740</v>
      </c>
      <c r="E847" s="102">
        <f t="shared" si="59"/>
        <v>4.47</v>
      </c>
      <c r="F847" s="160">
        <v>32</v>
      </c>
      <c r="G847" s="102">
        <f t="shared" si="60"/>
        <v>143.04</v>
      </c>
      <c r="H847" s="161">
        <f t="shared" si="62"/>
        <v>33.743136</v>
      </c>
      <c r="I847" s="161">
        <f t="shared" si="61"/>
        <v>176.78313599999998</v>
      </c>
    </row>
    <row r="848" spans="2:9" ht="15.75" x14ac:dyDescent="0.25">
      <c r="B848" s="159">
        <v>17</v>
      </c>
      <c r="C848" s="131" t="s">
        <v>608</v>
      </c>
      <c r="D848" s="131">
        <v>655</v>
      </c>
      <c r="E848" s="102">
        <f t="shared" si="59"/>
        <v>3.96</v>
      </c>
      <c r="F848" s="160">
        <v>30</v>
      </c>
      <c r="G848" s="102">
        <f t="shared" si="60"/>
        <v>118.8</v>
      </c>
      <c r="H848" s="161">
        <f t="shared" si="62"/>
        <v>28.024919999999998</v>
      </c>
      <c r="I848" s="161">
        <f t="shared" si="61"/>
        <v>146.82491999999999</v>
      </c>
    </row>
    <row r="849" spans="2:9" ht="15.75" x14ac:dyDescent="0.25">
      <c r="B849" s="159">
        <v>18</v>
      </c>
      <c r="C849" s="131" t="s">
        <v>608</v>
      </c>
      <c r="D849" s="131">
        <v>655</v>
      </c>
      <c r="E849" s="102">
        <f t="shared" si="59"/>
        <v>3.96</v>
      </c>
      <c r="F849" s="160">
        <v>32</v>
      </c>
      <c r="G849" s="102">
        <f t="shared" si="60"/>
        <v>126.72</v>
      </c>
      <c r="H849" s="161">
        <f t="shared" si="62"/>
        <v>29.893248</v>
      </c>
      <c r="I849" s="161">
        <f t="shared" si="61"/>
        <v>156.613248</v>
      </c>
    </row>
    <row r="850" spans="2:9" ht="15.75" x14ac:dyDescent="0.25">
      <c r="B850" s="159">
        <v>19</v>
      </c>
      <c r="C850" s="131" t="s">
        <v>608</v>
      </c>
      <c r="D850" s="131">
        <v>655</v>
      </c>
      <c r="E850" s="102">
        <f t="shared" si="59"/>
        <v>3.96</v>
      </c>
      <c r="F850" s="160">
        <v>37</v>
      </c>
      <c r="G850" s="102">
        <f t="shared" si="60"/>
        <v>146.52000000000001</v>
      </c>
      <c r="H850" s="161">
        <f t="shared" si="62"/>
        <v>34.564067999999999</v>
      </c>
      <c r="I850" s="161">
        <f t="shared" si="61"/>
        <v>181.084068</v>
      </c>
    </row>
    <row r="851" spans="2:9" ht="15.75" x14ac:dyDescent="0.25">
      <c r="B851" s="159">
        <v>20</v>
      </c>
      <c r="C851" s="131" t="s">
        <v>608</v>
      </c>
      <c r="D851" s="131">
        <v>655</v>
      </c>
      <c r="E851" s="102">
        <f t="shared" si="59"/>
        <v>3.96</v>
      </c>
      <c r="F851" s="160">
        <v>37</v>
      </c>
      <c r="G851" s="102">
        <f t="shared" si="60"/>
        <v>146.52000000000001</v>
      </c>
      <c r="H851" s="161">
        <f t="shared" si="62"/>
        <v>34.564067999999999</v>
      </c>
      <c r="I851" s="161">
        <f t="shared" si="61"/>
        <v>181.084068</v>
      </c>
    </row>
    <row r="852" spans="2:9" ht="15.75" x14ac:dyDescent="0.25">
      <c r="B852" s="159">
        <v>21</v>
      </c>
      <c r="C852" s="131" t="s">
        <v>607</v>
      </c>
      <c r="D852" s="131">
        <v>740</v>
      </c>
      <c r="E852" s="102">
        <f t="shared" si="59"/>
        <v>4.47</v>
      </c>
      <c r="F852" s="160">
        <v>22</v>
      </c>
      <c r="G852" s="102">
        <f t="shared" si="60"/>
        <v>98.339999999999989</v>
      </c>
      <c r="H852" s="161">
        <f t="shared" si="62"/>
        <v>23.198405999999999</v>
      </c>
      <c r="I852" s="161">
        <f t="shared" si="61"/>
        <v>121.53840599999998</v>
      </c>
    </row>
    <row r="853" spans="2:9" ht="15.75" x14ac:dyDescent="0.25">
      <c r="B853" s="159">
        <v>22</v>
      </c>
      <c r="C853" s="131" t="s">
        <v>608</v>
      </c>
      <c r="D853" s="131">
        <v>655</v>
      </c>
      <c r="E853" s="102">
        <f t="shared" si="59"/>
        <v>3.96</v>
      </c>
      <c r="F853" s="160">
        <v>22</v>
      </c>
      <c r="G853" s="102">
        <f t="shared" si="60"/>
        <v>87.12</v>
      </c>
      <c r="H853" s="161">
        <f t="shared" si="62"/>
        <v>20.551608000000002</v>
      </c>
      <c r="I853" s="161">
        <f t="shared" si="61"/>
        <v>107.67160800000001</v>
      </c>
    </row>
    <row r="854" spans="2:9" ht="15.75" x14ac:dyDescent="0.25">
      <c r="B854" s="159">
        <v>23</v>
      </c>
      <c r="C854" s="131" t="s">
        <v>608</v>
      </c>
      <c r="D854" s="131">
        <v>655</v>
      </c>
      <c r="E854" s="102">
        <f t="shared" si="59"/>
        <v>3.96</v>
      </c>
      <c r="F854" s="160">
        <v>37</v>
      </c>
      <c r="G854" s="102">
        <f t="shared" si="60"/>
        <v>146.52000000000001</v>
      </c>
      <c r="H854" s="161">
        <f t="shared" si="62"/>
        <v>34.564067999999999</v>
      </c>
      <c r="I854" s="161">
        <f t="shared" si="61"/>
        <v>181.084068</v>
      </c>
    </row>
    <row r="855" spans="2:9" ht="15.75" x14ac:dyDescent="0.25">
      <c r="B855" s="159">
        <v>24</v>
      </c>
      <c r="C855" s="131" t="s">
        <v>608</v>
      </c>
      <c r="D855" s="131">
        <v>655</v>
      </c>
      <c r="E855" s="102">
        <f t="shared" si="59"/>
        <v>3.96</v>
      </c>
      <c r="F855" s="160">
        <v>31</v>
      </c>
      <c r="G855" s="102">
        <f t="shared" si="60"/>
        <v>122.76</v>
      </c>
      <c r="H855" s="161">
        <f t="shared" si="62"/>
        <v>28.959084000000001</v>
      </c>
      <c r="I855" s="161">
        <f t="shared" si="61"/>
        <v>151.71908400000001</v>
      </c>
    </row>
    <row r="856" spans="2:9" ht="15.75" x14ac:dyDescent="0.25">
      <c r="B856" s="159">
        <v>25</v>
      </c>
      <c r="C856" s="131" t="s">
        <v>607</v>
      </c>
      <c r="D856" s="131">
        <v>740</v>
      </c>
      <c r="E856" s="102">
        <f t="shared" si="59"/>
        <v>4.47</v>
      </c>
      <c r="F856" s="160">
        <v>42</v>
      </c>
      <c r="G856" s="102">
        <f t="shared" si="60"/>
        <v>187.73999999999998</v>
      </c>
      <c r="H856" s="161">
        <f t="shared" si="62"/>
        <v>44.287865999999994</v>
      </c>
      <c r="I856" s="161">
        <f t="shared" si="61"/>
        <v>232.02786599999996</v>
      </c>
    </row>
    <row r="857" spans="2:9" ht="15.75" x14ac:dyDescent="0.25">
      <c r="B857" s="159">
        <v>26</v>
      </c>
      <c r="C857" s="131" t="s">
        <v>608</v>
      </c>
      <c r="D857" s="131">
        <v>655</v>
      </c>
      <c r="E857" s="102">
        <f t="shared" si="59"/>
        <v>3.96</v>
      </c>
      <c r="F857" s="160">
        <v>28</v>
      </c>
      <c r="G857" s="102">
        <f t="shared" si="60"/>
        <v>110.88</v>
      </c>
      <c r="H857" s="161">
        <f t="shared" si="62"/>
        <v>26.156592</v>
      </c>
      <c r="I857" s="161">
        <f t="shared" si="61"/>
        <v>137.03659199999998</v>
      </c>
    </row>
    <row r="858" spans="2:9" ht="15.75" x14ac:dyDescent="0.25">
      <c r="B858" s="159">
        <v>27</v>
      </c>
      <c r="C858" s="131" t="s">
        <v>608</v>
      </c>
      <c r="D858" s="131">
        <v>655</v>
      </c>
      <c r="E858" s="102">
        <f t="shared" si="59"/>
        <v>3.96</v>
      </c>
      <c r="F858" s="160">
        <v>28</v>
      </c>
      <c r="G858" s="102">
        <f t="shared" si="60"/>
        <v>110.88</v>
      </c>
      <c r="H858" s="161">
        <f>G858*0.2359</f>
        <v>26.156592</v>
      </c>
      <c r="I858" s="161">
        <f t="shared" si="61"/>
        <v>137.03659199999998</v>
      </c>
    </row>
    <row r="859" spans="2:9" ht="15.75" x14ac:dyDescent="0.25">
      <c r="B859" s="159">
        <v>28</v>
      </c>
      <c r="C859" s="131" t="s">
        <v>608</v>
      </c>
      <c r="D859" s="131">
        <v>655</v>
      </c>
      <c r="E859" s="102">
        <f t="shared" si="59"/>
        <v>3.96</v>
      </c>
      <c r="F859" s="160">
        <v>29</v>
      </c>
      <c r="G859" s="102">
        <f t="shared" si="60"/>
        <v>114.84</v>
      </c>
      <c r="H859" s="161">
        <f t="shared" si="62"/>
        <v>27.090755999999999</v>
      </c>
      <c r="I859" s="161">
        <f t="shared" si="61"/>
        <v>141.930756</v>
      </c>
    </row>
    <row r="860" spans="2:9" ht="15.75" x14ac:dyDescent="0.25">
      <c r="B860" s="159">
        <v>29</v>
      </c>
      <c r="C860" s="131" t="s">
        <v>608</v>
      </c>
      <c r="D860" s="131">
        <v>598</v>
      </c>
      <c r="E860" s="102">
        <f t="shared" si="59"/>
        <v>3.61</v>
      </c>
      <c r="F860" s="160">
        <v>30</v>
      </c>
      <c r="G860" s="102">
        <f t="shared" si="60"/>
        <v>108.3</v>
      </c>
      <c r="H860" s="161">
        <f t="shared" si="62"/>
        <v>25.547969999999999</v>
      </c>
      <c r="I860" s="161">
        <f t="shared" si="61"/>
        <v>133.84797</v>
      </c>
    </row>
    <row r="861" spans="2:9" ht="15.75" x14ac:dyDescent="0.25">
      <c r="B861" s="159">
        <v>30</v>
      </c>
      <c r="C861" s="131" t="s">
        <v>608</v>
      </c>
      <c r="D861" s="131">
        <v>585</v>
      </c>
      <c r="E861" s="102">
        <f t="shared" si="59"/>
        <v>3.53</v>
      </c>
      <c r="F861" s="160">
        <v>26</v>
      </c>
      <c r="G861" s="102">
        <f t="shared" si="60"/>
        <v>91.78</v>
      </c>
      <c r="H861" s="161">
        <f t="shared" si="62"/>
        <v>21.650901999999999</v>
      </c>
      <c r="I861" s="161">
        <f t="shared" si="61"/>
        <v>113.430902</v>
      </c>
    </row>
    <row r="862" spans="2:9" ht="15.75" x14ac:dyDescent="0.25">
      <c r="B862" s="159">
        <v>31</v>
      </c>
      <c r="C862" s="131" t="s">
        <v>607</v>
      </c>
      <c r="D862" s="131">
        <v>740</v>
      </c>
      <c r="E862" s="102">
        <f t="shared" si="59"/>
        <v>4.47</v>
      </c>
      <c r="F862" s="160">
        <v>31</v>
      </c>
      <c r="G862" s="102">
        <f t="shared" si="60"/>
        <v>138.57</v>
      </c>
      <c r="H862" s="161">
        <f t="shared" si="62"/>
        <v>32.688662999999998</v>
      </c>
      <c r="I862" s="161">
        <f t="shared" si="61"/>
        <v>171.25866299999998</v>
      </c>
    </row>
    <row r="863" spans="2:9" ht="15.75" x14ac:dyDescent="0.25">
      <c r="B863" s="159">
        <v>32</v>
      </c>
      <c r="C863" s="131" t="s">
        <v>608</v>
      </c>
      <c r="D863" s="131">
        <v>655</v>
      </c>
      <c r="E863" s="102">
        <f t="shared" si="59"/>
        <v>3.96</v>
      </c>
      <c r="F863" s="160">
        <v>25</v>
      </c>
      <c r="G863" s="102">
        <f t="shared" si="60"/>
        <v>99</v>
      </c>
      <c r="H863" s="161">
        <f t="shared" si="62"/>
        <v>23.354099999999999</v>
      </c>
      <c r="I863" s="161">
        <f t="shared" si="61"/>
        <v>122.3541</v>
      </c>
    </row>
    <row r="864" spans="2:9" ht="15.75" x14ac:dyDescent="0.25">
      <c r="B864" s="159">
        <v>33</v>
      </c>
      <c r="C864" s="131" t="s">
        <v>608</v>
      </c>
      <c r="D864" s="131">
        <v>655</v>
      </c>
      <c r="E864" s="102">
        <f t="shared" si="59"/>
        <v>3.96</v>
      </c>
      <c r="F864" s="160">
        <v>24</v>
      </c>
      <c r="G864" s="102">
        <f t="shared" si="60"/>
        <v>95.039999999999992</v>
      </c>
      <c r="H864" s="161">
        <f t="shared" si="62"/>
        <v>22.419935999999996</v>
      </c>
      <c r="I864" s="161">
        <f t="shared" si="61"/>
        <v>117.45993599999998</v>
      </c>
    </row>
    <row r="865" spans="2:9" ht="15.75" x14ac:dyDescent="0.25">
      <c r="B865" s="159">
        <v>34</v>
      </c>
      <c r="C865" s="131" t="s">
        <v>608</v>
      </c>
      <c r="D865" s="131">
        <v>655</v>
      </c>
      <c r="E865" s="102">
        <f t="shared" si="59"/>
        <v>3.96</v>
      </c>
      <c r="F865" s="160">
        <v>31</v>
      </c>
      <c r="G865" s="102">
        <f t="shared" si="60"/>
        <v>122.76</v>
      </c>
      <c r="H865" s="161">
        <f t="shared" si="62"/>
        <v>28.959084000000001</v>
      </c>
      <c r="I865" s="161">
        <f t="shared" si="61"/>
        <v>151.71908400000001</v>
      </c>
    </row>
    <row r="866" spans="2:9" ht="15.75" x14ac:dyDescent="0.25">
      <c r="B866" s="159">
        <v>35</v>
      </c>
      <c r="C866" s="131" t="s">
        <v>608</v>
      </c>
      <c r="D866" s="131">
        <v>655</v>
      </c>
      <c r="E866" s="102">
        <f t="shared" si="59"/>
        <v>3.96</v>
      </c>
      <c r="F866" s="160">
        <v>25</v>
      </c>
      <c r="G866" s="102">
        <f t="shared" si="60"/>
        <v>99</v>
      </c>
      <c r="H866" s="161">
        <f t="shared" si="62"/>
        <v>23.354099999999999</v>
      </c>
      <c r="I866" s="161">
        <f t="shared" si="61"/>
        <v>122.3541</v>
      </c>
    </row>
    <row r="867" spans="2:9" ht="15.75" x14ac:dyDescent="0.25">
      <c r="B867" s="159">
        <v>36</v>
      </c>
      <c r="C867" s="131" t="s">
        <v>608</v>
      </c>
      <c r="D867" s="131">
        <v>655</v>
      </c>
      <c r="E867" s="102">
        <f t="shared" si="59"/>
        <v>3.96</v>
      </c>
      <c r="F867" s="160">
        <v>30</v>
      </c>
      <c r="G867" s="102">
        <f t="shared" si="60"/>
        <v>118.8</v>
      </c>
      <c r="H867" s="161">
        <f t="shared" si="62"/>
        <v>28.024919999999998</v>
      </c>
      <c r="I867" s="161">
        <f t="shared" si="61"/>
        <v>146.82491999999999</v>
      </c>
    </row>
    <row r="868" spans="2:9" ht="15.75" x14ac:dyDescent="0.25">
      <c r="B868" s="159">
        <v>37</v>
      </c>
      <c r="C868" s="131" t="s">
        <v>607</v>
      </c>
      <c r="D868" s="131">
        <v>740</v>
      </c>
      <c r="E868" s="102">
        <f t="shared" si="59"/>
        <v>4.47</v>
      </c>
      <c r="F868" s="160">
        <v>27</v>
      </c>
      <c r="G868" s="102">
        <f t="shared" si="60"/>
        <v>120.69</v>
      </c>
      <c r="H868" s="161">
        <f t="shared" si="62"/>
        <v>28.470770999999999</v>
      </c>
      <c r="I868" s="161">
        <f t="shared" si="61"/>
        <v>149.16077100000001</v>
      </c>
    </row>
    <row r="869" spans="2:9" ht="15.75" x14ac:dyDescent="0.25">
      <c r="B869" s="159">
        <v>38</v>
      </c>
      <c r="C869" s="131" t="s">
        <v>608</v>
      </c>
      <c r="D869" s="131">
        <v>655</v>
      </c>
      <c r="E869" s="102">
        <f t="shared" si="59"/>
        <v>3.96</v>
      </c>
      <c r="F869" s="160">
        <v>30</v>
      </c>
      <c r="G869" s="102">
        <f t="shared" si="60"/>
        <v>118.8</v>
      </c>
      <c r="H869" s="161">
        <f t="shared" si="62"/>
        <v>28.024919999999998</v>
      </c>
      <c r="I869" s="161">
        <f t="shared" si="61"/>
        <v>146.82491999999999</v>
      </c>
    </row>
    <row r="870" spans="2:9" ht="15.75" x14ac:dyDescent="0.25">
      <c r="B870" s="159">
        <v>39</v>
      </c>
      <c r="C870" s="131" t="s">
        <v>608</v>
      </c>
      <c r="D870" s="131">
        <v>655</v>
      </c>
      <c r="E870" s="102">
        <f t="shared" si="59"/>
        <v>3.96</v>
      </c>
      <c r="F870" s="160">
        <v>28</v>
      </c>
      <c r="G870" s="102">
        <f t="shared" si="60"/>
        <v>110.88</v>
      </c>
      <c r="H870" s="161">
        <f t="shared" si="62"/>
        <v>26.156592</v>
      </c>
      <c r="I870" s="161">
        <f t="shared" si="61"/>
        <v>137.03659199999998</v>
      </c>
    </row>
    <row r="871" spans="2:9" ht="15.75" x14ac:dyDescent="0.25">
      <c r="B871" s="159">
        <v>40</v>
      </c>
      <c r="C871" s="131" t="s">
        <v>608</v>
      </c>
      <c r="D871" s="131">
        <v>655</v>
      </c>
      <c r="E871" s="102">
        <f t="shared" si="59"/>
        <v>3.96</v>
      </c>
      <c r="F871" s="160">
        <v>20</v>
      </c>
      <c r="G871" s="102">
        <f t="shared" si="60"/>
        <v>79.2</v>
      </c>
      <c r="H871" s="161">
        <f t="shared" si="62"/>
        <v>18.68328</v>
      </c>
      <c r="I871" s="161">
        <f t="shared" si="61"/>
        <v>97.883279999999999</v>
      </c>
    </row>
    <row r="872" spans="2:9" ht="15.75" x14ac:dyDescent="0.25">
      <c r="B872" s="165">
        <v>41</v>
      </c>
      <c r="C872" s="175" t="s">
        <v>608</v>
      </c>
      <c r="D872" s="175">
        <v>655</v>
      </c>
      <c r="E872" s="166">
        <f t="shared" si="59"/>
        <v>3.96</v>
      </c>
      <c r="F872" s="167">
        <v>17</v>
      </c>
      <c r="G872" s="166">
        <f t="shared" si="60"/>
        <v>67.319999999999993</v>
      </c>
      <c r="H872" s="168">
        <f t="shared" si="62"/>
        <v>15.880787999999999</v>
      </c>
      <c r="I872" s="168">
        <f t="shared" si="61"/>
        <v>83.200787999999989</v>
      </c>
    </row>
    <row r="873" spans="2:9" ht="15.75" x14ac:dyDescent="0.25">
      <c r="B873" s="169"/>
      <c r="C873" s="170"/>
      <c r="D873" s="171"/>
      <c r="E873" s="172"/>
      <c r="F873" s="173"/>
      <c r="G873" s="107">
        <f>SUM(G832:G872)</f>
        <v>4671.7800000000007</v>
      </c>
      <c r="H873" s="174">
        <f t="shared" si="62"/>
        <v>1102.0729020000001</v>
      </c>
      <c r="I873" s="174">
        <f t="shared" si="61"/>
        <v>5773.8529020000005</v>
      </c>
    </row>
    <row r="876" spans="2:9" x14ac:dyDescent="0.25">
      <c r="B876" s="150"/>
      <c r="C876" s="151" t="s">
        <v>610</v>
      </c>
      <c r="D876" s="151"/>
      <c r="E876" s="151"/>
      <c r="F876" s="152"/>
      <c r="G876" s="151"/>
      <c r="H876" s="153"/>
      <c r="I876" s="153"/>
    </row>
    <row r="877" spans="2:9" x14ac:dyDescent="0.25">
      <c r="B877" s="147"/>
      <c r="F877" s="148"/>
      <c r="H877" s="122"/>
      <c r="I877" s="122"/>
    </row>
    <row r="878" spans="2:9" ht="89.25" x14ac:dyDescent="0.25">
      <c r="B878" s="154" t="s">
        <v>594</v>
      </c>
      <c r="C878" s="155" t="s">
        <v>595</v>
      </c>
      <c r="D878" s="155" t="s">
        <v>596</v>
      </c>
      <c r="E878" s="156" t="s">
        <v>597</v>
      </c>
      <c r="F878" s="156" t="s">
        <v>598</v>
      </c>
      <c r="G878" s="156" t="s">
        <v>599</v>
      </c>
      <c r="H878" s="158" t="s">
        <v>600</v>
      </c>
      <c r="I878" s="158" t="s">
        <v>601</v>
      </c>
    </row>
    <row r="879" spans="2:9" ht="15.75" x14ac:dyDescent="0.25">
      <c r="B879" s="159">
        <v>1</v>
      </c>
      <c r="C879" s="131" t="s">
        <v>602</v>
      </c>
      <c r="D879" s="131">
        <v>1566</v>
      </c>
      <c r="E879" s="102">
        <f>ROUND(SUM(D879*12/1987),2)</f>
        <v>9.4600000000000009</v>
      </c>
      <c r="F879" s="160">
        <v>28</v>
      </c>
      <c r="G879" s="102">
        <f>E879*F879</f>
        <v>264.88</v>
      </c>
      <c r="H879" s="161">
        <f>G879*0.2359</f>
        <v>62.485191999999998</v>
      </c>
      <c r="I879" s="161">
        <f>G879+H879</f>
        <v>327.36519199999998</v>
      </c>
    </row>
    <row r="880" spans="2:9" ht="45" x14ac:dyDescent="0.25">
      <c r="B880" s="162">
        <v>2</v>
      </c>
      <c r="C880" s="163" t="s">
        <v>603</v>
      </c>
      <c r="D880" s="131">
        <v>755</v>
      </c>
      <c r="E880" s="102">
        <f t="shared" ref="E880:E919" si="63">ROUND(SUM(D880*12/1987),2)</f>
        <v>4.5599999999999996</v>
      </c>
      <c r="F880" s="160">
        <v>44</v>
      </c>
      <c r="G880" s="102">
        <f t="shared" ref="G880:G919" si="64">E880*F880</f>
        <v>200.64</v>
      </c>
      <c r="H880" s="164">
        <f>G880*0.2359</f>
        <v>47.330976</v>
      </c>
      <c r="I880" s="164">
        <f t="shared" ref="I880:I920" si="65">G880+H880</f>
        <v>247.97097599999998</v>
      </c>
    </row>
    <row r="881" spans="2:9" ht="45" x14ac:dyDescent="0.25">
      <c r="B881" s="162">
        <v>3</v>
      </c>
      <c r="C881" s="163" t="s">
        <v>604</v>
      </c>
      <c r="D881" s="131">
        <v>685</v>
      </c>
      <c r="E881" s="102">
        <f t="shared" si="63"/>
        <v>4.1399999999999997</v>
      </c>
      <c r="F881" s="160">
        <v>64</v>
      </c>
      <c r="G881" s="102">
        <f t="shared" si="64"/>
        <v>264.95999999999998</v>
      </c>
      <c r="H881" s="164">
        <f t="shared" ref="H881:H920" si="66">G881*0.2359</f>
        <v>62.504063999999993</v>
      </c>
      <c r="I881" s="164">
        <f t="shared" si="65"/>
        <v>327.46406399999995</v>
      </c>
    </row>
    <row r="882" spans="2:9" ht="15.75" x14ac:dyDescent="0.25">
      <c r="B882" s="159">
        <v>4</v>
      </c>
      <c r="C882" s="131" t="s">
        <v>605</v>
      </c>
      <c r="D882" s="131">
        <v>755</v>
      </c>
      <c r="E882" s="102">
        <f t="shared" si="63"/>
        <v>4.5599999999999996</v>
      </c>
      <c r="F882" s="160">
        <v>3</v>
      </c>
      <c r="G882" s="102">
        <f t="shared" si="64"/>
        <v>13.68</v>
      </c>
      <c r="H882" s="161">
        <f t="shared" si="66"/>
        <v>3.227112</v>
      </c>
      <c r="I882" s="161">
        <f t="shared" si="65"/>
        <v>16.907111999999998</v>
      </c>
    </row>
    <row r="883" spans="2:9" ht="15.75" x14ac:dyDescent="0.25">
      <c r="B883" s="159">
        <v>5</v>
      </c>
      <c r="C883" s="131" t="s">
        <v>606</v>
      </c>
      <c r="D883" s="131">
        <v>655</v>
      </c>
      <c r="E883" s="102">
        <f t="shared" si="63"/>
        <v>3.96</v>
      </c>
      <c r="F883" s="160">
        <v>10</v>
      </c>
      <c r="G883" s="102">
        <f t="shared" si="64"/>
        <v>39.6</v>
      </c>
      <c r="H883" s="161">
        <f t="shared" si="66"/>
        <v>9.3416399999999999</v>
      </c>
      <c r="I883" s="161">
        <f t="shared" si="65"/>
        <v>48.94164</v>
      </c>
    </row>
    <row r="884" spans="2:9" ht="15.75" x14ac:dyDescent="0.25">
      <c r="B884" s="159">
        <v>6</v>
      </c>
      <c r="C884" s="131" t="s">
        <v>606</v>
      </c>
      <c r="D884" s="131">
        <v>676</v>
      </c>
      <c r="E884" s="102">
        <f t="shared" si="63"/>
        <v>4.08</v>
      </c>
      <c r="F884" s="160">
        <v>10</v>
      </c>
      <c r="G884" s="102">
        <f t="shared" si="64"/>
        <v>40.799999999999997</v>
      </c>
      <c r="H884" s="161">
        <f t="shared" si="66"/>
        <v>9.6247199999999999</v>
      </c>
      <c r="I884" s="161">
        <f t="shared" si="65"/>
        <v>50.424719999999994</v>
      </c>
    </row>
    <row r="885" spans="2:9" ht="15.75" x14ac:dyDescent="0.25">
      <c r="B885" s="159">
        <v>7</v>
      </c>
      <c r="C885" s="131" t="s">
        <v>606</v>
      </c>
      <c r="D885" s="131">
        <v>585</v>
      </c>
      <c r="E885" s="102">
        <f t="shared" si="63"/>
        <v>3.53</v>
      </c>
      <c r="F885" s="160">
        <v>10</v>
      </c>
      <c r="G885" s="102">
        <f t="shared" si="64"/>
        <v>35.299999999999997</v>
      </c>
      <c r="H885" s="161">
        <f t="shared" si="66"/>
        <v>8.3272699999999986</v>
      </c>
      <c r="I885" s="161">
        <f t="shared" si="65"/>
        <v>43.627269999999996</v>
      </c>
    </row>
    <row r="886" spans="2:9" ht="15.75" x14ac:dyDescent="0.25">
      <c r="B886" s="159">
        <v>8</v>
      </c>
      <c r="C886" s="131" t="s">
        <v>606</v>
      </c>
      <c r="D886" s="131">
        <v>655</v>
      </c>
      <c r="E886" s="102">
        <f t="shared" si="63"/>
        <v>3.96</v>
      </c>
      <c r="F886" s="160">
        <v>10</v>
      </c>
      <c r="G886" s="102">
        <f t="shared" si="64"/>
        <v>39.6</v>
      </c>
      <c r="H886" s="161">
        <f t="shared" si="66"/>
        <v>9.3416399999999999</v>
      </c>
      <c r="I886" s="161">
        <f t="shared" si="65"/>
        <v>48.94164</v>
      </c>
    </row>
    <row r="887" spans="2:9" ht="15.75" x14ac:dyDescent="0.25">
      <c r="B887" s="159">
        <v>9</v>
      </c>
      <c r="C887" s="131" t="s">
        <v>606</v>
      </c>
      <c r="D887" s="131">
        <v>655</v>
      </c>
      <c r="E887" s="102">
        <f t="shared" si="63"/>
        <v>3.96</v>
      </c>
      <c r="F887" s="160">
        <v>10</v>
      </c>
      <c r="G887" s="102">
        <f t="shared" si="64"/>
        <v>39.6</v>
      </c>
      <c r="H887" s="161">
        <f t="shared" si="66"/>
        <v>9.3416399999999999</v>
      </c>
      <c r="I887" s="161">
        <f t="shared" si="65"/>
        <v>48.94164</v>
      </c>
    </row>
    <row r="888" spans="2:9" ht="15.75" x14ac:dyDescent="0.25">
      <c r="B888" s="159">
        <v>10</v>
      </c>
      <c r="C888" s="131" t="s">
        <v>606</v>
      </c>
      <c r="D888" s="131">
        <v>676</v>
      </c>
      <c r="E888" s="102">
        <f t="shared" si="63"/>
        <v>4.08</v>
      </c>
      <c r="F888" s="160">
        <v>10</v>
      </c>
      <c r="G888" s="102">
        <f t="shared" si="64"/>
        <v>40.799999999999997</v>
      </c>
      <c r="H888" s="161">
        <f t="shared" si="66"/>
        <v>9.6247199999999999</v>
      </c>
      <c r="I888" s="161">
        <f t="shared" si="65"/>
        <v>50.424719999999994</v>
      </c>
    </row>
    <row r="889" spans="2:9" ht="15.75" x14ac:dyDescent="0.25">
      <c r="B889" s="159">
        <v>11</v>
      </c>
      <c r="C889" s="131" t="s">
        <v>607</v>
      </c>
      <c r="D889" s="131">
        <v>740</v>
      </c>
      <c r="E889" s="102">
        <f t="shared" si="63"/>
        <v>4.47</v>
      </c>
      <c r="F889" s="160">
        <v>34</v>
      </c>
      <c r="G889" s="102">
        <f t="shared" si="64"/>
        <v>151.97999999999999</v>
      </c>
      <c r="H889" s="161">
        <f t="shared" si="66"/>
        <v>35.852081999999996</v>
      </c>
      <c r="I889" s="161">
        <f t="shared" si="65"/>
        <v>187.83208199999999</v>
      </c>
    </row>
    <row r="890" spans="2:9" ht="15.75" x14ac:dyDescent="0.25">
      <c r="B890" s="159">
        <v>12</v>
      </c>
      <c r="C890" s="131" t="s">
        <v>608</v>
      </c>
      <c r="D890" s="131">
        <v>655</v>
      </c>
      <c r="E890" s="102">
        <f t="shared" si="63"/>
        <v>3.96</v>
      </c>
      <c r="F890" s="160">
        <v>30</v>
      </c>
      <c r="G890" s="102">
        <f t="shared" si="64"/>
        <v>118.8</v>
      </c>
      <c r="H890" s="161">
        <f t="shared" si="66"/>
        <v>28.024919999999998</v>
      </c>
      <c r="I890" s="161">
        <f t="shared" si="65"/>
        <v>146.82491999999999</v>
      </c>
    </row>
    <row r="891" spans="2:9" ht="15.75" x14ac:dyDescent="0.25">
      <c r="B891" s="159">
        <v>13</v>
      </c>
      <c r="C891" s="131" t="s">
        <v>608</v>
      </c>
      <c r="D891" s="131">
        <v>655</v>
      </c>
      <c r="E891" s="102">
        <f t="shared" si="63"/>
        <v>3.96</v>
      </c>
      <c r="F891" s="160">
        <v>22</v>
      </c>
      <c r="G891" s="102">
        <f t="shared" si="64"/>
        <v>87.12</v>
      </c>
      <c r="H891" s="161">
        <f t="shared" si="66"/>
        <v>20.551608000000002</v>
      </c>
      <c r="I891" s="161">
        <f t="shared" si="65"/>
        <v>107.67160800000001</v>
      </c>
    </row>
    <row r="892" spans="2:9" ht="15.75" x14ac:dyDescent="0.25">
      <c r="B892" s="159">
        <v>14</v>
      </c>
      <c r="C892" s="131" t="s">
        <v>608</v>
      </c>
      <c r="D892" s="131">
        <v>655</v>
      </c>
      <c r="E892" s="102">
        <f t="shared" si="63"/>
        <v>3.96</v>
      </c>
      <c r="F892" s="160">
        <v>25</v>
      </c>
      <c r="G892" s="102">
        <f t="shared" si="64"/>
        <v>99</v>
      </c>
      <c r="H892" s="161">
        <f t="shared" si="66"/>
        <v>23.354099999999999</v>
      </c>
      <c r="I892" s="161">
        <f t="shared" si="65"/>
        <v>122.3541</v>
      </c>
    </row>
    <row r="893" spans="2:9" ht="15.75" x14ac:dyDescent="0.25">
      <c r="B893" s="159">
        <v>15</v>
      </c>
      <c r="C893" s="131" t="s">
        <v>608</v>
      </c>
      <c r="D893" s="131">
        <v>655</v>
      </c>
      <c r="E893" s="102">
        <f t="shared" si="63"/>
        <v>3.96</v>
      </c>
      <c r="F893" s="160">
        <v>27</v>
      </c>
      <c r="G893" s="102">
        <f t="shared" si="64"/>
        <v>106.92</v>
      </c>
      <c r="H893" s="161">
        <f t="shared" si="66"/>
        <v>25.222428000000001</v>
      </c>
      <c r="I893" s="161">
        <f t="shared" si="65"/>
        <v>132.142428</v>
      </c>
    </row>
    <row r="894" spans="2:9" ht="15.75" x14ac:dyDescent="0.25">
      <c r="B894" s="159">
        <v>16</v>
      </c>
      <c r="C894" s="131" t="s">
        <v>607</v>
      </c>
      <c r="D894" s="131">
        <v>740</v>
      </c>
      <c r="E894" s="102">
        <f t="shared" si="63"/>
        <v>4.47</v>
      </c>
      <c r="F894" s="160">
        <v>45</v>
      </c>
      <c r="G894" s="102">
        <f t="shared" si="64"/>
        <v>201.14999999999998</v>
      </c>
      <c r="H894" s="161">
        <f t="shared" si="66"/>
        <v>47.451284999999991</v>
      </c>
      <c r="I894" s="161">
        <f t="shared" si="65"/>
        <v>248.60128499999996</v>
      </c>
    </row>
    <row r="895" spans="2:9" ht="15.75" x14ac:dyDescent="0.25">
      <c r="B895" s="159">
        <v>17</v>
      </c>
      <c r="C895" s="131" t="s">
        <v>608</v>
      </c>
      <c r="D895" s="131">
        <v>655</v>
      </c>
      <c r="E895" s="102">
        <f t="shared" si="63"/>
        <v>3.96</v>
      </c>
      <c r="F895" s="160">
        <v>31</v>
      </c>
      <c r="G895" s="102">
        <f t="shared" si="64"/>
        <v>122.76</v>
      </c>
      <c r="H895" s="161">
        <f t="shared" si="66"/>
        <v>28.959084000000001</v>
      </c>
      <c r="I895" s="161">
        <f t="shared" si="65"/>
        <v>151.71908400000001</v>
      </c>
    </row>
    <row r="896" spans="2:9" ht="15.75" x14ac:dyDescent="0.25">
      <c r="B896" s="159">
        <v>18</v>
      </c>
      <c r="C896" s="131" t="s">
        <v>608</v>
      </c>
      <c r="D896" s="131">
        <v>655</v>
      </c>
      <c r="E896" s="102">
        <f t="shared" si="63"/>
        <v>3.96</v>
      </c>
      <c r="F896" s="160">
        <v>29</v>
      </c>
      <c r="G896" s="102">
        <f t="shared" si="64"/>
        <v>114.84</v>
      </c>
      <c r="H896" s="161">
        <f t="shared" si="66"/>
        <v>27.090755999999999</v>
      </c>
      <c r="I896" s="161">
        <f t="shared" si="65"/>
        <v>141.930756</v>
      </c>
    </row>
    <row r="897" spans="2:9" ht="15.75" x14ac:dyDescent="0.25">
      <c r="B897" s="159">
        <v>19</v>
      </c>
      <c r="C897" s="131" t="s">
        <v>608</v>
      </c>
      <c r="D897" s="131">
        <v>655</v>
      </c>
      <c r="E897" s="102">
        <f t="shared" si="63"/>
        <v>3.96</v>
      </c>
      <c r="F897" s="160">
        <v>41</v>
      </c>
      <c r="G897" s="102">
        <f t="shared" si="64"/>
        <v>162.35999999999999</v>
      </c>
      <c r="H897" s="161">
        <f t="shared" si="66"/>
        <v>38.300723999999995</v>
      </c>
      <c r="I897" s="161">
        <f t="shared" si="65"/>
        <v>200.66072399999999</v>
      </c>
    </row>
    <row r="898" spans="2:9" ht="15.75" x14ac:dyDescent="0.25">
      <c r="B898" s="159">
        <v>20</v>
      </c>
      <c r="C898" s="131" t="s">
        <v>608</v>
      </c>
      <c r="D898" s="131">
        <v>655</v>
      </c>
      <c r="E898" s="102">
        <f t="shared" si="63"/>
        <v>3.96</v>
      </c>
      <c r="F898" s="160">
        <v>38</v>
      </c>
      <c r="G898" s="102">
        <f t="shared" si="64"/>
        <v>150.47999999999999</v>
      </c>
      <c r="H898" s="161">
        <f t="shared" si="66"/>
        <v>35.498231999999994</v>
      </c>
      <c r="I898" s="161">
        <f t="shared" si="65"/>
        <v>185.97823199999999</v>
      </c>
    </row>
    <row r="899" spans="2:9" ht="15.75" x14ac:dyDescent="0.25">
      <c r="B899" s="159">
        <v>21</v>
      </c>
      <c r="C899" s="131" t="s">
        <v>607</v>
      </c>
      <c r="D899" s="131">
        <v>740</v>
      </c>
      <c r="E899" s="102">
        <f t="shared" si="63"/>
        <v>4.47</v>
      </c>
      <c r="F899" s="160">
        <v>26</v>
      </c>
      <c r="G899" s="102">
        <f t="shared" si="64"/>
        <v>116.22</v>
      </c>
      <c r="H899" s="161">
        <f t="shared" si="66"/>
        <v>27.416298000000001</v>
      </c>
      <c r="I899" s="161">
        <f t="shared" si="65"/>
        <v>143.63629800000001</v>
      </c>
    </row>
    <row r="900" spans="2:9" ht="15.75" x14ac:dyDescent="0.25">
      <c r="B900" s="159">
        <v>22</v>
      </c>
      <c r="C900" s="131" t="s">
        <v>608</v>
      </c>
      <c r="D900" s="131">
        <v>655</v>
      </c>
      <c r="E900" s="102">
        <f t="shared" si="63"/>
        <v>3.96</v>
      </c>
      <c r="F900" s="160">
        <v>32</v>
      </c>
      <c r="G900" s="102">
        <f t="shared" si="64"/>
        <v>126.72</v>
      </c>
      <c r="H900" s="161">
        <f t="shared" si="66"/>
        <v>29.893248</v>
      </c>
      <c r="I900" s="161">
        <f t="shared" si="65"/>
        <v>156.613248</v>
      </c>
    </row>
    <row r="901" spans="2:9" ht="15.75" x14ac:dyDescent="0.25">
      <c r="B901" s="159">
        <v>23</v>
      </c>
      <c r="C901" s="131" t="s">
        <v>608</v>
      </c>
      <c r="D901" s="131">
        <v>655</v>
      </c>
      <c r="E901" s="102">
        <f t="shared" si="63"/>
        <v>3.96</v>
      </c>
      <c r="F901" s="160">
        <v>21</v>
      </c>
      <c r="G901" s="102">
        <f t="shared" si="64"/>
        <v>83.16</v>
      </c>
      <c r="H901" s="161">
        <f t="shared" si="66"/>
        <v>19.617443999999999</v>
      </c>
      <c r="I901" s="161">
        <f t="shared" si="65"/>
        <v>102.777444</v>
      </c>
    </row>
    <row r="902" spans="2:9" ht="15.75" x14ac:dyDescent="0.25">
      <c r="B902" s="159">
        <v>24</v>
      </c>
      <c r="C902" s="131" t="s">
        <v>608</v>
      </c>
      <c r="D902" s="131">
        <v>655</v>
      </c>
      <c r="E902" s="102">
        <f t="shared" si="63"/>
        <v>3.96</v>
      </c>
      <c r="F902" s="160">
        <v>45</v>
      </c>
      <c r="G902" s="102">
        <f t="shared" si="64"/>
        <v>178.2</v>
      </c>
      <c r="H902" s="161">
        <f t="shared" si="66"/>
        <v>42.037379999999999</v>
      </c>
      <c r="I902" s="161">
        <f t="shared" si="65"/>
        <v>220.23737999999997</v>
      </c>
    </row>
    <row r="903" spans="2:9" ht="15.75" x14ac:dyDescent="0.25">
      <c r="B903" s="159">
        <v>25</v>
      </c>
      <c r="C903" s="131" t="s">
        <v>607</v>
      </c>
      <c r="D903" s="131">
        <v>740</v>
      </c>
      <c r="E903" s="102">
        <f t="shared" si="63"/>
        <v>4.47</v>
      </c>
      <c r="F903" s="160">
        <v>38</v>
      </c>
      <c r="G903" s="102">
        <f t="shared" si="64"/>
        <v>169.85999999999999</v>
      </c>
      <c r="H903" s="161">
        <f t="shared" si="66"/>
        <v>40.069973999999995</v>
      </c>
      <c r="I903" s="161">
        <f t="shared" si="65"/>
        <v>209.92997399999999</v>
      </c>
    </row>
    <row r="904" spans="2:9" ht="15.75" x14ac:dyDescent="0.25">
      <c r="B904" s="159">
        <v>26</v>
      </c>
      <c r="C904" s="131" t="s">
        <v>608</v>
      </c>
      <c r="D904" s="131">
        <v>655</v>
      </c>
      <c r="E904" s="102">
        <f t="shared" si="63"/>
        <v>3.96</v>
      </c>
      <c r="F904" s="160">
        <v>24</v>
      </c>
      <c r="G904" s="102">
        <f t="shared" si="64"/>
        <v>95.039999999999992</v>
      </c>
      <c r="H904" s="161">
        <f t="shared" si="66"/>
        <v>22.419935999999996</v>
      </c>
      <c r="I904" s="161">
        <f t="shared" si="65"/>
        <v>117.45993599999998</v>
      </c>
    </row>
    <row r="905" spans="2:9" ht="15.75" x14ac:dyDescent="0.25">
      <c r="B905" s="159">
        <v>27</v>
      </c>
      <c r="C905" s="131" t="s">
        <v>608</v>
      </c>
      <c r="D905" s="131">
        <v>655</v>
      </c>
      <c r="E905" s="102">
        <f t="shared" si="63"/>
        <v>3.96</v>
      </c>
      <c r="F905" s="160">
        <v>23</v>
      </c>
      <c r="G905" s="102">
        <f t="shared" si="64"/>
        <v>91.08</v>
      </c>
      <c r="H905" s="161">
        <f>G905*0.2359</f>
        <v>21.485772000000001</v>
      </c>
      <c r="I905" s="161">
        <f t="shared" si="65"/>
        <v>112.565772</v>
      </c>
    </row>
    <row r="906" spans="2:9" ht="15.75" x14ac:dyDescent="0.25">
      <c r="B906" s="159">
        <v>28</v>
      </c>
      <c r="C906" s="131" t="s">
        <v>608</v>
      </c>
      <c r="D906" s="131">
        <v>655</v>
      </c>
      <c r="E906" s="102">
        <f t="shared" si="63"/>
        <v>3.96</v>
      </c>
      <c r="F906" s="160">
        <v>31</v>
      </c>
      <c r="G906" s="102">
        <f t="shared" si="64"/>
        <v>122.76</v>
      </c>
      <c r="H906" s="161">
        <f t="shared" si="66"/>
        <v>28.959084000000001</v>
      </c>
      <c r="I906" s="161">
        <f t="shared" si="65"/>
        <v>151.71908400000001</v>
      </c>
    </row>
    <row r="907" spans="2:9" ht="15.75" x14ac:dyDescent="0.25">
      <c r="B907" s="159">
        <v>29</v>
      </c>
      <c r="C907" s="131" t="s">
        <v>608</v>
      </c>
      <c r="D907" s="131">
        <v>598</v>
      </c>
      <c r="E907" s="102">
        <f t="shared" si="63"/>
        <v>3.61</v>
      </c>
      <c r="F907" s="160">
        <v>26</v>
      </c>
      <c r="G907" s="102">
        <f t="shared" si="64"/>
        <v>93.86</v>
      </c>
      <c r="H907" s="161">
        <f t="shared" si="66"/>
        <v>22.141573999999999</v>
      </c>
      <c r="I907" s="161">
        <f t="shared" si="65"/>
        <v>116.00157400000001</v>
      </c>
    </row>
    <row r="908" spans="2:9" ht="15.75" x14ac:dyDescent="0.25">
      <c r="B908" s="159">
        <v>30</v>
      </c>
      <c r="C908" s="131" t="s">
        <v>608</v>
      </c>
      <c r="D908" s="131">
        <v>585</v>
      </c>
      <c r="E908" s="102">
        <f t="shared" si="63"/>
        <v>3.53</v>
      </c>
      <c r="F908" s="160">
        <v>25</v>
      </c>
      <c r="G908" s="102">
        <f t="shared" si="64"/>
        <v>88.25</v>
      </c>
      <c r="H908" s="161">
        <f t="shared" si="66"/>
        <v>20.818175</v>
      </c>
      <c r="I908" s="161">
        <f t="shared" si="65"/>
        <v>109.068175</v>
      </c>
    </row>
    <row r="909" spans="2:9" ht="15.75" x14ac:dyDescent="0.25">
      <c r="B909" s="159">
        <v>31</v>
      </c>
      <c r="C909" s="131" t="s">
        <v>607</v>
      </c>
      <c r="D909" s="131">
        <v>740</v>
      </c>
      <c r="E909" s="102">
        <f t="shared" si="63"/>
        <v>4.47</v>
      </c>
      <c r="F909" s="160">
        <v>34</v>
      </c>
      <c r="G909" s="102">
        <f t="shared" si="64"/>
        <v>151.97999999999999</v>
      </c>
      <c r="H909" s="161">
        <f t="shared" si="66"/>
        <v>35.852081999999996</v>
      </c>
      <c r="I909" s="161">
        <f t="shared" si="65"/>
        <v>187.83208199999999</v>
      </c>
    </row>
    <row r="910" spans="2:9" ht="15.75" x14ac:dyDescent="0.25">
      <c r="B910" s="159">
        <v>32</v>
      </c>
      <c r="C910" s="131" t="s">
        <v>608</v>
      </c>
      <c r="D910" s="131">
        <v>655</v>
      </c>
      <c r="E910" s="102">
        <f t="shared" si="63"/>
        <v>3.96</v>
      </c>
      <c r="F910" s="160">
        <v>31</v>
      </c>
      <c r="G910" s="102">
        <f t="shared" si="64"/>
        <v>122.76</v>
      </c>
      <c r="H910" s="161">
        <f t="shared" si="66"/>
        <v>28.959084000000001</v>
      </c>
      <c r="I910" s="161">
        <f t="shared" si="65"/>
        <v>151.71908400000001</v>
      </c>
    </row>
    <row r="911" spans="2:9" ht="15.75" x14ac:dyDescent="0.25">
      <c r="B911" s="159">
        <v>33</v>
      </c>
      <c r="C911" s="131" t="s">
        <v>608</v>
      </c>
      <c r="D911" s="131">
        <v>655</v>
      </c>
      <c r="E911" s="102">
        <f t="shared" si="63"/>
        <v>3.96</v>
      </c>
      <c r="F911" s="160">
        <v>28</v>
      </c>
      <c r="G911" s="102">
        <f t="shared" si="64"/>
        <v>110.88</v>
      </c>
      <c r="H911" s="161">
        <f t="shared" si="66"/>
        <v>26.156592</v>
      </c>
      <c r="I911" s="161">
        <f t="shared" si="65"/>
        <v>137.03659199999998</v>
      </c>
    </row>
    <row r="912" spans="2:9" ht="15.75" x14ac:dyDescent="0.25">
      <c r="B912" s="159">
        <v>34</v>
      </c>
      <c r="C912" s="131" t="s">
        <v>608</v>
      </c>
      <c r="D912" s="131">
        <v>655</v>
      </c>
      <c r="E912" s="102">
        <f t="shared" si="63"/>
        <v>3.96</v>
      </c>
      <c r="F912" s="160">
        <v>19</v>
      </c>
      <c r="G912" s="102">
        <f t="shared" si="64"/>
        <v>75.239999999999995</v>
      </c>
      <c r="H912" s="161">
        <f t="shared" si="66"/>
        <v>17.749115999999997</v>
      </c>
      <c r="I912" s="161">
        <f t="shared" si="65"/>
        <v>92.989115999999996</v>
      </c>
    </row>
    <row r="913" spans="2:9" ht="15.75" x14ac:dyDescent="0.25">
      <c r="B913" s="159">
        <v>35</v>
      </c>
      <c r="C913" s="131" t="s">
        <v>608</v>
      </c>
      <c r="D913" s="131">
        <v>655</v>
      </c>
      <c r="E913" s="102">
        <f t="shared" si="63"/>
        <v>3.96</v>
      </c>
      <c r="F913" s="160">
        <v>21</v>
      </c>
      <c r="G913" s="102">
        <f t="shared" si="64"/>
        <v>83.16</v>
      </c>
      <c r="H913" s="161">
        <f t="shared" si="66"/>
        <v>19.617443999999999</v>
      </c>
      <c r="I913" s="161">
        <f t="shared" si="65"/>
        <v>102.777444</v>
      </c>
    </row>
    <row r="914" spans="2:9" ht="15.75" x14ac:dyDescent="0.25">
      <c r="B914" s="159">
        <v>36</v>
      </c>
      <c r="C914" s="131" t="s">
        <v>608</v>
      </c>
      <c r="D914" s="131">
        <v>655</v>
      </c>
      <c r="E914" s="102">
        <f t="shared" si="63"/>
        <v>3.96</v>
      </c>
      <c r="F914" s="160">
        <v>22</v>
      </c>
      <c r="G914" s="102">
        <f t="shared" si="64"/>
        <v>87.12</v>
      </c>
      <c r="H914" s="161">
        <f t="shared" si="66"/>
        <v>20.551608000000002</v>
      </c>
      <c r="I914" s="161">
        <f t="shared" si="65"/>
        <v>107.67160800000001</v>
      </c>
    </row>
    <row r="915" spans="2:9" ht="15.75" x14ac:dyDescent="0.25">
      <c r="B915" s="159">
        <v>37</v>
      </c>
      <c r="C915" s="131" t="s">
        <v>607</v>
      </c>
      <c r="D915" s="131">
        <v>740</v>
      </c>
      <c r="E915" s="102">
        <f t="shared" si="63"/>
        <v>4.47</v>
      </c>
      <c r="F915" s="160">
        <v>38</v>
      </c>
      <c r="G915" s="102">
        <f t="shared" si="64"/>
        <v>169.85999999999999</v>
      </c>
      <c r="H915" s="161">
        <f t="shared" si="66"/>
        <v>40.069973999999995</v>
      </c>
      <c r="I915" s="161">
        <f t="shared" si="65"/>
        <v>209.92997399999999</v>
      </c>
    </row>
    <row r="916" spans="2:9" ht="15.75" x14ac:dyDescent="0.25">
      <c r="B916" s="159">
        <v>38</v>
      </c>
      <c r="C916" s="131" t="s">
        <v>608</v>
      </c>
      <c r="D916" s="131">
        <v>655</v>
      </c>
      <c r="E916" s="102">
        <f t="shared" si="63"/>
        <v>3.96</v>
      </c>
      <c r="F916" s="160">
        <v>21</v>
      </c>
      <c r="G916" s="102">
        <f t="shared" si="64"/>
        <v>83.16</v>
      </c>
      <c r="H916" s="161">
        <f t="shared" si="66"/>
        <v>19.617443999999999</v>
      </c>
      <c r="I916" s="161">
        <f t="shared" si="65"/>
        <v>102.777444</v>
      </c>
    </row>
    <row r="917" spans="2:9" ht="15.75" x14ac:dyDescent="0.25">
      <c r="B917" s="159">
        <v>39</v>
      </c>
      <c r="C917" s="131" t="s">
        <v>608</v>
      </c>
      <c r="D917" s="131">
        <v>655</v>
      </c>
      <c r="E917" s="102">
        <f t="shared" si="63"/>
        <v>3.96</v>
      </c>
      <c r="F917" s="160">
        <v>27</v>
      </c>
      <c r="G917" s="102">
        <f t="shared" si="64"/>
        <v>106.92</v>
      </c>
      <c r="H917" s="161">
        <f t="shared" si="66"/>
        <v>25.222428000000001</v>
      </c>
      <c r="I917" s="161">
        <f t="shared" si="65"/>
        <v>132.142428</v>
      </c>
    </row>
    <row r="918" spans="2:9" ht="15.75" x14ac:dyDescent="0.25">
      <c r="B918" s="159">
        <v>40</v>
      </c>
      <c r="C918" s="131" t="s">
        <v>608</v>
      </c>
      <c r="D918" s="131">
        <v>655</v>
      </c>
      <c r="E918" s="102">
        <f t="shared" si="63"/>
        <v>3.96</v>
      </c>
      <c r="F918" s="160">
        <v>31</v>
      </c>
      <c r="G918" s="102">
        <f t="shared" si="64"/>
        <v>122.76</v>
      </c>
      <c r="H918" s="161">
        <f t="shared" si="66"/>
        <v>28.959084000000001</v>
      </c>
      <c r="I918" s="161">
        <f t="shared" si="65"/>
        <v>151.71908400000001</v>
      </c>
    </row>
    <row r="919" spans="2:9" ht="15.75" x14ac:dyDescent="0.25">
      <c r="B919" s="165">
        <v>41</v>
      </c>
      <c r="C919" s="175" t="s">
        <v>608</v>
      </c>
      <c r="D919" s="175">
        <v>655</v>
      </c>
      <c r="E919" s="166">
        <f t="shared" si="63"/>
        <v>3.96</v>
      </c>
      <c r="F919" s="167">
        <v>38</v>
      </c>
      <c r="G919" s="166">
        <f t="shared" si="64"/>
        <v>150.47999999999999</v>
      </c>
      <c r="H919" s="168">
        <f t="shared" si="66"/>
        <v>35.498231999999994</v>
      </c>
      <c r="I919" s="168">
        <f t="shared" si="65"/>
        <v>185.97823199999999</v>
      </c>
    </row>
    <row r="920" spans="2:9" ht="15.75" x14ac:dyDescent="0.25">
      <c r="B920" s="169"/>
      <c r="C920" s="170"/>
      <c r="D920" s="171"/>
      <c r="E920" s="172"/>
      <c r="F920" s="173"/>
      <c r="G920" s="107">
        <f>SUM(G879:G919)</f>
        <v>4724.7399999999989</v>
      </c>
      <c r="H920" s="174">
        <f t="shared" si="66"/>
        <v>1114.5661659999998</v>
      </c>
      <c r="I920" s="174">
        <f t="shared" si="65"/>
        <v>5839.3061659999985</v>
      </c>
    </row>
    <row r="922" spans="2:9" x14ac:dyDescent="0.25">
      <c r="B922" s="150"/>
      <c r="C922" s="176" t="s">
        <v>611</v>
      </c>
      <c r="D922" s="176"/>
      <c r="E922" s="176"/>
      <c r="F922" s="177"/>
      <c r="G922" s="176"/>
      <c r="H922" s="178"/>
      <c r="I922" s="178"/>
    </row>
    <row r="923" spans="2:9" x14ac:dyDescent="0.25">
      <c r="B923" s="179"/>
      <c r="C923" s="180"/>
      <c r="D923" s="180"/>
      <c r="E923" s="180"/>
      <c r="F923" s="181"/>
      <c r="G923" s="180"/>
      <c r="H923" s="149"/>
      <c r="I923" s="149"/>
    </row>
    <row r="924" spans="2:9" ht="89.25" x14ac:dyDescent="0.25">
      <c r="B924" s="154" t="s">
        <v>594</v>
      </c>
      <c r="C924" s="155" t="s">
        <v>595</v>
      </c>
      <c r="D924" s="155" t="s">
        <v>596</v>
      </c>
      <c r="E924" s="156" t="s">
        <v>597</v>
      </c>
      <c r="F924" s="182" t="s">
        <v>598</v>
      </c>
      <c r="G924" s="156" t="s">
        <v>599</v>
      </c>
      <c r="H924" s="158" t="s">
        <v>600</v>
      </c>
      <c r="I924" s="158" t="s">
        <v>601</v>
      </c>
    </row>
    <row r="925" spans="2:9" ht="30" x14ac:dyDescent="0.25">
      <c r="B925" s="159">
        <v>1</v>
      </c>
      <c r="C925" s="183" t="s">
        <v>612</v>
      </c>
      <c r="D925" s="184">
        <v>1140</v>
      </c>
      <c r="E925" s="185">
        <f>ROUND(SUM(D925*12/1987),2)</f>
        <v>6.88</v>
      </c>
      <c r="F925" s="186">
        <v>12</v>
      </c>
      <c r="G925" s="102">
        <f>E925*F925</f>
        <v>82.56</v>
      </c>
      <c r="H925" s="164">
        <f>G925*0.2359</f>
        <v>19.475904</v>
      </c>
      <c r="I925" s="164">
        <f>G925+H925</f>
        <v>102.035904</v>
      </c>
    </row>
    <row r="926" spans="2:9" ht="30" x14ac:dyDescent="0.25">
      <c r="B926" s="159">
        <v>2</v>
      </c>
      <c r="C926" s="183" t="s">
        <v>613</v>
      </c>
      <c r="D926" s="184">
        <v>755</v>
      </c>
      <c r="E926" s="185">
        <f>ROUND(SUM(D926*12/1987),2)</f>
        <v>4.5599999999999996</v>
      </c>
      <c r="F926" s="186">
        <v>8</v>
      </c>
      <c r="G926" s="102">
        <f t="shared" ref="G926:G927" si="67">E926*F926</f>
        <v>36.479999999999997</v>
      </c>
      <c r="H926" s="164">
        <f>G926*0.2359</f>
        <v>8.6056319999999999</v>
      </c>
      <c r="I926" s="164">
        <f t="shared" ref="I926:I927" si="68">G926+H926</f>
        <v>45.085631999999997</v>
      </c>
    </row>
    <row r="927" spans="2:9" x14ac:dyDescent="0.25">
      <c r="B927" s="159">
        <v>3</v>
      </c>
      <c r="C927" s="183" t="s">
        <v>607</v>
      </c>
      <c r="D927" s="184">
        <v>740</v>
      </c>
      <c r="E927" s="185">
        <f t="shared" ref="E927" si="69">ROUND(SUM(D927*12/1987),2)</f>
        <v>4.47</v>
      </c>
      <c r="F927" s="186">
        <v>8</v>
      </c>
      <c r="G927" s="102">
        <f t="shared" si="67"/>
        <v>35.76</v>
      </c>
      <c r="H927" s="161">
        <f t="shared" ref="H927" si="70">G927*0.2359</f>
        <v>8.4357839999999999</v>
      </c>
      <c r="I927" s="161">
        <f t="shared" si="68"/>
        <v>44.195783999999996</v>
      </c>
    </row>
    <row r="928" spans="2:9" ht="15.75" x14ac:dyDescent="0.25">
      <c r="B928" s="187"/>
      <c r="C928" s="188"/>
      <c r="D928" s="189"/>
      <c r="E928" s="190"/>
      <c r="F928" s="191"/>
      <c r="G928" s="112">
        <f>SUM(G925:G927)</f>
        <v>154.79999999999998</v>
      </c>
      <c r="H928" s="112">
        <f t="shared" ref="H928:I928" si="71">SUM(H925:H927)</f>
        <v>36.517319999999998</v>
      </c>
      <c r="I928" s="112">
        <f t="shared" si="71"/>
        <v>191.31732</v>
      </c>
    </row>
    <row r="930" spans="2:9" x14ac:dyDescent="0.25">
      <c r="B930" s="179"/>
      <c r="C930" s="180"/>
      <c r="D930" s="180"/>
      <c r="E930" s="180"/>
      <c r="F930" s="181"/>
      <c r="G930" s="180"/>
      <c r="H930" s="149"/>
      <c r="I930" s="149"/>
    </row>
    <row r="931" spans="2:9" x14ac:dyDescent="0.25">
      <c r="B931" s="192"/>
      <c r="C931" s="176" t="s">
        <v>614</v>
      </c>
      <c r="D931" s="176"/>
      <c r="E931" s="176"/>
      <c r="F931" s="177"/>
      <c r="G931" s="176"/>
      <c r="H931" s="178"/>
      <c r="I931" s="178"/>
    </row>
    <row r="932" spans="2:9" x14ac:dyDescent="0.25">
      <c r="B932" s="179"/>
      <c r="C932" s="180"/>
      <c r="D932" s="180"/>
      <c r="E932" s="180"/>
      <c r="F932" s="181"/>
      <c r="G932" s="180"/>
      <c r="H932" s="149"/>
      <c r="I932" s="149"/>
    </row>
    <row r="933" spans="2:9" ht="89.25" x14ac:dyDescent="0.25">
      <c r="B933" s="154" t="s">
        <v>594</v>
      </c>
      <c r="C933" s="155" t="s">
        <v>595</v>
      </c>
      <c r="D933" s="155" t="s">
        <v>596</v>
      </c>
      <c r="E933" s="156" t="s">
        <v>597</v>
      </c>
      <c r="F933" s="182" t="s">
        <v>598</v>
      </c>
      <c r="G933" s="156" t="s">
        <v>599</v>
      </c>
      <c r="H933" s="158" t="s">
        <v>600</v>
      </c>
      <c r="I933" s="158" t="s">
        <v>601</v>
      </c>
    </row>
    <row r="934" spans="2:9" x14ac:dyDescent="0.25">
      <c r="B934" s="159">
        <v>1</v>
      </c>
      <c r="C934" s="193" t="s">
        <v>602</v>
      </c>
      <c r="D934" s="184">
        <v>1566</v>
      </c>
      <c r="E934" s="185">
        <f t="shared" ref="E934" si="72">ROUND(SUM(D934*12/1987),2)</f>
        <v>9.4600000000000009</v>
      </c>
      <c r="F934" s="194">
        <v>28</v>
      </c>
      <c r="G934" s="102">
        <f t="shared" ref="G934" si="73">E934*F934</f>
        <v>264.88</v>
      </c>
      <c r="H934" s="161">
        <f t="shared" ref="H934" si="74">G934*0.2359</f>
        <v>62.485191999999998</v>
      </c>
      <c r="I934" s="161">
        <f t="shared" ref="I934" si="75">G934+H934</f>
        <v>327.36519199999998</v>
      </c>
    </row>
    <row r="935" spans="2:9" ht="30" x14ac:dyDescent="0.25">
      <c r="B935" s="162">
        <v>2</v>
      </c>
      <c r="C935" s="183" t="s">
        <v>612</v>
      </c>
      <c r="D935" s="184">
        <v>1140</v>
      </c>
      <c r="E935" s="185">
        <f>ROUND(SUM(D935*12/1987),2)</f>
        <v>6.88</v>
      </c>
      <c r="F935" s="194">
        <v>24</v>
      </c>
      <c r="G935" s="102">
        <f>E935*F935</f>
        <v>165.12</v>
      </c>
      <c r="H935" s="164">
        <f>G935*0.2359</f>
        <v>38.951808</v>
      </c>
      <c r="I935" s="164">
        <f>G935+H935</f>
        <v>204.071808</v>
      </c>
    </row>
    <row r="936" spans="2:9" ht="30" x14ac:dyDescent="0.25">
      <c r="B936" s="162">
        <v>3</v>
      </c>
      <c r="C936" s="183" t="s">
        <v>613</v>
      </c>
      <c r="D936" s="184">
        <v>755</v>
      </c>
      <c r="E936" s="185">
        <f>ROUND(SUM(D936*12/1987),2)</f>
        <v>4.5599999999999996</v>
      </c>
      <c r="F936" s="194">
        <v>60</v>
      </c>
      <c r="G936" s="102">
        <f t="shared" ref="G936:G975" si="76">E936*F936</f>
        <v>273.59999999999997</v>
      </c>
      <c r="H936" s="164">
        <f>G936*0.2359</f>
        <v>64.542239999999993</v>
      </c>
      <c r="I936" s="164">
        <f t="shared" ref="I936:I976" si="77">G936+H936</f>
        <v>338.14223999999996</v>
      </c>
    </row>
    <row r="937" spans="2:9" x14ac:dyDescent="0.25">
      <c r="B937" s="159">
        <v>4</v>
      </c>
      <c r="C937" s="193" t="s">
        <v>607</v>
      </c>
      <c r="D937" s="184">
        <v>740</v>
      </c>
      <c r="E937" s="185">
        <f t="shared" ref="E937:E975" si="78">ROUND(SUM(D937*12/1987),2)</f>
        <v>4.47</v>
      </c>
      <c r="F937" s="194">
        <v>40</v>
      </c>
      <c r="G937" s="102">
        <f t="shared" si="76"/>
        <v>178.79999999999998</v>
      </c>
      <c r="H937" s="161">
        <f t="shared" ref="H937:H976" si="79">G937*0.2359</f>
        <v>42.178919999999998</v>
      </c>
      <c r="I937" s="161">
        <f t="shared" si="77"/>
        <v>220.97891999999999</v>
      </c>
    </row>
    <row r="938" spans="2:9" x14ac:dyDescent="0.25">
      <c r="B938" s="159">
        <v>5</v>
      </c>
      <c r="C938" s="193" t="s">
        <v>607</v>
      </c>
      <c r="D938" s="184">
        <v>740</v>
      </c>
      <c r="E938" s="185">
        <f t="shared" si="78"/>
        <v>4.47</v>
      </c>
      <c r="F938" s="194">
        <v>40</v>
      </c>
      <c r="G938" s="102">
        <f t="shared" si="76"/>
        <v>178.79999999999998</v>
      </c>
      <c r="H938" s="161">
        <f t="shared" si="79"/>
        <v>42.178919999999998</v>
      </c>
      <c r="I938" s="161">
        <f t="shared" si="77"/>
        <v>220.97891999999999</v>
      </c>
    </row>
    <row r="939" spans="2:9" x14ac:dyDescent="0.25">
      <c r="B939" s="159">
        <v>6</v>
      </c>
      <c r="C939" s="193" t="s">
        <v>607</v>
      </c>
      <c r="D939" s="184">
        <v>740</v>
      </c>
      <c r="E939" s="185">
        <f t="shared" si="78"/>
        <v>4.47</v>
      </c>
      <c r="F939" s="194">
        <v>40</v>
      </c>
      <c r="G939" s="102">
        <f t="shared" si="76"/>
        <v>178.79999999999998</v>
      </c>
      <c r="H939" s="161">
        <f t="shared" si="79"/>
        <v>42.178919999999998</v>
      </c>
      <c r="I939" s="161">
        <f t="shared" si="77"/>
        <v>220.97891999999999</v>
      </c>
    </row>
    <row r="940" spans="2:9" x14ac:dyDescent="0.25">
      <c r="B940" s="159">
        <v>7</v>
      </c>
      <c r="C940" s="193" t="s">
        <v>607</v>
      </c>
      <c r="D940" s="184">
        <v>740</v>
      </c>
      <c r="E940" s="185">
        <f t="shared" si="78"/>
        <v>4.47</v>
      </c>
      <c r="F940" s="194">
        <v>28</v>
      </c>
      <c r="G940" s="102">
        <f t="shared" si="76"/>
        <v>125.16</v>
      </c>
      <c r="H940" s="161">
        <f t="shared" si="79"/>
        <v>29.525244000000001</v>
      </c>
      <c r="I940" s="161">
        <f t="shared" si="77"/>
        <v>154.68524400000001</v>
      </c>
    </row>
    <row r="941" spans="2:9" x14ac:dyDescent="0.25">
      <c r="B941" s="159">
        <v>8</v>
      </c>
      <c r="C941" s="193" t="s">
        <v>607</v>
      </c>
      <c r="D941" s="184">
        <v>740</v>
      </c>
      <c r="E941" s="185">
        <f t="shared" si="78"/>
        <v>4.47</v>
      </c>
      <c r="F941" s="194">
        <v>48</v>
      </c>
      <c r="G941" s="102">
        <f t="shared" si="76"/>
        <v>214.56</v>
      </c>
      <c r="H941" s="161">
        <f t="shared" si="79"/>
        <v>50.614704000000003</v>
      </c>
      <c r="I941" s="161">
        <f t="shared" si="77"/>
        <v>265.17470400000002</v>
      </c>
    </row>
    <row r="942" spans="2:9" x14ac:dyDescent="0.25">
      <c r="B942" s="159">
        <v>9</v>
      </c>
      <c r="C942" s="193" t="s">
        <v>607</v>
      </c>
      <c r="D942" s="184">
        <v>740</v>
      </c>
      <c r="E942" s="185">
        <f t="shared" si="78"/>
        <v>4.47</v>
      </c>
      <c r="F942" s="195">
        <v>36</v>
      </c>
      <c r="G942" s="102">
        <f t="shared" si="76"/>
        <v>160.91999999999999</v>
      </c>
      <c r="H942" s="161">
        <f t="shared" si="79"/>
        <v>37.961027999999999</v>
      </c>
      <c r="I942" s="161">
        <f t="shared" si="77"/>
        <v>198.88102799999999</v>
      </c>
    </row>
    <row r="943" spans="2:9" x14ac:dyDescent="0.25">
      <c r="B943" s="159">
        <v>10</v>
      </c>
      <c r="C943" s="184" t="s">
        <v>608</v>
      </c>
      <c r="D943" s="184">
        <v>655</v>
      </c>
      <c r="E943" s="185">
        <f t="shared" si="78"/>
        <v>3.96</v>
      </c>
      <c r="F943" s="195">
        <v>21</v>
      </c>
      <c r="G943" s="102">
        <f t="shared" si="76"/>
        <v>83.16</v>
      </c>
      <c r="H943" s="161">
        <f t="shared" si="79"/>
        <v>19.617443999999999</v>
      </c>
      <c r="I943" s="161">
        <f t="shared" si="77"/>
        <v>102.777444</v>
      </c>
    </row>
    <row r="944" spans="2:9" x14ac:dyDescent="0.25">
      <c r="B944" s="159">
        <v>11</v>
      </c>
      <c r="C944" s="184" t="s">
        <v>608</v>
      </c>
      <c r="D944" s="184">
        <v>655</v>
      </c>
      <c r="E944" s="185">
        <f t="shared" si="78"/>
        <v>3.96</v>
      </c>
      <c r="F944" s="195">
        <v>20</v>
      </c>
      <c r="G944" s="102">
        <f t="shared" si="76"/>
        <v>79.2</v>
      </c>
      <c r="H944" s="161">
        <f t="shared" si="79"/>
        <v>18.68328</v>
      </c>
      <c r="I944" s="161">
        <f t="shared" si="77"/>
        <v>97.883279999999999</v>
      </c>
    </row>
    <row r="945" spans="2:9" x14ac:dyDescent="0.25">
      <c r="B945" s="159">
        <v>12</v>
      </c>
      <c r="C945" s="184" t="s">
        <v>608</v>
      </c>
      <c r="D945" s="184">
        <v>655</v>
      </c>
      <c r="E945" s="185">
        <f t="shared" si="78"/>
        <v>3.96</v>
      </c>
      <c r="F945" s="195">
        <v>20</v>
      </c>
      <c r="G945" s="102">
        <f t="shared" si="76"/>
        <v>79.2</v>
      </c>
      <c r="H945" s="161">
        <f t="shared" si="79"/>
        <v>18.68328</v>
      </c>
      <c r="I945" s="161">
        <f t="shared" si="77"/>
        <v>97.883279999999999</v>
      </c>
    </row>
    <row r="946" spans="2:9" x14ac:dyDescent="0.25">
      <c r="B946" s="159">
        <v>13</v>
      </c>
      <c r="C946" s="184" t="s">
        <v>608</v>
      </c>
      <c r="D946" s="184">
        <v>655</v>
      </c>
      <c r="E946" s="185">
        <f t="shared" si="78"/>
        <v>3.96</v>
      </c>
      <c r="F946" s="195">
        <v>20</v>
      </c>
      <c r="G946" s="102">
        <f t="shared" si="76"/>
        <v>79.2</v>
      </c>
      <c r="H946" s="161">
        <f t="shared" si="79"/>
        <v>18.68328</v>
      </c>
      <c r="I946" s="161">
        <f t="shared" si="77"/>
        <v>97.883279999999999</v>
      </c>
    </row>
    <row r="947" spans="2:9" x14ac:dyDescent="0.25">
      <c r="B947" s="159">
        <v>14</v>
      </c>
      <c r="C947" s="184" t="s">
        <v>608</v>
      </c>
      <c r="D947" s="184">
        <v>655</v>
      </c>
      <c r="E947" s="185">
        <f t="shared" si="78"/>
        <v>3.96</v>
      </c>
      <c r="F947" s="195">
        <v>40</v>
      </c>
      <c r="G947" s="102">
        <f t="shared" si="76"/>
        <v>158.4</v>
      </c>
      <c r="H947" s="161">
        <f t="shared" si="79"/>
        <v>37.36656</v>
      </c>
      <c r="I947" s="161">
        <f t="shared" si="77"/>
        <v>195.76656</v>
      </c>
    </row>
    <row r="948" spans="2:9" x14ac:dyDescent="0.25">
      <c r="B948" s="159">
        <v>15</v>
      </c>
      <c r="C948" s="184" t="s">
        <v>608</v>
      </c>
      <c r="D948" s="184">
        <v>655</v>
      </c>
      <c r="E948" s="185">
        <f t="shared" si="78"/>
        <v>3.96</v>
      </c>
      <c r="F948" s="195">
        <v>20</v>
      </c>
      <c r="G948" s="102">
        <f t="shared" si="76"/>
        <v>79.2</v>
      </c>
      <c r="H948" s="161">
        <f t="shared" si="79"/>
        <v>18.68328</v>
      </c>
      <c r="I948" s="161">
        <f t="shared" si="77"/>
        <v>97.883279999999999</v>
      </c>
    </row>
    <row r="949" spans="2:9" x14ac:dyDescent="0.25">
      <c r="B949" s="159">
        <v>16</v>
      </c>
      <c r="C949" s="184" t="s">
        <v>608</v>
      </c>
      <c r="D949" s="184">
        <v>655</v>
      </c>
      <c r="E949" s="185">
        <f t="shared" si="78"/>
        <v>3.96</v>
      </c>
      <c r="F949" s="195">
        <v>32</v>
      </c>
      <c r="G949" s="102">
        <f t="shared" si="76"/>
        <v>126.72</v>
      </c>
      <c r="H949" s="161">
        <f t="shared" si="79"/>
        <v>29.893248</v>
      </c>
      <c r="I949" s="161">
        <f t="shared" si="77"/>
        <v>156.613248</v>
      </c>
    </row>
    <row r="950" spans="2:9" x14ac:dyDescent="0.25">
      <c r="B950" s="159">
        <v>17</v>
      </c>
      <c r="C950" s="184" t="s">
        <v>608</v>
      </c>
      <c r="D950" s="184">
        <v>655</v>
      </c>
      <c r="E950" s="185">
        <f t="shared" si="78"/>
        <v>3.96</v>
      </c>
      <c r="F950" s="195">
        <v>20</v>
      </c>
      <c r="G950" s="102">
        <f t="shared" si="76"/>
        <v>79.2</v>
      </c>
      <c r="H950" s="161">
        <f t="shared" si="79"/>
        <v>18.68328</v>
      </c>
      <c r="I950" s="161">
        <f t="shared" si="77"/>
        <v>97.883279999999999</v>
      </c>
    </row>
    <row r="951" spans="2:9" x14ac:dyDescent="0.25">
      <c r="B951" s="159">
        <v>18</v>
      </c>
      <c r="C951" s="184" t="s">
        <v>608</v>
      </c>
      <c r="D951" s="184">
        <v>655</v>
      </c>
      <c r="E951" s="185">
        <f t="shared" si="78"/>
        <v>3.96</v>
      </c>
      <c r="F951" s="195">
        <v>20</v>
      </c>
      <c r="G951" s="102">
        <f t="shared" si="76"/>
        <v>79.2</v>
      </c>
      <c r="H951" s="161">
        <f t="shared" si="79"/>
        <v>18.68328</v>
      </c>
      <c r="I951" s="161">
        <f t="shared" si="77"/>
        <v>97.883279999999999</v>
      </c>
    </row>
    <row r="952" spans="2:9" x14ac:dyDescent="0.25">
      <c r="B952" s="159">
        <v>19</v>
      </c>
      <c r="C952" s="184" t="s">
        <v>608</v>
      </c>
      <c r="D952" s="184">
        <v>655</v>
      </c>
      <c r="E952" s="185">
        <f t="shared" si="78"/>
        <v>3.96</v>
      </c>
      <c r="F952" s="195">
        <v>18</v>
      </c>
      <c r="G952" s="102">
        <f t="shared" si="76"/>
        <v>71.28</v>
      </c>
      <c r="H952" s="161">
        <f t="shared" si="79"/>
        <v>16.814952000000002</v>
      </c>
      <c r="I952" s="161">
        <f t="shared" si="77"/>
        <v>88.094952000000006</v>
      </c>
    </row>
    <row r="953" spans="2:9" x14ac:dyDescent="0.25">
      <c r="B953" s="159">
        <v>20</v>
      </c>
      <c r="C953" s="184" t="s">
        <v>608</v>
      </c>
      <c r="D953" s="184">
        <v>655</v>
      </c>
      <c r="E953" s="185">
        <f t="shared" si="78"/>
        <v>3.96</v>
      </c>
      <c r="F953" s="195">
        <v>18</v>
      </c>
      <c r="G953" s="102">
        <f t="shared" si="76"/>
        <v>71.28</v>
      </c>
      <c r="H953" s="161">
        <f t="shared" si="79"/>
        <v>16.814952000000002</v>
      </c>
      <c r="I953" s="161">
        <f t="shared" si="77"/>
        <v>88.094952000000006</v>
      </c>
    </row>
    <row r="954" spans="2:9" x14ac:dyDescent="0.25">
      <c r="B954" s="159">
        <v>21</v>
      </c>
      <c r="C954" s="184" t="s">
        <v>608</v>
      </c>
      <c r="D954" s="184">
        <v>655</v>
      </c>
      <c r="E954" s="185">
        <f t="shared" si="78"/>
        <v>3.96</v>
      </c>
      <c r="F954" s="195">
        <v>18</v>
      </c>
      <c r="G954" s="102">
        <f t="shared" si="76"/>
        <v>71.28</v>
      </c>
      <c r="H954" s="161">
        <f t="shared" si="79"/>
        <v>16.814952000000002</v>
      </c>
      <c r="I954" s="161">
        <f t="shared" si="77"/>
        <v>88.094952000000006</v>
      </c>
    </row>
    <row r="955" spans="2:9" x14ac:dyDescent="0.25">
      <c r="B955" s="159">
        <v>22</v>
      </c>
      <c r="C955" s="184" t="s">
        <v>608</v>
      </c>
      <c r="D955" s="184">
        <v>655</v>
      </c>
      <c r="E955" s="185">
        <f t="shared" si="78"/>
        <v>3.96</v>
      </c>
      <c r="F955" s="195">
        <v>12</v>
      </c>
      <c r="G955" s="102">
        <f t="shared" si="76"/>
        <v>47.519999999999996</v>
      </c>
      <c r="H955" s="161">
        <f t="shared" si="79"/>
        <v>11.209967999999998</v>
      </c>
      <c r="I955" s="161">
        <f t="shared" si="77"/>
        <v>58.729967999999992</v>
      </c>
    </row>
    <row r="956" spans="2:9" x14ac:dyDescent="0.25">
      <c r="B956" s="159">
        <v>23</v>
      </c>
      <c r="C956" s="184" t="s">
        <v>608</v>
      </c>
      <c r="D956" s="184">
        <v>655</v>
      </c>
      <c r="E956" s="185">
        <f t="shared" si="78"/>
        <v>3.96</v>
      </c>
      <c r="F956" s="195">
        <v>18</v>
      </c>
      <c r="G956" s="102">
        <f t="shared" si="76"/>
        <v>71.28</v>
      </c>
      <c r="H956" s="161">
        <f t="shared" si="79"/>
        <v>16.814952000000002</v>
      </c>
      <c r="I956" s="161">
        <f t="shared" si="77"/>
        <v>88.094952000000006</v>
      </c>
    </row>
    <row r="957" spans="2:9" x14ac:dyDescent="0.25">
      <c r="B957" s="159">
        <v>24</v>
      </c>
      <c r="C957" s="184" t="s">
        <v>608</v>
      </c>
      <c r="D957" s="184">
        <v>655</v>
      </c>
      <c r="E957" s="185">
        <f t="shared" si="78"/>
        <v>3.96</v>
      </c>
      <c r="F957" s="195">
        <v>20</v>
      </c>
      <c r="G957" s="102">
        <f t="shared" si="76"/>
        <v>79.2</v>
      </c>
      <c r="H957" s="161">
        <f t="shared" si="79"/>
        <v>18.68328</v>
      </c>
      <c r="I957" s="161">
        <f t="shared" si="77"/>
        <v>97.883279999999999</v>
      </c>
    </row>
    <row r="958" spans="2:9" x14ac:dyDescent="0.25">
      <c r="B958" s="159">
        <v>25</v>
      </c>
      <c r="C958" s="184" t="s">
        <v>608</v>
      </c>
      <c r="D958" s="184">
        <v>655</v>
      </c>
      <c r="E958" s="185">
        <f t="shared" si="78"/>
        <v>3.96</v>
      </c>
      <c r="F958" s="195">
        <v>20</v>
      </c>
      <c r="G958" s="102">
        <f t="shared" si="76"/>
        <v>79.2</v>
      </c>
      <c r="H958" s="161">
        <f t="shared" si="79"/>
        <v>18.68328</v>
      </c>
      <c r="I958" s="161">
        <f t="shared" si="77"/>
        <v>97.883279999999999</v>
      </c>
    </row>
    <row r="959" spans="2:9" x14ac:dyDescent="0.25">
      <c r="B959" s="159">
        <v>26</v>
      </c>
      <c r="C959" s="184" t="s">
        <v>608</v>
      </c>
      <c r="D959" s="184">
        <v>655</v>
      </c>
      <c r="E959" s="185">
        <f t="shared" si="78"/>
        <v>3.96</v>
      </c>
      <c r="F959" s="195">
        <v>20</v>
      </c>
      <c r="G959" s="102">
        <f t="shared" si="76"/>
        <v>79.2</v>
      </c>
      <c r="H959" s="161">
        <f t="shared" si="79"/>
        <v>18.68328</v>
      </c>
      <c r="I959" s="161">
        <f t="shared" si="77"/>
        <v>97.883279999999999</v>
      </c>
    </row>
    <row r="960" spans="2:9" x14ac:dyDescent="0.25">
      <c r="B960" s="159">
        <v>27</v>
      </c>
      <c r="C960" s="184" t="s">
        <v>608</v>
      </c>
      <c r="D960" s="184">
        <v>655</v>
      </c>
      <c r="E960" s="185">
        <f t="shared" si="78"/>
        <v>3.96</v>
      </c>
      <c r="F960" s="195">
        <v>20</v>
      </c>
      <c r="G960" s="102">
        <f t="shared" si="76"/>
        <v>79.2</v>
      </c>
      <c r="H960" s="161">
        <f t="shared" si="79"/>
        <v>18.68328</v>
      </c>
      <c r="I960" s="161">
        <f t="shared" si="77"/>
        <v>97.883279999999999</v>
      </c>
    </row>
    <row r="961" spans="2:9" x14ac:dyDescent="0.25">
      <c r="B961" s="159">
        <v>28</v>
      </c>
      <c r="C961" s="184" t="s">
        <v>608</v>
      </c>
      <c r="D961" s="184">
        <v>655</v>
      </c>
      <c r="E961" s="185">
        <f t="shared" si="78"/>
        <v>3.96</v>
      </c>
      <c r="F961" s="195">
        <v>20</v>
      </c>
      <c r="G961" s="102">
        <f t="shared" si="76"/>
        <v>79.2</v>
      </c>
      <c r="H961" s="161">
        <f t="shared" si="79"/>
        <v>18.68328</v>
      </c>
      <c r="I961" s="161">
        <f t="shared" si="77"/>
        <v>97.883279999999999</v>
      </c>
    </row>
    <row r="962" spans="2:9" x14ac:dyDescent="0.25">
      <c r="B962" s="159">
        <v>29</v>
      </c>
      <c r="C962" s="184" t="s">
        <v>608</v>
      </c>
      <c r="D962" s="184">
        <v>655</v>
      </c>
      <c r="E962" s="185">
        <f t="shared" si="78"/>
        <v>3.96</v>
      </c>
      <c r="F962" s="195">
        <v>20</v>
      </c>
      <c r="G962" s="102">
        <f t="shared" si="76"/>
        <v>79.2</v>
      </c>
      <c r="H962" s="161">
        <f t="shared" si="79"/>
        <v>18.68328</v>
      </c>
      <c r="I962" s="161">
        <f t="shared" si="77"/>
        <v>97.883279999999999</v>
      </c>
    </row>
    <row r="963" spans="2:9" x14ac:dyDescent="0.25">
      <c r="B963" s="159">
        <v>30</v>
      </c>
      <c r="C963" s="184" t="s">
        <v>608</v>
      </c>
      <c r="D963" s="184">
        <v>655</v>
      </c>
      <c r="E963" s="185">
        <f t="shared" si="78"/>
        <v>3.96</v>
      </c>
      <c r="F963" s="195">
        <v>20</v>
      </c>
      <c r="G963" s="102">
        <f t="shared" si="76"/>
        <v>79.2</v>
      </c>
      <c r="H963" s="161">
        <f t="shared" si="79"/>
        <v>18.68328</v>
      </c>
      <c r="I963" s="161">
        <f t="shared" si="77"/>
        <v>97.883279999999999</v>
      </c>
    </row>
    <row r="964" spans="2:9" x14ac:dyDescent="0.25">
      <c r="B964" s="159">
        <v>31</v>
      </c>
      <c r="C964" s="184" t="s">
        <v>608</v>
      </c>
      <c r="D964" s="184">
        <v>655</v>
      </c>
      <c r="E964" s="185">
        <f t="shared" si="78"/>
        <v>3.96</v>
      </c>
      <c r="F964" s="195">
        <v>20</v>
      </c>
      <c r="G964" s="102">
        <f t="shared" si="76"/>
        <v>79.2</v>
      </c>
      <c r="H964" s="161">
        <f t="shared" si="79"/>
        <v>18.68328</v>
      </c>
      <c r="I964" s="161">
        <f t="shared" si="77"/>
        <v>97.883279999999999</v>
      </c>
    </row>
    <row r="965" spans="2:9" x14ac:dyDescent="0.25">
      <c r="B965" s="159">
        <v>32</v>
      </c>
      <c r="C965" s="184" t="s">
        <v>608</v>
      </c>
      <c r="D965" s="184">
        <v>655</v>
      </c>
      <c r="E965" s="185">
        <f t="shared" si="78"/>
        <v>3.96</v>
      </c>
      <c r="F965" s="195">
        <v>20</v>
      </c>
      <c r="G965" s="102">
        <f t="shared" si="76"/>
        <v>79.2</v>
      </c>
      <c r="H965" s="161">
        <f t="shared" si="79"/>
        <v>18.68328</v>
      </c>
      <c r="I965" s="161">
        <f t="shared" si="77"/>
        <v>97.883279999999999</v>
      </c>
    </row>
    <row r="966" spans="2:9" x14ac:dyDescent="0.25">
      <c r="B966" s="159">
        <v>33</v>
      </c>
      <c r="C966" s="184" t="s">
        <v>608</v>
      </c>
      <c r="D966" s="184">
        <v>655</v>
      </c>
      <c r="E966" s="185">
        <f t="shared" si="78"/>
        <v>3.96</v>
      </c>
      <c r="F966" s="195">
        <v>20</v>
      </c>
      <c r="G966" s="102">
        <f t="shared" si="76"/>
        <v>79.2</v>
      </c>
      <c r="H966" s="161">
        <f t="shared" si="79"/>
        <v>18.68328</v>
      </c>
      <c r="I966" s="161">
        <f t="shared" si="77"/>
        <v>97.883279999999999</v>
      </c>
    </row>
    <row r="967" spans="2:9" x14ac:dyDescent="0.25">
      <c r="B967" s="159">
        <v>34</v>
      </c>
      <c r="C967" s="184" t="s">
        <v>608</v>
      </c>
      <c r="D967" s="184">
        <v>655</v>
      </c>
      <c r="E967" s="185">
        <f t="shared" si="78"/>
        <v>3.96</v>
      </c>
      <c r="F967" s="195">
        <v>20</v>
      </c>
      <c r="G967" s="102">
        <f t="shared" si="76"/>
        <v>79.2</v>
      </c>
      <c r="H967" s="161">
        <f t="shared" si="79"/>
        <v>18.68328</v>
      </c>
      <c r="I967" s="161">
        <f t="shared" si="77"/>
        <v>97.883279999999999</v>
      </c>
    </row>
    <row r="968" spans="2:9" x14ac:dyDescent="0.25">
      <c r="B968" s="159">
        <v>35</v>
      </c>
      <c r="C968" s="184" t="s">
        <v>608</v>
      </c>
      <c r="D968" s="184">
        <v>655</v>
      </c>
      <c r="E968" s="185">
        <f t="shared" si="78"/>
        <v>3.96</v>
      </c>
      <c r="F968" s="195">
        <v>20</v>
      </c>
      <c r="G968" s="102">
        <f t="shared" si="76"/>
        <v>79.2</v>
      </c>
      <c r="H968" s="161">
        <f t="shared" si="79"/>
        <v>18.68328</v>
      </c>
      <c r="I968" s="161">
        <f t="shared" si="77"/>
        <v>97.883279999999999</v>
      </c>
    </row>
    <row r="969" spans="2:9" x14ac:dyDescent="0.25">
      <c r="B969" s="159">
        <v>36</v>
      </c>
      <c r="C969" s="184" t="s">
        <v>608</v>
      </c>
      <c r="D969" s="184">
        <v>655</v>
      </c>
      <c r="E969" s="185">
        <f t="shared" si="78"/>
        <v>3.96</v>
      </c>
      <c r="F969" s="195">
        <v>20</v>
      </c>
      <c r="G969" s="102">
        <f t="shared" si="76"/>
        <v>79.2</v>
      </c>
      <c r="H969" s="161">
        <f t="shared" si="79"/>
        <v>18.68328</v>
      </c>
      <c r="I969" s="161">
        <f t="shared" si="77"/>
        <v>97.883279999999999</v>
      </c>
    </row>
    <row r="970" spans="2:9" x14ac:dyDescent="0.25">
      <c r="B970" s="159">
        <v>37</v>
      </c>
      <c r="C970" s="184" t="s">
        <v>608</v>
      </c>
      <c r="D970" s="184">
        <v>655</v>
      </c>
      <c r="E970" s="185">
        <f t="shared" si="78"/>
        <v>3.96</v>
      </c>
      <c r="F970" s="195">
        <v>20</v>
      </c>
      <c r="G970" s="102">
        <f t="shared" si="76"/>
        <v>79.2</v>
      </c>
      <c r="H970" s="161">
        <f t="shared" si="79"/>
        <v>18.68328</v>
      </c>
      <c r="I970" s="161">
        <f t="shared" si="77"/>
        <v>97.883279999999999</v>
      </c>
    </row>
    <row r="971" spans="2:9" x14ac:dyDescent="0.25">
      <c r="B971" s="159">
        <v>38</v>
      </c>
      <c r="C971" s="184" t="s">
        <v>608</v>
      </c>
      <c r="D971" s="184">
        <v>655</v>
      </c>
      <c r="E971" s="185">
        <f t="shared" si="78"/>
        <v>3.96</v>
      </c>
      <c r="F971" s="195">
        <v>20</v>
      </c>
      <c r="G971" s="102">
        <f t="shared" si="76"/>
        <v>79.2</v>
      </c>
      <c r="H971" s="161">
        <f t="shared" si="79"/>
        <v>18.68328</v>
      </c>
      <c r="I971" s="161">
        <f t="shared" si="77"/>
        <v>97.883279999999999</v>
      </c>
    </row>
    <row r="972" spans="2:9" x14ac:dyDescent="0.25">
      <c r="B972" s="159">
        <v>39</v>
      </c>
      <c r="C972" s="184" t="s">
        <v>608</v>
      </c>
      <c r="D972" s="184">
        <v>655</v>
      </c>
      <c r="E972" s="185">
        <f t="shared" si="78"/>
        <v>3.96</v>
      </c>
      <c r="F972" s="195">
        <v>20</v>
      </c>
      <c r="G972" s="102">
        <f t="shared" si="76"/>
        <v>79.2</v>
      </c>
      <c r="H972" s="161">
        <f t="shared" si="79"/>
        <v>18.68328</v>
      </c>
      <c r="I972" s="161">
        <f t="shared" si="77"/>
        <v>97.883279999999999</v>
      </c>
    </row>
    <row r="973" spans="2:9" x14ac:dyDescent="0.25">
      <c r="B973" s="159">
        <v>40</v>
      </c>
      <c r="C973" s="184" t="s">
        <v>608</v>
      </c>
      <c r="D973" s="184">
        <v>655</v>
      </c>
      <c r="E973" s="185">
        <f t="shared" si="78"/>
        <v>3.96</v>
      </c>
      <c r="F973" s="195">
        <v>20</v>
      </c>
      <c r="G973" s="102">
        <f t="shared" si="76"/>
        <v>79.2</v>
      </c>
      <c r="H973" s="161">
        <f t="shared" si="79"/>
        <v>18.68328</v>
      </c>
      <c r="I973" s="161">
        <f t="shared" si="77"/>
        <v>97.883279999999999</v>
      </c>
    </row>
    <row r="974" spans="2:9" x14ac:dyDescent="0.25">
      <c r="B974" s="159">
        <v>41</v>
      </c>
      <c r="C974" s="184" t="s">
        <v>608</v>
      </c>
      <c r="D974" s="184">
        <v>655</v>
      </c>
      <c r="E974" s="185">
        <f t="shared" si="78"/>
        <v>3.96</v>
      </c>
      <c r="F974" s="195">
        <v>20</v>
      </c>
      <c r="G974" s="102">
        <f t="shared" si="76"/>
        <v>79.2</v>
      </c>
      <c r="H974" s="161">
        <f t="shared" si="79"/>
        <v>18.68328</v>
      </c>
      <c r="I974" s="161">
        <f t="shared" si="77"/>
        <v>97.883279999999999</v>
      </c>
    </row>
    <row r="975" spans="2:9" x14ac:dyDescent="0.25">
      <c r="B975" s="159">
        <v>42</v>
      </c>
      <c r="C975" s="184" t="s">
        <v>605</v>
      </c>
      <c r="D975" s="184">
        <v>755</v>
      </c>
      <c r="E975" s="185">
        <f t="shared" si="78"/>
        <v>4.5599999999999996</v>
      </c>
      <c r="F975" s="195">
        <v>20</v>
      </c>
      <c r="G975" s="102">
        <f t="shared" si="76"/>
        <v>91.199999999999989</v>
      </c>
      <c r="H975" s="161">
        <f t="shared" si="79"/>
        <v>21.514079999999996</v>
      </c>
      <c r="I975" s="161">
        <f t="shared" si="77"/>
        <v>112.71407999999998</v>
      </c>
    </row>
    <row r="976" spans="2:9" x14ac:dyDescent="0.25">
      <c r="B976" s="179"/>
      <c r="C976" s="180"/>
      <c r="D976" s="180"/>
      <c r="E976" s="180"/>
      <c r="F976" s="181"/>
      <c r="G976" s="107">
        <f>SUM(G934:G975)</f>
        <v>4433.5599999999968</v>
      </c>
      <c r="H976" s="112">
        <f t="shared" si="79"/>
        <v>1045.8768039999993</v>
      </c>
      <c r="I976" s="112">
        <f t="shared" si="77"/>
        <v>5479.4368039999963</v>
      </c>
    </row>
    <row r="978" spans="2:9" x14ac:dyDescent="0.25">
      <c r="B978" s="192"/>
      <c r="C978" s="176" t="s">
        <v>615</v>
      </c>
      <c r="D978" s="176"/>
      <c r="E978" s="176"/>
      <c r="F978" s="177"/>
      <c r="G978" s="176"/>
      <c r="H978" s="178"/>
      <c r="I978" s="178"/>
    </row>
    <row r="979" spans="2:9" x14ac:dyDescent="0.25">
      <c r="B979" s="179"/>
      <c r="C979" s="180"/>
      <c r="D979" s="180"/>
      <c r="E979" s="180"/>
      <c r="F979" s="181"/>
      <c r="G979" s="180"/>
      <c r="H979" s="149"/>
      <c r="I979" s="149"/>
    </row>
    <row r="980" spans="2:9" ht="89.25" x14ac:dyDescent="0.25">
      <c r="B980" s="154" t="s">
        <v>594</v>
      </c>
      <c r="C980" s="155" t="s">
        <v>595</v>
      </c>
      <c r="D980" s="155" t="s">
        <v>596</v>
      </c>
      <c r="E980" s="156" t="s">
        <v>597</v>
      </c>
      <c r="F980" s="182" t="s">
        <v>598</v>
      </c>
      <c r="G980" s="156" t="s">
        <v>599</v>
      </c>
      <c r="H980" s="158" t="s">
        <v>600</v>
      </c>
      <c r="I980" s="158" t="s">
        <v>601</v>
      </c>
    </row>
    <row r="981" spans="2:9" x14ac:dyDescent="0.25">
      <c r="B981" s="159">
        <v>1</v>
      </c>
      <c r="C981" s="193" t="s">
        <v>602</v>
      </c>
      <c r="D981" s="184">
        <v>1566</v>
      </c>
      <c r="E981" s="185">
        <f t="shared" ref="E981" si="80">ROUND(SUM(D981*12/1987),2)</f>
        <v>9.4600000000000009</v>
      </c>
      <c r="F981" s="186">
        <v>40</v>
      </c>
      <c r="G981" s="102">
        <f t="shared" ref="G981" si="81">E981*F981</f>
        <v>378.40000000000003</v>
      </c>
      <c r="H981" s="161">
        <f t="shared" ref="H981" si="82">G981*0.2359</f>
        <v>89.264560000000003</v>
      </c>
      <c r="I981" s="161">
        <f t="shared" ref="I981" si="83">G981+H981</f>
        <v>467.66456000000005</v>
      </c>
    </row>
    <row r="982" spans="2:9" ht="30" x14ac:dyDescent="0.25">
      <c r="B982" s="162">
        <v>2</v>
      </c>
      <c r="C982" s="183" t="s">
        <v>612</v>
      </c>
      <c r="D982" s="184">
        <v>1140</v>
      </c>
      <c r="E982" s="185">
        <f>ROUND(SUM(D982*12/1987),2)</f>
        <v>6.88</v>
      </c>
      <c r="F982" s="186">
        <v>22</v>
      </c>
      <c r="G982" s="102">
        <f>E982*F982</f>
        <v>151.35999999999999</v>
      </c>
      <c r="H982" s="161">
        <f>G982*0.2359</f>
        <v>35.705824</v>
      </c>
      <c r="I982" s="161">
        <f>G982+H982</f>
        <v>187.06582399999999</v>
      </c>
    </row>
    <row r="983" spans="2:9" ht="45" x14ac:dyDescent="0.25">
      <c r="B983" s="162">
        <v>3</v>
      </c>
      <c r="C983" s="196" t="s">
        <v>603</v>
      </c>
      <c r="D983" s="184">
        <v>755</v>
      </c>
      <c r="E983" s="185">
        <f>ROUND(SUM(D983*12/1987),2)</f>
        <v>4.5599999999999996</v>
      </c>
      <c r="F983" s="186">
        <v>58</v>
      </c>
      <c r="G983" s="102">
        <f t="shared" ref="G983:G1022" si="84">E983*F983</f>
        <v>264.47999999999996</v>
      </c>
      <c r="H983" s="164">
        <f>G983*0.2359</f>
        <v>62.390831999999989</v>
      </c>
      <c r="I983" s="164">
        <f t="shared" ref="I983:I1023" si="85">G983+H983</f>
        <v>326.87083199999995</v>
      </c>
    </row>
    <row r="984" spans="2:9" x14ac:dyDescent="0.25">
      <c r="B984" s="159">
        <v>4</v>
      </c>
      <c r="C984" s="193" t="s">
        <v>607</v>
      </c>
      <c r="D984" s="184">
        <v>740</v>
      </c>
      <c r="E984" s="185">
        <f t="shared" ref="E984:E1022" si="86">ROUND(SUM(D984*12/1987),2)</f>
        <v>4.47</v>
      </c>
      <c r="F984" s="186">
        <v>40</v>
      </c>
      <c r="G984" s="102">
        <f t="shared" si="84"/>
        <v>178.79999999999998</v>
      </c>
      <c r="H984" s="161">
        <f t="shared" ref="H984:H1023" si="87">G984*0.2359</f>
        <v>42.178919999999998</v>
      </c>
      <c r="I984" s="161">
        <f t="shared" si="85"/>
        <v>220.97891999999999</v>
      </c>
    </row>
    <row r="985" spans="2:9" x14ac:dyDescent="0.25">
      <c r="B985" s="159">
        <v>5</v>
      </c>
      <c r="C985" s="193" t="s">
        <v>607</v>
      </c>
      <c r="D985" s="184">
        <v>740</v>
      </c>
      <c r="E985" s="185">
        <f t="shared" si="86"/>
        <v>4.47</v>
      </c>
      <c r="F985" s="186">
        <v>40</v>
      </c>
      <c r="G985" s="102">
        <f t="shared" si="84"/>
        <v>178.79999999999998</v>
      </c>
      <c r="H985" s="161">
        <f t="shared" si="87"/>
        <v>42.178919999999998</v>
      </c>
      <c r="I985" s="161">
        <f t="shared" si="85"/>
        <v>220.97891999999999</v>
      </c>
    </row>
    <row r="986" spans="2:9" x14ac:dyDescent="0.25">
      <c r="B986" s="159">
        <v>6</v>
      </c>
      <c r="C986" s="193" t="s">
        <v>607</v>
      </c>
      <c r="D986" s="184">
        <v>740</v>
      </c>
      <c r="E986" s="185">
        <f t="shared" si="86"/>
        <v>4.47</v>
      </c>
      <c r="F986" s="186">
        <v>32</v>
      </c>
      <c r="G986" s="102">
        <f t="shared" si="84"/>
        <v>143.04</v>
      </c>
      <c r="H986" s="161">
        <f t="shared" si="87"/>
        <v>33.743136</v>
      </c>
      <c r="I986" s="161">
        <f t="shared" si="85"/>
        <v>176.78313599999998</v>
      </c>
    </row>
    <row r="987" spans="2:9" x14ac:dyDescent="0.25">
      <c r="B987" s="159">
        <v>7</v>
      </c>
      <c r="C987" s="193" t="s">
        <v>607</v>
      </c>
      <c r="D987" s="184">
        <v>740</v>
      </c>
      <c r="E987" s="185">
        <f t="shared" si="86"/>
        <v>4.47</v>
      </c>
      <c r="F987" s="186">
        <v>52</v>
      </c>
      <c r="G987" s="102">
        <f t="shared" si="84"/>
        <v>232.44</v>
      </c>
      <c r="H987" s="161">
        <f t="shared" si="87"/>
        <v>54.832596000000002</v>
      </c>
      <c r="I987" s="161">
        <f t="shared" si="85"/>
        <v>287.27259600000002</v>
      </c>
    </row>
    <row r="988" spans="2:9" x14ac:dyDescent="0.25">
      <c r="B988" s="159">
        <v>8</v>
      </c>
      <c r="C988" s="193" t="s">
        <v>607</v>
      </c>
      <c r="D988" s="184">
        <v>740</v>
      </c>
      <c r="E988" s="185">
        <f t="shared" si="86"/>
        <v>4.47</v>
      </c>
      <c r="F988" s="186">
        <v>24</v>
      </c>
      <c r="G988" s="102">
        <f t="shared" si="84"/>
        <v>107.28</v>
      </c>
      <c r="H988" s="161">
        <f t="shared" si="87"/>
        <v>25.307352000000002</v>
      </c>
      <c r="I988" s="161">
        <f t="shared" si="85"/>
        <v>132.58735200000001</v>
      </c>
    </row>
    <row r="989" spans="2:9" x14ac:dyDescent="0.25">
      <c r="B989" s="159">
        <v>9</v>
      </c>
      <c r="C989" s="193" t="s">
        <v>607</v>
      </c>
      <c r="D989" s="184">
        <v>740</v>
      </c>
      <c r="E989" s="185">
        <f t="shared" si="86"/>
        <v>4.47</v>
      </c>
      <c r="F989" s="186">
        <v>36</v>
      </c>
      <c r="G989" s="102">
        <f t="shared" si="84"/>
        <v>160.91999999999999</v>
      </c>
      <c r="H989" s="161">
        <f t="shared" si="87"/>
        <v>37.961027999999999</v>
      </c>
      <c r="I989" s="161">
        <f t="shared" si="85"/>
        <v>198.88102799999999</v>
      </c>
    </row>
    <row r="990" spans="2:9" x14ac:dyDescent="0.25">
      <c r="B990" s="159">
        <v>10</v>
      </c>
      <c r="C990" s="184" t="s">
        <v>608</v>
      </c>
      <c r="D990" s="184">
        <v>655</v>
      </c>
      <c r="E990" s="185">
        <f t="shared" si="86"/>
        <v>3.96</v>
      </c>
      <c r="F990" s="186">
        <v>40</v>
      </c>
      <c r="G990" s="102">
        <f t="shared" si="84"/>
        <v>158.4</v>
      </c>
      <c r="H990" s="161">
        <f t="shared" si="87"/>
        <v>37.36656</v>
      </c>
      <c r="I990" s="161">
        <f t="shared" si="85"/>
        <v>195.76656</v>
      </c>
    </row>
    <row r="991" spans="2:9" x14ac:dyDescent="0.25">
      <c r="B991" s="159">
        <v>11</v>
      </c>
      <c r="C991" s="184" t="s">
        <v>608</v>
      </c>
      <c r="D991" s="184">
        <v>655</v>
      </c>
      <c r="E991" s="185">
        <f t="shared" si="86"/>
        <v>3.96</v>
      </c>
      <c r="F991" s="186">
        <v>44</v>
      </c>
      <c r="G991" s="102">
        <f t="shared" si="84"/>
        <v>174.24</v>
      </c>
      <c r="H991" s="161">
        <f t="shared" si="87"/>
        <v>41.103216000000003</v>
      </c>
      <c r="I991" s="161">
        <f t="shared" si="85"/>
        <v>215.34321600000001</v>
      </c>
    </row>
    <row r="992" spans="2:9" x14ac:dyDescent="0.25">
      <c r="B992" s="159">
        <v>12</v>
      </c>
      <c r="C992" s="184" t="s">
        <v>608</v>
      </c>
      <c r="D992" s="184">
        <v>655</v>
      </c>
      <c r="E992" s="185">
        <f t="shared" si="86"/>
        <v>3.96</v>
      </c>
      <c r="F992" s="186">
        <v>26</v>
      </c>
      <c r="G992" s="102">
        <f t="shared" si="84"/>
        <v>102.96</v>
      </c>
      <c r="H992" s="161">
        <f t="shared" si="87"/>
        <v>24.288263999999998</v>
      </c>
      <c r="I992" s="161">
        <f t="shared" si="85"/>
        <v>127.24826399999999</v>
      </c>
    </row>
    <row r="993" spans="2:9" x14ac:dyDescent="0.25">
      <c r="B993" s="159">
        <v>13</v>
      </c>
      <c r="C993" s="184" t="s">
        <v>608</v>
      </c>
      <c r="D993" s="184">
        <v>655</v>
      </c>
      <c r="E993" s="185">
        <f t="shared" si="86"/>
        <v>3.96</v>
      </c>
      <c r="F993" s="186">
        <v>24</v>
      </c>
      <c r="G993" s="102">
        <f t="shared" si="84"/>
        <v>95.039999999999992</v>
      </c>
      <c r="H993" s="161">
        <f t="shared" si="87"/>
        <v>22.419935999999996</v>
      </c>
      <c r="I993" s="161">
        <f t="shared" si="85"/>
        <v>117.45993599999998</v>
      </c>
    </row>
    <row r="994" spans="2:9" x14ac:dyDescent="0.25">
      <c r="B994" s="159">
        <v>14</v>
      </c>
      <c r="C994" s="184" t="s">
        <v>608</v>
      </c>
      <c r="D994" s="184">
        <v>655</v>
      </c>
      <c r="E994" s="185">
        <f t="shared" si="86"/>
        <v>3.96</v>
      </c>
      <c r="F994" s="186">
        <v>40</v>
      </c>
      <c r="G994" s="102">
        <f t="shared" si="84"/>
        <v>158.4</v>
      </c>
      <c r="H994" s="161">
        <f t="shared" si="87"/>
        <v>37.36656</v>
      </c>
      <c r="I994" s="161">
        <f t="shared" si="85"/>
        <v>195.76656</v>
      </c>
    </row>
    <row r="995" spans="2:9" x14ac:dyDescent="0.25">
      <c r="B995" s="159">
        <v>15</v>
      </c>
      <c r="C995" s="184" t="s">
        <v>608</v>
      </c>
      <c r="D995" s="184">
        <v>655</v>
      </c>
      <c r="E995" s="185">
        <f t="shared" si="86"/>
        <v>3.96</v>
      </c>
      <c r="F995" s="186">
        <v>62</v>
      </c>
      <c r="G995" s="102">
        <f t="shared" si="84"/>
        <v>245.52</v>
      </c>
      <c r="H995" s="161">
        <f t="shared" si="87"/>
        <v>57.918168000000001</v>
      </c>
      <c r="I995" s="161">
        <f t="shared" si="85"/>
        <v>303.43816800000002</v>
      </c>
    </row>
    <row r="996" spans="2:9" x14ac:dyDescent="0.25">
      <c r="B996" s="159">
        <v>16</v>
      </c>
      <c r="C996" s="184" t="s">
        <v>608</v>
      </c>
      <c r="D996" s="184">
        <v>655</v>
      </c>
      <c r="E996" s="185">
        <f t="shared" si="86"/>
        <v>3.96</v>
      </c>
      <c r="F996" s="186">
        <v>32</v>
      </c>
      <c r="G996" s="102">
        <f t="shared" si="84"/>
        <v>126.72</v>
      </c>
      <c r="H996" s="161">
        <f t="shared" si="87"/>
        <v>29.893248</v>
      </c>
      <c r="I996" s="161">
        <f t="shared" si="85"/>
        <v>156.613248</v>
      </c>
    </row>
    <row r="997" spans="2:9" x14ac:dyDescent="0.25">
      <c r="B997" s="159">
        <v>17</v>
      </c>
      <c r="C997" s="184" t="s">
        <v>608</v>
      </c>
      <c r="D997" s="184">
        <v>655</v>
      </c>
      <c r="E997" s="185">
        <f t="shared" si="86"/>
        <v>3.96</v>
      </c>
      <c r="F997" s="186">
        <v>19</v>
      </c>
      <c r="G997" s="102">
        <f t="shared" si="84"/>
        <v>75.239999999999995</v>
      </c>
      <c r="H997" s="161">
        <f t="shared" si="87"/>
        <v>17.749115999999997</v>
      </c>
      <c r="I997" s="161">
        <f t="shared" si="85"/>
        <v>92.989115999999996</v>
      </c>
    </row>
    <row r="998" spans="2:9" x14ac:dyDescent="0.25">
      <c r="B998" s="159">
        <v>18</v>
      </c>
      <c r="C998" s="184" t="s">
        <v>608</v>
      </c>
      <c r="D998" s="184">
        <v>655</v>
      </c>
      <c r="E998" s="185">
        <f t="shared" si="86"/>
        <v>3.96</v>
      </c>
      <c r="F998" s="186">
        <v>19</v>
      </c>
      <c r="G998" s="102">
        <f t="shared" si="84"/>
        <v>75.239999999999995</v>
      </c>
      <c r="H998" s="161">
        <f t="shared" si="87"/>
        <v>17.749115999999997</v>
      </c>
      <c r="I998" s="161">
        <f t="shared" si="85"/>
        <v>92.989115999999996</v>
      </c>
    </row>
    <row r="999" spans="2:9" x14ac:dyDescent="0.25">
      <c r="B999" s="159">
        <v>19</v>
      </c>
      <c r="C999" s="184" t="s">
        <v>608</v>
      </c>
      <c r="D999" s="184">
        <v>655</v>
      </c>
      <c r="E999" s="185">
        <f t="shared" si="86"/>
        <v>3.96</v>
      </c>
      <c r="F999" s="186">
        <v>18</v>
      </c>
      <c r="G999" s="102">
        <f t="shared" si="84"/>
        <v>71.28</v>
      </c>
      <c r="H999" s="161">
        <f t="shared" si="87"/>
        <v>16.814952000000002</v>
      </c>
      <c r="I999" s="161">
        <f t="shared" si="85"/>
        <v>88.094952000000006</v>
      </c>
    </row>
    <row r="1000" spans="2:9" x14ac:dyDescent="0.25">
      <c r="B1000" s="159">
        <v>20</v>
      </c>
      <c r="C1000" s="184" t="s">
        <v>608</v>
      </c>
      <c r="D1000" s="184">
        <v>655</v>
      </c>
      <c r="E1000" s="185">
        <f t="shared" si="86"/>
        <v>3.96</v>
      </c>
      <c r="F1000" s="186">
        <v>18</v>
      </c>
      <c r="G1000" s="102">
        <f t="shared" si="84"/>
        <v>71.28</v>
      </c>
      <c r="H1000" s="161">
        <f t="shared" si="87"/>
        <v>16.814952000000002</v>
      </c>
      <c r="I1000" s="161">
        <f t="shared" si="85"/>
        <v>88.094952000000006</v>
      </c>
    </row>
    <row r="1001" spans="2:9" x14ac:dyDescent="0.25">
      <c r="B1001" s="159">
        <v>21</v>
      </c>
      <c r="C1001" s="184" t="s">
        <v>608</v>
      </c>
      <c r="D1001" s="184">
        <v>655</v>
      </c>
      <c r="E1001" s="185">
        <f t="shared" si="86"/>
        <v>3.96</v>
      </c>
      <c r="F1001" s="186">
        <v>18</v>
      </c>
      <c r="G1001" s="102">
        <f t="shared" si="84"/>
        <v>71.28</v>
      </c>
      <c r="H1001" s="161">
        <f t="shared" si="87"/>
        <v>16.814952000000002</v>
      </c>
      <c r="I1001" s="161">
        <f t="shared" si="85"/>
        <v>88.094952000000006</v>
      </c>
    </row>
    <row r="1002" spans="2:9" x14ac:dyDescent="0.25">
      <c r="B1002" s="159">
        <v>22</v>
      </c>
      <c r="C1002" s="184" t="s">
        <v>608</v>
      </c>
      <c r="D1002" s="184">
        <v>655</v>
      </c>
      <c r="E1002" s="185">
        <f t="shared" si="86"/>
        <v>3.96</v>
      </c>
      <c r="F1002" s="186">
        <v>14</v>
      </c>
      <c r="G1002" s="102">
        <f t="shared" si="84"/>
        <v>55.44</v>
      </c>
      <c r="H1002" s="161">
        <f t="shared" si="87"/>
        <v>13.078296</v>
      </c>
      <c r="I1002" s="161">
        <f t="shared" si="85"/>
        <v>68.518295999999992</v>
      </c>
    </row>
    <row r="1003" spans="2:9" x14ac:dyDescent="0.25">
      <c r="B1003" s="159">
        <v>23</v>
      </c>
      <c r="C1003" s="184" t="s">
        <v>608</v>
      </c>
      <c r="D1003" s="184">
        <v>655</v>
      </c>
      <c r="E1003" s="185">
        <f t="shared" si="86"/>
        <v>3.96</v>
      </c>
      <c r="F1003" s="186">
        <v>18</v>
      </c>
      <c r="G1003" s="102">
        <f t="shared" si="84"/>
        <v>71.28</v>
      </c>
      <c r="H1003" s="161">
        <f t="shared" si="87"/>
        <v>16.814952000000002</v>
      </c>
      <c r="I1003" s="161">
        <f t="shared" si="85"/>
        <v>88.094952000000006</v>
      </c>
    </row>
    <row r="1004" spans="2:9" x14ac:dyDescent="0.25">
      <c r="B1004" s="159">
        <v>24</v>
      </c>
      <c r="C1004" s="184" t="s">
        <v>608</v>
      </c>
      <c r="D1004" s="184">
        <v>655</v>
      </c>
      <c r="E1004" s="185">
        <f t="shared" si="86"/>
        <v>3.96</v>
      </c>
      <c r="F1004" s="186">
        <v>19</v>
      </c>
      <c r="G1004" s="102">
        <f t="shared" si="84"/>
        <v>75.239999999999995</v>
      </c>
      <c r="H1004" s="161">
        <f t="shared" si="87"/>
        <v>17.749115999999997</v>
      </c>
      <c r="I1004" s="161">
        <f t="shared" si="85"/>
        <v>92.989115999999996</v>
      </c>
    </row>
    <row r="1005" spans="2:9" x14ac:dyDescent="0.25">
      <c r="B1005" s="159">
        <v>25</v>
      </c>
      <c r="C1005" s="184" t="s">
        <v>608</v>
      </c>
      <c r="D1005" s="184">
        <v>655</v>
      </c>
      <c r="E1005" s="185">
        <f t="shared" si="86"/>
        <v>3.96</v>
      </c>
      <c r="F1005" s="186">
        <v>19</v>
      </c>
      <c r="G1005" s="102">
        <f t="shared" si="84"/>
        <v>75.239999999999995</v>
      </c>
      <c r="H1005" s="161">
        <f t="shared" si="87"/>
        <v>17.749115999999997</v>
      </c>
      <c r="I1005" s="161">
        <f t="shared" si="85"/>
        <v>92.989115999999996</v>
      </c>
    </row>
    <row r="1006" spans="2:9" x14ac:dyDescent="0.25">
      <c r="B1006" s="159">
        <v>26</v>
      </c>
      <c r="C1006" s="184" t="s">
        <v>608</v>
      </c>
      <c r="D1006" s="184">
        <v>655</v>
      </c>
      <c r="E1006" s="185">
        <f t="shared" si="86"/>
        <v>3.96</v>
      </c>
      <c r="F1006" s="186">
        <v>19</v>
      </c>
      <c r="G1006" s="102">
        <f t="shared" si="84"/>
        <v>75.239999999999995</v>
      </c>
      <c r="H1006" s="161">
        <f t="shared" si="87"/>
        <v>17.749115999999997</v>
      </c>
      <c r="I1006" s="161">
        <f t="shared" si="85"/>
        <v>92.989115999999996</v>
      </c>
    </row>
    <row r="1007" spans="2:9" x14ac:dyDescent="0.25">
      <c r="B1007" s="159">
        <v>27</v>
      </c>
      <c r="C1007" s="184" t="s">
        <v>608</v>
      </c>
      <c r="D1007" s="184">
        <v>655</v>
      </c>
      <c r="E1007" s="185">
        <f t="shared" si="86"/>
        <v>3.96</v>
      </c>
      <c r="F1007" s="186">
        <v>19</v>
      </c>
      <c r="G1007" s="102">
        <f t="shared" si="84"/>
        <v>75.239999999999995</v>
      </c>
      <c r="H1007" s="161">
        <f t="shared" si="87"/>
        <v>17.749115999999997</v>
      </c>
      <c r="I1007" s="161">
        <f t="shared" si="85"/>
        <v>92.989115999999996</v>
      </c>
    </row>
    <row r="1008" spans="2:9" x14ac:dyDescent="0.25">
      <c r="B1008" s="159">
        <v>28</v>
      </c>
      <c r="C1008" s="184" t="s">
        <v>608</v>
      </c>
      <c r="D1008" s="184">
        <v>655</v>
      </c>
      <c r="E1008" s="185">
        <f t="shared" si="86"/>
        <v>3.96</v>
      </c>
      <c r="F1008" s="186">
        <v>19</v>
      </c>
      <c r="G1008" s="102">
        <f t="shared" si="84"/>
        <v>75.239999999999995</v>
      </c>
      <c r="H1008" s="161">
        <f t="shared" si="87"/>
        <v>17.749115999999997</v>
      </c>
      <c r="I1008" s="161">
        <f t="shared" si="85"/>
        <v>92.989115999999996</v>
      </c>
    </row>
    <row r="1009" spans="2:9" x14ac:dyDescent="0.25">
      <c r="B1009" s="159">
        <v>29</v>
      </c>
      <c r="C1009" s="184" t="s">
        <v>608</v>
      </c>
      <c r="D1009" s="184">
        <v>655</v>
      </c>
      <c r="E1009" s="185">
        <f t="shared" si="86"/>
        <v>3.96</v>
      </c>
      <c r="F1009" s="186">
        <v>19</v>
      </c>
      <c r="G1009" s="102">
        <f t="shared" si="84"/>
        <v>75.239999999999995</v>
      </c>
      <c r="H1009" s="161">
        <f t="shared" si="87"/>
        <v>17.749115999999997</v>
      </c>
      <c r="I1009" s="161">
        <f t="shared" si="85"/>
        <v>92.989115999999996</v>
      </c>
    </row>
    <row r="1010" spans="2:9" x14ac:dyDescent="0.25">
      <c r="B1010" s="159">
        <v>30</v>
      </c>
      <c r="C1010" s="184" t="s">
        <v>608</v>
      </c>
      <c r="D1010" s="184">
        <v>655</v>
      </c>
      <c r="E1010" s="185">
        <f t="shared" si="86"/>
        <v>3.96</v>
      </c>
      <c r="F1010" s="186">
        <v>19</v>
      </c>
      <c r="G1010" s="102">
        <f t="shared" si="84"/>
        <v>75.239999999999995</v>
      </c>
      <c r="H1010" s="161">
        <f t="shared" si="87"/>
        <v>17.749115999999997</v>
      </c>
      <c r="I1010" s="161">
        <f t="shared" si="85"/>
        <v>92.989115999999996</v>
      </c>
    </row>
    <row r="1011" spans="2:9" x14ac:dyDescent="0.25">
      <c r="B1011" s="159">
        <v>31</v>
      </c>
      <c r="C1011" s="184" t="s">
        <v>608</v>
      </c>
      <c r="D1011" s="184">
        <v>655</v>
      </c>
      <c r="E1011" s="185">
        <f t="shared" si="86"/>
        <v>3.96</v>
      </c>
      <c r="F1011" s="186">
        <v>19</v>
      </c>
      <c r="G1011" s="102">
        <f t="shared" si="84"/>
        <v>75.239999999999995</v>
      </c>
      <c r="H1011" s="161">
        <f t="shared" si="87"/>
        <v>17.749115999999997</v>
      </c>
      <c r="I1011" s="161">
        <f t="shared" si="85"/>
        <v>92.989115999999996</v>
      </c>
    </row>
    <row r="1012" spans="2:9" x14ac:dyDescent="0.25">
      <c r="B1012" s="159">
        <v>32</v>
      </c>
      <c r="C1012" s="184" t="s">
        <v>608</v>
      </c>
      <c r="D1012" s="184">
        <v>655</v>
      </c>
      <c r="E1012" s="185">
        <f t="shared" si="86"/>
        <v>3.96</v>
      </c>
      <c r="F1012" s="186">
        <v>19</v>
      </c>
      <c r="G1012" s="102">
        <f t="shared" si="84"/>
        <v>75.239999999999995</v>
      </c>
      <c r="H1012" s="161">
        <f t="shared" si="87"/>
        <v>17.749115999999997</v>
      </c>
      <c r="I1012" s="161">
        <f t="shared" si="85"/>
        <v>92.989115999999996</v>
      </c>
    </row>
    <row r="1013" spans="2:9" x14ac:dyDescent="0.25">
      <c r="B1013" s="159">
        <v>33</v>
      </c>
      <c r="C1013" s="184" t="s">
        <v>608</v>
      </c>
      <c r="D1013" s="184">
        <v>655</v>
      </c>
      <c r="E1013" s="185">
        <f t="shared" si="86"/>
        <v>3.96</v>
      </c>
      <c r="F1013" s="186">
        <v>19</v>
      </c>
      <c r="G1013" s="102">
        <f t="shared" si="84"/>
        <v>75.239999999999995</v>
      </c>
      <c r="H1013" s="161">
        <f t="shared" si="87"/>
        <v>17.749115999999997</v>
      </c>
      <c r="I1013" s="161">
        <f t="shared" si="85"/>
        <v>92.989115999999996</v>
      </c>
    </row>
    <row r="1014" spans="2:9" x14ac:dyDescent="0.25">
      <c r="B1014" s="159">
        <v>34</v>
      </c>
      <c r="C1014" s="184" t="s">
        <v>608</v>
      </c>
      <c r="D1014" s="184">
        <v>655</v>
      </c>
      <c r="E1014" s="185">
        <f t="shared" si="86"/>
        <v>3.96</v>
      </c>
      <c r="F1014" s="186">
        <v>16</v>
      </c>
      <c r="G1014" s="102">
        <f t="shared" si="84"/>
        <v>63.36</v>
      </c>
      <c r="H1014" s="161">
        <f t="shared" si="87"/>
        <v>14.946624</v>
      </c>
      <c r="I1014" s="161">
        <f t="shared" si="85"/>
        <v>78.306623999999999</v>
      </c>
    </row>
    <row r="1015" spans="2:9" x14ac:dyDescent="0.25">
      <c r="B1015" s="159">
        <v>35</v>
      </c>
      <c r="C1015" s="184" t="s">
        <v>608</v>
      </c>
      <c r="D1015" s="184">
        <v>655</v>
      </c>
      <c r="E1015" s="185">
        <f t="shared" si="86"/>
        <v>3.96</v>
      </c>
      <c r="F1015" s="186">
        <v>19</v>
      </c>
      <c r="G1015" s="102">
        <f t="shared" si="84"/>
        <v>75.239999999999995</v>
      </c>
      <c r="H1015" s="161">
        <f t="shared" si="87"/>
        <v>17.749115999999997</v>
      </c>
      <c r="I1015" s="161">
        <f t="shared" si="85"/>
        <v>92.989115999999996</v>
      </c>
    </row>
    <row r="1016" spans="2:9" x14ac:dyDescent="0.25">
      <c r="B1016" s="159">
        <v>36</v>
      </c>
      <c r="C1016" s="184" t="s">
        <v>608</v>
      </c>
      <c r="D1016" s="184">
        <v>655</v>
      </c>
      <c r="E1016" s="185">
        <f t="shared" si="86"/>
        <v>3.96</v>
      </c>
      <c r="F1016" s="186">
        <v>19</v>
      </c>
      <c r="G1016" s="102">
        <f t="shared" si="84"/>
        <v>75.239999999999995</v>
      </c>
      <c r="H1016" s="161">
        <f t="shared" si="87"/>
        <v>17.749115999999997</v>
      </c>
      <c r="I1016" s="161">
        <f t="shared" si="85"/>
        <v>92.989115999999996</v>
      </c>
    </row>
    <row r="1017" spans="2:9" x14ac:dyDescent="0.25">
      <c r="B1017" s="159">
        <v>37</v>
      </c>
      <c r="C1017" s="184" t="s">
        <v>608</v>
      </c>
      <c r="D1017" s="184">
        <v>655</v>
      </c>
      <c r="E1017" s="185">
        <f t="shared" si="86"/>
        <v>3.96</v>
      </c>
      <c r="F1017" s="186">
        <v>19</v>
      </c>
      <c r="G1017" s="102">
        <f t="shared" si="84"/>
        <v>75.239999999999995</v>
      </c>
      <c r="H1017" s="161">
        <f t="shared" si="87"/>
        <v>17.749115999999997</v>
      </c>
      <c r="I1017" s="161">
        <f t="shared" si="85"/>
        <v>92.989115999999996</v>
      </c>
    </row>
    <row r="1018" spans="2:9" x14ac:dyDescent="0.25">
      <c r="B1018" s="159">
        <v>38</v>
      </c>
      <c r="C1018" s="184" t="s">
        <v>608</v>
      </c>
      <c r="D1018" s="184">
        <v>655</v>
      </c>
      <c r="E1018" s="185">
        <f t="shared" si="86"/>
        <v>3.96</v>
      </c>
      <c r="F1018" s="186">
        <v>19</v>
      </c>
      <c r="G1018" s="102">
        <f t="shared" si="84"/>
        <v>75.239999999999995</v>
      </c>
      <c r="H1018" s="161">
        <f t="shared" si="87"/>
        <v>17.749115999999997</v>
      </c>
      <c r="I1018" s="161">
        <f t="shared" si="85"/>
        <v>92.989115999999996</v>
      </c>
    </row>
    <row r="1019" spans="2:9" x14ac:dyDescent="0.25">
      <c r="B1019" s="159">
        <v>39</v>
      </c>
      <c r="C1019" s="184" t="s">
        <v>608</v>
      </c>
      <c r="D1019" s="184">
        <v>655</v>
      </c>
      <c r="E1019" s="185">
        <f t="shared" si="86"/>
        <v>3.96</v>
      </c>
      <c r="F1019" s="186">
        <v>19</v>
      </c>
      <c r="G1019" s="102">
        <f t="shared" si="84"/>
        <v>75.239999999999995</v>
      </c>
      <c r="H1019" s="161">
        <f t="shared" si="87"/>
        <v>17.749115999999997</v>
      </c>
      <c r="I1019" s="161">
        <f t="shared" si="85"/>
        <v>92.989115999999996</v>
      </c>
    </row>
    <row r="1020" spans="2:9" x14ac:dyDescent="0.25">
      <c r="B1020" s="159">
        <v>40</v>
      </c>
      <c r="C1020" s="184" t="s">
        <v>608</v>
      </c>
      <c r="D1020" s="184">
        <v>655</v>
      </c>
      <c r="E1020" s="185">
        <f t="shared" si="86"/>
        <v>3.96</v>
      </c>
      <c r="F1020" s="186">
        <v>19</v>
      </c>
      <c r="G1020" s="102">
        <f t="shared" si="84"/>
        <v>75.239999999999995</v>
      </c>
      <c r="H1020" s="161">
        <f t="shared" si="87"/>
        <v>17.749115999999997</v>
      </c>
      <c r="I1020" s="161">
        <f t="shared" si="85"/>
        <v>92.989115999999996</v>
      </c>
    </row>
    <row r="1021" spans="2:9" x14ac:dyDescent="0.25">
      <c r="B1021" s="159">
        <v>41</v>
      </c>
      <c r="C1021" s="184" t="s">
        <v>608</v>
      </c>
      <c r="D1021" s="184">
        <v>655</v>
      </c>
      <c r="E1021" s="185">
        <f t="shared" si="86"/>
        <v>3.96</v>
      </c>
      <c r="F1021" s="186">
        <v>19</v>
      </c>
      <c r="G1021" s="102">
        <f t="shared" si="84"/>
        <v>75.239999999999995</v>
      </c>
      <c r="H1021" s="161">
        <f t="shared" si="87"/>
        <v>17.749115999999997</v>
      </c>
      <c r="I1021" s="161">
        <f t="shared" si="85"/>
        <v>92.989115999999996</v>
      </c>
    </row>
    <row r="1022" spans="2:9" x14ac:dyDescent="0.25">
      <c r="B1022" s="159">
        <v>42</v>
      </c>
      <c r="C1022" s="184" t="s">
        <v>605</v>
      </c>
      <c r="D1022" s="184">
        <v>755</v>
      </c>
      <c r="E1022" s="185">
        <f t="shared" si="86"/>
        <v>4.5599999999999996</v>
      </c>
      <c r="F1022" s="186">
        <v>20</v>
      </c>
      <c r="G1022" s="102">
        <f t="shared" si="84"/>
        <v>91.199999999999989</v>
      </c>
      <c r="H1022" s="161">
        <f t="shared" si="87"/>
        <v>21.514079999999996</v>
      </c>
      <c r="I1022" s="161">
        <f t="shared" si="85"/>
        <v>112.71407999999998</v>
      </c>
    </row>
    <row r="1023" spans="2:9" x14ac:dyDescent="0.25">
      <c r="B1023" s="179"/>
      <c r="C1023" s="180"/>
      <c r="D1023" s="180"/>
      <c r="E1023" s="180"/>
      <c r="F1023" s="181"/>
      <c r="G1023" s="107">
        <f>SUM(G981:G1022)</f>
        <v>4781.4799999999959</v>
      </c>
      <c r="H1023" s="112">
        <f t="shared" si="87"/>
        <v>1127.951131999999</v>
      </c>
      <c r="I1023" s="112">
        <f t="shared" si="85"/>
        <v>5909.4311319999952</v>
      </c>
    </row>
    <row r="1025" spans="2:9" x14ac:dyDescent="0.25">
      <c r="B1025" s="150"/>
      <c r="C1025" s="151" t="s">
        <v>616</v>
      </c>
      <c r="D1025" s="151"/>
      <c r="E1025" s="151"/>
      <c r="F1025" s="152"/>
      <c r="G1025" s="151"/>
      <c r="H1025" s="153"/>
      <c r="I1025" s="153"/>
    </row>
    <row r="1026" spans="2:9" x14ac:dyDescent="0.25">
      <c r="B1026" s="147"/>
      <c r="F1026" s="148"/>
      <c r="H1026" s="122"/>
      <c r="I1026" s="122"/>
    </row>
    <row r="1027" spans="2:9" ht="89.25" x14ac:dyDescent="0.25">
      <c r="B1027" s="154" t="s">
        <v>594</v>
      </c>
      <c r="C1027" s="155" t="s">
        <v>595</v>
      </c>
      <c r="D1027" s="155" t="s">
        <v>596</v>
      </c>
      <c r="E1027" s="156" t="s">
        <v>597</v>
      </c>
      <c r="F1027" s="156" t="s">
        <v>598</v>
      </c>
      <c r="G1027" s="156" t="s">
        <v>599</v>
      </c>
      <c r="H1027" s="158" t="s">
        <v>600</v>
      </c>
      <c r="I1027" s="158" t="s">
        <v>601</v>
      </c>
    </row>
    <row r="1028" spans="2:9" x14ac:dyDescent="0.25">
      <c r="B1028" s="159">
        <v>1</v>
      </c>
      <c r="C1028" s="102" t="s">
        <v>602</v>
      </c>
      <c r="D1028" s="102">
        <v>1566</v>
      </c>
      <c r="E1028" s="102">
        <f>ROUND(SUM(D1028*12/1987),2)</f>
        <v>9.4600000000000009</v>
      </c>
      <c r="F1028" s="160">
        <v>39</v>
      </c>
      <c r="G1028" s="102">
        <f>E1028*F1028</f>
        <v>368.94000000000005</v>
      </c>
      <c r="H1028" s="161">
        <f>G1028*0.2359</f>
        <v>87.03294600000001</v>
      </c>
      <c r="I1028" s="161">
        <f>G1028+H1028</f>
        <v>455.97294600000009</v>
      </c>
    </row>
    <row r="1029" spans="2:9" ht="45" x14ac:dyDescent="0.25">
      <c r="B1029" s="162">
        <v>2</v>
      </c>
      <c r="C1029" s="197" t="s">
        <v>603</v>
      </c>
      <c r="D1029" s="102">
        <v>755</v>
      </c>
      <c r="E1029" s="102">
        <f t="shared" ref="E1029:E1074" si="88">ROUND(SUM(D1029*12/1987),2)</f>
        <v>4.5599999999999996</v>
      </c>
      <c r="F1029" s="160">
        <v>56</v>
      </c>
      <c r="G1029" s="102">
        <f t="shared" ref="G1029:G1074" si="89">E1029*F1029</f>
        <v>255.35999999999999</v>
      </c>
      <c r="H1029" s="164">
        <f>G1029*0.2359</f>
        <v>60.239424</v>
      </c>
      <c r="I1029" s="164">
        <f t="shared" ref="I1029:I1075" si="90">G1029+H1029</f>
        <v>315.599424</v>
      </c>
    </row>
    <row r="1030" spans="2:9" x14ac:dyDescent="0.25">
      <c r="B1030" s="159">
        <v>3</v>
      </c>
      <c r="C1030" s="102" t="s">
        <v>617</v>
      </c>
      <c r="D1030" s="102">
        <v>655</v>
      </c>
      <c r="E1030" s="102">
        <f t="shared" si="88"/>
        <v>3.96</v>
      </c>
      <c r="F1030" s="160">
        <v>16</v>
      </c>
      <c r="G1030" s="102">
        <f t="shared" si="89"/>
        <v>63.36</v>
      </c>
      <c r="H1030" s="161">
        <f t="shared" ref="H1030:H1075" si="91">G1030*0.2359</f>
        <v>14.946624</v>
      </c>
      <c r="I1030" s="161">
        <f t="shared" si="90"/>
        <v>78.306623999999999</v>
      </c>
    </row>
    <row r="1031" spans="2:9" x14ac:dyDescent="0.25">
      <c r="B1031" s="159">
        <v>4</v>
      </c>
      <c r="C1031" s="102" t="s">
        <v>617</v>
      </c>
      <c r="D1031" s="102">
        <v>676</v>
      </c>
      <c r="E1031" s="102">
        <f t="shared" si="88"/>
        <v>4.08</v>
      </c>
      <c r="F1031" s="160">
        <v>8</v>
      </c>
      <c r="G1031" s="102">
        <f t="shared" si="89"/>
        <v>32.64</v>
      </c>
      <c r="H1031" s="161">
        <f t="shared" si="91"/>
        <v>7.699776</v>
      </c>
      <c r="I1031" s="161">
        <f t="shared" si="90"/>
        <v>40.339776000000001</v>
      </c>
    </row>
    <row r="1032" spans="2:9" x14ac:dyDescent="0.25">
      <c r="B1032" s="159">
        <v>5</v>
      </c>
      <c r="C1032" s="102" t="s">
        <v>617</v>
      </c>
      <c r="D1032" s="102">
        <v>655</v>
      </c>
      <c r="E1032" s="102">
        <f t="shared" si="88"/>
        <v>3.96</v>
      </c>
      <c r="F1032" s="160">
        <v>16</v>
      </c>
      <c r="G1032" s="102">
        <f t="shared" si="89"/>
        <v>63.36</v>
      </c>
      <c r="H1032" s="161">
        <f t="shared" si="91"/>
        <v>14.946624</v>
      </c>
      <c r="I1032" s="161">
        <f t="shared" si="90"/>
        <v>78.306623999999999</v>
      </c>
    </row>
    <row r="1033" spans="2:9" x14ac:dyDescent="0.25">
      <c r="B1033" s="159">
        <v>6</v>
      </c>
      <c r="C1033" s="102" t="s">
        <v>617</v>
      </c>
      <c r="D1033" s="102">
        <v>655</v>
      </c>
      <c r="E1033" s="102">
        <f t="shared" si="88"/>
        <v>3.96</v>
      </c>
      <c r="F1033" s="160">
        <v>4</v>
      </c>
      <c r="G1033" s="102">
        <f t="shared" si="89"/>
        <v>15.84</v>
      </c>
      <c r="H1033" s="161">
        <f t="shared" si="91"/>
        <v>3.736656</v>
      </c>
      <c r="I1033" s="161">
        <f t="shared" si="90"/>
        <v>19.576656</v>
      </c>
    </row>
    <row r="1034" spans="2:9" x14ac:dyDescent="0.25">
      <c r="B1034" s="159">
        <v>7</v>
      </c>
      <c r="C1034" s="102" t="s">
        <v>617</v>
      </c>
      <c r="D1034" s="102">
        <v>676</v>
      </c>
      <c r="E1034" s="102">
        <f t="shared" si="88"/>
        <v>4.08</v>
      </c>
      <c r="F1034" s="160">
        <v>4</v>
      </c>
      <c r="G1034" s="102">
        <f t="shared" si="89"/>
        <v>16.32</v>
      </c>
      <c r="H1034" s="161">
        <f t="shared" si="91"/>
        <v>3.849888</v>
      </c>
      <c r="I1034" s="161">
        <f t="shared" si="90"/>
        <v>20.169888</v>
      </c>
    </row>
    <row r="1035" spans="2:9" x14ac:dyDescent="0.25">
      <c r="B1035" s="159">
        <v>8</v>
      </c>
      <c r="C1035" s="102" t="s">
        <v>617</v>
      </c>
      <c r="D1035" s="102">
        <v>676</v>
      </c>
      <c r="E1035" s="102">
        <f t="shared" si="88"/>
        <v>4.08</v>
      </c>
      <c r="F1035" s="160">
        <v>4</v>
      </c>
      <c r="G1035" s="102">
        <f t="shared" si="89"/>
        <v>16.32</v>
      </c>
      <c r="H1035" s="161">
        <f t="shared" si="91"/>
        <v>3.849888</v>
      </c>
      <c r="I1035" s="161">
        <f t="shared" si="90"/>
        <v>20.169888</v>
      </c>
    </row>
    <row r="1036" spans="2:9" ht="45" x14ac:dyDescent="0.25">
      <c r="B1036" s="162">
        <v>9</v>
      </c>
      <c r="C1036" s="197" t="s">
        <v>618</v>
      </c>
      <c r="D1036" s="102">
        <v>755</v>
      </c>
      <c r="E1036" s="102">
        <f t="shared" si="88"/>
        <v>4.5599999999999996</v>
      </c>
      <c r="F1036" s="160">
        <v>0</v>
      </c>
      <c r="G1036" s="102">
        <f t="shared" si="89"/>
        <v>0</v>
      </c>
      <c r="H1036" s="164">
        <f t="shared" si="91"/>
        <v>0</v>
      </c>
      <c r="I1036" s="164">
        <f t="shared" si="90"/>
        <v>0</v>
      </c>
    </row>
    <row r="1037" spans="2:9" x14ac:dyDescent="0.25">
      <c r="B1037" s="159">
        <v>10</v>
      </c>
      <c r="C1037" s="102" t="s">
        <v>607</v>
      </c>
      <c r="D1037" s="102">
        <v>740</v>
      </c>
      <c r="E1037" s="102">
        <f t="shared" si="88"/>
        <v>4.47</v>
      </c>
      <c r="F1037" s="160">
        <v>28</v>
      </c>
      <c r="G1037" s="102">
        <f t="shared" si="89"/>
        <v>125.16</v>
      </c>
      <c r="H1037" s="161">
        <f t="shared" si="91"/>
        <v>29.525244000000001</v>
      </c>
      <c r="I1037" s="161">
        <f t="shared" si="90"/>
        <v>154.68524400000001</v>
      </c>
    </row>
    <row r="1038" spans="2:9" x14ac:dyDescent="0.25">
      <c r="B1038" s="159">
        <v>11</v>
      </c>
      <c r="C1038" s="102" t="s">
        <v>608</v>
      </c>
      <c r="D1038" s="102">
        <v>655</v>
      </c>
      <c r="E1038" s="102">
        <f t="shared" si="88"/>
        <v>3.96</v>
      </c>
      <c r="F1038" s="160">
        <v>0</v>
      </c>
      <c r="G1038" s="102">
        <f t="shared" si="89"/>
        <v>0</v>
      </c>
      <c r="H1038" s="161">
        <f t="shared" si="91"/>
        <v>0</v>
      </c>
      <c r="I1038" s="161">
        <f t="shared" si="90"/>
        <v>0</v>
      </c>
    </row>
    <row r="1039" spans="2:9" x14ac:dyDescent="0.25">
      <c r="B1039" s="159">
        <v>12</v>
      </c>
      <c r="C1039" s="102" t="s">
        <v>608</v>
      </c>
      <c r="D1039" s="102">
        <v>655</v>
      </c>
      <c r="E1039" s="102">
        <f t="shared" si="88"/>
        <v>3.96</v>
      </c>
      <c r="F1039" s="160">
        <v>12</v>
      </c>
      <c r="G1039" s="102">
        <f t="shared" si="89"/>
        <v>47.519999999999996</v>
      </c>
      <c r="H1039" s="161">
        <f t="shared" si="91"/>
        <v>11.209967999999998</v>
      </c>
      <c r="I1039" s="161">
        <f t="shared" si="90"/>
        <v>58.729967999999992</v>
      </c>
    </row>
    <row r="1040" spans="2:9" x14ac:dyDescent="0.25">
      <c r="B1040" s="159">
        <v>13</v>
      </c>
      <c r="C1040" s="102" t="s">
        <v>608</v>
      </c>
      <c r="D1040" s="102">
        <v>655</v>
      </c>
      <c r="E1040" s="102">
        <f t="shared" si="88"/>
        <v>3.96</v>
      </c>
      <c r="F1040" s="160">
        <v>14</v>
      </c>
      <c r="G1040" s="102">
        <f t="shared" si="89"/>
        <v>55.44</v>
      </c>
      <c r="H1040" s="161">
        <f t="shared" si="91"/>
        <v>13.078296</v>
      </c>
      <c r="I1040" s="161">
        <f t="shared" si="90"/>
        <v>68.518295999999992</v>
      </c>
    </row>
    <row r="1041" spans="2:9" x14ac:dyDescent="0.25">
      <c r="B1041" s="159">
        <v>14</v>
      </c>
      <c r="C1041" s="102" t="s">
        <v>608</v>
      </c>
      <c r="D1041" s="102">
        <v>612</v>
      </c>
      <c r="E1041" s="102">
        <f t="shared" si="88"/>
        <v>3.7</v>
      </c>
      <c r="F1041" s="160">
        <v>11</v>
      </c>
      <c r="G1041" s="102">
        <f t="shared" si="89"/>
        <v>40.700000000000003</v>
      </c>
      <c r="H1041" s="161">
        <f t="shared" si="91"/>
        <v>9.6011300000000013</v>
      </c>
      <c r="I1041" s="161">
        <f t="shared" si="90"/>
        <v>50.301130000000001</v>
      </c>
    </row>
    <row r="1042" spans="2:9" x14ac:dyDescent="0.25">
      <c r="B1042" s="159">
        <v>15</v>
      </c>
      <c r="C1042" s="102" t="s">
        <v>608</v>
      </c>
      <c r="D1042" s="102">
        <v>585</v>
      </c>
      <c r="E1042" s="102">
        <f t="shared" si="88"/>
        <v>3.53</v>
      </c>
      <c r="F1042" s="160">
        <v>0</v>
      </c>
      <c r="G1042" s="102">
        <f t="shared" si="89"/>
        <v>0</v>
      </c>
      <c r="H1042" s="161">
        <f t="shared" si="91"/>
        <v>0</v>
      </c>
      <c r="I1042" s="161">
        <f t="shared" si="90"/>
        <v>0</v>
      </c>
    </row>
    <row r="1043" spans="2:9" x14ac:dyDescent="0.25">
      <c r="B1043" s="159">
        <v>16</v>
      </c>
      <c r="C1043" s="102" t="s">
        <v>608</v>
      </c>
      <c r="D1043" s="102">
        <v>585</v>
      </c>
      <c r="E1043" s="102">
        <f t="shared" si="88"/>
        <v>3.53</v>
      </c>
      <c r="F1043" s="160">
        <v>0</v>
      </c>
      <c r="G1043" s="102">
        <f t="shared" si="89"/>
        <v>0</v>
      </c>
      <c r="H1043" s="161">
        <f t="shared" si="91"/>
        <v>0</v>
      </c>
      <c r="I1043" s="161">
        <f t="shared" si="90"/>
        <v>0</v>
      </c>
    </row>
    <row r="1044" spans="2:9" x14ac:dyDescent="0.25">
      <c r="B1044" s="159">
        <v>17</v>
      </c>
      <c r="C1044" s="102" t="s">
        <v>607</v>
      </c>
      <c r="D1044" s="102">
        <v>740</v>
      </c>
      <c r="E1044" s="102">
        <f t="shared" si="88"/>
        <v>4.47</v>
      </c>
      <c r="F1044" s="160">
        <v>20</v>
      </c>
      <c r="G1044" s="102">
        <f t="shared" si="89"/>
        <v>89.399999999999991</v>
      </c>
      <c r="H1044" s="161">
        <f t="shared" si="91"/>
        <v>21.089459999999999</v>
      </c>
      <c r="I1044" s="161">
        <f t="shared" si="90"/>
        <v>110.48945999999999</v>
      </c>
    </row>
    <row r="1045" spans="2:9" x14ac:dyDescent="0.25">
      <c r="B1045" s="159">
        <v>18</v>
      </c>
      <c r="C1045" s="102" t="s">
        <v>608</v>
      </c>
      <c r="D1045" s="102">
        <v>655</v>
      </c>
      <c r="E1045" s="102">
        <f t="shared" si="88"/>
        <v>3.96</v>
      </c>
      <c r="F1045" s="160">
        <v>11</v>
      </c>
      <c r="G1045" s="102">
        <f t="shared" si="89"/>
        <v>43.56</v>
      </c>
      <c r="H1045" s="161">
        <f t="shared" si="91"/>
        <v>10.275804000000001</v>
      </c>
      <c r="I1045" s="161">
        <f t="shared" si="90"/>
        <v>53.835804000000003</v>
      </c>
    </row>
    <row r="1046" spans="2:9" x14ac:dyDescent="0.25">
      <c r="B1046" s="159">
        <v>19</v>
      </c>
      <c r="C1046" s="102" t="s">
        <v>608</v>
      </c>
      <c r="D1046" s="102">
        <v>655</v>
      </c>
      <c r="E1046" s="102">
        <f t="shared" si="88"/>
        <v>3.96</v>
      </c>
      <c r="F1046" s="160">
        <v>6</v>
      </c>
      <c r="G1046" s="102">
        <f t="shared" si="89"/>
        <v>23.759999999999998</v>
      </c>
      <c r="H1046" s="161">
        <f t="shared" si="91"/>
        <v>5.6049839999999991</v>
      </c>
      <c r="I1046" s="161">
        <f t="shared" si="90"/>
        <v>29.364983999999996</v>
      </c>
    </row>
    <row r="1047" spans="2:9" x14ac:dyDescent="0.25">
      <c r="B1047" s="159">
        <v>20</v>
      </c>
      <c r="C1047" s="102" t="s">
        <v>608</v>
      </c>
      <c r="D1047" s="102">
        <v>655</v>
      </c>
      <c r="E1047" s="102">
        <f t="shared" si="88"/>
        <v>3.96</v>
      </c>
      <c r="F1047" s="160">
        <v>6</v>
      </c>
      <c r="G1047" s="102">
        <f t="shared" si="89"/>
        <v>23.759999999999998</v>
      </c>
      <c r="H1047" s="161">
        <f t="shared" si="91"/>
        <v>5.6049839999999991</v>
      </c>
      <c r="I1047" s="161">
        <f t="shared" si="90"/>
        <v>29.364983999999996</v>
      </c>
    </row>
    <row r="1048" spans="2:9" x14ac:dyDescent="0.25">
      <c r="B1048" s="159">
        <v>21</v>
      </c>
      <c r="C1048" s="102" t="s">
        <v>608</v>
      </c>
      <c r="D1048" s="102">
        <v>585</v>
      </c>
      <c r="E1048" s="102">
        <f t="shared" si="88"/>
        <v>3.53</v>
      </c>
      <c r="F1048" s="160">
        <v>6</v>
      </c>
      <c r="G1048" s="102">
        <f t="shared" si="89"/>
        <v>21.18</v>
      </c>
      <c r="H1048" s="161">
        <f t="shared" si="91"/>
        <v>4.9963619999999995</v>
      </c>
      <c r="I1048" s="161">
        <f t="shared" si="90"/>
        <v>26.176361999999997</v>
      </c>
    </row>
    <row r="1049" spans="2:9" x14ac:dyDescent="0.25">
      <c r="B1049" s="159">
        <v>22</v>
      </c>
      <c r="C1049" s="102" t="s">
        <v>608</v>
      </c>
      <c r="D1049" s="102">
        <v>655</v>
      </c>
      <c r="E1049" s="102">
        <f t="shared" si="88"/>
        <v>3.96</v>
      </c>
      <c r="F1049" s="160">
        <v>6</v>
      </c>
      <c r="G1049" s="102">
        <f t="shared" si="89"/>
        <v>23.759999999999998</v>
      </c>
      <c r="H1049" s="161">
        <f t="shared" si="91"/>
        <v>5.6049839999999991</v>
      </c>
      <c r="I1049" s="161">
        <f t="shared" si="90"/>
        <v>29.364983999999996</v>
      </c>
    </row>
    <row r="1050" spans="2:9" x14ac:dyDescent="0.25">
      <c r="B1050" s="159">
        <v>23</v>
      </c>
      <c r="C1050" s="102" t="s">
        <v>607</v>
      </c>
      <c r="D1050" s="102">
        <v>740</v>
      </c>
      <c r="E1050" s="102">
        <f t="shared" si="88"/>
        <v>4.47</v>
      </c>
      <c r="F1050" s="160">
        <v>38</v>
      </c>
      <c r="G1050" s="102">
        <f t="shared" si="89"/>
        <v>169.85999999999999</v>
      </c>
      <c r="H1050" s="161">
        <f t="shared" si="91"/>
        <v>40.069973999999995</v>
      </c>
      <c r="I1050" s="161">
        <f t="shared" si="90"/>
        <v>209.92997399999999</v>
      </c>
    </row>
    <row r="1051" spans="2:9" x14ac:dyDescent="0.25">
      <c r="B1051" s="159">
        <v>24</v>
      </c>
      <c r="C1051" s="102" t="s">
        <v>608</v>
      </c>
      <c r="D1051" s="102">
        <v>655</v>
      </c>
      <c r="E1051" s="102">
        <f t="shared" si="88"/>
        <v>3.96</v>
      </c>
      <c r="F1051" s="160">
        <v>13</v>
      </c>
      <c r="G1051" s="102">
        <f t="shared" si="89"/>
        <v>51.48</v>
      </c>
      <c r="H1051" s="161">
        <f t="shared" si="91"/>
        <v>12.144131999999999</v>
      </c>
      <c r="I1051" s="161">
        <f t="shared" si="90"/>
        <v>63.624131999999996</v>
      </c>
    </row>
    <row r="1052" spans="2:9" x14ac:dyDescent="0.25">
      <c r="B1052" s="159">
        <v>25</v>
      </c>
      <c r="C1052" s="102" t="s">
        <v>608</v>
      </c>
      <c r="D1052" s="102">
        <v>655</v>
      </c>
      <c r="E1052" s="102">
        <f t="shared" si="88"/>
        <v>3.96</v>
      </c>
      <c r="F1052" s="160">
        <v>7</v>
      </c>
      <c r="G1052" s="102">
        <f t="shared" si="89"/>
        <v>27.72</v>
      </c>
      <c r="H1052" s="161">
        <f t="shared" si="91"/>
        <v>6.539148</v>
      </c>
      <c r="I1052" s="161">
        <f t="shared" si="90"/>
        <v>34.259147999999996</v>
      </c>
    </row>
    <row r="1053" spans="2:9" x14ac:dyDescent="0.25">
      <c r="B1053" s="159">
        <v>26</v>
      </c>
      <c r="C1053" s="102" t="s">
        <v>608</v>
      </c>
      <c r="D1053" s="102">
        <v>655</v>
      </c>
      <c r="E1053" s="102">
        <f t="shared" si="88"/>
        <v>3.96</v>
      </c>
      <c r="F1053" s="160">
        <v>9</v>
      </c>
      <c r="G1053" s="102">
        <f t="shared" si="89"/>
        <v>35.64</v>
      </c>
      <c r="H1053" s="161">
        <f t="shared" si="91"/>
        <v>8.4074760000000008</v>
      </c>
      <c r="I1053" s="161">
        <f t="shared" si="90"/>
        <v>44.047476000000003</v>
      </c>
    </row>
    <row r="1054" spans="2:9" x14ac:dyDescent="0.25">
      <c r="B1054" s="159">
        <v>27</v>
      </c>
      <c r="C1054" s="102" t="s">
        <v>608</v>
      </c>
      <c r="D1054" s="102">
        <v>655</v>
      </c>
      <c r="E1054" s="102">
        <f t="shared" si="88"/>
        <v>3.96</v>
      </c>
      <c r="F1054" s="160">
        <v>85</v>
      </c>
      <c r="G1054" s="102">
        <f t="shared" si="89"/>
        <v>336.6</v>
      </c>
      <c r="H1054" s="161">
        <f>G1054*0.2359</f>
        <v>79.403940000000006</v>
      </c>
      <c r="I1054" s="161">
        <f t="shared" si="90"/>
        <v>416.00394000000006</v>
      </c>
    </row>
    <row r="1055" spans="2:9" x14ac:dyDescent="0.25">
      <c r="B1055" s="159">
        <v>28</v>
      </c>
      <c r="C1055" s="102" t="s">
        <v>608</v>
      </c>
      <c r="D1055" s="102">
        <v>655</v>
      </c>
      <c r="E1055" s="102">
        <f t="shared" si="88"/>
        <v>3.96</v>
      </c>
      <c r="F1055" s="160">
        <v>12</v>
      </c>
      <c r="G1055" s="102">
        <f t="shared" si="89"/>
        <v>47.519999999999996</v>
      </c>
      <c r="H1055" s="161">
        <f t="shared" si="91"/>
        <v>11.209967999999998</v>
      </c>
      <c r="I1055" s="161">
        <f t="shared" si="90"/>
        <v>58.729967999999992</v>
      </c>
    </row>
    <row r="1056" spans="2:9" x14ac:dyDescent="0.25">
      <c r="B1056" s="159">
        <v>29</v>
      </c>
      <c r="C1056" s="102" t="s">
        <v>608</v>
      </c>
      <c r="D1056" s="102">
        <v>655</v>
      </c>
      <c r="E1056" s="102">
        <f t="shared" si="88"/>
        <v>3.96</v>
      </c>
      <c r="F1056" s="160">
        <v>12</v>
      </c>
      <c r="G1056" s="102">
        <f t="shared" si="89"/>
        <v>47.519999999999996</v>
      </c>
      <c r="H1056" s="161">
        <f t="shared" si="91"/>
        <v>11.209967999999998</v>
      </c>
      <c r="I1056" s="161">
        <f t="shared" si="90"/>
        <v>58.729967999999992</v>
      </c>
    </row>
    <row r="1057" spans="2:9" x14ac:dyDescent="0.25">
      <c r="B1057" s="159">
        <v>30</v>
      </c>
      <c r="C1057" s="102" t="s">
        <v>607</v>
      </c>
      <c r="D1057" s="102">
        <v>740</v>
      </c>
      <c r="E1057" s="102">
        <f t="shared" si="88"/>
        <v>4.47</v>
      </c>
      <c r="F1057" s="160">
        <v>11</v>
      </c>
      <c r="G1057" s="102">
        <f t="shared" si="89"/>
        <v>49.169999999999995</v>
      </c>
      <c r="H1057" s="161">
        <f t="shared" si="91"/>
        <v>11.599202999999999</v>
      </c>
      <c r="I1057" s="161">
        <f t="shared" si="90"/>
        <v>60.76920299999999</v>
      </c>
    </row>
    <row r="1058" spans="2:9" x14ac:dyDescent="0.25">
      <c r="B1058" s="159">
        <v>31</v>
      </c>
      <c r="C1058" s="102" t="s">
        <v>608</v>
      </c>
      <c r="D1058" s="102">
        <v>655</v>
      </c>
      <c r="E1058" s="102">
        <f t="shared" si="88"/>
        <v>3.96</v>
      </c>
      <c r="F1058" s="160">
        <v>0</v>
      </c>
      <c r="G1058" s="102">
        <f t="shared" si="89"/>
        <v>0</v>
      </c>
      <c r="H1058" s="161">
        <f t="shared" si="91"/>
        <v>0</v>
      </c>
      <c r="I1058" s="161">
        <f t="shared" si="90"/>
        <v>0</v>
      </c>
    </row>
    <row r="1059" spans="2:9" x14ac:dyDescent="0.25">
      <c r="B1059" s="159">
        <v>32</v>
      </c>
      <c r="C1059" s="102" t="s">
        <v>608</v>
      </c>
      <c r="D1059" s="102">
        <v>655</v>
      </c>
      <c r="E1059" s="102">
        <f t="shared" si="88"/>
        <v>3.96</v>
      </c>
      <c r="F1059" s="160">
        <v>0</v>
      </c>
      <c r="G1059" s="102">
        <f t="shared" si="89"/>
        <v>0</v>
      </c>
      <c r="H1059" s="161">
        <f t="shared" si="91"/>
        <v>0</v>
      </c>
      <c r="I1059" s="161">
        <f t="shared" si="90"/>
        <v>0</v>
      </c>
    </row>
    <row r="1060" spans="2:9" x14ac:dyDescent="0.25">
      <c r="B1060" s="159">
        <v>33</v>
      </c>
      <c r="C1060" s="102" t="s">
        <v>608</v>
      </c>
      <c r="D1060" s="102">
        <v>655</v>
      </c>
      <c r="E1060" s="102">
        <f t="shared" si="88"/>
        <v>3.96</v>
      </c>
      <c r="F1060" s="160">
        <v>0</v>
      </c>
      <c r="G1060" s="102">
        <f t="shared" si="89"/>
        <v>0</v>
      </c>
      <c r="H1060" s="161">
        <f t="shared" si="91"/>
        <v>0</v>
      </c>
      <c r="I1060" s="161">
        <f t="shared" si="90"/>
        <v>0</v>
      </c>
    </row>
    <row r="1061" spans="2:9" x14ac:dyDescent="0.25">
      <c r="B1061" s="159">
        <v>34</v>
      </c>
      <c r="C1061" s="102" t="s">
        <v>608</v>
      </c>
      <c r="D1061" s="102">
        <v>655</v>
      </c>
      <c r="E1061" s="102">
        <f t="shared" si="88"/>
        <v>3.96</v>
      </c>
      <c r="F1061" s="160">
        <v>23</v>
      </c>
      <c r="G1061" s="102">
        <f t="shared" si="89"/>
        <v>91.08</v>
      </c>
      <c r="H1061" s="161">
        <f t="shared" si="91"/>
        <v>21.485772000000001</v>
      </c>
      <c r="I1061" s="161">
        <f t="shared" si="90"/>
        <v>112.565772</v>
      </c>
    </row>
    <row r="1062" spans="2:9" x14ac:dyDescent="0.25">
      <c r="B1062" s="159">
        <v>35</v>
      </c>
      <c r="C1062" s="102" t="s">
        <v>608</v>
      </c>
      <c r="D1062" s="102">
        <v>655</v>
      </c>
      <c r="E1062" s="102">
        <f t="shared" si="88"/>
        <v>3.96</v>
      </c>
      <c r="F1062" s="160">
        <v>7</v>
      </c>
      <c r="G1062" s="102">
        <f t="shared" si="89"/>
        <v>27.72</v>
      </c>
      <c r="H1062" s="161">
        <f t="shared" si="91"/>
        <v>6.539148</v>
      </c>
      <c r="I1062" s="161">
        <f t="shared" si="90"/>
        <v>34.259147999999996</v>
      </c>
    </row>
    <row r="1063" spans="2:9" x14ac:dyDescent="0.25">
      <c r="B1063" s="159">
        <v>36</v>
      </c>
      <c r="C1063" s="102" t="s">
        <v>607</v>
      </c>
      <c r="D1063" s="102">
        <v>740</v>
      </c>
      <c r="E1063" s="102">
        <f t="shared" si="88"/>
        <v>4.47</v>
      </c>
      <c r="F1063" s="160">
        <v>32</v>
      </c>
      <c r="G1063" s="102">
        <f t="shared" si="89"/>
        <v>143.04</v>
      </c>
      <c r="H1063" s="161">
        <f t="shared" si="91"/>
        <v>33.743136</v>
      </c>
      <c r="I1063" s="161">
        <f t="shared" si="90"/>
        <v>176.78313599999998</v>
      </c>
    </row>
    <row r="1064" spans="2:9" x14ac:dyDescent="0.25">
      <c r="B1064" s="159">
        <v>37</v>
      </c>
      <c r="C1064" s="102" t="s">
        <v>608</v>
      </c>
      <c r="D1064" s="102">
        <v>655</v>
      </c>
      <c r="E1064" s="102">
        <f t="shared" si="88"/>
        <v>3.96</v>
      </c>
      <c r="F1064" s="160">
        <v>28</v>
      </c>
      <c r="G1064" s="102">
        <f t="shared" si="89"/>
        <v>110.88</v>
      </c>
      <c r="H1064" s="161">
        <f t="shared" si="91"/>
        <v>26.156592</v>
      </c>
      <c r="I1064" s="161">
        <f t="shared" si="90"/>
        <v>137.03659199999998</v>
      </c>
    </row>
    <row r="1065" spans="2:9" x14ac:dyDescent="0.25">
      <c r="B1065" s="159">
        <v>38</v>
      </c>
      <c r="C1065" s="102" t="s">
        <v>608</v>
      </c>
      <c r="D1065" s="102">
        <v>655</v>
      </c>
      <c r="E1065" s="102">
        <f t="shared" si="88"/>
        <v>3.96</v>
      </c>
      <c r="F1065" s="160">
        <v>0</v>
      </c>
      <c r="G1065" s="102">
        <f t="shared" si="89"/>
        <v>0</v>
      </c>
      <c r="H1065" s="161">
        <f t="shared" si="91"/>
        <v>0</v>
      </c>
      <c r="I1065" s="161">
        <f t="shared" si="90"/>
        <v>0</v>
      </c>
    </row>
    <row r="1066" spans="2:9" x14ac:dyDescent="0.25">
      <c r="B1066" s="159">
        <v>39</v>
      </c>
      <c r="C1066" s="102" t="s">
        <v>608</v>
      </c>
      <c r="D1066" s="102">
        <v>612</v>
      </c>
      <c r="E1066" s="102">
        <f t="shared" si="88"/>
        <v>3.7</v>
      </c>
      <c r="F1066" s="160">
        <v>29</v>
      </c>
      <c r="G1066" s="102">
        <f t="shared" si="89"/>
        <v>107.30000000000001</v>
      </c>
      <c r="H1066" s="161">
        <f t="shared" si="91"/>
        <v>25.312070000000002</v>
      </c>
      <c r="I1066" s="161">
        <f t="shared" si="90"/>
        <v>132.61207000000002</v>
      </c>
    </row>
    <row r="1067" spans="2:9" x14ac:dyDescent="0.25">
      <c r="B1067" s="159">
        <v>40</v>
      </c>
      <c r="C1067" s="102" t="s">
        <v>608</v>
      </c>
      <c r="D1067" s="102">
        <v>655</v>
      </c>
      <c r="E1067" s="102">
        <f t="shared" si="88"/>
        <v>3.96</v>
      </c>
      <c r="F1067" s="160">
        <v>12</v>
      </c>
      <c r="G1067" s="102">
        <f t="shared" si="89"/>
        <v>47.519999999999996</v>
      </c>
      <c r="H1067" s="161">
        <f t="shared" si="91"/>
        <v>11.209967999999998</v>
      </c>
      <c r="I1067" s="161">
        <f t="shared" si="90"/>
        <v>58.729967999999992</v>
      </c>
    </row>
    <row r="1068" spans="2:9" x14ac:dyDescent="0.25">
      <c r="B1068" s="159">
        <v>41</v>
      </c>
      <c r="C1068" s="102" t="s">
        <v>608</v>
      </c>
      <c r="D1068" s="102">
        <v>655</v>
      </c>
      <c r="E1068" s="102">
        <f t="shared" si="88"/>
        <v>3.96</v>
      </c>
      <c r="F1068" s="160">
        <v>25</v>
      </c>
      <c r="G1068" s="166">
        <f t="shared" si="89"/>
        <v>99</v>
      </c>
      <c r="H1068" s="168">
        <f t="shared" si="91"/>
        <v>23.354099999999999</v>
      </c>
      <c r="I1068" s="168">
        <f t="shared" si="90"/>
        <v>122.3541</v>
      </c>
    </row>
    <row r="1069" spans="2:9" x14ac:dyDescent="0.25">
      <c r="B1069" s="159">
        <v>42</v>
      </c>
      <c r="C1069" s="102" t="s">
        <v>607</v>
      </c>
      <c r="D1069" s="102">
        <v>740</v>
      </c>
      <c r="E1069" s="102">
        <f t="shared" si="88"/>
        <v>4.47</v>
      </c>
      <c r="F1069" s="160">
        <v>0</v>
      </c>
      <c r="G1069" s="166">
        <f t="shared" si="89"/>
        <v>0</v>
      </c>
      <c r="H1069" s="168">
        <f t="shared" si="91"/>
        <v>0</v>
      </c>
      <c r="I1069" s="168">
        <f t="shared" si="90"/>
        <v>0</v>
      </c>
    </row>
    <row r="1070" spans="2:9" x14ac:dyDescent="0.25">
      <c r="B1070" s="159">
        <v>43</v>
      </c>
      <c r="C1070" s="102" t="s">
        <v>608</v>
      </c>
      <c r="D1070" s="102">
        <v>655</v>
      </c>
      <c r="E1070" s="102">
        <f t="shared" si="88"/>
        <v>3.96</v>
      </c>
      <c r="F1070" s="160">
        <v>0</v>
      </c>
      <c r="G1070" s="166">
        <f t="shared" si="89"/>
        <v>0</v>
      </c>
      <c r="H1070" s="168">
        <f t="shared" si="91"/>
        <v>0</v>
      </c>
      <c r="I1070" s="168">
        <f t="shared" si="90"/>
        <v>0</v>
      </c>
    </row>
    <row r="1071" spans="2:9" x14ac:dyDescent="0.25">
      <c r="B1071" s="159">
        <v>44</v>
      </c>
      <c r="C1071" s="102" t="s">
        <v>608</v>
      </c>
      <c r="D1071" s="102">
        <v>655</v>
      </c>
      <c r="E1071" s="102">
        <f t="shared" si="88"/>
        <v>3.96</v>
      </c>
      <c r="F1071" s="160">
        <v>0</v>
      </c>
      <c r="G1071" s="166">
        <f t="shared" si="89"/>
        <v>0</v>
      </c>
      <c r="H1071" s="168">
        <f t="shared" si="91"/>
        <v>0</v>
      </c>
      <c r="I1071" s="168">
        <f t="shared" si="90"/>
        <v>0</v>
      </c>
    </row>
    <row r="1072" spans="2:9" x14ac:dyDescent="0.25">
      <c r="B1072" s="159">
        <v>45</v>
      </c>
      <c r="C1072" s="102" t="s">
        <v>608</v>
      </c>
      <c r="D1072" s="102">
        <v>655</v>
      </c>
      <c r="E1072" s="102">
        <f t="shared" si="88"/>
        <v>3.96</v>
      </c>
      <c r="F1072" s="160">
        <v>0</v>
      </c>
      <c r="G1072" s="166">
        <f t="shared" si="89"/>
        <v>0</v>
      </c>
      <c r="H1072" s="168">
        <f t="shared" si="91"/>
        <v>0</v>
      </c>
      <c r="I1072" s="168">
        <f t="shared" si="90"/>
        <v>0</v>
      </c>
    </row>
    <row r="1073" spans="2:9" x14ac:dyDescent="0.25">
      <c r="B1073" s="159">
        <v>46</v>
      </c>
      <c r="C1073" s="102" t="s">
        <v>608</v>
      </c>
      <c r="D1073" s="102">
        <v>655</v>
      </c>
      <c r="E1073" s="102">
        <f t="shared" si="88"/>
        <v>3.96</v>
      </c>
      <c r="F1073" s="160">
        <v>0</v>
      </c>
      <c r="G1073" s="166">
        <f t="shared" si="89"/>
        <v>0</v>
      </c>
      <c r="H1073" s="168">
        <f t="shared" si="91"/>
        <v>0</v>
      </c>
      <c r="I1073" s="168">
        <f t="shared" si="90"/>
        <v>0</v>
      </c>
    </row>
    <row r="1074" spans="2:9" x14ac:dyDescent="0.25">
      <c r="B1074" s="159">
        <v>47</v>
      </c>
      <c r="C1074" s="102" t="s">
        <v>608</v>
      </c>
      <c r="D1074" s="102">
        <v>655</v>
      </c>
      <c r="E1074" s="102">
        <f t="shared" si="88"/>
        <v>3.96</v>
      </c>
      <c r="F1074" s="160">
        <v>0</v>
      </c>
      <c r="G1074" s="102">
        <f t="shared" si="89"/>
        <v>0</v>
      </c>
      <c r="H1074" s="161">
        <f t="shared" si="91"/>
        <v>0</v>
      </c>
      <c r="I1074" s="161">
        <f t="shared" si="90"/>
        <v>0</v>
      </c>
    </row>
    <row r="1075" spans="2:9" x14ac:dyDescent="0.25">
      <c r="B1075" s="147"/>
      <c r="F1075" s="148"/>
      <c r="G1075" s="216">
        <f>SUM(G1028:G1074)</f>
        <v>2718.4300000000003</v>
      </c>
      <c r="H1075" s="217">
        <f t="shared" si="91"/>
        <v>641.27763700000003</v>
      </c>
      <c r="I1075" s="217">
        <f t="shared" si="90"/>
        <v>3359.7076370000004</v>
      </c>
    </row>
    <row r="1077" spans="2:9" x14ac:dyDescent="0.25">
      <c r="B1077" s="179"/>
      <c r="C1077" s="180"/>
      <c r="D1077" s="180"/>
      <c r="E1077" s="180"/>
      <c r="F1077" s="198"/>
      <c r="G1077" s="180"/>
      <c r="H1077" s="149"/>
      <c r="I1077" s="149"/>
    </row>
    <row r="1078" spans="2:9" x14ac:dyDescent="0.25">
      <c r="B1078" s="150"/>
      <c r="C1078" s="151" t="s">
        <v>619</v>
      </c>
      <c r="D1078" s="151"/>
      <c r="E1078" s="151"/>
      <c r="F1078" s="152"/>
      <c r="G1078" s="151"/>
      <c r="H1078" s="153"/>
      <c r="I1078" s="153"/>
    </row>
    <row r="1079" spans="2:9" x14ac:dyDescent="0.25">
      <c r="B1079" s="179"/>
      <c r="C1079" s="180"/>
      <c r="D1079" s="180"/>
      <c r="E1079" s="180"/>
      <c r="F1079" s="198"/>
      <c r="G1079" s="180"/>
      <c r="H1079" s="149"/>
      <c r="I1079" s="149"/>
    </row>
    <row r="1080" spans="2:9" ht="89.25" x14ac:dyDescent="0.25">
      <c r="B1080" s="154" t="s">
        <v>594</v>
      </c>
      <c r="C1080" s="155" t="s">
        <v>595</v>
      </c>
      <c r="D1080" s="155" t="s">
        <v>596</v>
      </c>
      <c r="E1080" s="156" t="s">
        <v>597</v>
      </c>
      <c r="F1080" s="156" t="s">
        <v>598</v>
      </c>
      <c r="G1080" s="156" t="s">
        <v>599</v>
      </c>
      <c r="H1080" s="158" t="s">
        <v>600</v>
      </c>
      <c r="I1080" s="158" t="s">
        <v>601</v>
      </c>
    </row>
    <row r="1081" spans="2:9" x14ac:dyDescent="0.25">
      <c r="B1081" s="159">
        <v>1</v>
      </c>
      <c r="C1081" s="102" t="s">
        <v>602</v>
      </c>
      <c r="D1081" s="102">
        <v>1566</v>
      </c>
      <c r="E1081" s="102">
        <f>ROUND(SUM(D1081*12/1987),2)</f>
        <v>9.4600000000000009</v>
      </c>
      <c r="F1081" s="160">
        <v>46</v>
      </c>
      <c r="G1081" s="102">
        <f>E1081*F1081</f>
        <v>435.16</v>
      </c>
      <c r="H1081" s="161">
        <f>G1081*0.2359</f>
        <v>102.65424400000001</v>
      </c>
      <c r="I1081" s="161">
        <f>G1081+H1081</f>
        <v>537.81424400000003</v>
      </c>
    </row>
    <row r="1082" spans="2:9" ht="45" x14ac:dyDescent="0.25">
      <c r="B1082" s="162">
        <v>2</v>
      </c>
      <c r="C1082" s="197" t="s">
        <v>603</v>
      </c>
      <c r="D1082" s="102">
        <v>755</v>
      </c>
      <c r="E1082" s="102">
        <f t="shared" ref="E1082:E1127" si="92">ROUND(SUM(D1082*12/1987),2)</f>
        <v>4.5599999999999996</v>
      </c>
      <c r="F1082" s="160">
        <v>50</v>
      </c>
      <c r="G1082" s="102">
        <f t="shared" ref="G1082:G1127" si="93">E1082*F1082</f>
        <v>227.99999999999997</v>
      </c>
      <c r="H1082" s="164">
        <f>G1082*0.2359</f>
        <v>53.785199999999996</v>
      </c>
      <c r="I1082" s="164">
        <f t="shared" ref="I1082:I1128" si="94">G1082+H1082</f>
        <v>281.78519999999997</v>
      </c>
    </row>
    <row r="1083" spans="2:9" x14ac:dyDescent="0.25">
      <c r="B1083" s="159">
        <v>3</v>
      </c>
      <c r="C1083" s="102" t="s">
        <v>617</v>
      </c>
      <c r="D1083" s="102">
        <v>655</v>
      </c>
      <c r="E1083" s="102">
        <f t="shared" si="92"/>
        <v>3.96</v>
      </c>
      <c r="F1083" s="160">
        <v>12</v>
      </c>
      <c r="G1083" s="102">
        <f t="shared" si="93"/>
        <v>47.519999999999996</v>
      </c>
      <c r="H1083" s="161">
        <f t="shared" ref="H1083:H1128" si="95">G1083*0.2359</f>
        <v>11.209967999999998</v>
      </c>
      <c r="I1083" s="161">
        <f t="shared" si="94"/>
        <v>58.729967999999992</v>
      </c>
    </row>
    <row r="1084" spans="2:9" x14ac:dyDescent="0.25">
      <c r="B1084" s="159">
        <v>4</v>
      </c>
      <c r="C1084" s="102" t="s">
        <v>617</v>
      </c>
      <c r="D1084" s="102">
        <v>676</v>
      </c>
      <c r="E1084" s="102">
        <f t="shared" si="92"/>
        <v>4.08</v>
      </c>
      <c r="F1084" s="160">
        <v>8</v>
      </c>
      <c r="G1084" s="102">
        <f t="shared" si="93"/>
        <v>32.64</v>
      </c>
      <c r="H1084" s="161">
        <f t="shared" si="95"/>
        <v>7.699776</v>
      </c>
      <c r="I1084" s="161">
        <f t="shared" si="94"/>
        <v>40.339776000000001</v>
      </c>
    </row>
    <row r="1085" spans="2:9" x14ac:dyDescent="0.25">
      <c r="B1085" s="159">
        <v>5</v>
      </c>
      <c r="C1085" s="102" t="s">
        <v>617</v>
      </c>
      <c r="D1085" s="102">
        <v>655</v>
      </c>
      <c r="E1085" s="102">
        <f t="shared" si="92"/>
        <v>3.96</v>
      </c>
      <c r="F1085" s="160">
        <v>8</v>
      </c>
      <c r="G1085" s="102">
        <f t="shared" si="93"/>
        <v>31.68</v>
      </c>
      <c r="H1085" s="161">
        <f t="shared" si="95"/>
        <v>7.473312</v>
      </c>
      <c r="I1085" s="161">
        <f t="shared" si="94"/>
        <v>39.153312</v>
      </c>
    </row>
    <row r="1086" spans="2:9" x14ac:dyDescent="0.25">
      <c r="B1086" s="159">
        <v>6</v>
      </c>
      <c r="C1086" s="102" t="s">
        <v>617</v>
      </c>
      <c r="D1086" s="102">
        <v>655</v>
      </c>
      <c r="E1086" s="102">
        <f t="shared" si="92"/>
        <v>3.96</v>
      </c>
      <c r="F1086" s="160">
        <v>16</v>
      </c>
      <c r="G1086" s="102">
        <f t="shared" si="93"/>
        <v>63.36</v>
      </c>
      <c r="H1086" s="161">
        <f t="shared" si="95"/>
        <v>14.946624</v>
      </c>
      <c r="I1086" s="161">
        <f t="shared" si="94"/>
        <v>78.306623999999999</v>
      </c>
    </row>
    <row r="1087" spans="2:9" x14ac:dyDescent="0.25">
      <c r="B1087" s="159">
        <v>7</v>
      </c>
      <c r="C1087" s="102" t="s">
        <v>617</v>
      </c>
      <c r="D1087" s="102">
        <v>676</v>
      </c>
      <c r="E1087" s="102">
        <f t="shared" si="92"/>
        <v>4.08</v>
      </c>
      <c r="F1087" s="160">
        <v>16</v>
      </c>
      <c r="G1087" s="102">
        <f t="shared" si="93"/>
        <v>65.28</v>
      </c>
      <c r="H1087" s="161">
        <f t="shared" si="95"/>
        <v>15.399552</v>
      </c>
      <c r="I1087" s="161">
        <f t="shared" si="94"/>
        <v>80.679552000000001</v>
      </c>
    </row>
    <row r="1088" spans="2:9" x14ac:dyDescent="0.25">
      <c r="B1088" s="159">
        <v>8</v>
      </c>
      <c r="C1088" s="102" t="s">
        <v>617</v>
      </c>
      <c r="D1088" s="102">
        <v>676</v>
      </c>
      <c r="E1088" s="102">
        <f t="shared" si="92"/>
        <v>4.08</v>
      </c>
      <c r="F1088" s="160">
        <v>0</v>
      </c>
      <c r="G1088" s="102">
        <f t="shared" si="93"/>
        <v>0</v>
      </c>
      <c r="H1088" s="161">
        <f t="shared" si="95"/>
        <v>0</v>
      </c>
      <c r="I1088" s="161">
        <f t="shared" si="94"/>
        <v>0</v>
      </c>
    </row>
    <row r="1089" spans="2:9" ht="45" x14ac:dyDescent="0.25">
      <c r="B1089" s="162">
        <v>9</v>
      </c>
      <c r="C1089" s="197" t="s">
        <v>618</v>
      </c>
      <c r="D1089" s="102">
        <v>755</v>
      </c>
      <c r="E1089" s="102">
        <f t="shared" si="92"/>
        <v>4.5599999999999996</v>
      </c>
      <c r="F1089" s="160">
        <v>0</v>
      </c>
      <c r="G1089" s="102">
        <f t="shared" si="93"/>
        <v>0</v>
      </c>
      <c r="H1089" s="164">
        <f t="shared" si="95"/>
        <v>0</v>
      </c>
      <c r="I1089" s="164">
        <f t="shared" si="94"/>
        <v>0</v>
      </c>
    </row>
    <row r="1090" spans="2:9" x14ac:dyDescent="0.25">
      <c r="B1090" s="159">
        <v>10</v>
      </c>
      <c r="C1090" s="102" t="s">
        <v>607</v>
      </c>
      <c r="D1090" s="102">
        <v>740</v>
      </c>
      <c r="E1090" s="102">
        <f t="shared" si="92"/>
        <v>4.47</v>
      </c>
      <c r="F1090" s="160">
        <v>24</v>
      </c>
      <c r="G1090" s="102">
        <f t="shared" si="93"/>
        <v>107.28</v>
      </c>
      <c r="H1090" s="161">
        <f t="shared" si="95"/>
        <v>25.307352000000002</v>
      </c>
      <c r="I1090" s="161">
        <f t="shared" si="94"/>
        <v>132.58735200000001</v>
      </c>
    </row>
    <row r="1091" spans="2:9" x14ac:dyDescent="0.25">
      <c r="B1091" s="159">
        <v>11</v>
      </c>
      <c r="C1091" s="102" t="s">
        <v>608</v>
      </c>
      <c r="D1091" s="102">
        <v>655</v>
      </c>
      <c r="E1091" s="102">
        <f t="shared" si="92"/>
        <v>3.96</v>
      </c>
      <c r="F1091" s="160">
        <v>0</v>
      </c>
      <c r="G1091" s="102">
        <f t="shared" si="93"/>
        <v>0</v>
      </c>
      <c r="H1091" s="161">
        <f t="shared" si="95"/>
        <v>0</v>
      </c>
      <c r="I1091" s="161">
        <f t="shared" si="94"/>
        <v>0</v>
      </c>
    </row>
    <row r="1092" spans="2:9" x14ac:dyDescent="0.25">
      <c r="B1092" s="159">
        <v>12</v>
      </c>
      <c r="C1092" s="102" t="s">
        <v>608</v>
      </c>
      <c r="D1092" s="102">
        <v>655</v>
      </c>
      <c r="E1092" s="102">
        <f t="shared" si="92"/>
        <v>3.96</v>
      </c>
      <c r="F1092" s="160">
        <v>12</v>
      </c>
      <c r="G1092" s="102">
        <f t="shared" si="93"/>
        <v>47.519999999999996</v>
      </c>
      <c r="H1092" s="161">
        <f t="shared" si="95"/>
        <v>11.209967999999998</v>
      </c>
      <c r="I1092" s="161">
        <f t="shared" si="94"/>
        <v>58.729967999999992</v>
      </c>
    </row>
    <row r="1093" spans="2:9" x14ac:dyDescent="0.25">
      <c r="B1093" s="159">
        <v>13</v>
      </c>
      <c r="C1093" s="102" t="s">
        <v>608</v>
      </c>
      <c r="D1093" s="102">
        <v>655</v>
      </c>
      <c r="E1093" s="102">
        <f t="shared" si="92"/>
        <v>3.96</v>
      </c>
      <c r="F1093" s="160">
        <v>13</v>
      </c>
      <c r="G1093" s="102">
        <f t="shared" si="93"/>
        <v>51.48</v>
      </c>
      <c r="H1093" s="161">
        <f t="shared" si="95"/>
        <v>12.144131999999999</v>
      </c>
      <c r="I1093" s="161">
        <f t="shared" si="94"/>
        <v>63.624131999999996</v>
      </c>
    </row>
    <row r="1094" spans="2:9" x14ac:dyDescent="0.25">
      <c r="B1094" s="159">
        <v>14</v>
      </c>
      <c r="C1094" s="102" t="s">
        <v>608</v>
      </c>
      <c r="D1094" s="102">
        <v>612</v>
      </c>
      <c r="E1094" s="102">
        <f t="shared" si="92"/>
        <v>3.7</v>
      </c>
      <c r="F1094" s="160">
        <v>6</v>
      </c>
      <c r="G1094" s="102">
        <f t="shared" si="93"/>
        <v>22.200000000000003</v>
      </c>
      <c r="H1094" s="161">
        <f t="shared" si="95"/>
        <v>5.2369800000000009</v>
      </c>
      <c r="I1094" s="161">
        <f t="shared" si="94"/>
        <v>27.436980000000005</v>
      </c>
    </row>
    <row r="1095" spans="2:9" x14ac:dyDescent="0.25">
      <c r="B1095" s="159">
        <v>15</v>
      </c>
      <c r="C1095" s="102" t="s">
        <v>608</v>
      </c>
      <c r="D1095" s="102">
        <v>585</v>
      </c>
      <c r="E1095" s="102">
        <f t="shared" si="92"/>
        <v>3.53</v>
      </c>
      <c r="F1095" s="160">
        <v>15</v>
      </c>
      <c r="G1095" s="102">
        <f t="shared" si="93"/>
        <v>52.949999999999996</v>
      </c>
      <c r="H1095" s="161">
        <f t="shared" si="95"/>
        <v>12.490905</v>
      </c>
      <c r="I1095" s="161">
        <f t="shared" si="94"/>
        <v>65.440905000000001</v>
      </c>
    </row>
    <row r="1096" spans="2:9" x14ac:dyDescent="0.25">
      <c r="B1096" s="159">
        <v>16</v>
      </c>
      <c r="C1096" s="102" t="s">
        <v>608</v>
      </c>
      <c r="D1096" s="102">
        <v>585</v>
      </c>
      <c r="E1096" s="102">
        <f t="shared" si="92"/>
        <v>3.53</v>
      </c>
      <c r="F1096" s="160">
        <v>0</v>
      </c>
      <c r="G1096" s="102">
        <f t="shared" si="93"/>
        <v>0</v>
      </c>
      <c r="H1096" s="161">
        <f t="shared" si="95"/>
        <v>0</v>
      </c>
      <c r="I1096" s="161">
        <f t="shared" si="94"/>
        <v>0</v>
      </c>
    </row>
    <row r="1097" spans="2:9" x14ac:dyDescent="0.25">
      <c r="B1097" s="159">
        <v>17</v>
      </c>
      <c r="C1097" s="102" t="s">
        <v>607</v>
      </c>
      <c r="D1097" s="102">
        <v>740</v>
      </c>
      <c r="E1097" s="102">
        <f t="shared" si="92"/>
        <v>4.47</v>
      </c>
      <c r="F1097" s="160">
        <v>9</v>
      </c>
      <c r="G1097" s="102">
        <f t="shared" si="93"/>
        <v>40.229999999999997</v>
      </c>
      <c r="H1097" s="161">
        <f t="shared" si="95"/>
        <v>9.4902569999999997</v>
      </c>
      <c r="I1097" s="161">
        <f t="shared" si="94"/>
        <v>49.720256999999997</v>
      </c>
    </row>
    <row r="1098" spans="2:9" x14ac:dyDescent="0.25">
      <c r="B1098" s="159">
        <v>18</v>
      </c>
      <c r="C1098" s="102" t="s">
        <v>608</v>
      </c>
      <c r="D1098" s="102">
        <v>655</v>
      </c>
      <c r="E1098" s="102">
        <f t="shared" si="92"/>
        <v>3.96</v>
      </c>
      <c r="F1098" s="160">
        <v>19</v>
      </c>
      <c r="G1098" s="102">
        <f t="shared" si="93"/>
        <v>75.239999999999995</v>
      </c>
      <c r="H1098" s="161">
        <f t="shared" si="95"/>
        <v>17.749115999999997</v>
      </c>
      <c r="I1098" s="161">
        <f t="shared" si="94"/>
        <v>92.989115999999996</v>
      </c>
    </row>
    <row r="1099" spans="2:9" x14ac:dyDescent="0.25">
      <c r="B1099" s="159">
        <v>19</v>
      </c>
      <c r="C1099" s="102" t="s">
        <v>608</v>
      </c>
      <c r="D1099" s="102">
        <v>655</v>
      </c>
      <c r="E1099" s="102">
        <f t="shared" si="92"/>
        <v>3.96</v>
      </c>
      <c r="F1099" s="160">
        <v>10</v>
      </c>
      <c r="G1099" s="102">
        <f t="shared" si="93"/>
        <v>39.6</v>
      </c>
      <c r="H1099" s="161">
        <f t="shared" si="95"/>
        <v>9.3416399999999999</v>
      </c>
      <c r="I1099" s="161">
        <f t="shared" si="94"/>
        <v>48.94164</v>
      </c>
    </row>
    <row r="1100" spans="2:9" x14ac:dyDescent="0.25">
      <c r="B1100" s="159">
        <v>20</v>
      </c>
      <c r="C1100" s="102" t="s">
        <v>608</v>
      </c>
      <c r="D1100" s="102">
        <v>655</v>
      </c>
      <c r="E1100" s="102">
        <f t="shared" si="92"/>
        <v>3.96</v>
      </c>
      <c r="F1100" s="160">
        <v>17</v>
      </c>
      <c r="G1100" s="102">
        <f t="shared" si="93"/>
        <v>67.319999999999993</v>
      </c>
      <c r="H1100" s="161">
        <f t="shared" si="95"/>
        <v>15.880787999999999</v>
      </c>
      <c r="I1100" s="161">
        <f t="shared" si="94"/>
        <v>83.200787999999989</v>
      </c>
    </row>
    <row r="1101" spans="2:9" x14ac:dyDescent="0.25">
      <c r="B1101" s="159">
        <v>21</v>
      </c>
      <c r="C1101" s="102" t="s">
        <v>608</v>
      </c>
      <c r="D1101" s="102">
        <v>585</v>
      </c>
      <c r="E1101" s="102">
        <f t="shared" si="92"/>
        <v>3.53</v>
      </c>
      <c r="F1101" s="160">
        <v>14</v>
      </c>
      <c r="G1101" s="102">
        <f t="shared" si="93"/>
        <v>49.419999999999995</v>
      </c>
      <c r="H1101" s="161">
        <f t="shared" si="95"/>
        <v>11.658177999999999</v>
      </c>
      <c r="I1101" s="161">
        <f t="shared" si="94"/>
        <v>61.078177999999994</v>
      </c>
    </row>
    <row r="1102" spans="2:9" x14ac:dyDescent="0.25">
      <c r="B1102" s="159">
        <v>22</v>
      </c>
      <c r="C1102" s="102" t="s">
        <v>608</v>
      </c>
      <c r="D1102" s="102">
        <v>655</v>
      </c>
      <c r="E1102" s="102">
        <f t="shared" si="92"/>
        <v>3.96</v>
      </c>
      <c r="F1102" s="160">
        <v>12</v>
      </c>
      <c r="G1102" s="102">
        <f t="shared" si="93"/>
        <v>47.519999999999996</v>
      </c>
      <c r="H1102" s="161">
        <f t="shared" si="95"/>
        <v>11.209967999999998</v>
      </c>
      <c r="I1102" s="161">
        <f t="shared" si="94"/>
        <v>58.729967999999992</v>
      </c>
    </row>
    <row r="1103" spans="2:9" x14ac:dyDescent="0.25">
      <c r="B1103" s="159">
        <v>23</v>
      </c>
      <c r="C1103" s="102" t="s">
        <v>607</v>
      </c>
      <c r="D1103" s="102">
        <v>740</v>
      </c>
      <c r="E1103" s="102">
        <f t="shared" si="92"/>
        <v>4.47</v>
      </c>
      <c r="F1103" s="160">
        <v>11</v>
      </c>
      <c r="G1103" s="102">
        <f t="shared" si="93"/>
        <v>49.169999999999995</v>
      </c>
      <c r="H1103" s="161">
        <f t="shared" si="95"/>
        <v>11.599202999999999</v>
      </c>
      <c r="I1103" s="161">
        <f t="shared" si="94"/>
        <v>60.76920299999999</v>
      </c>
    </row>
    <row r="1104" spans="2:9" x14ac:dyDescent="0.25">
      <c r="B1104" s="159">
        <v>24</v>
      </c>
      <c r="C1104" s="102" t="s">
        <v>608</v>
      </c>
      <c r="D1104" s="102">
        <v>655</v>
      </c>
      <c r="E1104" s="102">
        <f t="shared" si="92"/>
        <v>3.96</v>
      </c>
      <c r="F1104" s="160">
        <v>6</v>
      </c>
      <c r="G1104" s="102">
        <f t="shared" si="93"/>
        <v>23.759999999999998</v>
      </c>
      <c r="H1104" s="161">
        <f t="shared" si="95"/>
        <v>5.6049839999999991</v>
      </c>
      <c r="I1104" s="161">
        <f t="shared" si="94"/>
        <v>29.364983999999996</v>
      </c>
    </row>
    <row r="1105" spans="2:9" x14ac:dyDescent="0.25">
      <c r="B1105" s="159">
        <v>25</v>
      </c>
      <c r="C1105" s="102" t="s">
        <v>608</v>
      </c>
      <c r="D1105" s="102">
        <v>655</v>
      </c>
      <c r="E1105" s="102">
        <f t="shared" si="92"/>
        <v>3.96</v>
      </c>
      <c r="F1105" s="160">
        <v>15</v>
      </c>
      <c r="G1105" s="102">
        <f t="shared" si="93"/>
        <v>59.4</v>
      </c>
      <c r="H1105" s="161">
        <f t="shared" si="95"/>
        <v>14.012459999999999</v>
      </c>
      <c r="I1105" s="161">
        <f t="shared" si="94"/>
        <v>73.412459999999996</v>
      </c>
    </row>
    <row r="1106" spans="2:9" x14ac:dyDescent="0.25">
      <c r="B1106" s="159">
        <v>26</v>
      </c>
      <c r="C1106" s="102" t="s">
        <v>608</v>
      </c>
      <c r="D1106" s="102">
        <v>655</v>
      </c>
      <c r="E1106" s="102">
        <f t="shared" si="92"/>
        <v>3.96</v>
      </c>
      <c r="F1106" s="160">
        <v>39</v>
      </c>
      <c r="G1106" s="102">
        <f t="shared" si="93"/>
        <v>154.44</v>
      </c>
      <c r="H1106" s="161">
        <f t="shared" si="95"/>
        <v>36.432395999999997</v>
      </c>
      <c r="I1106" s="161">
        <f t="shared" si="94"/>
        <v>190.87239599999998</v>
      </c>
    </row>
    <row r="1107" spans="2:9" x14ac:dyDescent="0.25">
      <c r="B1107" s="159">
        <v>27</v>
      </c>
      <c r="C1107" s="102" t="s">
        <v>608</v>
      </c>
      <c r="D1107" s="102">
        <v>655</v>
      </c>
      <c r="E1107" s="102">
        <f t="shared" si="92"/>
        <v>3.96</v>
      </c>
      <c r="F1107" s="160">
        <v>24</v>
      </c>
      <c r="G1107" s="102">
        <f t="shared" si="93"/>
        <v>95.039999999999992</v>
      </c>
      <c r="H1107" s="161">
        <f>G1107*0.2359</f>
        <v>22.419935999999996</v>
      </c>
      <c r="I1107" s="161">
        <f t="shared" si="94"/>
        <v>117.45993599999998</v>
      </c>
    </row>
    <row r="1108" spans="2:9" x14ac:dyDescent="0.25">
      <c r="B1108" s="159">
        <v>28</v>
      </c>
      <c r="C1108" s="102" t="s">
        <v>608</v>
      </c>
      <c r="D1108" s="102">
        <v>655</v>
      </c>
      <c r="E1108" s="102">
        <f t="shared" si="92"/>
        <v>3.96</v>
      </c>
      <c r="F1108" s="160">
        <v>24</v>
      </c>
      <c r="G1108" s="102">
        <f t="shared" si="93"/>
        <v>95.039999999999992</v>
      </c>
      <c r="H1108" s="161">
        <f t="shared" si="95"/>
        <v>22.419935999999996</v>
      </c>
      <c r="I1108" s="161">
        <f t="shared" si="94"/>
        <v>117.45993599999998</v>
      </c>
    </row>
    <row r="1109" spans="2:9" x14ac:dyDescent="0.25">
      <c r="B1109" s="159">
        <v>29</v>
      </c>
      <c r="C1109" s="102" t="s">
        <v>608</v>
      </c>
      <c r="D1109" s="102">
        <v>655</v>
      </c>
      <c r="E1109" s="102">
        <f t="shared" si="92"/>
        <v>3.96</v>
      </c>
      <c r="F1109" s="160">
        <v>20</v>
      </c>
      <c r="G1109" s="102">
        <f t="shared" si="93"/>
        <v>79.2</v>
      </c>
      <c r="H1109" s="161">
        <f t="shared" si="95"/>
        <v>18.68328</v>
      </c>
      <c r="I1109" s="161">
        <f t="shared" si="94"/>
        <v>97.883279999999999</v>
      </c>
    </row>
    <row r="1110" spans="2:9" x14ac:dyDescent="0.25">
      <c r="B1110" s="159">
        <v>30</v>
      </c>
      <c r="C1110" s="102" t="s">
        <v>607</v>
      </c>
      <c r="D1110" s="102">
        <v>740</v>
      </c>
      <c r="E1110" s="102">
        <f t="shared" si="92"/>
        <v>4.47</v>
      </c>
      <c r="F1110" s="160">
        <v>23</v>
      </c>
      <c r="G1110" s="102">
        <f t="shared" si="93"/>
        <v>102.80999999999999</v>
      </c>
      <c r="H1110" s="161">
        <f t="shared" si="95"/>
        <v>24.252878999999997</v>
      </c>
      <c r="I1110" s="161">
        <f t="shared" si="94"/>
        <v>127.06287899999998</v>
      </c>
    </row>
    <row r="1111" spans="2:9" x14ac:dyDescent="0.25">
      <c r="B1111" s="159">
        <v>31</v>
      </c>
      <c r="C1111" s="102" t="s">
        <v>608</v>
      </c>
      <c r="D1111" s="102">
        <v>655</v>
      </c>
      <c r="E1111" s="102">
        <f t="shared" si="92"/>
        <v>3.96</v>
      </c>
      <c r="F1111" s="160">
        <v>27</v>
      </c>
      <c r="G1111" s="102">
        <f t="shared" si="93"/>
        <v>106.92</v>
      </c>
      <c r="H1111" s="161">
        <f t="shared" si="95"/>
        <v>25.222428000000001</v>
      </c>
      <c r="I1111" s="161">
        <f t="shared" si="94"/>
        <v>132.142428</v>
      </c>
    </row>
    <row r="1112" spans="2:9" x14ac:dyDescent="0.25">
      <c r="B1112" s="159">
        <v>32</v>
      </c>
      <c r="C1112" s="102" t="s">
        <v>608</v>
      </c>
      <c r="D1112" s="102">
        <v>655</v>
      </c>
      <c r="E1112" s="102">
        <f t="shared" si="92"/>
        <v>3.96</v>
      </c>
      <c r="F1112" s="160">
        <v>20</v>
      </c>
      <c r="G1112" s="102">
        <f t="shared" si="93"/>
        <v>79.2</v>
      </c>
      <c r="H1112" s="161">
        <f t="shared" si="95"/>
        <v>18.68328</v>
      </c>
      <c r="I1112" s="161">
        <f t="shared" si="94"/>
        <v>97.883279999999999</v>
      </c>
    </row>
    <row r="1113" spans="2:9" x14ac:dyDescent="0.25">
      <c r="B1113" s="159">
        <v>33</v>
      </c>
      <c r="C1113" s="102" t="s">
        <v>608</v>
      </c>
      <c r="D1113" s="102">
        <v>655</v>
      </c>
      <c r="E1113" s="102">
        <f t="shared" si="92"/>
        <v>3.96</v>
      </c>
      <c r="F1113" s="160">
        <v>15</v>
      </c>
      <c r="G1113" s="102">
        <f t="shared" si="93"/>
        <v>59.4</v>
      </c>
      <c r="H1113" s="161">
        <f t="shared" si="95"/>
        <v>14.012459999999999</v>
      </c>
      <c r="I1113" s="161">
        <f t="shared" si="94"/>
        <v>73.412459999999996</v>
      </c>
    </row>
    <row r="1114" spans="2:9" x14ac:dyDescent="0.25">
      <c r="B1114" s="159">
        <v>34</v>
      </c>
      <c r="C1114" s="102" t="s">
        <v>608</v>
      </c>
      <c r="D1114" s="102">
        <v>655</v>
      </c>
      <c r="E1114" s="102">
        <f t="shared" si="92"/>
        <v>3.96</v>
      </c>
      <c r="F1114" s="160">
        <v>34</v>
      </c>
      <c r="G1114" s="102">
        <f t="shared" si="93"/>
        <v>134.63999999999999</v>
      </c>
      <c r="H1114" s="161">
        <f t="shared" si="95"/>
        <v>31.761575999999998</v>
      </c>
      <c r="I1114" s="161">
        <f t="shared" si="94"/>
        <v>166.40157599999998</v>
      </c>
    </row>
    <row r="1115" spans="2:9" x14ac:dyDescent="0.25">
      <c r="B1115" s="159">
        <v>35</v>
      </c>
      <c r="C1115" s="102" t="s">
        <v>608</v>
      </c>
      <c r="D1115" s="102">
        <v>655</v>
      </c>
      <c r="E1115" s="102">
        <f t="shared" si="92"/>
        <v>3.96</v>
      </c>
      <c r="F1115" s="160">
        <v>15</v>
      </c>
      <c r="G1115" s="102">
        <f t="shared" si="93"/>
        <v>59.4</v>
      </c>
      <c r="H1115" s="161">
        <f t="shared" si="95"/>
        <v>14.012459999999999</v>
      </c>
      <c r="I1115" s="161">
        <f t="shared" si="94"/>
        <v>73.412459999999996</v>
      </c>
    </row>
    <row r="1116" spans="2:9" x14ac:dyDescent="0.25">
      <c r="B1116" s="159">
        <v>36</v>
      </c>
      <c r="C1116" s="102" t="s">
        <v>607</v>
      </c>
      <c r="D1116" s="102">
        <v>740</v>
      </c>
      <c r="E1116" s="102">
        <f t="shared" si="92"/>
        <v>4.47</v>
      </c>
      <c r="F1116" s="160">
        <v>38</v>
      </c>
      <c r="G1116" s="102">
        <f t="shared" si="93"/>
        <v>169.85999999999999</v>
      </c>
      <c r="H1116" s="161">
        <f t="shared" si="95"/>
        <v>40.069973999999995</v>
      </c>
      <c r="I1116" s="161">
        <f t="shared" si="94"/>
        <v>209.92997399999999</v>
      </c>
    </row>
    <row r="1117" spans="2:9" x14ac:dyDescent="0.25">
      <c r="B1117" s="159">
        <v>37</v>
      </c>
      <c r="C1117" s="102" t="s">
        <v>608</v>
      </c>
      <c r="D1117" s="102">
        <v>655</v>
      </c>
      <c r="E1117" s="102">
        <f t="shared" si="92"/>
        <v>3.96</v>
      </c>
      <c r="F1117" s="160">
        <v>16</v>
      </c>
      <c r="G1117" s="102">
        <f t="shared" si="93"/>
        <v>63.36</v>
      </c>
      <c r="H1117" s="161">
        <f t="shared" si="95"/>
        <v>14.946624</v>
      </c>
      <c r="I1117" s="161">
        <f t="shared" si="94"/>
        <v>78.306623999999999</v>
      </c>
    </row>
    <row r="1118" spans="2:9" x14ac:dyDescent="0.25">
      <c r="B1118" s="159">
        <v>38</v>
      </c>
      <c r="C1118" s="102" t="s">
        <v>608</v>
      </c>
      <c r="D1118" s="102">
        <v>655</v>
      </c>
      <c r="E1118" s="102">
        <f t="shared" si="92"/>
        <v>3.96</v>
      </c>
      <c r="F1118" s="160">
        <v>16</v>
      </c>
      <c r="G1118" s="102">
        <f t="shared" si="93"/>
        <v>63.36</v>
      </c>
      <c r="H1118" s="161">
        <f t="shared" si="95"/>
        <v>14.946624</v>
      </c>
      <c r="I1118" s="161">
        <f t="shared" si="94"/>
        <v>78.306623999999999</v>
      </c>
    </row>
    <row r="1119" spans="2:9" x14ac:dyDescent="0.25">
      <c r="B1119" s="159">
        <v>39</v>
      </c>
      <c r="C1119" s="102" t="s">
        <v>608</v>
      </c>
      <c r="D1119" s="102">
        <v>612</v>
      </c>
      <c r="E1119" s="102">
        <f t="shared" si="92"/>
        <v>3.7</v>
      </c>
      <c r="F1119" s="160">
        <v>17</v>
      </c>
      <c r="G1119" s="102">
        <f t="shared" si="93"/>
        <v>62.900000000000006</v>
      </c>
      <c r="H1119" s="161">
        <f t="shared" si="95"/>
        <v>14.838110000000002</v>
      </c>
      <c r="I1119" s="161">
        <f t="shared" si="94"/>
        <v>77.738110000000006</v>
      </c>
    </row>
    <row r="1120" spans="2:9" x14ac:dyDescent="0.25">
      <c r="B1120" s="159">
        <v>40</v>
      </c>
      <c r="C1120" s="102" t="s">
        <v>608</v>
      </c>
      <c r="D1120" s="102">
        <v>655</v>
      </c>
      <c r="E1120" s="102">
        <f t="shared" si="92"/>
        <v>3.96</v>
      </c>
      <c r="F1120" s="160">
        <v>16</v>
      </c>
      <c r="G1120" s="102">
        <f t="shared" si="93"/>
        <v>63.36</v>
      </c>
      <c r="H1120" s="161">
        <f t="shared" si="95"/>
        <v>14.946624</v>
      </c>
      <c r="I1120" s="161">
        <f t="shared" si="94"/>
        <v>78.306623999999999</v>
      </c>
    </row>
    <row r="1121" spans="2:9" x14ac:dyDescent="0.25">
      <c r="B1121" s="159">
        <v>41</v>
      </c>
      <c r="C1121" s="102" t="s">
        <v>608</v>
      </c>
      <c r="D1121" s="102">
        <v>655</v>
      </c>
      <c r="E1121" s="102">
        <f t="shared" si="92"/>
        <v>3.96</v>
      </c>
      <c r="F1121" s="160">
        <v>16</v>
      </c>
      <c r="G1121" s="166">
        <f t="shared" si="93"/>
        <v>63.36</v>
      </c>
      <c r="H1121" s="168">
        <f t="shared" si="95"/>
        <v>14.946624</v>
      </c>
      <c r="I1121" s="168">
        <f t="shared" si="94"/>
        <v>78.306623999999999</v>
      </c>
    </row>
    <row r="1122" spans="2:9" x14ac:dyDescent="0.25">
      <c r="B1122" s="159">
        <v>42</v>
      </c>
      <c r="C1122" s="102" t="s">
        <v>607</v>
      </c>
      <c r="D1122" s="102">
        <v>740</v>
      </c>
      <c r="E1122" s="102">
        <f t="shared" si="92"/>
        <v>4.47</v>
      </c>
      <c r="F1122" s="160">
        <v>33</v>
      </c>
      <c r="G1122" s="166">
        <f t="shared" si="93"/>
        <v>147.51</v>
      </c>
      <c r="H1122" s="168">
        <f t="shared" si="95"/>
        <v>34.797608999999994</v>
      </c>
      <c r="I1122" s="168">
        <f t="shared" si="94"/>
        <v>182.30760899999999</v>
      </c>
    </row>
    <row r="1123" spans="2:9" x14ac:dyDescent="0.25">
      <c r="B1123" s="159">
        <v>43</v>
      </c>
      <c r="C1123" s="102" t="s">
        <v>608</v>
      </c>
      <c r="D1123" s="102">
        <v>655</v>
      </c>
      <c r="E1123" s="102">
        <f t="shared" si="92"/>
        <v>3.96</v>
      </c>
      <c r="F1123" s="160">
        <v>20</v>
      </c>
      <c r="G1123" s="166">
        <f t="shared" si="93"/>
        <v>79.2</v>
      </c>
      <c r="H1123" s="168">
        <f t="shared" si="95"/>
        <v>18.68328</v>
      </c>
      <c r="I1123" s="168">
        <f t="shared" si="94"/>
        <v>97.883279999999999</v>
      </c>
    </row>
    <row r="1124" spans="2:9" x14ac:dyDescent="0.25">
      <c r="B1124" s="159">
        <v>44</v>
      </c>
      <c r="C1124" s="102" t="s">
        <v>608</v>
      </c>
      <c r="D1124" s="102">
        <v>655</v>
      </c>
      <c r="E1124" s="102">
        <f t="shared" si="92"/>
        <v>3.96</v>
      </c>
      <c r="F1124" s="160">
        <v>20</v>
      </c>
      <c r="G1124" s="166">
        <f t="shared" si="93"/>
        <v>79.2</v>
      </c>
      <c r="H1124" s="168">
        <f t="shared" si="95"/>
        <v>18.68328</v>
      </c>
      <c r="I1124" s="168">
        <f t="shared" si="94"/>
        <v>97.883279999999999</v>
      </c>
    </row>
    <row r="1125" spans="2:9" x14ac:dyDescent="0.25">
      <c r="B1125" s="159">
        <v>45</v>
      </c>
      <c r="C1125" s="102" t="s">
        <v>608</v>
      </c>
      <c r="D1125" s="102">
        <v>655</v>
      </c>
      <c r="E1125" s="102">
        <f t="shared" si="92"/>
        <v>3.96</v>
      </c>
      <c r="F1125" s="160">
        <v>21</v>
      </c>
      <c r="G1125" s="166">
        <f t="shared" si="93"/>
        <v>83.16</v>
      </c>
      <c r="H1125" s="168">
        <f t="shared" si="95"/>
        <v>19.617443999999999</v>
      </c>
      <c r="I1125" s="168">
        <f t="shared" si="94"/>
        <v>102.777444</v>
      </c>
    </row>
    <row r="1126" spans="2:9" x14ac:dyDescent="0.25">
      <c r="B1126" s="159">
        <v>46</v>
      </c>
      <c r="C1126" s="102" t="s">
        <v>608</v>
      </c>
      <c r="D1126" s="102">
        <v>655</v>
      </c>
      <c r="E1126" s="102">
        <f t="shared" si="92"/>
        <v>3.96</v>
      </c>
      <c r="F1126" s="160">
        <v>42</v>
      </c>
      <c r="G1126" s="166">
        <f t="shared" si="93"/>
        <v>166.32</v>
      </c>
      <c r="H1126" s="168">
        <f t="shared" si="95"/>
        <v>39.234887999999998</v>
      </c>
      <c r="I1126" s="168">
        <f t="shared" si="94"/>
        <v>205.55488800000001</v>
      </c>
    </row>
    <row r="1127" spans="2:9" x14ac:dyDescent="0.25">
      <c r="B1127" s="159">
        <v>47</v>
      </c>
      <c r="C1127" s="102" t="s">
        <v>608</v>
      </c>
      <c r="D1127" s="102">
        <v>655</v>
      </c>
      <c r="E1127" s="102">
        <f t="shared" si="92"/>
        <v>3.96</v>
      </c>
      <c r="F1127" s="160">
        <v>3</v>
      </c>
      <c r="G1127" s="102">
        <f t="shared" si="93"/>
        <v>11.879999999999999</v>
      </c>
      <c r="H1127" s="161">
        <f t="shared" si="95"/>
        <v>2.8024919999999995</v>
      </c>
      <c r="I1127" s="161">
        <f t="shared" si="94"/>
        <v>14.682491999999998</v>
      </c>
    </row>
    <row r="1128" spans="2:9" x14ac:dyDescent="0.25">
      <c r="B1128" s="179"/>
      <c r="C1128" s="180"/>
      <c r="D1128" s="180"/>
      <c r="E1128" s="180"/>
      <c r="F1128" s="198"/>
      <c r="G1128" s="107">
        <f>SUM(G1081:G1127)</f>
        <v>3656.2900000000004</v>
      </c>
      <c r="H1128" s="112">
        <f t="shared" si="95"/>
        <v>862.51881100000014</v>
      </c>
      <c r="I1128" s="112">
        <f t="shared" si="94"/>
        <v>4518.8088110000008</v>
      </c>
    </row>
    <row r="1130" spans="2:9" x14ac:dyDescent="0.25">
      <c r="B1130" s="150"/>
      <c r="C1130" s="151" t="s">
        <v>620</v>
      </c>
      <c r="D1130" s="151"/>
      <c r="E1130" s="151"/>
      <c r="F1130" s="152"/>
      <c r="G1130" s="151"/>
      <c r="H1130" s="153"/>
      <c r="I1130" s="153"/>
    </row>
    <row r="1131" spans="2:9" x14ac:dyDescent="0.25">
      <c r="B1131" s="179"/>
      <c r="C1131" s="180"/>
      <c r="D1131" s="180"/>
      <c r="E1131" s="180"/>
      <c r="F1131" s="198"/>
      <c r="G1131" s="180"/>
      <c r="H1131" s="149"/>
      <c r="I1131" s="149"/>
    </row>
    <row r="1132" spans="2:9" ht="89.25" x14ac:dyDescent="0.25">
      <c r="B1132" s="154" t="s">
        <v>594</v>
      </c>
      <c r="C1132" s="155" t="s">
        <v>595</v>
      </c>
      <c r="D1132" s="155" t="s">
        <v>596</v>
      </c>
      <c r="E1132" s="156" t="s">
        <v>597</v>
      </c>
      <c r="F1132" s="156" t="s">
        <v>598</v>
      </c>
      <c r="G1132" s="156" t="s">
        <v>599</v>
      </c>
      <c r="H1132" s="158" t="s">
        <v>600</v>
      </c>
      <c r="I1132" s="158" t="s">
        <v>601</v>
      </c>
    </row>
    <row r="1133" spans="2:9" x14ac:dyDescent="0.25">
      <c r="B1133" s="159">
        <v>1</v>
      </c>
      <c r="C1133" s="102" t="s">
        <v>602</v>
      </c>
      <c r="D1133" s="102">
        <v>1566</v>
      </c>
      <c r="E1133" s="102">
        <f>ROUND(SUM(D1133*12/1987),2)</f>
        <v>9.4600000000000009</v>
      </c>
      <c r="F1133" s="160">
        <v>37</v>
      </c>
      <c r="G1133" s="102">
        <f>E1133*F1133</f>
        <v>350.02000000000004</v>
      </c>
      <c r="H1133" s="161">
        <f>G1133*0.2359</f>
        <v>82.569718000000009</v>
      </c>
      <c r="I1133" s="161">
        <f>G1133+H1133</f>
        <v>432.58971800000006</v>
      </c>
    </row>
    <row r="1134" spans="2:9" ht="45" x14ac:dyDescent="0.25">
      <c r="B1134" s="162">
        <v>2</v>
      </c>
      <c r="C1134" s="197" t="s">
        <v>603</v>
      </c>
      <c r="D1134" s="102">
        <v>755</v>
      </c>
      <c r="E1134" s="102">
        <f t="shared" ref="E1134:E1179" si="96">ROUND(SUM(D1134*12/1987),2)</f>
        <v>4.5599999999999996</v>
      </c>
      <c r="F1134" s="160">
        <v>35</v>
      </c>
      <c r="G1134" s="102">
        <f t="shared" ref="G1134:G1179" si="97">E1134*F1134</f>
        <v>159.6</v>
      </c>
      <c r="H1134" s="164">
        <f>G1134*0.2359</f>
        <v>37.649639999999998</v>
      </c>
      <c r="I1134" s="164">
        <f t="shared" ref="I1134:I1180" si="98">G1134+H1134</f>
        <v>197.24964</v>
      </c>
    </row>
    <row r="1135" spans="2:9" x14ac:dyDescent="0.25">
      <c r="B1135" s="159">
        <v>3</v>
      </c>
      <c r="C1135" s="102" t="s">
        <v>617</v>
      </c>
      <c r="D1135" s="102">
        <v>655</v>
      </c>
      <c r="E1135" s="102">
        <f t="shared" si="96"/>
        <v>3.96</v>
      </c>
      <c r="F1135" s="160">
        <v>20</v>
      </c>
      <c r="G1135" s="102">
        <f t="shared" si="97"/>
        <v>79.2</v>
      </c>
      <c r="H1135" s="161">
        <f t="shared" ref="H1135:H1180" si="99">G1135*0.2359</f>
        <v>18.68328</v>
      </c>
      <c r="I1135" s="161">
        <f t="shared" si="98"/>
        <v>97.883279999999999</v>
      </c>
    </row>
    <row r="1136" spans="2:9" x14ac:dyDescent="0.25">
      <c r="B1136" s="159">
        <v>4</v>
      </c>
      <c r="C1136" s="102" t="s">
        <v>617</v>
      </c>
      <c r="D1136" s="102">
        <v>676</v>
      </c>
      <c r="E1136" s="102">
        <f t="shared" si="96"/>
        <v>4.08</v>
      </c>
      <c r="F1136" s="160">
        <v>20</v>
      </c>
      <c r="G1136" s="102">
        <f t="shared" si="97"/>
        <v>81.599999999999994</v>
      </c>
      <c r="H1136" s="161">
        <f t="shared" si="99"/>
        <v>19.24944</v>
      </c>
      <c r="I1136" s="161">
        <f t="shared" si="98"/>
        <v>100.84943999999999</v>
      </c>
    </row>
    <row r="1137" spans="2:9" x14ac:dyDescent="0.25">
      <c r="B1137" s="159">
        <v>5</v>
      </c>
      <c r="C1137" s="102" t="s">
        <v>617</v>
      </c>
      <c r="D1137" s="102">
        <v>655</v>
      </c>
      <c r="E1137" s="102">
        <f t="shared" si="96"/>
        <v>3.96</v>
      </c>
      <c r="F1137" s="160">
        <v>12</v>
      </c>
      <c r="G1137" s="102">
        <f t="shared" si="97"/>
        <v>47.519999999999996</v>
      </c>
      <c r="H1137" s="161">
        <f t="shared" si="99"/>
        <v>11.209967999999998</v>
      </c>
      <c r="I1137" s="161">
        <f t="shared" si="98"/>
        <v>58.729967999999992</v>
      </c>
    </row>
    <row r="1138" spans="2:9" x14ac:dyDescent="0.25">
      <c r="B1138" s="159">
        <v>6</v>
      </c>
      <c r="C1138" s="102" t="s">
        <v>617</v>
      </c>
      <c r="D1138" s="102">
        <v>655</v>
      </c>
      <c r="E1138" s="102">
        <f t="shared" si="96"/>
        <v>3.96</v>
      </c>
      <c r="F1138" s="160">
        <v>20</v>
      </c>
      <c r="G1138" s="102">
        <f t="shared" si="97"/>
        <v>79.2</v>
      </c>
      <c r="H1138" s="161">
        <f t="shared" si="99"/>
        <v>18.68328</v>
      </c>
      <c r="I1138" s="161">
        <f t="shared" si="98"/>
        <v>97.883279999999999</v>
      </c>
    </row>
    <row r="1139" spans="2:9" x14ac:dyDescent="0.25">
      <c r="B1139" s="159">
        <v>7</v>
      </c>
      <c r="C1139" s="102" t="s">
        <v>617</v>
      </c>
      <c r="D1139" s="102">
        <v>676</v>
      </c>
      <c r="E1139" s="102">
        <f t="shared" si="96"/>
        <v>4.08</v>
      </c>
      <c r="F1139" s="160">
        <v>16</v>
      </c>
      <c r="G1139" s="102">
        <f t="shared" si="97"/>
        <v>65.28</v>
      </c>
      <c r="H1139" s="161">
        <f t="shared" si="99"/>
        <v>15.399552</v>
      </c>
      <c r="I1139" s="161">
        <f t="shared" si="98"/>
        <v>80.679552000000001</v>
      </c>
    </row>
    <row r="1140" spans="2:9" x14ac:dyDescent="0.25">
      <c r="B1140" s="159">
        <v>8</v>
      </c>
      <c r="C1140" s="102" t="s">
        <v>617</v>
      </c>
      <c r="D1140" s="102">
        <v>676</v>
      </c>
      <c r="E1140" s="102">
        <f t="shared" si="96"/>
        <v>4.08</v>
      </c>
      <c r="F1140" s="160">
        <v>0</v>
      </c>
      <c r="G1140" s="102">
        <f t="shared" si="97"/>
        <v>0</v>
      </c>
      <c r="H1140" s="161">
        <f t="shared" si="99"/>
        <v>0</v>
      </c>
      <c r="I1140" s="161">
        <f t="shared" si="98"/>
        <v>0</v>
      </c>
    </row>
    <row r="1141" spans="2:9" ht="45" x14ac:dyDescent="0.25">
      <c r="B1141" s="162">
        <v>9</v>
      </c>
      <c r="C1141" s="197" t="s">
        <v>618</v>
      </c>
      <c r="D1141" s="102">
        <v>755</v>
      </c>
      <c r="E1141" s="102">
        <f t="shared" si="96"/>
        <v>4.5599999999999996</v>
      </c>
      <c r="F1141" s="160">
        <v>6</v>
      </c>
      <c r="G1141" s="102">
        <f t="shared" si="97"/>
        <v>27.36</v>
      </c>
      <c r="H1141" s="164">
        <f t="shared" si="99"/>
        <v>6.454224</v>
      </c>
      <c r="I1141" s="164">
        <f t="shared" si="98"/>
        <v>33.814223999999996</v>
      </c>
    </row>
    <row r="1142" spans="2:9" x14ac:dyDescent="0.25">
      <c r="B1142" s="159">
        <v>10</v>
      </c>
      <c r="C1142" s="102" t="s">
        <v>607</v>
      </c>
      <c r="D1142" s="102">
        <v>740</v>
      </c>
      <c r="E1142" s="102">
        <f t="shared" si="96"/>
        <v>4.47</v>
      </c>
      <c r="F1142" s="160">
        <v>31</v>
      </c>
      <c r="G1142" s="102">
        <f t="shared" si="97"/>
        <v>138.57</v>
      </c>
      <c r="H1142" s="161">
        <f t="shared" si="99"/>
        <v>32.688662999999998</v>
      </c>
      <c r="I1142" s="161">
        <f t="shared" si="98"/>
        <v>171.25866299999998</v>
      </c>
    </row>
    <row r="1143" spans="2:9" x14ac:dyDescent="0.25">
      <c r="B1143" s="159">
        <v>11</v>
      </c>
      <c r="C1143" s="102" t="s">
        <v>608</v>
      </c>
      <c r="D1143" s="102">
        <v>655</v>
      </c>
      <c r="E1143" s="102">
        <f t="shared" si="96"/>
        <v>3.96</v>
      </c>
      <c r="F1143" s="160">
        <v>12</v>
      </c>
      <c r="G1143" s="102">
        <f t="shared" si="97"/>
        <v>47.519999999999996</v>
      </c>
      <c r="H1143" s="161">
        <f t="shared" si="99"/>
        <v>11.209967999999998</v>
      </c>
      <c r="I1143" s="161">
        <f t="shared" si="98"/>
        <v>58.729967999999992</v>
      </c>
    </row>
    <row r="1144" spans="2:9" x14ac:dyDescent="0.25">
      <c r="B1144" s="159">
        <v>12</v>
      </c>
      <c r="C1144" s="102" t="s">
        <v>608</v>
      </c>
      <c r="D1144" s="102">
        <v>655</v>
      </c>
      <c r="E1144" s="102">
        <f t="shared" si="96"/>
        <v>3.96</v>
      </c>
      <c r="F1144" s="160">
        <v>18</v>
      </c>
      <c r="G1144" s="102">
        <f t="shared" si="97"/>
        <v>71.28</v>
      </c>
      <c r="H1144" s="161">
        <f t="shared" si="99"/>
        <v>16.814952000000002</v>
      </c>
      <c r="I1144" s="161">
        <f t="shared" si="98"/>
        <v>88.094952000000006</v>
      </c>
    </row>
    <row r="1145" spans="2:9" x14ac:dyDescent="0.25">
      <c r="B1145" s="159">
        <v>13</v>
      </c>
      <c r="C1145" s="102" t="s">
        <v>608</v>
      </c>
      <c r="D1145" s="102">
        <v>655</v>
      </c>
      <c r="E1145" s="102">
        <f t="shared" si="96"/>
        <v>3.96</v>
      </c>
      <c r="F1145" s="160">
        <v>18</v>
      </c>
      <c r="G1145" s="102">
        <f t="shared" si="97"/>
        <v>71.28</v>
      </c>
      <c r="H1145" s="161">
        <f t="shared" si="99"/>
        <v>16.814952000000002</v>
      </c>
      <c r="I1145" s="161">
        <f t="shared" si="98"/>
        <v>88.094952000000006</v>
      </c>
    </row>
    <row r="1146" spans="2:9" x14ac:dyDescent="0.25">
      <c r="B1146" s="159">
        <v>14</v>
      </c>
      <c r="C1146" s="102" t="s">
        <v>608</v>
      </c>
      <c r="D1146" s="102">
        <v>612</v>
      </c>
      <c r="E1146" s="102">
        <f t="shared" si="96"/>
        <v>3.7</v>
      </c>
      <c r="F1146" s="160">
        <v>0</v>
      </c>
      <c r="G1146" s="102">
        <f t="shared" si="97"/>
        <v>0</v>
      </c>
      <c r="H1146" s="161">
        <f t="shared" si="99"/>
        <v>0</v>
      </c>
      <c r="I1146" s="161">
        <f t="shared" si="98"/>
        <v>0</v>
      </c>
    </row>
    <row r="1147" spans="2:9" x14ac:dyDescent="0.25">
      <c r="B1147" s="159">
        <v>15</v>
      </c>
      <c r="C1147" s="102" t="s">
        <v>608</v>
      </c>
      <c r="D1147" s="102">
        <v>585</v>
      </c>
      <c r="E1147" s="102">
        <f t="shared" si="96"/>
        <v>3.53</v>
      </c>
      <c r="F1147" s="160">
        <v>19</v>
      </c>
      <c r="G1147" s="102">
        <f t="shared" si="97"/>
        <v>67.069999999999993</v>
      </c>
      <c r="H1147" s="161">
        <f t="shared" si="99"/>
        <v>15.821812999999999</v>
      </c>
      <c r="I1147" s="161">
        <f t="shared" si="98"/>
        <v>82.891812999999985</v>
      </c>
    </row>
    <row r="1148" spans="2:9" x14ac:dyDescent="0.25">
      <c r="B1148" s="159">
        <v>16</v>
      </c>
      <c r="C1148" s="102" t="s">
        <v>608</v>
      </c>
      <c r="D1148" s="102">
        <v>585</v>
      </c>
      <c r="E1148" s="102">
        <f t="shared" si="96"/>
        <v>3.53</v>
      </c>
      <c r="F1148" s="160">
        <v>19</v>
      </c>
      <c r="G1148" s="102">
        <f t="shared" si="97"/>
        <v>67.069999999999993</v>
      </c>
      <c r="H1148" s="161">
        <f t="shared" si="99"/>
        <v>15.821812999999999</v>
      </c>
      <c r="I1148" s="161">
        <f t="shared" si="98"/>
        <v>82.891812999999985</v>
      </c>
    </row>
    <row r="1149" spans="2:9" x14ac:dyDescent="0.25">
      <c r="B1149" s="159">
        <v>17</v>
      </c>
      <c r="C1149" s="102" t="s">
        <v>607</v>
      </c>
      <c r="D1149" s="102">
        <v>740</v>
      </c>
      <c r="E1149" s="102">
        <f t="shared" si="96"/>
        <v>4.47</v>
      </c>
      <c r="F1149" s="160">
        <v>21</v>
      </c>
      <c r="G1149" s="102">
        <f t="shared" si="97"/>
        <v>93.86999999999999</v>
      </c>
      <c r="H1149" s="161">
        <f t="shared" si="99"/>
        <v>22.143932999999997</v>
      </c>
      <c r="I1149" s="161">
        <f t="shared" si="98"/>
        <v>116.01393299999998</v>
      </c>
    </row>
    <row r="1150" spans="2:9" x14ac:dyDescent="0.25">
      <c r="B1150" s="159">
        <v>18</v>
      </c>
      <c r="C1150" s="102" t="s">
        <v>608</v>
      </c>
      <c r="D1150" s="102">
        <v>655</v>
      </c>
      <c r="E1150" s="102">
        <f t="shared" si="96"/>
        <v>3.96</v>
      </c>
      <c r="F1150" s="160">
        <v>18</v>
      </c>
      <c r="G1150" s="102">
        <f t="shared" si="97"/>
        <v>71.28</v>
      </c>
      <c r="H1150" s="161">
        <f t="shared" si="99"/>
        <v>16.814952000000002</v>
      </c>
      <c r="I1150" s="161">
        <f t="shared" si="98"/>
        <v>88.094952000000006</v>
      </c>
    </row>
    <row r="1151" spans="2:9" x14ac:dyDescent="0.25">
      <c r="B1151" s="159">
        <v>19</v>
      </c>
      <c r="C1151" s="102" t="s">
        <v>608</v>
      </c>
      <c r="D1151" s="102">
        <v>655</v>
      </c>
      <c r="E1151" s="102">
        <f t="shared" si="96"/>
        <v>3.96</v>
      </c>
      <c r="F1151" s="160">
        <v>13</v>
      </c>
      <c r="G1151" s="102">
        <f t="shared" si="97"/>
        <v>51.48</v>
      </c>
      <c r="H1151" s="161">
        <f t="shared" si="99"/>
        <v>12.144131999999999</v>
      </c>
      <c r="I1151" s="161">
        <f t="shared" si="98"/>
        <v>63.624131999999996</v>
      </c>
    </row>
    <row r="1152" spans="2:9" x14ac:dyDescent="0.25">
      <c r="B1152" s="159">
        <v>20</v>
      </c>
      <c r="C1152" s="102" t="s">
        <v>608</v>
      </c>
      <c r="D1152" s="102">
        <v>655</v>
      </c>
      <c r="E1152" s="102">
        <f t="shared" si="96"/>
        <v>3.96</v>
      </c>
      <c r="F1152" s="160">
        <v>17</v>
      </c>
      <c r="G1152" s="102">
        <f t="shared" si="97"/>
        <v>67.319999999999993</v>
      </c>
      <c r="H1152" s="161">
        <f t="shared" si="99"/>
        <v>15.880787999999999</v>
      </c>
      <c r="I1152" s="161">
        <f t="shared" si="98"/>
        <v>83.200787999999989</v>
      </c>
    </row>
    <row r="1153" spans="2:9" x14ac:dyDescent="0.25">
      <c r="B1153" s="159">
        <v>21</v>
      </c>
      <c r="C1153" s="102" t="s">
        <v>608</v>
      </c>
      <c r="D1153" s="102">
        <v>585</v>
      </c>
      <c r="E1153" s="102">
        <f t="shared" si="96"/>
        <v>3.53</v>
      </c>
      <c r="F1153" s="160">
        <v>12</v>
      </c>
      <c r="G1153" s="102">
        <f t="shared" si="97"/>
        <v>42.36</v>
      </c>
      <c r="H1153" s="161">
        <f t="shared" si="99"/>
        <v>9.9927239999999991</v>
      </c>
      <c r="I1153" s="161">
        <f t="shared" si="98"/>
        <v>52.352723999999995</v>
      </c>
    </row>
    <row r="1154" spans="2:9" x14ac:dyDescent="0.25">
      <c r="B1154" s="159">
        <v>22</v>
      </c>
      <c r="C1154" s="102" t="s">
        <v>608</v>
      </c>
      <c r="D1154" s="102">
        <v>655</v>
      </c>
      <c r="E1154" s="102">
        <f t="shared" si="96"/>
        <v>3.96</v>
      </c>
      <c r="F1154" s="160">
        <v>6</v>
      </c>
      <c r="G1154" s="102">
        <f t="shared" si="97"/>
        <v>23.759999999999998</v>
      </c>
      <c r="H1154" s="161">
        <f t="shared" si="99"/>
        <v>5.6049839999999991</v>
      </c>
      <c r="I1154" s="161">
        <f t="shared" si="98"/>
        <v>29.364983999999996</v>
      </c>
    </row>
    <row r="1155" spans="2:9" x14ac:dyDescent="0.25">
      <c r="B1155" s="159">
        <v>23</v>
      </c>
      <c r="C1155" s="102" t="s">
        <v>607</v>
      </c>
      <c r="D1155" s="102">
        <v>740</v>
      </c>
      <c r="E1155" s="102">
        <f t="shared" si="96"/>
        <v>4.47</v>
      </c>
      <c r="F1155" s="160">
        <v>14</v>
      </c>
      <c r="G1155" s="102">
        <f t="shared" si="97"/>
        <v>62.58</v>
      </c>
      <c r="H1155" s="161">
        <f t="shared" si="99"/>
        <v>14.762622</v>
      </c>
      <c r="I1155" s="161">
        <f t="shared" si="98"/>
        <v>77.342622000000006</v>
      </c>
    </row>
    <row r="1156" spans="2:9" x14ac:dyDescent="0.25">
      <c r="B1156" s="159">
        <v>24</v>
      </c>
      <c r="C1156" s="102" t="s">
        <v>608</v>
      </c>
      <c r="D1156" s="102">
        <v>655</v>
      </c>
      <c r="E1156" s="102">
        <f t="shared" si="96"/>
        <v>3.96</v>
      </c>
      <c r="F1156" s="160">
        <v>15</v>
      </c>
      <c r="G1156" s="102">
        <f t="shared" si="97"/>
        <v>59.4</v>
      </c>
      <c r="H1156" s="161">
        <f t="shared" si="99"/>
        <v>14.012459999999999</v>
      </c>
      <c r="I1156" s="161">
        <f t="shared" si="98"/>
        <v>73.412459999999996</v>
      </c>
    </row>
    <row r="1157" spans="2:9" x14ac:dyDescent="0.25">
      <c r="B1157" s="159">
        <v>25</v>
      </c>
      <c r="C1157" s="102" t="s">
        <v>608</v>
      </c>
      <c r="D1157" s="102">
        <v>655</v>
      </c>
      <c r="E1157" s="102">
        <f t="shared" si="96"/>
        <v>3.96</v>
      </c>
      <c r="F1157" s="160">
        <v>14</v>
      </c>
      <c r="G1157" s="102">
        <f t="shared" si="97"/>
        <v>55.44</v>
      </c>
      <c r="H1157" s="161">
        <f t="shared" si="99"/>
        <v>13.078296</v>
      </c>
      <c r="I1157" s="161">
        <f t="shared" si="98"/>
        <v>68.518295999999992</v>
      </c>
    </row>
    <row r="1158" spans="2:9" x14ac:dyDescent="0.25">
      <c r="B1158" s="159">
        <v>26</v>
      </c>
      <c r="C1158" s="102" t="s">
        <v>608</v>
      </c>
      <c r="D1158" s="102">
        <v>655</v>
      </c>
      <c r="E1158" s="102">
        <f t="shared" si="96"/>
        <v>3.96</v>
      </c>
      <c r="F1158" s="160">
        <v>17</v>
      </c>
      <c r="G1158" s="102">
        <f t="shared" si="97"/>
        <v>67.319999999999993</v>
      </c>
      <c r="H1158" s="161">
        <f t="shared" si="99"/>
        <v>15.880787999999999</v>
      </c>
      <c r="I1158" s="161">
        <f t="shared" si="98"/>
        <v>83.200787999999989</v>
      </c>
    </row>
    <row r="1159" spans="2:9" x14ac:dyDescent="0.25">
      <c r="B1159" s="159">
        <v>27</v>
      </c>
      <c r="C1159" s="102" t="s">
        <v>608</v>
      </c>
      <c r="D1159" s="102">
        <v>655</v>
      </c>
      <c r="E1159" s="102">
        <f t="shared" si="96"/>
        <v>3.96</v>
      </c>
      <c r="F1159" s="160">
        <v>11</v>
      </c>
      <c r="G1159" s="102">
        <f t="shared" si="97"/>
        <v>43.56</v>
      </c>
      <c r="H1159" s="161">
        <f>G1159*0.2359</f>
        <v>10.275804000000001</v>
      </c>
      <c r="I1159" s="161">
        <f t="shared" si="98"/>
        <v>53.835804000000003</v>
      </c>
    </row>
    <row r="1160" spans="2:9" x14ac:dyDescent="0.25">
      <c r="B1160" s="159">
        <v>28</v>
      </c>
      <c r="C1160" s="102" t="s">
        <v>608</v>
      </c>
      <c r="D1160" s="102">
        <v>655</v>
      </c>
      <c r="E1160" s="102">
        <f t="shared" si="96"/>
        <v>3.96</v>
      </c>
      <c r="F1160" s="160">
        <v>23</v>
      </c>
      <c r="G1160" s="102">
        <f t="shared" si="97"/>
        <v>91.08</v>
      </c>
      <c r="H1160" s="161">
        <f t="shared" si="99"/>
        <v>21.485772000000001</v>
      </c>
      <c r="I1160" s="161">
        <f t="shared" si="98"/>
        <v>112.565772</v>
      </c>
    </row>
    <row r="1161" spans="2:9" x14ac:dyDescent="0.25">
      <c r="B1161" s="159">
        <v>29</v>
      </c>
      <c r="C1161" s="102" t="s">
        <v>608</v>
      </c>
      <c r="D1161" s="102">
        <v>655</v>
      </c>
      <c r="E1161" s="102">
        <f t="shared" si="96"/>
        <v>3.96</v>
      </c>
      <c r="F1161" s="160">
        <v>14</v>
      </c>
      <c r="G1161" s="102">
        <f t="shared" si="97"/>
        <v>55.44</v>
      </c>
      <c r="H1161" s="161">
        <f t="shared" si="99"/>
        <v>13.078296</v>
      </c>
      <c r="I1161" s="161">
        <f t="shared" si="98"/>
        <v>68.518295999999992</v>
      </c>
    </row>
    <row r="1162" spans="2:9" x14ac:dyDescent="0.25">
      <c r="B1162" s="159">
        <v>30</v>
      </c>
      <c r="C1162" s="102" t="s">
        <v>607</v>
      </c>
      <c r="D1162" s="102">
        <v>740</v>
      </c>
      <c r="E1162" s="102">
        <f t="shared" si="96"/>
        <v>4.47</v>
      </c>
      <c r="F1162" s="160">
        <v>20</v>
      </c>
      <c r="G1162" s="102">
        <f t="shared" si="97"/>
        <v>89.399999999999991</v>
      </c>
      <c r="H1162" s="161">
        <f t="shared" si="99"/>
        <v>21.089459999999999</v>
      </c>
      <c r="I1162" s="161">
        <f t="shared" si="98"/>
        <v>110.48945999999999</v>
      </c>
    </row>
    <row r="1163" spans="2:9" x14ac:dyDescent="0.25">
      <c r="B1163" s="159">
        <v>31</v>
      </c>
      <c r="C1163" s="102" t="s">
        <v>608</v>
      </c>
      <c r="D1163" s="102">
        <v>655</v>
      </c>
      <c r="E1163" s="102">
        <f t="shared" si="96"/>
        <v>3.96</v>
      </c>
      <c r="F1163" s="160">
        <v>22</v>
      </c>
      <c r="G1163" s="102">
        <f t="shared" si="97"/>
        <v>87.12</v>
      </c>
      <c r="H1163" s="161">
        <f t="shared" si="99"/>
        <v>20.551608000000002</v>
      </c>
      <c r="I1163" s="161">
        <f t="shared" si="98"/>
        <v>107.67160800000001</v>
      </c>
    </row>
    <row r="1164" spans="2:9" x14ac:dyDescent="0.25">
      <c r="B1164" s="159">
        <v>32</v>
      </c>
      <c r="C1164" s="102" t="s">
        <v>608</v>
      </c>
      <c r="D1164" s="102">
        <v>655</v>
      </c>
      <c r="E1164" s="102">
        <f t="shared" si="96"/>
        <v>3.96</v>
      </c>
      <c r="F1164" s="160">
        <v>17</v>
      </c>
      <c r="G1164" s="102">
        <f t="shared" si="97"/>
        <v>67.319999999999993</v>
      </c>
      <c r="H1164" s="161">
        <f t="shared" si="99"/>
        <v>15.880787999999999</v>
      </c>
      <c r="I1164" s="161">
        <f t="shared" si="98"/>
        <v>83.200787999999989</v>
      </c>
    </row>
    <row r="1165" spans="2:9" x14ac:dyDescent="0.25">
      <c r="B1165" s="159">
        <v>33</v>
      </c>
      <c r="C1165" s="102" t="s">
        <v>608</v>
      </c>
      <c r="D1165" s="102">
        <v>655</v>
      </c>
      <c r="E1165" s="102">
        <f t="shared" si="96"/>
        <v>3.96</v>
      </c>
      <c r="F1165" s="160">
        <v>14</v>
      </c>
      <c r="G1165" s="102">
        <f t="shared" si="97"/>
        <v>55.44</v>
      </c>
      <c r="H1165" s="161">
        <f t="shared" si="99"/>
        <v>13.078296</v>
      </c>
      <c r="I1165" s="161">
        <f t="shared" si="98"/>
        <v>68.518295999999992</v>
      </c>
    </row>
    <row r="1166" spans="2:9" x14ac:dyDescent="0.25">
      <c r="B1166" s="159">
        <v>34</v>
      </c>
      <c r="C1166" s="102" t="s">
        <v>608</v>
      </c>
      <c r="D1166" s="102">
        <v>655</v>
      </c>
      <c r="E1166" s="102">
        <f t="shared" si="96"/>
        <v>3.96</v>
      </c>
      <c r="F1166" s="160">
        <v>14</v>
      </c>
      <c r="G1166" s="102">
        <f t="shared" si="97"/>
        <v>55.44</v>
      </c>
      <c r="H1166" s="161">
        <f t="shared" si="99"/>
        <v>13.078296</v>
      </c>
      <c r="I1166" s="161">
        <f t="shared" si="98"/>
        <v>68.518295999999992</v>
      </c>
    </row>
    <row r="1167" spans="2:9" x14ac:dyDescent="0.25">
      <c r="B1167" s="159">
        <v>35</v>
      </c>
      <c r="C1167" s="102" t="s">
        <v>608</v>
      </c>
      <c r="D1167" s="102">
        <v>655</v>
      </c>
      <c r="E1167" s="102">
        <f t="shared" si="96"/>
        <v>3.96</v>
      </c>
      <c r="F1167" s="160">
        <v>10</v>
      </c>
      <c r="G1167" s="102">
        <f t="shared" si="97"/>
        <v>39.6</v>
      </c>
      <c r="H1167" s="161">
        <f t="shared" si="99"/>
        <v>9.3416399999999999</v>
      </c>
      <c r="I1167" s="161">
        <f t="shared" si="98"/>
        <v>48.94164</v>
      </c>
    </row>
    <row r="1168" spans="2:9" x14ac:dyDescent="0.25">
      <c r="B1168" s="159">
        <v>36</v>
      </c>
      <c r="C1168" s="102" t="s">
        <v>607</v>
      </c>
      <c r="D1168" s="102">
        <v>740</v>
      </c>
      <c r="E1168" s="102">
        <f t="shared" si="96"/>
        <v>4.47</v>
      </c>
      <c r="F1168" s="160">
        <v>6</v>
      </c>
      <c r="G1168" s="102">
        <f t="shared" si="97"/>
        <v>26.82</v>
      </c>
      <c r="H1168" s="161">
        <f t="shared" si="99"/>
        <v>6.3268380000000004</v>
      </c>
      <c r="I1168" s="161">
        <f t="shared" si="98"/>
        <v>33.146838000000002</v>
      </c>
    </row>
    <row r="1169" spans="2:9" x14ac:dyDescent="0.25">
      <c r="B1169" s="159">
        <v>37</v>
      </c>
      <c r="C1169" s="102" t="s">
        <v>608</v>
      </c>
      <c r="D1169" s="102">
        <v>655</v>
      </c>
      <c r="E1169" s="102">
        <f t="shared" si="96"/>
        <v>3.96</v>
      </c>
      <c r="F1169" s="160">
        <v>7</v>
      </c>
      <c r="G1169" s="102">
        <f t="shared" si="97"/>
        <v>27.72</v>
      </c>
      <c r="H1169" s="161">
        <f t="shared" si="99"/>
        <v>6.539148</v>
      </c>
      <c r="I1169" s="161">
        <f t="shared" si="98"/>
        <v>34.259147999999996</v>
      </c>
    </row>
    <row r="1170" spans="2:9" x14ac:dyDescent="0.25">
      <c r="B1170" s="159">
        <v>38</v>
      </c>
      <c r="C1170" s="102" t="s">
        <v>608</v>
      </c>
      <c r="D1170" s="102">
        <v>655</v>
      </c>
      <c r="E1170" s="102">
        <f t="shared" si="96"/>
        <v>3.96</v>
      </c>
      <c r="F1170" s="160">
        <v>13</v>
      </c>
      <c r="G1170" s="102">
        <f t="shared" si="97"/>
        <v>51.48</v>
      </c>
      <c r="H1170" s="161">
        <f t="shared" si="99"/>
        <v>12.144131999999999</v>
      </c>
      <c r="I1170" s="161">
        <f t="shared" si="98"/>
        <v>63.624131999999996</v>
      </c>
    </row>
    <row r="1171" spans="2:9" x14ac:dyDescent="0.25">
      <c r="B1171" s="159">
        <v>39</v>
      </c>
      <c r="C1171" s="102" t="s">
        <v>608</v>
      </c>
      <c r="D1171" s="102">
        <v>612</v>
      </c>
      <c r="E1171" s="102">
        <f t="shared" si="96"/>
        <v>3.7</v>
      </c>
      <c r="F1171" s="160">
        <v>16</v>
      </c>
      <c r="G1171" s="102">
        <f t="shared" si="97"/>
        <v>59.2</v>
      </c>
      <c r="H1171" s="161">
        <f t="shared" si="99"/>
        <v>13.96528</v>
      </c>
      <c r="I1171" s="161">
        <f t="shared" si="98"/>
        <v>73.165279999999996</v>
      </c>
    </row>
    <row r="1172" spans="2:9" x14ac:dyDescent="0.25">
      <c r="B1172" s="159">
        <v>40</v>
      </c>
      <c r="C1172" s="102" t="s">
        <v>608</v>
      </c>
      <c r="D1172" s="102">
        <v>655</v>
      </c>
      <c r="E1172" s="102">
        <f t="shared" si="96"/>
        <v>3.96</v>
      </c>
      <c r="F1172" s="160">
        <v>24</v>
      </c>
      <c r="G1172" s="102">
        <f t="shared" si="97"/>
        <v>95.039999999999992</v>
      </c>
      <c r="H1172" s="161">
        <f t="shared" si="99"/>
        <v>22.419935999999996</v>
      </c>
      <c r="I1172" s="161">
        <f t="shared" si="98"/>
        <v>117.45993599999998</v>
      </c>
    </row>
    <row r="1173" spans="2:9" x14ac:dyDescent="0.25">
      <c r="B1173" s="159">
        <v>41</v>
      </c>
      <c r="C1173" s="102" t="s">
        <v>608</v>
      </c>
      <c r="D1173" s="102">
        <v>655</v>
      </c>
      <c r="E1173" s="102">
        <f t="shared" si="96"/>
        <v>3.96</v>
      </c>
      <c r="F1173" s="160">
        <v>8</v>
      </c>
      <c r="G1173" s="166">
        <f t="shared" si="97"/>
        <v>31.68</v>
      </c>
      <c r="H1173" s="168">
        <f t="shared" si="99"/>
        <v>7.473312</v>
      </c>
      <c r="I1173" s="168">
        <f t="shared" si="98"/>
        <v>39.153312</v>
      </c>
    </row>
    <row r="1174" spans="2:9" x14ac:dyDescent="0.25">
      <c r="B1174" s="159">
        <v>42</v>
      </c>
      <c r="C1174" s="102" t="s">
        <v>607</v>
      </c>
      <c r="D1174" s="102">
        <v>740</v>
      </c>
      <c r="E1174" s="102">
        <f t="shared" si="96"/>
        <v>4.47</v>
      </c>
      <c r="F1174" s="160">
        <v>15</v>
      </c>
      <c r="G1174" s="166">
        <f t="shared" si="97"/>
        <v>67.05</v>
      </c>
      <c r="H1174" s="168">
        <f t="shared" si="99"/>
        <v>15.817094999999998</v>
      </c>
      <c r="I1174" s="168">
        <f t="shared" si="98"/>
        <v>82.867094999999992</v>
      </c>
    </row>
    <row r="1175" spans="2:9" x14ac:dyDescent="0.25">
      <c r="B1175" s="159">
        <v>43</v>
      </c>
      <c r="C1175" s="102" t="s">
        <v>608</v>
      </c>
      <c r="D1175" s="102">
        <v>655</v>
      </c>
      <c r="E1175" s="102">
        <f t="shared" si="96"/>
        <v>3.96</v>
      </c>
      <c r="F1175" s="160">
        <v>15</v>
      </c>
      <c r="G1175" s="166">
        <f t="shared" si="97"/>
        <v>59.4</v>
      </c>
      <c r="H1175" s="168">
        <f t="shared" si="99"/>
        <v>14.012459999999999</v>
      </c>
      <c r="I1175" s="168">
        <f t="shared" si="98"/>
        <v>73.412459999999996</v>
      </c>
    </row>
    <row r="1176" spans="2:9" x14ac:dyDescent="0.25">
      <c r="B1176" s="159">
        <v>44</v>
      </c>
      <c r="C1176" s="102" t="s">
        <v>608</v>
      </c>
      <c r="D1176" s="102">
        <v>655</v>
      </c>
      <c r="E1176" s="102">
        <f t="shared" si="96"/>
        <v>3.96</v>
      </c>
      <c r="F1176" s="160">
        <v>17</v>
      </c>
      <c r="G1176" s="166">
        <f t="shared" si="97"/>
        <v>67.319999999999993</v>
      </c>
      <c r="H1176" s="168">
        <f t="shared" si="99"/>
        <v>15.880787999999999</v>
      </c>
      <c r="I1176" s="168">
        <f t="shared" si="98"/>
        <v>83.200787999999989</v>
      </c>
    </row>
    <row r="1177" spans="2:9" x14ac:dyDescent="0.25">
      <c r="B1177" s="159">
        <v>45</v>
      </c>
      <c r="C1177" s="102" t="s">
        <v>608</v>
      </c>
      <c r="D1177" s="102">
        <v>655</v>
      </c>
      <c r="E1177" s="102">
        <f t="shared" si="96"/>
        <v>3.96</v>
      </c>
      <c r="F1177" s="160">
        <v>21</v>
      </c>
      <c r="G1177" s="166">
        <f t="shared" si="97"/>
        <v>83.16</v>
      </c>
      <c r="H1177" s="168">
        <f t="shared" si="99"/>
        <v>19.617443999999999</v>
      </c>
      <c r="I1177" s="168">
        <f t="shared" si="98"/>
        <v>102.777444</v>
      </c>
    </row>
    <row r="1178" spans="2:9" x14ac:dyDescent="0.25">
      <c r="B1178" s="159">
        <v>46</v>
      </c>
      <c r="C1178" s="102" t="s">
        <v>608</v>
      </c>
      <c r="D1178" s="102">
        <v>655</v>
      </c>
      <c r="E1178" s="102">
        <f t="shared" si="96"/>
        <v>3.96</v>
      </c>
      <c r="F1178" s="160">
        <v>19</v>
      </c>
      <c r="G1178" s="166">
        <f t="shared" si="97"/>
        <v>75.239999999999995</v>
      </c>
      <c r="H1178" s="168">
        <f t="shared" si="99"/>
        <v>17.749115999999997</v>
      </c>
      <c r="I1178" s="168">
        <f t="shared" si="98"/>
        <v>92.989115999999996</v>
      </c>
    </row>
    <row r="1179" spans="2:9" x14ac:dyDescent="0.25">
      <c r="B1179" s="159">
        <v>47</v>
      </c>
      <c r="C1179" s="102" t="s">
        <v>608</v>
      </c>
      <c r="D1179" s="102">
        <v>655</v>
      </c>
      <c r="E1179" s="102">
        <f t="shared" si="96"/>
        <v>3.96</v>
      </c>
      <c r="F1179" s="160">
        <v>18</v>
      </c>
      <c r="G1179" s="102">
        <f t="shared" si="97"/>
        <v>71.28</v>
      </c>
      <c r="H1179" s="161">
        <f t="shared" si="99"/>
        <v>16.814952000000002</v>
      </c>
      <c r="I1179" s="161">
        <f t="shared" si="98"/>
        <v>88.094952000000006</v>
      </c>
    </row>
    <row r="1180" spans="2:9" x14ac:dyDescent="0.25">
      <c r="B1180" s="179"/>
      <c r="C1180" s="180"/>
      <c r="D1180" s="180"/>
      <c r="E1180" s="180"/>
      <c r="F1180" s="198"/>
      <c r="G1180" s="107">
        <f>SUM(G1133:G1179)</f>
        <v>3247.1699999999996</v>
      </c>
      <c r="H1180" s="112">
        <f t="shared" si="99"/>
        <v>766.00740299999995</v>
      </c>
      <c r="I1180" s="112">
        <f t="shared" si="98"/>
        <v>4013.1774029999997</v>
      </c>
    </row>
    <row r="1182" spans="2:9" x14ac:dyDescent="0.25">
      <c r="B1182" s="150"/>
      <c r="C1182" s="151" t="s">
        <v>621</v>
      </c>
      <c r="D1182" s="151"/>
      <c r="E1182" s="151"/>
      <c r="F1182" s="199"/>
      <c r="G1182" s="151"/>
      <c r="H1182" s="153"/>
      <c r="I1182" s="153"/>
    </row>
    <row r="1183" spans="2:9" x14ac:dyDescent="0.25">
      <c r="B1183" s="147"/>
      <c r="F1183" s="200"/>
      <c r="H1183" s="122"/>
      <c r="I1183" s="122"/>
    </row>
    <row r="1184" spans="2:9" ht="89.25" x14ac:dyDescent="0.25">
      <c r="B1184" s="154" t="s">
        <v>594</v>
      </c>
      <c r="C1184" s="155" t="s">
        <v>595</v>
      </c>
      <c r="D1184" s="155" t="s">
        <v>596</v>
      </c>
      <c r="E1184" s="156" t="s">
        <v>597</v>
      </c>
      <c r="F1184" s="182" t="s">
        <v>598</v>
      </c>
      <c r="G1184" s="156" t="s">
        <v>599</v>
      </c>
      <c r="H1184" s="158" t="s">
        <v>600</v>
      </c>
      <c r="I1184" s="158" t="s">
        <v>601</v>
      </c>
    </row>
    <row r="1185" spans="2:9" x14ac:dyDescent="0.25">
      <c r="B1185" s="159">
        <v>1</v>
      </c>
      <c r="C1185" s="201" t="s">
        <v>607</v>
      </c>
      <c r="D1185" s="201">
        <v>740</v>
      </c>
      <c r="E1185" s="201">
        <f>ROUND(SUM(D1185*12/1987),2)</f>
        <v>4.47</v>
      </c>
      <c r="F1185" s="193">
        <v>10</v>
      </c>
      <c r="G1185" s="102">
        <f>E1185*F1185</f>
        <v>44.699999999999996</v>
      </c>
      <c r="H1185" s="161">
        <f>G1185*0.2359</f>
        <v>10.544729999999999</v>
      </c>
      <c r="I1185" s="161">
        <f>G1185+H1185</f>
        <v>55.244729999999997</v>
      </c>
    </row>
    <row r="1186" spans="2:9" x14ac:dyDescent="0.25">
      <c r="B1186" s="159">
        <v>2</v>
      </c>
      <c r="C1186" s="201" t="s">
        <v>608</v>
      </c>
      <c r="D1186" s="201">
        <v>655</v>
      </c>
      <c r="E1186" s="201">
        <f>ROUND(SUM(D1186*12/1987),2)</f>
        <v>3.96</v>
      </c>
      <c r="F1186" s="193">
        <v>4</v>
      </c>
      <c r="G1186" s="102">
        <f t="shared" ref="G1186:G1215" si="100">E1186*F1186</f>
        <v>15.84</v>
      </c>
      <c r="H1186" s="161">
        <f>G1186*0.2359</f>
        <v>3.736656</v>
      </c>
      <c r="I1186" s="161">
        <f t="shared" ref="I1186:I1216" si="101">G1186+H1186</f>
        <v>19.576656</v>
      </c>
    </row>
    <row r="1187" spans="2:9" x14ac:dyDescent="0.25">
      <c r="B1187" s="159">
        <v>3</v>
      </c>
      <c r="C1187" s="201" t="s">
        <v>608</v>
      </c>
      <c r="D1187" s="201">
        <v>655</v>
      </c>
      <c r="E1187" s="201">
        <f t="shared" ref="E1187:E1215" si="102">ROUND(SUM(D1187*12/1987),2)</f>
        <v>3.96</v>
      </c>
      <c r="F1187" s="193">
        <v>4</v>
      </c>
      <c r="G1187" s="102">
        <f t="shared" si="100"/>
        <v>15.84</v>
      </c>
      <c r="H1187" s="161">
        <f t="shared" ref="H1187:H1216" si="103">G1187*0.2359</f>
        <v>3.736656</v>
      </c>
      <c r="I1187" s="161">
        <f t="shared" si="101"/>
        <v>19.576656</v>
      </c>
    </row>
    <row r="1188" spans="2:9" x14ac:dyDescent="0.25">
      <c r="B1188" s="159">
        <v>4</v>
      </c>
      <c r="C1188" s="201" t="s">
        <v>608</v>
      </c>
      <c r="D1188" s="201">
        <v>655</v>
      </c>
      <c r="E1188" s="201">
        <f t="shared" si="102"/>
        <v>3.96</v>
      </c>
      <c r="F1188" s="193">
        <v>4</v>
      </c>
      <c r="G1188" s="102">
        <f t="shared" si="100"/>
        <v>15.84</v>
      </c>
      <c r="H1188" s="161">
        <f t="shared" si="103"/>
        <v>3.736656</v>
      </c>
      <c r="I1188" s="161">
        <f t="shared" si="101"/>
        <v>19.576656</v>
      </c>
    </row>
    <row r="1189" spans="2:9" x14ac:dyDescent="0.25">
      <c r="B1189" s="159">
        <v>5</v>
      </c>
      <c r="C1189" s="201" t="s">
        <v>608</v>
      </c>
      <c r="D1189" s="201">
        <v>655</v>
      </c>
      <c r="E1189" s="201">
        <f t="shared" si="102"/>
        <v>3.96</v>
      </c>
      <c r="F1189" s="193">
        <v>0</v>
      </c>
      <c r="G1189" s="102">
        <f t="shared" si="100"/>
        <v>0</v>
      </c>
      <c r="H1189" s="161">
        <f t="shared" si="103"/>
        <v>0</v>
      </c>
      <c r="I1189" s="161">
        <f t="shared" si="101"/>
        <v>0</v>
      </c>
    </row>
    <row r="1190" spans="2:9" x14ac:dyDescent="0.25">
      <c r="B1190" s="159">
        <v>6</v>
      </c>
      <c r="C1190" s="201" t="s">
        <v>608</v>
      </c>
      <c r="D1190" s="201">
        <v>655</v>
      </c>
      <c r="E1190" s="201">
        <f>ROUND(SUM(D1190*12/1987),2)</f>
        <v>3.96</v>
      </c>
      <c r="F1190" s="193">
        <v>0</v>
      </c>
      <c r="G1190" s="102">
        <f t="shared" si="100"/>
        <v>0</v>
      </c>
      <c r="H1190" s="161">
        <f t="shared" si="103"/>
        <v>0</v>
      </c>
      <c r="I1190" s="161">
        <f t="shared" si="101"/>
        <v>0</v>
      </c>
    </row>
    <row r="1191" spans="2:9" x14ac:dyDescent="0.25">
      <c r="B1191" s="159">
        <v>7</v>
      </c>
      <c r="C1191" s="201" t="s">
        <v>607</v>
      </c>
      <c r="D1191" s="201">
        <v>740</v>
      </c>
      <c r="E1191" s="201">
        <f t="shared" si="102"/>
        <v>4.47</v>
      </c>
      <c r="F1191" s="193">
        <v>0</v>
      </c>
      <c r="G1191" s="102">
        <f t="shared" si="100"/>
        <v>0</v>
      </c>
      <c r="H1191" s="161">
        <f t="shared" si="103"/>
        <v>0</v>
      </c>
      <c r="I1191" s="161">
        <f t="shared" si="101"/>
        <v>0</v>
      </c>
    </row>
    <row r="1192" spans="2:9" x14ac:dyDescent="0.25">
      <c r="B1192" s="159">
        <v>8</v>
      </c>
      <c r="C1192" s="201" t="s">
        <v>608</v>
      </c>
      <c r="D1192" s="201">
        <v>655</v>
      </c>
      <c r="E1192" s="201">
        <f t="shared" si="102"/>
        <v>3.96</v>
      </c>
      <c r="F1192" s="193">
        <v>0</v>
      </c>
      <c r="G1192" s="102">
        <f t="shared" si="100"/>
        <v>0</v>
      </c>
      <c r="H1192" s="161">
        <f t="shared" si="103"/>
        <v>0</v>
      </c>
      <c r="I1192" s="161">
        <f t="shared" si="101"/>
        <v>0</v>
      </c>
    </row>
    <row r="1193" spans="2:9" x14ac:dyDescent="0.25">
      <c r="B1193" s="159">
        <v>9</v>
      </c>
      <c r="C1193" s="201" t="s">
        <v>608</v>
      </c>
      <c r="D1193" s="201">
        <v>655</v>
      </c>
      <c r="E1193" s="201">
        <f t="shared" si="102"/>
        <v>3.96</v>
      </c>
      <c r="F1193" s="193">
        <v>0</v>
      </c>
      <c r="G1193" s="102">
        <f t="shared" si="100"/>
        <v>0</v>
      </c>
      <c r="H1193" s="161">
        <f t="shared" si="103"/>
        <v>0</v>
      </c>
      <c r="I1193" s="161">
        <f t="shared" si="101"/>
        <v>0</v>
      </c>
    </row>
    <row r="1194" spans="2:9" x14ac:dyDescent="0.25">
      <c r="B1194" s="159">
        <v>10</v>
      </c>
      <c r="C1194" s="201" t="s">
        <v>608</v>
      </c>
      <c r="D1194" s="201">
        <v>655</v>
      </c>
      <c r="E1194" s="201">
        <f t="shared" si="102"/>
        <v>3.96</v>
      </c>
      <c r="F1194" s="193">
        <v>0</v>
      </c>
      <c r="G1194" s="102">
        <f t="shared" si="100"/>
        <v>0</v>
      </c>
      <c r="H1194" s="161">
        <f t="shared" si="103"/>
        <v>0</v>
      </c>
      <c r="I1194" s="161">
        <f t="shared" si="101"/>
        <v>0</v>
      </c>
    </row>
    <row r="1195" spans="2:9" x14ac:dyDescent="0.25">
      <c r="B1195" s="159">
        <v>11</v>
      </c>
      <c r="C1195" s="201" t="s">
        <v>608</v>
      </c>
      <c r="D1195" s="201">
        <v>655</v>
      </c>
      <c r="E1195" s="201">
        <f t="shared" si="102"/>
        <v>3.96</v>
      </c>
      <c r="F1195" s="193">
        <v>0</v>
      </c>
      <c r="G1195" s="102">
        <f t="shared" si="100"/>
        <v>0</v>
      </c>
      <c r="H1195" s="161">
        <f t="shared" si="103"/>
        <v>0</v>
      </c>
      <c r="I1195" s="161">
        <f t="shared" si="101"/>
        <v>0</v>
      </c>
    </row>
    <row r="1196" spans="2:9" x14ac:dyDescent="0.25">
      <c r="B1196" s="159">
        <v>12</v>
      </c>
      <c r="C1196" s="201" t="s">
        <v>608</v>
      </c>
      <c r="D1196" s="201">
        <v>655</v>
      </c>
      <c r="E1196" s="201">
        <f t="shared" si="102"/>
        <v>3.96</v>
      </c>
      <c r="F1196" s="193">
        <v>0</v>
      </c>
      <c r="G1196" s="102">
        <f t="shared" si="100"/>
        <v>0</v>
      </c>
      <c r="H1196" s="161">
        <f t="shared" si="103"/>
        <v>0</v>
      </c>
      <c r="I1196" s="161">
        <f t="shared" si="101"/>
        <v>0</v>
      </c>
    </row>
    <row r="1197" spans="2:9" x14ac:dyDescent="0.25">
      <c r="B1197" s="159">
        <v>13</v>
      </c>
      <c r="C1197" s="201" t="s">
        <v>607</v>
      </c>
      <c r="D1197" s="201">
        <v>740</v>
      </c>
      <c r="E1197" s="201">
        <f t="shared" si="102"/>
        <v>4.47</v>
      </c>
      <c r="F1197" s="193">
        <v>0</v>
      </c>
      <c r="G1197" s="102">
        <f t="shared" si="100"/>
        <v>0</v>
      </c>
      <c r="H1197" s="161">
        <f t="shared" si="103"/>
        <v>0</v>
      </c>
      <c r="I1197" s="161">
        <f t="shared" si="101"/>
        <v>0</v>
      </c>
    </row>
    <row r="1198" spans="2:9" x14ac:dyDescent="0.25">
      <c r="B1198" s="159">
        <v>14</v>
      </c>
      <c r="C1198" s="201" t="s">
        <v>608</v>
      </c>
      <c r="D1198" s="201">
        <v>655</v>
      </c>
      <c r="E1198" s="201">
        <f t="shared" si="102"/>
        <v>3.96</v>
      </c>
      <c r="F1198" s="193">
        <v>0</v>
      </c>
      <c r="G1198" s="102">
        <f t="shared" si="100"/>
        <v>0</v>
      </c>
      <c r="H1198" s="161">
        <f t="shared" si="103"/>
        <v>0</v>
      </c>
      <c r="I1198" s="161">
        <f t="shared" si="101"/>
        <v>0</v>
      </c>
    </row>
    <row r="1199" spans="2:9" x14ac:dyDescent="0.25">
      <c r="B1199" s="159">
        <v>15</v>
      </c>
      <c r="C1199" s="201" t="s">
        <v>608</v>
      </c>
      <c r="D1199" s="201">
        <v>655</v>
      </c>
      <c r="E1199" s="201">
        <f t="shared" si="102"/>
        <v>3.96</v>
      </c>
      <c r="F1199" s="193">
        <v>0</v>
      </c>
      <c r="G1199" s="102">
        <f t="shared" si="100"/>
        <v>0</v>
      </c>
      <c r="H1199" s="161">
        <f t="shared" si="103"/>
        <v>0</v>
      </c>
      <c r="I1199" s="161">
        <f t="shared" si="101"/>
        <v>0</v>
      </c>
    </row>
    <row r="1200" spans="2:9" x14ac:dyDescent="0.25">
      <c r="B1200" s="159">
        <v>16</v>
      </c>
      <c r="C1200" s="201" t="s">
        <v>607</v>
      </c>
      <c r="D1200" s="201">
        <v>740</v>
      </c>
      <c r="E1200" s="201">
        <f t="shared" si="102"/>
        <v>4.47</v>
      </c>
      <c r="F1200" s="193">
        <v>0</v>
      </c>
      <c r="G1200" s="102">
        <f t="shared" si="100"/>
        <v>0</v>
      </c>
      <c r="H1200" s="161">
        <f t="shared" si="103"/>
        <v>0</v>
      </c>
      <c r="I1200" s="161">
        <f t="shared" si="101"/>
        <v>0</v>
      </c>
    </row>
    <row r="1201" spans="2:9" x14ac:dyDescent="0.25">
      <c r="B1201" s="159">
        <v>17</v>
      </c>
      <c r="C1201" s="201" t="s">
        <v>608</v>
      </c>
      <c r="D1201" s="201">
        <v>655</v>
      </c>
      <c r="E1201" s="201">
        <f>ROUND(SUM(D1201*12/1987),2)</f>
        <v>3.96</v>
      </c>
      <c r="F1201" s="193">
        <v>0</v>
      </c>
      <c r="G1201" s="102">
        <f t="shared" si="100"/>
        <v>0</v>
      </c>
      <c r="H1201" s="161">
        <f t="shared" si="103"/>
        <v>0</v>
      </c>
      <c r="I1201" s="161">
        <f t="shared" si="101"/>
        <v>0</v>
      </c>
    </row>
    <row r="1202" spans="2:9" x14ac:dyDescent="0.25">
      <c r="B1202" s="159">
        <v>18</v>
      </c>
      <c r="C1202" s="201" t="s">
        <v>608</v>
      </c>
      <c r="D1202" s="201">
        <v>655</v>
      </c>
      <c r="E1202" s="201">
        <f t="shared" si="102"/>
        <v>3.96</v>
      </c>
      <c r="F1202" s="193">
        <v>0</v>
      </c>
      <c r="G1202" s="102">
        <f t="shared" si="100"/>
        <v>0</v>
      </c>
      <c r="H1202" s="161">
        <f t="shared" si="103"/>
        <v>0</v>
      </c>
      <c r="I1202" s="161">
        <f t="shared" si="101"/>
        <v>0</v>
      </c>
    </row>
    <row r="1203" spans="2:9" x14ac:dyDescent="0.25">
      <c r="B1203" s="159">
        <v>19</v>
      </c>
      <c r="C1203" s="201" t="s">
        <v>608</v>
      </c>
      <c r="D1203" s="201">
        <v>655</v>
      </c>
      <c r="E1203" s="201">
        <f t="shared" si="102"/>
        <v>3.96</v>
      </c>
      <c r="F1203" s="193">
        <v>0</v>
      </c>
      <c r="G1203" s="102">
        <f t="shared" si="100"/>
        <v>0</v>
      </c>
      <c r="H1203" s="161">
        <f t="shared" si="103"/>
        <v>0</v>
      </c>
      <c r="I1203" s="161">
        <f t="shared" si="101"/>
        <v>0</v>
      </c>
    </row>
    <row r="1204" spans="2:9" x14ac:dyDescent="0.25">
      <c r="B1204" s="159">
        <v>20</v>
      </c>
      <c r="C1204" s="201" t="s">
        <v>608</v>
      </c>
      <c r="D1204" s="201">
        <v>655</v>
      </c>
      <c r="E1204" s="201">
        <f t="shared" si="102"/>
        <v>3.96</v>
      </c>
      <c r="F1204" s="193">
        <v>0</v>
      </c>
      <c r="G1204" s="102">
        <f t="shared" si="100"/>
        <v>0</v>
      </c>
      <c r="H1204" s="161">
        <f t="shared" si="103"/>
        <v>0</v>
      </c>
      <c r="I1204" s="161">
        <f t="shared" si="101"/>
        <v>0</v>
      </c>
    </row>
    <row r="1205" spans="2:9" x14ac:dyDescent="0.25">
      <c r="B1205" s="159">
        <v>21</v>
      </c>
      <c r="C1205" s="201" t="s">
        <v>608</v>
      </c>
      <c r="D1205" s="201">
        <v>655</v>
      </c>
      <c r="E1205" s="201">
        <f>ROUND(SUM(D1205*12/1987),2)</f>
        <v>3.96</v>
      </c>
      <c r="F1205" s="193">
        <v>0</v>
      </c>
      <c r="G1205" s="102">
        <f t="shared" si="100"/>
        <v>0</v>
      </c>
      <c r="H1205" s="161">
        <f t="shared" si="103"/>
        <v>0</v>
      </c>
      <c r="I1205" s="161">
        <f t="shared" si="101"/>
        <v>0</v>
      </c>
    </row>
    <row r="1206" spans="2:9" x14ac:dyDescent="0.25">
      <c r="B1206" s="159">
        <v>22</v>
      </c>
      <c r="C1206" s="201" t="s">
        <v>607</v>
      </c>
      <c r="D1206" s="201">
        <v>740</v>
      </c>
      <c r="E1206" s="201">
        <f t="shared" si="102"/>
        <v>4.47</v>
      </c>
      <c r="F1206" s="193">
        <v>0</v>
      </c>
      <c r="G1206" s="102">
        <f t="shared" si="100"/>
        <v>0</v>
      </c>
      <c r="H1206" s="161">
        <f t="shared" si="103"/>
        <v>0</v>
      </c>
      <c r="I1206" s="161">
        <f t="shared" si="101"/>
        <v>0</v>
      </c>
    </row>
    <row r="1207" spans="2:9" x14ac:dyDescent="0.25">
      <c r="B1207" s="159">
        <v>23</v>
      </c>
      <c r="C1207" s="201" t="s">
        <v>608</v>
      </c>
      <c r="D1207" s="201">
        <v>655</v>
      </c>
      <c r="E1207" s="201">
        <f t="shared" si="102"/>
        <v>3.96</v>
      </c>
      <c r="F1207" s="193">
        <v>0</v>
      </c>
      <c r="G1207" s="102">
        <f t="shared" si="100"/>
        <v>0</v>
      </c>
      <c r="H1207" s="161">
        <f t="shared" si="103"/>
        <v>0</v>
      </c>
      <c r="I1207" s="161">
        <f t="shared" si="101"/>
        <v>0</v>
      </c>
    </row>
    <row r="1208" spans="2:9" x14ac:dyDescent="0.25">
      <c r="B1208" s="159">
        <v>24</v>
      </c>
      <c r="C1208" s="201" t="s">
        <v>608</v>
      </c>
      <c r="D1208" s="201">
        <v>655</v>
      </c>
      <c r="E1208" s="201">
        <f t="shared" si="102"/>
        <v>3.96</v>
      </c>
      <c r="F1208" s="193">
        <v>0</v>
      </c>
      <c r="G1208" s="102">
        <f t="shared" si="100"/>
        <v>0</v>
      </c>
      <c r="H1208" s="161">
        <f t="shared" si="103"/>
        <v>0</v>
      </c>
      <c r="I1208" s="161">
        <f t="shared" si="101"/>
        <v>0</v>
      </c>
    </row>
    <row r="1209" spans="2:9" ht="45" x14ac:dyDescent="0.25">
      <c r="B1209" s="162">
        <v>25</v>
      </c>
      <c r="C1209" s="197" t="s">
        <v>603</v>
      </c>
      <c r="D1209" s="201">
        <v>755</v>
      </c>
      <c r="E1209" s="201">
        <f t="shared" si="102"/>
        <v>4.5599999999999996</v>
      </c>
      <c r="F1209" s="193">
        <v>10</v>
      </c>
      <c r="G1209" s="102">
        <f t="shared" si="100"/>
        <v>45.599999999999994</v>
      </c>
      <c r="H1209" s="164">
        <f t="shared" si="103"/>
        <v>10.757039999999998</v>
      </c>
      <c r="I1209" s="164">
        <f t="shared" si="101"/>
        <v>56.357039999999991</v>
      </c>
    </row>
    <row r="1210" spans="2:9" ht="39" x14ac:dyDescent="0.25">
      <c r="B1210" s="162">
        <v>26</v>
      </c>
      <c r="C1210" s="92" t="s">
        <v>618</v>
      </c>
      <c r="D1210" s="201">
        <v>755</v>
      </c>
      <c r="E1210" s="201">
        <f t="shared" si="102"/>
        <v>4.5599999999999996</v>
      </c>
      <c r="F1210" s="193">
        <v>4</v>
      </c>
      <c r="G1210" s="102">
        <f t="shared" si="100"/>
        <v>18.239999999999998</v>
      </c>
      <c r="H1210" s="164">
        <f t="shared" si="103"/>
        <v>4.302816</v>
      </c>
      <c r="I1210" s="164">
        <f t="shared" si="101"/>
        <v>22.542815999999998</v>
      </c>
    </row>
    <row r="1211" spans="2:9" ht="45" x14ac:dyDescent="0.25">
      <c r="B1211" s="162">
        <v>27</v>
      </c>
      <c r="C1211" s="197" t="s">
        <v>604</v>
      </c>
      <c r="D1211" s="201">
        <v>755</v>
      </c>
      <c r="E1211" s="201">
        <f t="shared" si="102"/>
        <v>4.5599999999999996</v>
      </c>
      <c r="F1211" s="193">
        <v>4</v>
      </c>
      <c r="G1211" s="102">
        <f t="shared" si="100"/>
        <v>18.239999999999998</v>
      </c>
      <c r="H1211" s="164">
        <f t="shared" si="103"/>
        <v>4.302816</v>
      </c>
      <c r="I1211" s="164">
        <f t="shared" si="101"/>
        <v>22.542815999999998</v>
      </c>
    </row>
    <row r="1212" spans="2:9" x14ac:dyDescent="0.25">
      <c r="B1212" s="159">
        <v>28</v>
      </c>
      <c r="C1212" s="201" t="s">
        <v>602</v>
      </c>
      <c r="D1212" s="201">
        <v>1566</v>
      </c>
      <c r="E1212" s="201">
        <f t="shared" si="102"/>
        <v>9.4600000000000009</v>
      </c>
      <c r="F1212" s="193">
        <v>2</v>
      </c>
      <c r="G1212" s="102">
        <f t="shared" si="100"/>
        <v>18.920000000000002</v>
      </c>
      <c r="H1212" s="161">
        <f t="shared" si="103"/>
        <v>4.463228</v>
      </c>
      <c r="I1212" s="161">
        <f t="shared" si="101"/>
        <v>23.383228000000003</v>
      </c>
    </row>
    <row r="1213" spans="2:9" ht="30" x14ac:dyDescent="0.25">
      <c r="B1213" s="162">
        <v>29</v>
      </c>
      <c r="C1213" s="197" t="s">
        <v>622</v>
      </c>
      <c r="D1213" s="201">
        <v>662</v>
      </c>
      <c r="E1213" s="201">
        <f t="shared" si="102"/>
        <v>4</v>
      </c>
      <c r="F1213" s="193">
        <v>0</v>
      </c>
      <c r="G1213" s="102">
        <f t="shared" si="100"/>
        <v>0</v>
      </c>
      <c r="H1213" s="164">
        <f t="shared" si="103"/>
        <v>0</v>
      </c>
      <c r="I1213" s="164">
        <f t="shared" si="101"/>
        <v>0</v>
      </c>
    </row>
    <row r="1214" spans="2:9" x14ac:dyDescent="0.25">
      <c r="B1214" s="159">
        <v>30</v>
      </c>
      <c r="C1214" s="201" t="s">
        <v>617</v>
      </c>
      <c r="D1214" s="201">
        <v>585</v>
      </c>
      <c r="E1214" s="201">
        <f t="shared" si="102"/>
        <v>3.53</v>
      </c>
      <c r="F1214" s="193">
        <v>0</v>
      </c>
      <c r="G1214" s="102">
        <f t="shared" si="100"/>
        <v>0</v>
      </c>
      <c r="H1214" s="164">
        <f t="shared" si="103"/>
        <v>0</v>
      </c>
      <c r="I1214" s="164">
        <f t="shared" si="101"/>
        <v>0</v>
      </c>
    </row>
    <row r="1215" spans="2:9" ht="30" x14ac:dyDescent="0.25">
      <c r="B1215" s="162">
        <v>31</v>
      </c>
      <c r="C1215" s="197" t="s">
        <v>622</v>
      </c>
      <c r="D1215" s="201">
        <v>627</v>
      </c>
      <c r="E1215" s="201">
        <f t="shared" si="102"/>
        <v>3.79</v>
      </c>
      <c r="F1215" s="193">
        <v>0</v>
      </c>
      <c r="G1215" s="102">
        <f t="shared" si="100"/>
        <v>0</v>
      </c>
      <c r="H1215" s="164">
        <f t="shared" si="103"/>
        <v>0</v>
      </c>
      <c r="I1215" s="164">
        <f t="shared" si="101"/>
        <v>0</v>
      </c>
    </row>
    <row r="1216" spans="2:9" ht="15.75" x14ac:dyDescent="0.25">
      <c r="B1216" s="187"/>
      <c r="C1216" s="188"/>
      <c r="D1216" s="189"/>
      <c r="E1216" s="202"/>
      <c r="F1216" s="191"/>
      <c r="G1216" s="107">
        <f>SUM(G1185:G1215)</f>
        <v>193.22000000000003</v>
      </c>
      <c r="H1216" s="174">
        <f t="shared" si="103"/>
        <v>45.580598000000009</v>
      </c>
      <c r="I1216" s="174">
        <f t="shared" si="101"/>
        <v>238.80059800000004</v>
      </c>
    </row>
    <row r="1217" spans="2:9" ht="15.75" x14ac:dyDescent="0.25">
      <c r="B1217" s="187"/>
      <c r="C1217" s="188"/>
      <c r="D1217" s="189"/>
      <c r="E1217" s="202"/>
      <c r="F1217" s="191"/>
      <c r="G1217" s="203"/>
      <c r="H1217" s="204"/>
      <c r="I1217" s="204"/>
    </row>
    <row r="1218" spans="2:9" x14ac:dyDescent="0.25">
      <c r="B1218" s="150"/>
      <c r="C1218" s="151" t="s">
        <v>623</v>
      </c>
      <c r="D1218" s="151"/>
      <c r="E1218" s="151"/>
      <c r="F1218" s="199"/>
      <c r="G1218" s="151"/>
      <c r="H1218" s="153"/>
      <c r="I1218" s="153"/>
    </row>
    <row r="1219" spans="2:9" x14ac:dyDescent="0.25">
      <c r="B1219" s="147"/>
      <c r="F1219" s="200"/>
      <c r="H1219" s="122"/>
      <c r="I1219" s="122"/>
    </row>
    <row r="1220" spans="2:9" ht="89.25" x14ac:dyDescent="0.25">
      <c r="B1220" s="154" t="s">
        <v>594</v>
      </c>
      <c r="C1220" s="155" t="s">
        <v>595</v>
      </c>
      <c r="D1220" s="155" t="s">
        <v>596</v>
      </c>
      <c r="E1220" s="156" t="s">
        <v>597</v>
      </c>
      <c r="F1220" s="182" t="s">
        <v>598</v>
      </c>
      <c r="G1220" s="205" t="s">
        <v>599</v>
      </c>
      <c r="H1220" s="158" t="s">
        <v>600</v>
      </c>
      <c r="I1220" s="158" t="s">
        <v>601</v>
      </c>
    </row>
    <row r="1221" spans="2:9" x14ac:dyDescent="0.25">
      <c r="B1221" s="162">
        <v>1</v>
      </c>
      <c r="C1221" s="201" t="s">
        <v>602</v>
      </c>
      <c r="D1221" s="201">
        <v>1566</v>
      </c>
      <c r="E1221" s="201">
        <f t="shared" ref="E1221" si="104">ROUND(SUM(D1221*12/1987),2)</f>
        <v>9.4600000000000009</v>
      </c>
      <c r="F1221" s="206">
        <v>2</v>
      </c>
      <c r="G1221" s="105">
        <f t="shared" ref="G1221:G1251" si="105">E1221*F1221</f>
        <v>18.920000000000002</v>
      </c>
      <c r="H1221" s="164">
        <f>G1221*0.2359</f>
        <v>4.463228</v>
      </c>
      <c r="I1221" s="164">
        <f>G1221+H1221</f>
        <v>23.383228000000003</v>
      </c>
    </row>
    <row r="1222" spans="2:9" x14ac:dyDescent="0.25">
      <c r="B1222" s="159">
        <v>2</v>
      </c>
      <c r="C1222" s="201" t="s">
        <v>607</v>
      </c>
      <c r="D1222" s="201">
        <v>740</v>
      </c>
      <c r="E1222" s="201">
        <f>ROUND(SUM(D1222*12/1987),2)</f>
        <v>4.47</v>
      </c>
      <c r="F1222" s="206">
        <v>9</v>
      </c>
      <c r="G1222" s="105">
        <f t="shared" si="105"/>
        <v>40.229999999999997</v>
      </c>
      <c r="H1222" s="164">
        <f t="shared" ref="H1222:H1251" si="106">G1222*0.2359</f>
        <v>9.4902569999999997</v>
      </c>
      <c r="I1222" s="164">
        <f t="shared" ref="I1222:I1251" si="107">G1222+H1222</f>
        <v>49.720256999999997</v>
      </c>
    </row>
    <row r="1223" spans="2:9" x14ac:dyDescent="0.25">
      <c r="B1223" s="162">
        <v>3</v>
      </c>
      <c r="C1223" s="201" t="s">
        <v>608</v>
      </c>
      <c r="D1223" s="201">
        <v>655</v>
      </c>
      <c r="E1223" s="201">
        <f>ROUND(SUM(D1223*12/1987),2)</f>
        <v>3.96</v>
      </c>
      <c r="F1223" s="206">
        <v>5</v>
      </c>
      <c r="G1223" s="105">
        <f t="shared" si="105"/>
        <v>19.8</v>
      </c>
      <c r="H1223" s="164">
        <f t="shared" si="106"/>
        <v>4.67082</v>
      </c>
      <c r="I1223" s="164">
        <f t="shared" si="107"/>
        <v>24.47082</v>
      </c>
    </row>
    <row r="1224" spans="2:9" x14ac:dyDescent="0.25">
      <c r="B1224" s="159">
        <v>4</v>
      </c>
      <c r="C1224" s="201" t="s">
        <v>608</v>
      </c>
      <c r="D1224" s="201">
        <v>655</v>
      </c>
      <c r="E1224" s="201">
        <f t="shared" ref="E1224:E1251" si="108">ROUND(SUM(D1224*12/1987),2)</f>
        <v>3.96</v>
      </c>
      <c r="F1224" s="206">
        <v>5</v>
      </c>
      <c r="G1224" s="105">
        <f t="shared" si="105"/>
        <v>19.8</v>
      </c>
      <c r="H1224" s="164">
        <f t="shared" si="106"/>
        <v>4.67082</v>
      </c>
      <c r="I1224" s="164">
        <f t="shared" si="107"/>
        <v>24.47082</v>
      </c>
    </row>
    <row r="1225" spans="2:9" x14ac:dyDescent="0.25">
      <c r="B1225" s="162">
        <v>5</v>
      </c>
      <c r="C1225" s="201" t="s">
        <v>608</v>
      </c>
      <c r="D1225" s="201">
        <v>655</v>
      </c>
      <c r="E1225" s="201">
        <f t="shared" si="108"/>
        <v>3.96</v>
      </c>
      <c r="F1225" s="206">
        <v>5</v>
      </c>
      <c r="G1225" s="105">
        <f t="shared" si="105"/>
        <v>19.8</v>
      </c>
      <c r="H1225" s="164">
        <f t="shared" si="106"/>
        <v>4.67082</v>
      </c>
      <c r="I1225" s="164">
        <f t="shared" si="107"/>
        <v>24.47082</v>
      </c>
    </row>
    <row r="1226" spans="2:9" x14ac:dyDescent="0.25">
      <c r="B1226" s="159">
        <v>6</v>
      </c>
      <c r="C1226" s="201" t="s">
        <v>608</v>
      </c>
      <c r="D1226" s="201">
        <v>655</v>
      </c>
      <c r="E1226" s="201">
        <f t="shared" si="108"/>
        <v>3.96</v>
      </c>
      <c r="F1226" s="206">
        <v>2</v>
      </c>
      <c r="G1226" s="105">
        <f t="shared" si="105"/>
        <v>7.92</v>
      </c>
      <c r="H1226" s="164">
        <f t="shared" si="106"/>
        <v>1.868328</v>
      </c>
      <c r="I1226" s="164">
        <f t="shared" si="107"/>
        <v>9.7883279999999999</v>
      </c>
    </row>
    <row r="1227" spans="2:9" x14ac:dyDescent="0.25">
      <c r="B1227" s="162">
        <v>7</v>
      </c>
      <c r="C1227" s="201" t="s">
        <v>608</v>
      </c>
      <c r="D1227" s="201">
        <v>655</v>
      </c>
      <c r="E1227" s="201">
        <f>ROUND(SUM(D1227*12/1987),2)</f>
        <v>3.96</v>
      </c>
      <c r="F1227" s="206">
        <v>2</v>
      </c>
      <c r="G1227" s="105">
        <f t="shared" si="105"/>
        <v>7.92</v>
      </c>
      <c r="H1227" s="164">
        <f t="shared" si="106"/>
        <v>1.868328</v>
      </c>
      <c r="I1227" s="164">
        <f t="shared" si="107"/>
        <v>9.7883279999999999</v>
      </c>
    </row>
    <row r="1228" spans="2:9" x14ac:dyDescent="0.25">
      <c r="B1228" s="159">
        <v>8</v>
      </c>
      <c r="C1228" s="201" t="s">
        <v>607</v>
      </c>
      <c r="D1228" s="201">
        <v>740</v>
      </c>
      <c r="E1228" s="201">
        <f t="shared" si="108"/>
        <v>4.47</v>
      </c>
      <c r="F1228" s="206">
        <v>3</v>
      </c>
      <c r="G1228" s="105">
        <f t="shared" si="105"/>
        <v>13.41</v>
      </c>
      <c r="H1228" s="164">
        <f t="shared" si="106"/>
        <v>3.1634190000000002</v>
      </c>
      <c r="I1228" s="164">
        <f t="shared" si="107"/>
        <v>16.573419000000001</v>
      </c>
    </row>
    <row r="1229" spans="2:9" x14ac:dyDescent="0.25">
      <c r="B1229" s="162">
        <v>9</v>
      </c>
      <c r="C1229" s="201" t="s">
        <v>608</v>
      </c>
      <c r="D1229" s="201">
        <v>655</v>
      </c>
      <c r="E1229" s="201">
        <f t="shared" si="108"/>
        <v>3.96</v>
      </c>
      <c r="F1229" s="206">
        <v>2</v>
      </c>
      <c r="G1229" s="105">
        <f t="shared" si="105"/>
        <v>7.92</v>
      </c>
      <c r="H1229" s="164">
        <f t="shared" si="106"/>
        <v>1.868328</v>
      </c>
      <c r="I1229" s="164">
        <f t="shared" si="107"/>
        <v>9.7883279999999999</v>
      </c>
    </row>
    <row r="1230" spans="2:9" x14ac:dyDescent="0.25">
      <c r="B1230" s="159">
        <v>10</v>
      </c>
      <c r="C1230" s="201" t="s">
        <v>608</v>
      </c>
      <c r="D1230" s="201">
        <v>655</v>
      </c>
      <c r="E1230" s="201">
        <f t="shared" si="108"/>
        <v>3.96</v>
      </c>
      <c r="F1230" s="206">
        <v>2</v>
      </c>
      <c r="G1230" s="105">
        <f t="shared" si="105"/>
        <v>7.92</v>
      </c>
      <c r="H1230" s="164">
        <f t="shared" si="106"/>
        <v>1.868328</v>
      </c>
      <c r="I1230" s="164">
        <f t="shared" si="107"/>
        <v>9.7883279999999999</v>
      </c>
    </row>
    <row r="1231" spans="2:9" x14ac:dyDescent="0.25">
      <c r="B1231" s="162">
        <v>11</v>
      </c>
      <c r="C1231" s="201" t="s">
        <v>608</v>
      </c>
      <c r="D1231" s="201">
        <v>655</v>
      </c>
      <c r="E1231" s="201">
        <f t="shared" si="108"/>
        <v>3.96</v>
      </c>
      <c r="F1231" s="206">
        <v>2</v>
      </c>
      <c r="G1231" s="105">
        <f t="shared" si="105"/>
        <v>7.92</v>
      </c>
      <c r="H1231" s="164">
        <f t="shared" si="106"/>
        <v>1.868328</v>
      </c>
      <c r="I1231" s="164">
        <f t="shared" si="107"/>
        <v>9.7883279999999999</v>
      </c>
    </row>
    <row r="1232" spans="2:9" x14ac:dyDescent="0.25">
      <c r="B1232" s="159">
        <v>12</v>
      </c>
      <c r="C1232" s="201" t="s">
        <v>608</v>
      </c>
      <c r="D1232" s="201">
        <v>655</v>
      </c>
      <c r="E1232" s="201">
        <f t="shared" si="108"/>
        <v>3.96</v>
      </c>
      <c r="F1232" s="206">
        <v>2</v>
      </c>
      <c r="G1232" s="105">
        <f t="shared" si="105"/>
        <v>7.92</v>
      </c>
      <c r="H1232" s="164">
        <f t="shared" si="106"/>
        <v>1.868328</v>
      </c>
      <c r="I1232" s="164">
        <f t="shared" si="107"/>
        <v>9.7883279999999999</v>
      </c>
    </row>
    <row r="1233" spans="2:9" x14ac:dyDescent="0.25">
      <c r="B1233" s="162">
        <v>13</v>
      </c>
      <c r="C1233" s="201" t="s">
        <v>608</v>
      </c>
      <c r="D1233" s="201">
        <v>655</v>
      </c>
      <c r="E1233" s="201">
        <f t="shared" si="108"/>
        <v>3.96</v>
      </c>
      <c r="F1233" s="206">
        <v>2</v>
      </c>
      <c r="G1233" s="105">
        <f t="shared" si="105"/>
        <v>7.92</v>
      </c>
      <c r="H1233" s="164">
        <f t="shared" si="106"/>
        <v>1.868328</v>
      </c>
      <c r="I1233" s="164">
        <f t="shared" si="107"/>
        <v>9.7883279999999999</v>
      </c>
    </row>
    <row r="1234" spans="2:9" x14ac:dyDescent="0.25">
      <c r="B1234" s="159">
        <v>14</v>
      </c>
      <c r="C1234" s="201" t="s">
        <v>607</v>
      </c>
      <c r="D1234" s="201">
        <v>740</v>
      </c>
      <c r="E1234" s="201">
        <f t="shared" si="108"/>
        <v>4.47</v>
      </c>
      <c r="F1234" s="206">
        <v>3</v>
      </c>
      <c r="G1234" s="105">
        <f t="shared" si="105"/>
        <v>13.41</v>
      </c>
      <c r="H1234" s="164">
        <f t="shared" si="106"/>
        <v>3.1634190000000002</v>
      </c>
      <c r="I1234" s="164">
        <f t="shared" si="107"/>
        <v>16.573419000000001</v>
      </c>
    </row>
    <row r="1235" spans="2:9" x14ac:dyDescent="0.25">
      <c r="B1235" s="162">
        <v>15</v>
      </c>
      <c r="C1235" s="201" t="s">
        <v>608</v>
      </c>
      <c r="D1235" s="201">
        <v>655</v>
      </c>
      <c r="E1235" s="201">
        <f t="shared" si="108"/>
        <v>3.96</v>
      </c>
      <c r="F1235" s="206">
        <v>2</v>
      </c>
      <c r="G1235" s="105">
        <f t="shared" si="105"/>
        <v>7.92</v>
      </c>
      <c r="H1235" s="164">
        <f t="shared" si="106"/>
        <v>1.868328</v>
      </c>
      <c r="I1235" s="164">
        <f t="shared" si="107"/>
        <v>9.7883279999999999</v>
      </c>
    </row>
    <row r="1236" spans="2:9" x14ac:dyDescent="0.25">
      <c r="B1236" s="159">
        <v>16</v>
      </c>
      <c r="C1236" s="201" t="s">
        <v>608</v>
      </c>
      <c r="D1236" s="201">
        <v>655</v>
      </c>
      <c r="E1236" s="201">
        <f t="shared" si="108"/>
        <v>3.96</v>
      </c>
      <c r="F1236" s="206">
        <v>2</v>
      </c>
      <c r="G1236" s="105">
        <f t="shared" si="105"/>
        <v>7.92</v>
      </c>
      <c r="H1236" s="164">
        <f t="shared" si="106"/>
        <v>1.868328</v>
      </c>
      <c r="I1236" s="164">
        <f t="shared" si="107"/>
        <v>9.7883279999999999</v>
      </c>
    </row>
    <row r="1237" spans="2:9" x14ac:dyDescent="0.25">
      <c r="B1237" s="162">
        <v>17</v>
      </c>
      <c r="C1237" s="201" t="s">
        <v>607</v>
      </c>
      <c r="D1237" s="201">
        <v>740</v>
      </c>
      <c r="E1237" s="201">
        <f t="shared" si="108"/>
        <v>4.47</v>
      </c>
      <c r="F1237" s="206">
        <v>3</v>
      </c>
      <c r="G1237" s="105">
        <f t="shared" si="105"/>
        <v>13.41</v>
      </c>
      <c r="H1237" s="164">
        <f t="shared" si="106"/>
        <v>3.1634190000000002</v>
      </c>
      <c r="I1237" s="164">
        <f t="shared" si="107"/>
        <v>16.573419000000001</v>
      </c>
    </row>
    <row r="1238" spans="2:9" x14ac:dyDescent="0.25">
      <c r="B1238" s="159">
        <v>18</v>
      </c>
      <c r="C1238" s="201" t="s">
        <v>608</v>
      </c>
      <c r="D1238" s="201">
        <v>655</v>
      </c>
      <c r="E1238" s="201">
        <f>ROUND(SUM(D1238*12/1987),2)</f>
        <v>3.96</v>
      </c>
      <c r="F1238" s="206">
        <v>2</v>
      </c>
      <c r="G1238" s="105">
        <f t="shared" si="105"/>
        <v>7.92</v>
      </c>
      <c r="H1238" s="164">
        <f t="shared" si="106"/>
        <v>1.868328</v>
      </c>
      <c r="I1238" s="164">
        <f t="shared" si="107"/>
        <v>9.7883279999999999</v>
      </c>
    </row>
    <row r="1239" spans="2:9" x14ac:dyDescent="0.25">
      <c r="B1239" s="162">
        <v>19</v>
      </c>
      <c r="C1239" s="201" t="s">
        <v>608</v>
      </c>
      <c r="D1239" s="201">
        <v>655</v>
      </c>
      <c r="E1239" s="201">
        <f t="shared" si="108"/>
        <v>3.96</v>
      </c>
      <c r="F1239" s="206">
        <v>2</v>
      </c>
      <c r="G1239" s="105">
        <f t="shared" si="105"/>
        <v>7.92</v>
      </c>
      <c r="H1239" s="164">
        <f t="shared" si="106"/>
        <v>1.868328</v>
      </c>
      <c r="I1239" s="164">
        <f t="shared" si="107"/>
        <v>9.7883279999999999</v>
      </c>
    </row>
    <row r="1240" spans="2:9" x14ac:dyDescent="0.25">
      <c r="B1240" s="159">
        <v>20</v>
      </c>
      <c r="C1240" s="201" t="s">
        <v>608</v>
      </c>
      <c r="D1240" s="201">
        <v>655</v>
      </c>
      <c r="E1240" s="201">
        <f t="shared" si="108"/>
        <v>3.96</v>
      </c>
      <c r="F1240" s="206">
        <v>2</v>
      </c>
      <c r="G1240" s="105">
        <f t="shared" si="105"/>
        <v>7.92</v>
      </c>
      <c r="H1240" s="164">
        <f t="shared" si="106"/>
        <v>1.868328</v>
      </c>
      <c r="I1240" s="164">
        <f t="shared" si="107"/>
        <v>9.7883279999999999</v>
      </c>
    </row>
    <row r="1241" spans="2:9" x14ac:dyDescent="0.25">
      <c r="B1241" s="162">
        <v>21</v>
      </c>
      <c r="C1241" s="201" t="s">
        <v>608</v>
      </c>
      <c r="D1241" s="201">
        <v>655</v>
      </c>
      <c r="E1241" s="201">
        <f t="shared" si="108"/>
        <v>3.96</v>
      </c>
      <c r="F1241" s="206">
        <v>2</v>
      </c>
      <c r="G1241" s="105">
        <f t="shared" si="105"/>
        <v>7.92</v>
      </c>
      <c r="H1241" s="164">
        <f t="shared" si="106"/>
        <v>1.868328</v>
      </c>
      <c r="I1241" s="164">
        <f t="shared" si="107"/>
        <v>9.7883279999999999</v>
      </c>
    </row>
    <row r="1242" spans="2:9" x14ac:dyDescent="0.25">
      <c r="B1242" s="159">
        <v>22</v>
      </c>
      <c r="C1242" s="201" t="s">
        <v>608</v>
      </c>
      <c r="D1242" s="201">
        <v>655</v>
      </c>
      <c r="E1242" s="201">
        <f>ROUND(SUM(D1242*12/1987),2)</f>
        <v>3.96</v>
      </c>
      <c r="F1242" s="206">
        <v>2</v>
      </c>
      <c r="G1242" s="105">
        <f t="shared" si="105"/>
        <v>7.92</v>
      </c>
      <c r="H1242" s="164">
        <f t="shared" si="106"/>
        <v>1.868328</v>
      </c>
      <c r="I1242" s="164">
        <f t="shared" si="107"/>
        <v>9.7883279999999999</v>
      </c>
    </row>
    <row r="1243" spans="2:9" x14ac:dyDescent="0.25">
      <c r="B1243" s="162">
        <v>23</v>
      </c>
      <c r="C1243" s="201" t="s">
        <v>607</v>
      </c>
      <c r="D1243" s="201">
        <v>740</v>
      </c>
      <c r="E1243" s="201">
        <f t="shared" si="108"/>
        <v>4.47</v>
      </c>
      <c r="F1243" s="206">
        <v>3</v>
      </c>
      <c r="G1243" s="105">
        <f t="shared" si="105"/>
        <v>13.41</v>
      </c>
      <c r="H1243" s="164">
        <f t="shared" si="106"/>
        <v>3.1634190000000002</v>
      </c>
      <c r="I1243" s="164">
        <f t="shared" si="107"/>
        <v>16.573419000000001</v>
      </c>
    </row>
    <row r="1244" spans="2:9" x14ac:dyDescent="0.25">
      <c r="B1244" s="159">
        <v>24</v>
      </c>
      <c r="C1244" s="201" t="s">
        <v>608</v>
      </c>
      <c r="D1244" s="201">
        <v>655</v>
      </c>
      <c r="E1244" s="201">
        <f t="shared" si="108"/>
        <v>3.96</v>
      </c>
      <c r="F1244" s="206">
        <v>2</v>
      </c>
      <c r="G1244" s="105">
        <f t="shared" si="105"/>
        <v>7.92</v>
      </c>
      <c r="H1244" s="164">
        <f t="shared" si="106"/>
        <v>1.868328</v>
      </c>
      <c r="I1244" s="164">
        <f t="shared" si="107"/>
        <v>9.7883279999999999</v>
      </c>
    </row>
    <row r="1245" spans="2:9" x14ac:dyDescent="0.25">
      <c r="B1245" s="162">
        <v>25</v>
      </c>
      <c r="C1245" s="201" t="s">
        <v>608</v>
      </c>
      <c r="D1245" s="201">
        <v>655</v>
      </c>
      <c r="E1245" s="201">
        <f t="shared" si="108"/>
        <v>3.96</v>
      </c>
      <c r="F1245" s="206">
        <v>2</v>
      </c>
      <c r="G1245" s="105">
        <f t="shared" si="105"/>
        <v>7.92</v>
      </c>
      <c r="H1245" s="164">
        <f t="shared" si="106"/>
        <v>1.868328</v>
      </c>
      <c r="I1245" s="164">
        <f t="shared" si="107"/>
        <v>9.7883279999999999</v>
      </c>
    </row>
    <row r="1246" spans="2:9" ht="45" x14ac:dyDescent="0.25">
      <c r="B1246" s="162">
        <v>26</v>
      </c>
      <c r="C1246" s="197" t="s">
        <v>603</v>
      </c>
      <c r="D1246" s="201">
        <v>755</v>
      </c>
      <c r="E1246" s="201">
        <f t="shared" si="108"/>
        <v>4.5599999999999996</v>
      </c>
      <c r="F1246" s="206">
        <v>9</v>
      </c>
      <c r="G1246" s="105">
        <f t="shared" si="105"/>
        <v>41.04</v>
      </c>
      <c r="H1246" s="164">
        <f t="shared" si="106"/>
        <v>9.6813359999999999</v>
      </c>
      <c r="I1246" s="164">
        <f t="shared" si="107"/>
        <v>50.721336000000001</v>
      </c>
    </row>
    <row r="1247" spans="2:9" ht="39" x14ac:dyDescent="0.25">
      <c r="B1247" s="159">
        <v>27</v>
      </c>
      <c r="C1247" s="92" t="s">
        <v>618</v>
      </c>
      <c r="D1247" s="201">
        <v>755</v>
      </c>
      <c r="E1247" s="201">
        <f t="shared" si="108"/>
        <v>4.5599999999999996</v>
      </c>
      <c r="F1247" s="206">
        <v>5</v>
      </c>
      <c r="G1247" s="105">
        <f t="shared" si="105"/>
        <v>22.799999999999997</v>
      </c>
      <c r="H1247" s="164">
        <f t="shared" si="106"/>
        <v>5.3785199999999991</v>
      </c>
      <c r="I1247" s="164">
        <f t="shared" si="107"/>
        <v>28.178519999999995</v>
      </c>
    </row>
    <row r="1248" spans="2:9" ht="39" x14ac:dyDescent="0.25">
      <c r="B1248" s="162">
        <v>28</v>
      </c>
      <c r="C1248" s="92" t="s">
        <v>604</v>
      </c>
      <c r="D1248" s="201">
        <v>755</v>
      </c>
      <c r="E1248" s="201">
        <f t="shared" si="108"/>
        <v>4.5599999999999996</v>
      </c>
      <c r="F1248" s="206">
        <v>5</v>
      </c>
      <c r="G1248" s="105">
        <f t="shared" si="105"/>
        <v>22.799999999999997</v>
      </c>
      <c r="H1248" s="164">
        <f t="shared" si="106"/>
        <v>5.3785199999999991</v>
      </c>
      <c r="I1248" s="164">
        <f t="shared" si="107"/>
        <v>28.178519999999995</v>
      </c>
    </row>
    <row r="1249" spans="2:9" ht="30" x14ac:dyDescent="0.25">
      <c r="B1249" s="159">
        <v>29</v>
      </c>
      <c r="C1249" s="197" t="s">
        <v>622</v>
      </c>
      <c r="D1249" s="201">
        <v>662</v>
      </c>
      <c r="E1249" s="201">
        <f t="shared" si="108"/>
        <v>4</v>
      </c>
      <c r="F1249" s="206">
        <v>2</v>
      </c>
      <c r="G1249" s="105">
        <f t="shared" si="105"/>
        <v>8</v>
      </c>
      <c r="H1249" s="164">
        <f t="shared" si="106"/>
        <v>1.8872</v>
      </c>
      <c r="I1249" s="164">
        <f t="shared" si="107"/>
        <v>9.8872</v>
      </c>
    </row>
    <row r="1250" spans="2:9" x14ac:dyDescent="0.25">
      <c r="B1250" s="162">
        <v>30</v>
      </c>
      <c r="C1250" s="201" t="s">
        <v>617</v>
      </c>
      <c r="D1250" s="201">
        <v>585</v>
      </c>
      <c r="E1250" s="201">
        <f t="shared" si="108"/>
        <v>3.53</v>
      </c>
      <c r="F1250" s="206">
        <v>1.39</v>
      </c>
      <c r="G1250" s="105">
        <f t="shared" si="105"/>
        <v>4.906699999999999</v>
      </c>
      <c r="H1250" s="164">
        <f t="shared" si="106"/>
        <v>1.1574905299999998</v>
      </c>
      <c r="I1250" s="164">
        <f t="shared" si="107"/>
        <v>6.0641905299999985</v>
      </c>
    </row>
    <row r="1251" spans="2:9" ht="30" x14ac:dyDescent="0.25">
      <c r="B1251" s="159">
        <v>31</v>
      </c>
      <c r="C1251" s="197" t="s">
        <v>622</v>
      </c>
      <c r="D1251" s="201">
        <v>627</v>
      </c>
      <c r="E1251" s="201">
        <f t="shared" si="108"/>
        <v>3.79</v>
      </c>
      <c r="F1251" s="206">
        <v>1</v>
      </c>
      <c r="G1251" s="105">
        <f t="shared" si="105"/>
        <v>3.79</v>
      </c>
      <c r="H1251" s="164">
        <f t="shared" si="106"/>
        <v>0.89406099999999999</v>
      </c>
      <c r="I1251" s="164">
        <f t="shared" si="107"/>
        <v>4.6840609999999998</v>
      </c>
    </row>
    <row r="1252" spans="2:9" ht="15.75" x14ac:dyDescent="0.25">
      <c r="B1252" s="187"/>
      <c r="C1252" s="188"/>
      <c r="D1252" s="189"/>
      <c r="E1252" s="202"/>
      <c r="F1252" s="207"/>
      <c r="G1252" s="112">
        <f>SUM(G1221:G1251)</f>
        <v>402.24669999999998</v>
      </c>
      <c r="H1252" s="112">
        <f t="shared" ref="H1252:I1252" si="109">SUM(H1221:H1251)</f>
        <v>94.889996529999976</v>
      </c>
      <c r="I1252" s="112">
        <f t="shared" si="109"/>
        <v>497.13669652999988</v>
      </c>
    </row>
    <row r="1254" spans="2:9" x14ac:dyDescent="0.25">
      <c r="B1254" s="150"/>
      <c r="C1254" s="151" t="s">
        <v>624</v>
      </c>
      <c r="D1254" s="151"/>
      <c r="E1254" s="151"/>
      <c r="F1254" s="151"/>
      <c r="G1254" s="151"/>
      <c r="H1254" s="153"/>
      <c r="I1254" s="153"/>
    </row>
    <row r="1255" spans="2:9" x14ac:dyDescent="0.25">
      <c r="B1255" s="147"/>
      <c r="H1255" s="122"/>
      <c r="I1255" s="122"/>
    </row>
    <row r="1256" spans="2:9" ht="89.25" x14ac:dyDescent="0.25">
      <c r="B1256" s="154" t="s">
        <v>594</v>
      </c>
      <c r="C1256" s="155" t="s">
        <v>595</v>
      </c>
      <c r="D1256" s="155" t="s">
        <v>596</v>
      </c>
      <c r="E1256" s="156" t="s">
        <v>597</v>
      </c>
      <c r="F1256" s="156" t="s">
        <v>598</v>
      </c>
      <c r="G1256" s="156" t="s">
        <v>599</v>
      </c>
      <c r="H1256" s="158" t="s">
        <v>600</v>
      </c>
      <c r="I1256" s="158" t="s">
        <v>601</v>
      </c>
    </row>
    <row r="1257" spans="2:9" x14ac:dyDescent="0.25">
      <c r="B1257" s="159">
        <v>1</v>
      </c>
      <c r="C1257" s="102" t="s">
        <v>602</v>
      </c>
      <c r="D1257" s="102">
        <v>1566</v>
      </c>
      <c r="E1257" s="102">
        <v>9.4600000000000009</v>
      </c>
      <c r="F1257" s="102">
        <v>30</v>
      </c>
      <c r="G1257" s="102">
        <f>E1257*F1257</f>
        <v>283.8</v>
      </c>
      <c r="H1257" s="161">
        <f>G1257*0.2359</f>
        <v>66.948419999999999</v>
      </c>
      <c r="I1257" s="161">
        <f>G1257+H1257</f>
        <v>350.74842000000001</v>
      </c>
    </row>
    <row r="1258" spans="2:9" ht="45" x14ac:dyDescent="0.25">
      <c r="B1258" s="162">
        <v>2</v>
      </c>
      <c r="C1258" s="163" t="s">
        <v>603</v>
      </c>
      <c r="D1258" s="102">
        <v>755</v>
      </c>
      <c r="E1258" s="102">
        <v>4.5599999999999996</v>
      </c>
      <c r="F1258" s="102">
        <v>36</v>
      </c>
      <c r="G1258" s="102">
        <f t="shared" ref="G1258:G1269" si="110">E1258*F1258</f>
        <v>164.16</v>
      </c>
      <c r="H1258" s="164">
        <f>G1258*0.2359</f>
        <v>38.725344</v>
      </c>
      <c r="I1258" s="164">
        <f t="shared" ref="I1258:I1270" si="111">G1258+H1258</f>
        <v>202.885344</v>
      </c>
    </row>
    <row r="1259" spans="2:9" ht="45" x14ac:dyDescent="0.25">
      <c r="B1259" s="162">
        <v>3</v>
      </c>
      <c r="C1259" s="163" t="s">
        <v>604</v>
      </c>
      <c r="D1259" s="102">
        <v>755</v>
      </c>
      <c r="E1259" s="102">
        <v>4.5599999999999996</v>
      </c>
      <c r="F1259" s="102">
        <v>19</v>
      </c>
      <c r="G1259" s="102">
        <f t="shared" si="110"/>
        <v>86.639999999999986</v>
      </c>
      <c r="H1259" s="164">
        <f t="shared" ref="H1259:H1270" si="112">G1259*0.2359</f>
        <v>20.438375999999998</v>
      </c>
      <c r="I1259" s="164">
        <f t="shared" si="111"/>
        <v>107.07837599999999</v>
      </c>
    </row>
    <row r="1260" spans="2:9" ht="15.75" x14ac:dyDescent="0.25">
      <c r="B1260" s="159">
        <v>4</v>
      </c>
      <c r="C1260" s="208" t="s">
        <v>607</v>
      </c>
      <c r="D1260" s="184">
        <v>740</v>
      </c>
      <c r="E1260" s="185">
        <f t="shared" ref="E1260:E1269" si="113">ROUND(SUM(D1260*12/1987),2)</f>
        <v>4.47</v>
      </c>
      <c r="F1260" s="209">
        <v>19</v>
      </c>
      <c r="G1260" s="102">
        <f t="shared" si="110"/>
        <v>84.929999999999993</v>
      </c>
      <c r="H1260" s="161">
        <f t="shared" si="112"/>
        <v>20.034986999999997</v>
      </c>
      <c r="I1260" s="161">
        <f t="shared" si="111"/>
        <v>104.96498699999999</v>
      </c>
    </row>
    <row r="1261" spans="2:9" ht="15.75" x14ac:dyDescent="0.25">
      <c r="B1261" s="159">
        <v>5</v>
      </c>
      <c r="C1261" s="208" t="s">
        <v>608</v>
      </c>
      <c r="D1261" s="184">
        <v>655</v>
      </c>
      <c r="E1261" s="185">
        <f t="shared" si="113"/>
        <v>3.96</v>
      </c>
      <c r="F1261" s="209">
        <v>22</v>
      </c>
      <c r="G1261" s="102">
        <f t="shared" si="110"/>
        <v>87.12</v>
      </c>
      <c r="H1261" s="161">
        <f t="shared" si="112"/>
        <v>20.551608000000002</v>
      </c>
      <c r="I1261" s="161">
        <f t="shared" si="111"/>
        <v>107.67160800000001</v>
      </c>
    </row>
    <row r="1262" spans="2:9" ht="15.75" x14ac:dyDescent="0.25">
      <c r="B1262" s="159">
        <v>6</v>
      </c>
      <c r="C1262" s="208" t="s">
        <v>625</v>
      </c>
      <c r="D1262" s="184">
        <v>655</v>
      </c>
      <c r="E1262" s="185">
        <f t="shared" si="113"/>
        <v>3.96</v>
      </c>
      <c r="F1262" s="209">
        <v>32</v>
      </c>
      <c r="G1262" s="102">
        <f t="shared" si="110"/>
        <v>126.72</v>
      </c>
      <c r="H1262" s="161">
        <f t="shared" si="112"/>
        <v>29.893248</v>
      </c>
      <c r="I1262" s="161">
        <f t="shared" si="111"/>
        <v>156.613248</v>
      </c>
    </row>
    <row r="1263" spans="2:9" ht="15.75" x14ac:dyDescent="0.25">
      <c r="B1263" s="159">
        <v>7</v>
      </c>
      <c r="C1263" s="208" t="s">
        <v>625</v>
      </c>
      <c r="D1263" s="184">
        <v>655</v>
      </c>
      <c r="E1263" s="185">
        <f t="shared" si="113"/>
        <v>3.96</v>
      </c>
      <c r="F1263" s="209">
        <v>13</v>
      </c>
      <c r="G1263" s="102">
        <f t="shared" si="110"/>
        <v>51.48</v>
      </c>
      <c r="H1263" s="161">
        <f t="shared" si="112"/>
        <v>12.144131999999999</v>
      </c>
      <c r="I1263" s="161">
        <f t="shared" si="111"/>
        <v>63.624131999999996</v>
      </c>
    </row>
    <row r="1264" spans="2:9" ht="15.75" x14ac:dyDescent="0.25">
      <c r="B1264" s="159">
        <v>8</v>
      </c>
      <c r="C1264" s="208" t="s">
        <v>607</v>
      </c>
      <c r="D1264" s="184">
        <v>740</v>
      </c>
      <c r="E1264" s="185">
        <f t="shared" si="113"/>
        <v>4.47</v>
      </c>
      <c r="F1264" s="209">
        <v>8</v>
      </c>
      <c r="G1264" s="102">
        <f t="shared" si="110"/>
        <v>35.76</v>
      </c>
      <c r="H1264" s="161">
        <f t="shared" si="112"/>
        <v>8.4357839999999999</v>
      </c>
      <c r="I1264" s="161">
        <f t="shared" si="111"/>
        <v>44.195783999999996</v>
      </c>
    </row>
    <row r="1265" spans="2:9" ht="15.75" x14ac:dyDescent="0.25">
      <c r="B1265" s="159">
        <v>9</v>
      </c>
      <c r="C1265" s="208" t="s">
        <v>608</v>
      </c>
      <c r="D1265" s="184">
        <v>655</v>
      </c>
      <c r="E1265" s="185">
        <f t="shared" si="113"/>
        <v>3.96</v>
      </c>
      <c r="F1265" s="209">
        <v>33</v>
      </c>
      <c r="G1265" s="102">
        <f t="shared" si="110"/>
        <v>130.68</v>
      </c>
      <c r="H1265" s="161">
        <f t="shared" si="112"/>
        <v>30.827412000000002</v>
      </c>
      <c r="I1265" s="161">
        <f t="shared" si="111"/>
        <v>161.50741200000002</v>
      </c>
    </row>
    <row r="1266" spans="2:9" ht="15.75" x14ac:dyDescent="0.25">
      <c r="B1266" s="159">
        <v>10</v>
      </c>
      <c r="C1266" s="208" t="s">
        <v>608</v>
      </c>
      <c r="D1266" s="184">
        <v>655</v>
      </c>
      <c r="E1266" s="185">
        <f t="shared" si="113"/>
        <v>3.96</v>
      </c>
      <c r="F1266" s="209">
        <v>22</v>
      </c>
      <c r="G1266" s="102">
        <f t="shared" si="110"/>
        <v>87.12</v>
      </c>
      <c r="H1266" s="161">
        <f t="shared" si="112"/>
        <v>20.551608000000002</v>
      </c>
      <c r="I1266" s="161">
        <f t="shared" si="111"/>
        <v>107.67160800000001</v>
      </c>
    </row>
    <row r="1267" spans="2:9" ht="15.75" x14ac:dyDescent="0.25">
      <c r="B1267" s="159">
        <v>11</v>
      </c>
      <c r="C1267" s="208" t="s">
        <v>607</v>
      </c>
      <c r="D1267" s="184">
        <v>740</v>
      </c>
      <c r="E1267" s="185">
        <f t="shared" si="113"/>
        <v>4.47</v>
      </c>
      <c r="F1267" s="209">
        <v>6</v>
      </c>
      <c r="G1267" s="102">
        <f t="shared" si="110"/>
        <v>26.82</v>
      </c>
      <c r="H1267" s="161">
        <f t="shared" si="112"/>
        <v>6.3268380000000004</v>
      </c>
      <c r="I1267" s="161">
        <f t="shared" si="111"/>
        <v>33.146838000000002</v>
      </c>
    </row>
    <row r="1268" spans="2:9" ht="15.75" x14ac:dyDescent="0.25">
      <c r="B1268" s="159">
        <v>12</v>
      </c>
      <c r="C1268" s="208" t="s">
        <v>607</v>
      </c>
      <c r="D1268" s="184">
        <v>740</v>
      </c>
      <c r="E1268" s="185">
        <f t="shared" si="113"/>
        <v>4.47</v>
      </c>
      <c r="F1268" s="209">
        <v>6</v>
      </c>
      <c r="G1268" s="102">
        <f t="shared" si="110"/>
        <v>26.82</v>
      </c>
      <c r="H1268" s="161">
        <f t="shared" si="112"/>
        <v>6.3268380000000004</v>
      </c>
      <c r="I1268" s="161">
        <f t="shared" si="111"/>
        <v>33.146838000000002</v>
      </c>
    </row>
    <row r="1269" spans="2:9" ht="15.75" x14ac:dyDescent="0.25">
      <c r="B1269" s="159">
        <v>13</v>
      </c>
      <c r="C1269" s="208" t="s">
        <v>607</v>
      </c>
      <c r="D1269" s="184">
        <v>740</v>
      </c>
      <c r="E1269" s="185">
        <f t="shared" si="113"/>
        <v>4.47</v>
      </c>
      <c r="F1269" s="209">
        <v>6</v>
      </c>
      <c r="G1269" s="102">
        <f t="shared" si="110"/>
        <v>26.82</v>
      </c>
      <c r="H1269" s="161">
        <f t="shared" si="112"/>
        <v>6.3268380000000004</v>
      </c>
      <c r="I1269" s="161">
        <f t="shared" si="111"/>
        <v>33.146838000000002</v>
      </c>
    </row>
    <row r="1270" spans="2:9" x14ac:dyDescent="0.25">
      <c r="B1270" s="210"/>
      <c r="C1270" s="44"/>
      <c r="D1270" s="44"/>
      <c r="E1270" s="44"/>
      <c r="F1270" s="44"/>
      <c r="G1270" s="107">
        <f>SUM(G1257:G1269)</f>
        <v>1218.8699999999997</v>
      </c>
      <c r="H1270" s="112">
        <f t="shared" si="112"/>
        <v>287.53143299999994</v>
      </c>
      <c r="I1270" s="112">
        <f t="shared" si="111"/>
        <v>1506.4014329999995</v>
      </c>
    </row>
    <row r="1272" spans="2:9" x14ac:dyDescent="0.25">
      <c r="B1272" s="150"/>
      <c r="C1272" s="151" t="s">
        <v>626</v>
      </c>
      <c r="D1272" s="151"/>
      <c r="E1272" s="151"/>
      <c r="F1272" s="199"/>
      <c r="G1272" s="151"/>
      <c r="H1272" s="153"/>
      <c r="I1272" s="153"/>
    </row>
    <row r="1273" spans="2:9" x14ac:dyDescent="0.25">
      <c r="B1273" s="179"/>
      <c r="C1273" s="180"/>
      <c r="D1273" s="180"/>
      <c r="E1273" s="180"/>
      <c r="F1273" s="181"/>
      <c r="G1273" s="180"/>
      <c r="H1273" s="149"/>
      <c r="I1273" s="149"/>
    </row>
    <row r="1274" spans="2:9" ht="89.25" x14ac:dyDescent="0.25">
      <c r="B1274" s="154" t="s">
        <v>594</v>
      </c>
      <c r="C1274" s="155" t="s">
        <v>595</v>
      </c>
      <c r="D1274" s="155" t="s">
        <v>596</v>
      </c>
      <c r="E1274" s="156" t="s">
        <v>597</v>
      </c>
      <c r="F1274" s="182" t="s">
        <v>598</v>
      </c>
      <c r="G1274" s="156" t="s">
        <v>599</v>
      </c>
      <c r="H1274" s="158" t="s">
        <v>600</v>
      </c>
      <c r="I1274" s="158" t="s">
        <v>601</v>
      </c>
    </row>
    <row r="1275" spans="2:9" x14ac:dyDescent="0.25">
      <c r="B1275" s="159">
        <v>1</v>
      </c>
      <c r="C1275" s="102" t="s">
        <v>602</v>
      </c>
      <c r="D1275" s="102">
        <v>1566</v>
      </c>
      <c r="E1275" s="102">
        <v>9.4600000000000009</v>
      </c>
      <c r="F1275" s="186">
        <v>42</v>
      </c>
      <c r="G1275" s="102">
        <f>E1275*F1275</f>
        <v>397.32000000000005</v>
      </c>
      <c r="H1275" s="161">
        <f>G1275*0.2359</f>
        <v>93.727788000000018</v>
      </c>
      <c r="I1275" s="161">
        <f>G1275+H1275</f>
        <v>491.04778800000008</v>
      </c>
    </row>
    <row r="1276" spans="2:9" ht="45" x14ac:dyDescent="0.25">
      <c r="B1276" s="159">
        <v>2</v>
      </c>
      <c r="C1276" s="163" t="s">
        <v>603</v>
      </c>
      <c r="D1276" s="102">
        <v>755</v>
      </c>
      <c r="E1276" s="102">
        <v>4.5599999999999996</v>
      </c>
      <c r="F1276" s="186">
        <v>55</v>
      </c>
      <c r="G1276" s="102">
        <f t="shared" ref="G1276:G1287" si="114">E1276*F1276</f>
        <v>250.79999999999998</v>
      </c>
      <c r="H1276" s="164">
        <f>G1276*0.2359</f>
        <v>59.163719999999998</v>
      </c>
      <c r="I1276" s="164">
        <f t="shared" ref="I1276:I1288" si="115">G1276+H1276</f>
        <v>309.96371999999997</v>
      </c>
    </row>
    <row r="1277" spans="2:9" ht="45" x14ac:dyDescent="0.25">
      <c r="B1277" s="159">
        <v>3</v>
      </c>
      <c r="C1277" s="163" t="s">
        <v>604</v>
      </c>
      <c r="D1277" s="102">
        <v>755</v>
      </c>
      <c r="E1277" s="102">
        <v>4.5599999999999996</v>
      </c>
      <c r="F1277" s="186">
        <v>22</v>
      </c>
      <c r="G1277" s="102">
        <f t="shared" si="114"/>
        <v>100.32</v>
      </c>
      <c r="H1277" s="164">
        <f t="shared" ref="H1277:H1288" si="116">G1277*0.2359</f>
        <v>23.665488</v>
      </c>
      <c r="I1277" s="164">
        <f t="shared" si="115"/>
        <v>123.98548799999999</v>
      </c>
    </row>
    <row r="1278" spans="2:9" ht="15.75" x14ac:dyDescent="0.25">
      <c r="B1278" s="159">
        <v>4</v>
      </c>
      <c r="C1278" s="208" t="s">
        <v>607</v>
      </c>
      <c r="D1278" s="184">
        <v>740</v>
      </c>
      <c r="E1278" s="185">
        <f t="shared" ref="E1278:E1287" si="117">ROUND(SUM(D1278*12/1987),2)</f>
        <v>4.47</v>
      </c>
      <c r="F1278" s="186">
        <v>27</v>
      </c>
      <c r="G1278" s="102">
        <f t="shared" si="114"/>
        <v>120.69</v>
      </c>
      <c r="H1278" s="161">
        <f t="shared" si="116"/>
        <v>28.470770999999999</v>
      </c>
      <c r="I1278" s="161">
        <f t="shared" si="115"/>
        <v>149.16077100000001</v>
      </c>
    </row>
    <row r="1279" spans="2:9" ht="15.75" x14ac:dyDescent="0.25">
      <c r="B1279" s="159">
        <v>5</v>
      </c>
      <c r="C1279" s="208" t="s">
        <v>608</v>
      </c>
      <c r="D1279" s="184">
        <v>655</v>
      </c>
      <c r="E1279" s="185">
        <f t="shared" si="117"/>
        <v>3.96</v>
      </c>
      <c r="F1279" s="186">
        <v>30</v>
      </c>
      <c r="G1279" s="102">
        <f t="shared" si="114"/>
        <v>118.8</v>
      </c>
      <c r="H1279" s="161">
        <f t="shared" si="116"/>
        <v>28.024919999999998</v>
      </c>
      <c r="I1279" s="161">
        <f t="shared" si="115"/>
        <v>146.82491999999999</v>
      </c>
    </row>
    <row r="1280" spans="2:9" ht="15.75" x14ac:dyDescent="0.25">
      <c r="B1280" s="159">
        <v>6</v>
      </c>
      <c r="C1280" s="208" t="s">
        <v>625</v>
      </c>
      <c r="D1280" s="184">
        <v>655</v>
      </c>
      <c r="E1280" s="185">
        <f t="shared" si="117"/>
        <v>3.96</v>
      </c>
      <c r="F1280" s="186">
        <v>39</v>
      </c>
      <c r="G1280" s="102">
        <f t="shared" si="114"/>
        <v>154.44</v>
      </c>
      <c r="H1280" s="161">
        <f t="shared" si="116"/>
        <v>36.432395999999997</v>
      </c>
      <c r="I1280" s="161">
        <f t="shared" si="115"/>
        <v>190.87239599999998</v>
      </c>
    </row>
    <row r="1281" spans="2:9" ht="15.75" x14ac:dyDescent="0.25">
      <c r="B1281" s="159">
        <v>7</v>
      </c>
      <c r="C1281" s="208" t="s">
        <v>625</v>
      </c>
      <c r="D1281" s="184">
        <v>655</v>
      </c>
      <c r="E1281" s="185">
        <f t="shared" si="117"/>
        <v>3.96</v>
      </c>
      <c r="F1281" s="186">
        <v>29</v>
      </c>
      <c r="G1281" s="102">
        <f t="shared" si="114"/>
        <v>114.84</v>
      </c>
      <c r="H1281" s="161">
        <f t="shared" si="116"/>
        <v>27.090755999999999</v>
      </c>
      <c r="I1281" s="161">
        <f t="shared" si="115"/>
        <v>141.930756</v>
      </c>
    </row>
    <row r="1282" spans="2:9" ht="15.75" x14ac:dyDescent="0.25">
      <c r="B1282" s="159">
        <v>8</v>
      </c>
      <c r="C1282" s="208" t="s">
        <v>607</v>
      </c>
      <c r="D1282" s="184">
        <v>740</v>
      </c>
      <c r="E1282" s="185">
        <f t="shared" si="117"/>
        <v>4.47</v>
      </c>
      <c r="F1282" s="186">
        <v>31</v>
      </c>
      <c r="G1282" s="102">
        <f t="shared" si="114"/>
        <v>138.57</v>
      </c>
      <c r="H1282" s="161">
        <f t="shared" si="116"/>
        <v>32.688662999999998</v>
      </c>
      <c r="I1282" s="161">
        <f t="shared" si="115"/>
        <v>171.25866299999998</v>
      </c>
    </row>
    <row r="1283" spans="2:9" ht="15.75" x14ac:dyDescent="0.25">
      <c r="B1283" s="159">
        <v>9</v>
      </c>
      <c r="C1283" s="208" t="s">
        <v>608</v>
      </c>
      <c r="D1283" s="184">
        <v>655</v>
      </c>
      <c r="E1283" s="185">
        <f t="shared" si="117"/>
        <v>3.96</v>
      </c>
      <c r="F1283" s="186">
        <v>37</v>
      </c>
      <c r="G1283" s="102">
        <f t="shared" si="114"/>
        <v>146.52000000000001</v>
      </c>
      <c r="H1283" s="161">
        <f t="shared" si="116"/>
        <v>34.564067999999999</v>
      </c>
      <c r="I1283" s="161">
        <f t="shared" si="115"/>
        <v>181.084068</v>
      </c>
    </row>
    <row r="1284" spans="2:9" ht="15.75" x14ac:dyDescent="0.25">
      <c r="B1284" s="159">
        <v>10</v>
      </c>
      <c r="C1284" s="208" t="s">
        <v>608</v>
      </c>
      <c r="D1284" s="184">
        <v>655</v>
      </c>
      <c r="E1284" s="185">
        <f t="shared" si="117"/>
        <v>3.96</v>
      </c>
      <c r="F1284" s="186">
        <v>29</v>
      </c>
      <c r="G1284" s="102">
        <f t="shared" si="114"/>
        <v>114.84</v>
      </c>
      <c r="H1284" s="161">
        <f t="shared" si="116"/>
        <v>27.090755999999999</v>
      </c>
      <c r="I1284" s="161">
        <f t="shared" si="115"/>
        <v>141.930756</v>
      </c>
    </row>
    <row r="1285" spans="2:9" ht="15.75" x14ac:dyDescent="0.25">
      <c r="B1285" s="159">
        <v>11</v>
      </c>
      <c r="C1285" s="208" t="s">
        <v>607</v>
      </c>
      <c r="D1285" s="184">
        <v>740</v>
      </c>
      <c r="E1285" s="185">
        <f t="shared" si="117"/>
        <v>4.47</v>
      </c>
      <c r="F1285" s="186">
        <v>10</v>
      </c>
      <c r="G1285" s="102">
        <f t="shared" si="114"/>
        <v>44.699999999999996</v>
      </c>
      <c r="H1285" s="161">
        <f t="shared" si="116"/>
        <v>10.544729999999999</v>
      </c>
      <c r="I1285" s="161">
        <f t="shared" si="115"/>
        <v>55.244729999999997</v>
      </c>
    </row>
    <row r="1286" spans="2:9" ht="15.75" x14ac:dyDescent="0.25">
      <c r="B1286" s="159">
        <v>12</v>
      </c>
      <c r="C1286" s="208" t="s">
        <v>607</v>
      </c>
      <c r="D1286" s="184">
        <v>740</v>
      </c>
      <c r="E1286" s="185">
        <f t="shared" si="117"/>
        <v>4.47</v>
      </c>
      <c r="F1286" s="186">
        <v>10</v>
      </c>
      <c r="G1286" s="102">
        <f t="shared" si="114"/>
        <v>44.699999999999996</v>
      </c>
      <c r="H1286" s="161">
        <f t="shared" si="116"/>
        <v>10.544729999999999</v>
      </c>
      <c r="I1286" s="161">
        <f t="shared" si="115"/>
        <v>55.244729999999997</v>
      </c>
    </row>
    <row r="1287" spans="2:9" ht="15.75" x14ac:dyDescent="0.25">
      <c r="B1287" s="159">
        <v>13</v>
      </c>
      <c r="C1287" s="208" t="s">
        <v>607</v>
      </c>
      <c r="D1287" s="184">
        <v>740</v>
      </c>
      <c r="E1287" s="185">
        <f t="shared" si="117"/>
        <v>4.47</v>
      </c>
      <c r="F1287" s="186">
        <v>10</v>
      </c>
      <c r="G1287" s="102">
        <f t="shared" si="114"/>
        <v>44.699999999999996</v>
      </c>
      <c r="H1287" s="161">
        <f t="shared" si="116"/>
        <v>10.544729999999999</v>
      </c>
      <c r="I1287" s="161">
        <f t="shared" si="115"/>
        <v>55.244729999999997</v>
      </c>
    </row>
    <row r="1288" spans="2:9" x14ac:dyDescent="0.25">
      <c r="B1288" s="210"/>
      <c r="C1288" s="44"/>
      <c r="D1288" s="44"/>
      <c r="E1288" s="44"/>
      <c r="F1288" s="211"/>
      <c r="G1288" s="107">
        <f>SUM(G1275:G1287)</f>
        <v>1791.24</v>
      </c>
      <c r="H1288" s="112">
        <f t="shared" si="116"/>
        <v>422.553516</v>
      </c>
      <c r="I1288" s="112">
        <f t="shared" si="115"/>
        <v>2213.7935160000002</v>
      </c>
    </row>
    <row r="1290" spans="2:9" x14ac:dyDescent="0.25">
      <c r="B1290" s="150"/>
      <c r="C1290" s="151" t="s">
        <v>627</v>
      </c>
      <c r="D1290" s="151"/>
      <c r="E1290" s="151"/>
      <c r="F1290" s="152"/>
      <c r="G1290" s="151"/>
      <c r="H1290" s="153"/>
      <c r="I1290" s="153"/>
    </row>
    <row r="1291" spans="2:9" x14ac:dyDescent="0.25">
      <c r="B1291" s="147"/>
      <c r="F1291" s="148"/>
      <c r="H1291" s="122"/>
      <c r="I1291" s="122"/>
    </row>
    <row r="1292" spans="2:9" ht="89.25" x14ac:dyDescent="0.25">
      <c r="B1292" s="154" t="s">
        <v>594</v>
      </c>
      <c r="C1292" s="155" t="s">
        <v>595</v>
      </c>
      <c r="D1292" s="155" t="s">
        <v>596</v>
      </c>
      <c r="E1292" s="156" t="s">
        <v>597</v>
      </c>
      <c r="F1292" s="157" t="s">
        <v>598</v>
      </c>
      <c r="G1292" s="156" t="s">
        <v>599</v>
      </c>
      <c r="H1292" s="158" t="s">
        <v>600</v>
      </c>
      <c r="I1292" s="158" t="s">
        <v>601</v>
      </c>
    </row>
    <row r="1293" spans="2:9" ht="15.75" x14ac:dyDescent="0.25">
      <c r="B1293" s="159">
        <v>1</v>
      </c>
      <c r="C1293" s="208" t="s">
        <v>602</v>
      </c>
      <c r="D1293" s="184">
        <v>1566</v>
      </c>
      <c r="E1293" s="184">
        <f>ROUND(SUM(D1293*12/1987),2)</f>
        <v>9.4600000000000009</v>
      </c>
      <c r="F1293" s="209">
        <v>11</v>
      </c>
      <c r="G1293" s="102">
        <f>E1293*F1293</f>
        <v>104.06</v>
      </c>
      <c r="H1293" s="161">
        <f>G1293*0.2359</f>
        <v>24.547754000000001</v>
      </c>
      <c r="I1293" s="161">
        <f>G1293+H1293</f>
        <v>128.607754</v>
      </c>
    </row>
    <row r="1294" spans="2:9" ht="47.25" x14ac:dyDescent="0.25">
      <c r="B1294" s="162">
        <v>2</v>
      </c>
      <c r="C1294" s="212" t="s">
        <v>603</v>
      </c>
      <c r="D1294" s="184">
        <v>755</v>
      </c>
      <c r="E1294" s="184">
        <f t="shared" ref="E1294:E1335" si="118">ROUND(SUM(D1294*12/1987),2)</f>
        <v>4.5599999999999996</v>
      </c>
      <c r="F1294" s="209">
        <v>10</v>
      </c>
      <c r="G1294" s="102">
        <f t="shared" ref="G1294:G1335" si="119">E1294*F1294</f>
        <v>45.599999999999994</v>
      </c>
      <c r="H1294" s="164">
        <f>G1294*0.2359</f>
        <v>10.757039999999998</v>
      </c>
      <c r="I1294" s="164">
        <f t="shared" ref="I1294:I1336" si="120">G1294+H1294</f>
        <v>56.357039999999991</v>
      </c>
    </row>
    <row r="1295" spans="2:9" ht="15.75" x14ac:dyDescent="0.25">
      <c r="B1295" s="159">
        <v>3</v>
      </c>
      <c r="C1295" s="208" t="s">
        <v>607</v>
      </c>
      <c r="D1295" s="184">
        <v>740</v>
      </c>
      <c r="E1295" s="184">
        <f t="shared" si="118"/>
        <v>4.47</v>
      </c>
      <c r="F1295" s="209">
        <v>26</v>
      </c>
      <c r="G1295" s="102">
        <f t="shared" si="119"/>
        <v>116.22</v>
      </c>
      <c r="H1295" s="161">
        <f t="shared" ref="H1295:H1336" si="121">G1295*0.2359</f>
        <v>27.416298000000001</v>
      </c>
      <c r="I1295" s="161">
        <f t="shared" si="120"/>
        <v>143.63629800000001</v>
      </c>
    </row>
    <row r="1296" spans="2:9" ht="15.75" x14ac:dyDescent="0.25">
      <c r="B1296" s="159">
        <v>4</v>
      </c>
      <c r="C1296" s="208" t="s">
        <v>608</v>
      </c>
      <c r="D1296" s="184">
        <v>655</v>
      </c>
      <c r="E1296" s="184">
        <f t="shared" si="118"/>
        <v>3.96</v>
      </c>
      <c r="F1296" s="209">
        <v>11.5</v>
      </c>
      <c r="G1296" s="102">
        <f t="shared" si="119"/>
        <v>45.54</v>
      </c>
      <c r="H1296" s="161">
        <f t="shared" si="121"/>
        <v>10.742886</v>
      </c>
      <c r="I1296" s="161">
        <f t="shared" si="120"/>
        <v>56.282885999999998</v>
      </c>
    </row>
    <row r="1297" spans="2:9" ht="15.75" x14ac:dyDescent="0.25">
      <c r="B1297" s="159">
        <v>5</v>
      </c>
      <c r="C1297" s="208" t="s">
        <v>608</v>
      </c>
      <c r="D1297" s="184">
        <v>655</v>
      </c>
      <c r="E1297" s="184">
        <f t="shared" si="118"/>
        <v>3.96</v>
      </c>
      <c r="F1297" s="209">
        <v>11.5</v>
      </c>
      <c r="G1297" s="102">
        <f t="shared" si="119"/>
        <v>45.54</v>
      </c>
      <c r="H1297" s="161">
        <f t="shared" si="121"/>
        <v>10.742886</v>
      </c>
      <c r="I1297" s="161">
        <f t="shared" si="120"/>
        <v>56.282885999999998</v>
      </c>
    </row>
    <row r="1298" spans="2:9" ht="15.75" x14ac:dyDescent="0.25">
      <c r="B1298" s="159">
        <v>6</v>
      </c>
      <c r="C1298" s="208" t="s">
        <v>608</v>
      </c>
      <c r="D1298" s="184">
        <v>655</v>
      </c>
      <c r="E1298" s="184">
        <f t="shared" si="118"/>
        <v>3.96</v>
      </c>
      <c r="F1298" s="209">
        <v>11.5</v>
      </c>
      <c r="G1298" s="102">
        <f t="shared" si="119"/>
        <v>45.54</v>
      </c>
      <c r="H1298" s="161">
        <f t="shared" si="121"/>
        <v>10.742886</v>
      </c>
      <c r="I1298" s="161">
        <f t="shared" si="120"/>
        <v>56.282885999999998</v>
      </c>
    </row>
    <row r="1299" spans="2:9" ht="15.75" x14ac:dyDescent="0.25">
      <c r="B1299" s="159">
        <v>7</v>
      </c>
      <c r="C1299" s="208" t="s">
        <v>608</v>
      </c>
      <c r="D1299" s="184">
        <v>655</v>
      </c>
      <c r="E1299" s="184">
        <f t="shared" si="118"/>
        <v>3.96</v>
      </c>
      <c r="F1299" s="209">
        <v>11.5</v>
      </c>
      <c r="G1299" s="102">
        <f t="shared" si="119"/>
        <v>45.54</v>
      </c>
      <c r="H1299" s="161">
        <f t="shared" si="121"/>
        <v>10.742886</v>
      </c>
      <c r="I1299" s="161">
        <f t="shared" si="120"/>
        <v>56.282885999999998</v>
      </c>
    </row>
    <row r="1300" spans="2:9" ht="15.75" x14ac:dyDescent="0.25">
      <c r="B1300" s="159">
        <v>8</v>
      </c>
      <c r="C1300" s="208" t="s">
        <v>608</v>
      </c>
      <c r="D1300" s="184">
        <v>655</v>
      </c>
      <c r="E1300" s="184">
        <f t="shared" si="118"/>
        <v>3.96</v>
      </c>
      <c r="F1300" s="209">
        <v>11.5</v>
      </c>
      <c r="G1300" s="102">
        <f t="shared" si="119"/>
        <v>45.54</v>
      </c>
      <c r="H1300" s="161">
        <f t="shared" si="121"/>
        <v>10.742886</v>
      </c>
      <c r="I1300" s="161">
        <f t="shared" si="120"/>
        <v>56.282885999999998</v>
      </c>
    </row>
    <row r="1301" spans="2:9" ht="15.75" x14ac:dyDescent="0.25">
      <c r="B1301" s="159">
        <v>9</v>
      </c>
      <c r="C1301" s="208" t="s">
        <v>606</v>
      </c>
      <c r="D1301" s="184">
        <v>676</v>
      </c>
      <c r="E1301" s="184">
        <f t="shared" si="118"/>
        <v>4.08</v>
      </c>
      <c r="F1301" s="209">
        <v>19</v>
      </c>
      <c r="G1301" s="102">
        <f t="shared" si="119"/>
        <v>77.52</v>
      </c>
      <c r="H1301" s="161">
        <f t="shared" si="121"/>
        <v>18.286967999999998</v>
      </c>
      <c r="I1301" s="161">
        <f t="shared" si="120"/>
        <v>95.806967999999998</v>
      </c>
    </row>
    <row r="1302" spans="2:9" ht="15.75" x14ac:dyDescent="0.25">
      <c r="B1302" s="159">
        <v>10</v>
      </c>
      <c r="C1302" s="208" t="s">
        <v>607</v>
      </c>
      <c r="D1302" s="184">
        <v>740</v>
      </c>
      <c r="E1302" s="184">
        <f t="shared" si="118"/>
        <v>4.47</v>
      </c>
      <c r="F1302" s="209">
        <v>26</v>
      </c>
      <c r="G1302" s="102">
        <f t="shared" si="119"/>
        <v>116.22</v>
      </c>
      <c r="H1302" s="161">
        <f t="shared" si="121"/>
        <v>27.416298000000001</v>
      </c>
      <c r="I1302" s="161">
        <f t="shared" si="120"/>
        <v>143.63629800000001</v>
      </c>
    </row>
    <row r="1303" spans="2:9" ht="15.75" x14ac:dyDescent="0.25">
      <c r="B1303" s="159">
        <v>11</v>
      </c>
      <c r="C1303" s="208" t="s">
        <v>608</v>
      </c>
      <c r="D1303" s="184">
        <v>655</v>
      </c>
      <c r="E1303" s="184">
        <f t="shared" si="118"/>
        <v>3.96</v>
      </c>
      <c r="F1303" s="209">
        <v>11.5</v>
      </c>
      <c r="G1303" s="102">
        <f t="shared" si="119"/>
        <v>45.54</v>
      </c>
      <c r="H1303" s="161">
        <f t="shared" si="121"/>
        <v>10.742886</v>
      </c>
      <c r="I1303" s="161">
        <f t="shared" si="120"/>
        <v>56.282885999999998</v>
      </c>
    </row>
    <row r="1304" spans="2:9" ht="15.75" x14ac:dyDescent="0.25">
      <c r="B1304" s="159">
        <v>12</v>
      </c>
      <c r="C1304" s="208" t="s">
        <v>608</v>
      </c>
      <c r="D1304" s="184">
        <v>655</v>
      </c>
      <c r="E1304" s="184">
        <f t="shared" si="118"/>
        <v>3.96</v>
      </c>
      <c r="F1304" s="209">
        <v>23</v>
      </c>
      <c r="G1304" s="102">
        <f t="shared" si="119"/>
        <v>91.08</v>
      </c>
      <c r="H1304" s="161">
        <f t="shared" si="121"/>
        <v>21.485772000000001</v>
      </c>
      <c r="I1304" s="161">
        <f t="shared" si="120"/>
        <v>112.565772</v>
      </c>
    </row>
    <row r="1305" spans="2:9" ht="15.75" x14ac:dyDescent="0.25">
      <c r="B1305" s="159">
        <v>13</v>
      </c>
      <c r="C1305" s="208" t="s">
        <v>608</v>
      </c>
      <c r="D1305" s="184">
        <v>655</v>
      </c>
      <c r="E1305" s="184">
        <f t="shared" si="118"/>
        <v>3.96</v>
      </c>
      <c r="F1305" s="209">
        <v>11.5</v>
      </c>
      <c r="G1305" s="102">
        <f t="shared" si="119"/>
        <v>45.54</v>
      </c>
      <c r="H1305" s="161">
        <f t="shared" si="121"/>
        <v>10.742886</v>
      </c>
      <c r="I1305" s="161">
        <f t="shared" si="120"/>
        <v>56.282885999999998</v>
      </c>
    </row>
    <row r="1306" spans="2:9" ht="15.75" x14ac:dyDescent="0.25">
      <c r="B1306" s="159">
        <v>14</v>
      </c>
      <c r="C1306" s="208" t="s">
        <v>608</v>
      </c>
      <c r="D1306" s="184">
        <v>655</v>
      </c>
      <c r="E1306" s="184">
        <f t="shared" si="118"/>
        <v>3.96</v>
      </c>
      <c r="F1306" s="209">
        <v>11.5</v>
      </c>
      <c r="G1306" s="102">
        <f t="shared" si="119"/>
        <v>45.54</v>
      </c>
      <c r="H1306" s="161">
        <f t="shared" si="121"/>
        <v>10.742886</v>
      </c>
      <c r="I1306" s="161">
        <f t="shared" si="120"/>
        <v>56.282885999999998</v>
      </c>
    </row>
    <row r="1307" spans="2:9" ht="15.75" x14ac:dyDescent="0.25">
      <c r="B1307" s="159">
        <v>15</v>
      </c>
      <c r="C1307" s="208" t="s">
        <v>608</v>
      </c>
      <c r="D1307" s="184">
        <v>655</v>
      </c>
      <c r="E1307" s="184">
        <f t="shared" si="118"/>
        <v>3.96</v>
      </c>
      <c r="F1307" s="209">
        <v>0</v>
      </c>
      <c r="G1307" s="102">
        <f t="shared" si="119"/>
        <v>0</v>
      </c>
      <c r="H1307" s="161">
        <f t="shared" si="121"/>
        <v>0</v>
      </c>
      <c r="I1307" s="161">
        <f t="shared" si="120"/>
        <v>0</v>
      </c>
    </row>
    <row r="1308" spans="2:9" ht="15.75" x14ac:dyDescent="0.25">
      <c r="B1308" s="159">
        <v>16</v>
      </c>
      <c r="C1308" s="208" t="s">
        <v>606</v>
      </c>
      <c r="D1308" s="184">
        <v>655</v>
      </c>
      <c r="E1308" s="184">
        <f t="shared" si="118"/>
        <v>3.96</v>
      </c>
      <c r="F1308" s="209">
        <v>19</v>
      </c>
      <c r="G1308" s="102">
        <f t="shared" si="119"/>
        <v>75.239999999999995</v>
      </c>
      <c r="H1308" s="161">
        <f t="shared" si="121"/>
        <v>17.749115999999997</v>
      </c>
      <c r="I1308" s="161">
        <f t="shared" si="120"/>
        <v>92.989115999999996</v>
      </c>
    </row>
    <row r="1309" spans="2:9" ht="15.75" x14ac:dyDescent="0.25">
      <c r="B1309" s="159">
        <v>17</v>
      </c>
      <c r="C1309" s="208" t="s">
        <v>607</v>
      </c>
      <c r="D1309" s="184">
        <v>740</v>
      </c>
      <c r="E1309" s="184">
        <f t="shared" si="118"/>
        <v>4.47</v>
      </c>
      <c r="F1309" s="209">
        <v>12</v>
      </c>
      <c r="G1309" s="102">
        <f t="shared" si="119"/>
        <v>53.64</v>
      </c>
      <c r="H1309" s="161">
        <f t="shared" si="121"/>
        <v>12.653676000000001</v>
      </c>
      <c r="I1309" s="161">
        <f t="shared" si="120"/>
        <v>66.293676000000005</v>
      </c>
    </row>
    <row r="1310" spans="2:9" ht="15.75" x14ac:dyDescent="0.25">
      <c r="B1310" s="159">
        <v>18</v>
      </c>
      <c r="C1310" s="208" t="s">
        <v>608</v>
      </c>
      <c r="D1310" s="184">
        <v>655</v>
      </c>
      <c r="E1310" s="184">
        <f t="shared" si="118"/>
        <v>3.96</v>
      </c>
      <c r="F1310" s="209">
        <v>10</v>
      </c>
      <c r="G1310" s="102">
        <f t="shared" si="119"/>
        <v>39.6</v>
      </c>
      <c r="H1310" s="161">
        <f t="shared" si="121"/>
        <v>9.3416399999999999</v>
      </c>
      <c r="I1310" s="161">
        <f t="shared" si="120"/>
        <v>48.94164</v>
      </c>
    </row>
    <row r="1311" spans="2:9" ht="15.75" x14ac:dyDescent="0.25">
      <c r="B1311" s="159">
        <v>19</v>
      </c>
      <c r="C1311" s="208" t="s">
        <v>608</v>
      </c>
      <c r="D1311" s="184">
        <v>655</v>
      </c>
      <c r="E1311" s="184">
        <f t="shared" si="118"/>
        <v>3.96</v>
      </c>
      <c r="F1311" s="209">
        <v>17</v>
      </c>
      <c r="G1311" s="102">
        <f t="shared" si="119"/>
        <v>67.319999999999993</v>
      </c>
      <c r="H1311" s="161">
        <f t="shared" si="121"/>
        <v>15.880787999999999</v>
      </c>
      <c r="I1311" s="161">
        <f t="shared" si="120"/>
        <v>83.200787999999989</v>
      </c>
    </row>
    <row r="1312" spans="2:9" ht="15.75" x14ac:dyDescent="0.25">
      <c r="B1312" s="159">
        <v>20</v>
      </c>
      <c r="C1312" s="208" t="s">
        <v>608</v>
      </c>
      <c r="D1312" s="184">
        <v>655</v>
      </c>
      <c r="E1312" s="184">
        <f t="shared" si="118"/>
        <v>3.96</v>
      </c>
      <c r="F1312" s="209">
        <v>10</v>
      </c>
      <c r="G1312" s="102">
        <f t="shared" si="119"/>
        <v>39.6</v>
      </c>
      <c r="H1312" s="161">
        <f t="shared" si="121"/>
        <v>9.3416399999999999</v>
      </c>
      <c r="I1312" s="161">
        <f t="shared" si="120"/>
        <v>48.94164</v>
      </c>
    </row>
    <row r="1313" spans="2:9" ht="15.75" x14ac:dyDescent="0.25">
      <c r="B1313" s="159">
        <v>21</v>
      </c>
      <c r="C1313" s="208" t="s">
        <v>608</v>
      </c>
      <c r="D1313" s="184">
        <v>655</v>
      </c>
      <c r="E1313" s="184">
        <f t="shared" si="118"/>
        <v>3.96</v>
      </c>
      <c r="F1313" s="209">
        <v>18</v>
      </c>
      <c r="G1313" s="102">
        <f t="shared" si="119"/>
        <v>71.28</v>
      </c>
      <c r="H1313" s="161">
        <f t="shared" si="121"/>
        <v>16.814952000000002</v>
      </c>
      <c r="I1313" s="161">
        <f t="shared" si="120"/>
        <v>88.094952000000006</v>
      </c>
    </row>
    <row r="1314" spans="2:9" ht="15.75" x14ac:dyDescent="0.25">
      <c r="B1314" s="159">
        <v>22</v>
      </c>
      <c r="C1314" s="208" t="s">
        <v>608</v>
      </c>
      <c r="D1314" s="184">
        <v>655</v>
      </c>
      <c r="E1314" s="184">
        <f t="shared" si="118"/>
        <v>3.96</v>
      </c>
      <c r="F1314" s="209">
        <v>10</v>
      </c>
      <c r="G1314" s="102">
        <f t="shared" si="119"/>
        <v>39.6</v>
      </c>
      <c r="H1314" s="161">
        <f t="shared" si="121"/>
        <v>9.3416399999999999</v>
      </c>
      <c r="I1314" s="161">
        <f t="shared" si="120"/>
        <v>48.94164</v>
      </c>
    </row>
    <row r="1315" spans="2:9" ht="15.75" x14ac:dyDescent="0.25">
      <c r="B1315" s="159">
        <v>23</v>
      </c>
      <c r="C1315" s="208" t="s">
        <v>606</v>
      </c>
      <c r="D1315" s="184">
        <v>655</v>
      </c>
      <c r="E1315" s="184">
        <f t="shared" si="118"/>
        <v>3.96</v>
      </c>
      <c r="F1315" s="209">
        <v>18</v>
      </c>
      <c r="G1315" s="102">
        <f t="shared" si="119"/>
        <v>71.28</v>
      </c>
      <c r="H1315" s="161">
        <f t="shared" si="121"/>
        <v>16.814952000000002</v>
      </c>
      <c r="I1315" s="161">
        <f t="shared" si="120"/>
        <v>88.094952000000006</v>
      </c>
    </row>
    <row r="1316" spans="2:9" ht="15.75" x14ac:dyDescent="0.25">
      <c r="B1316" s="159">
        <v>24</v>
      </c>
      <c r="C1316" s="208" t="s">
        <v>607</v>
      </c>
      <c r="D1316" s="184">
        <v>740</v>
      </c>
      <c r="E1316" s="184">
        <f t="shared" si="118"/>
        <v>4.47</v>
      </c>
      <c r="F1316" s="209">
        <v>21</v>
      </c>
      <c r="G1316" s="102">
        <f t="shared" si="119"/>
        <v>93.86999999999999</v>
      </c>
      <c r="H1316" s="161">
        <f t="shared" si="121"/>
        <v>22.143932999999997</v>
      </c>
      <c r="I1316" s="161">
        <f t="shared" si="120"/>
        <v>116.01393299999998</v>
      </c>
    </row>
    <row r="1317" spans="2:9" ht="15.75" x14ac:dyDescent="0.25">
      <c r="B1317" s="159">
        <v>25</v>
      </c>
      <c r="C1317" s="208" t="s">
        <v>608</v>
      </c>
      <c r="D1317" s="184">
        <v>655</v>
      </c>
      <c r="E1317" s="184">
        <f t="shared" si="118"/>
        <v>3.96</v>
      </c>
      <c r="F1317" s="209">
        <v>16</v>
      </c>
      <c r="G1317" s="102">
        <f t="shared" si="119"/>
        <v>63.36</v>
      </c>
      <c r="H1317" s="161">
        <f t="shared" si="121"/>
        <v>14.946624</v>
      </c>
      <c r="I1317" s="161">
        <f t="shared" si="120"/>
        <v>78.306623999999999</v>
      </c>
    </row>
    <row r="1318" spans="2:9" ht="15.75" x14ac:dyDescent="0.25">
      <c r="B1318" s="159">
        <v>26</v>
      </c>
      <c r="C1318" s="208" t="s">
        <v>608</v>
      </c>
      <c r="D1318" s="184">
        <v>655</v>
      </c>
      <c r="E1318" s="184">
        <f t="shared" si="118"/>
        <v>3.96</v>
      </c>
      <c r="F1318" s="209">
        <v>13</v>
      </c>
      <c r="G1318" s="102">
        <f t="shared" si="119"/>
        <v>51.48</v>
      </c>
      <c r="H1318" s="161">
        <f t="shared" si="121"/>
        <v>12.144131999999999</v>
      </c>
      <c r="I1318" s="161">
        <f t="shared" si="120"/>
        <v>63.624131999999996</v>
      </c>
    </row>
    <row r="1319" spans="2:9" ht="15.75" x14ac:dyDescent="0.25">
      <c r="B1319" s="159">
        <v>27</v>
      </c>
      <c r="C1319" s="208" t="s">
        <v>606</v>
      </c>
      <c r="D1319" s="184">
        <v>676</v>
      </c>
      <c r="E1319" s="184">
        <f t="shared" si="118"/>
        <v>4.08</v>
      </c>
      <c r="F1319" s="209">
        <v>6</v>
      </c>
      <c r="G1319" s="102">
        <f t="shared" si="119"/>
        <v>24.48</v>
      </c>
      <c r="H1319" s="161">
        <f t="shared" si="121"/>
        <v>5.774832</v>
      </c>
      <c r="I1319" s="161">
        <f t="shared" si="120"/>
        <v>30.254832</v>
      </c>
    </row>
    <row r="1320" spans="2:9" ht="15.75" x14ac:dyDescent="0.25">
      <c r="B1320" s="159">
        <v>28</v>
      </c>
      <c r="C1320" s="208" t="s">
        <v>608</v>
      </c>
      <c r="D1320" s="184">
        <v>655</v>
      </c>
      <c r="E1320" s="184">
        <f t="shared" si="118"/>
        <v>3.96</v>
      </c>
      <c r="F1320" s="209">
        <v>15</v>
      </c>
      <c r="G1320" s="102">
        <f t="shared" si="119"/>
        <v>59.4</v>
      </c>
      <c r="H1320" s="161">
        <f t="shared" si="121"/>
        <v>14.012459999999999</v>
      </c>
      <c r="I1320" s="161">
        <f t="shared" si="120"/>
        <v>73.412459999999996</v>
      </c>
    </row>
    <row r="1321" spans="2:9" ht="15.75" x14ac:dyDescent="0.25">
      <c r="B1321" s="159">
        <v>29</v>
      </c>
      <c r="C1321" s="208" t="s">
        <v>608</v>
      </c>
      <c r="D1321" s="184">
        <v>655</v>
      </c>
      <c r="E1321" s="184">
        <f t="shared" si="118"/>
        <v>3.96</v>
      </c>
      <c r="F1321" s="209">
        <v>15</v>
      </c>
      <c r="G1321" s="102">
        <f t="shared" si="119"/>
        <v>59.4</v>
      </c>
      <c r="H1321" s="161">
        <f t="shared" si="121"/>
        <v>14.012459999999999</v>
      </c>
      <c r="I1321" s="161">
        <f t="shared" si="120"/>
        <v>73.412459999999996</v>
      </c>
    </row>
    <row r="1322" spans="2:9" ht="15.75" x14ac:dyDescent="0.25">
      <c r="B1322" s="159">
        <v>30</v>
      </c>
      <c r="C1322" s="208" t="s">
        <v>607</v>
      </c>
      <c r="D1322" s="184">
        <v>740</v>
      </c>
      <c r="E1322" s="184">
        <f t="shared" si="118"/>
        <v>4.47</v>
      </c>
      <c r="F1322" s="209">
        <v>26</v>
      </c>
      <c r="G1322" s="102">
        <f t="shared" si="119"/>
        <v>116.22</v>
      </c>
      <c r="H1322" s="161">
        <f t="shared" si="121"/>
        <v>27.416298000000001</v>
      </c>
      <c r="I1322" s="161">
        <f t="shared" si="120"/>
        <v>143.63629800000001</v>
      </c>
    </row>
    <row r="1323" spans="2:9" ht="15.75" x14ac:dyDescent="0.25">
      <c r="B1323" s="159">
        <v>31</v>
      </c>
      <c r="C1323" s="208" t="s">
        <v>608</v>
      </c>
      <c r="D1323" s="184">
        <v>655</v>
      </c>
      <c r="E1323" s="184">
        <f t="shared" si="118"/>
        <v>3.96</v>
      </c>
      <c r="F1323" s="209">
        <v>14</v>
      </c>
      <c r="G1323" s="102">
        <f t="shared" si="119"/>
        <v>55.44</v>
      </c>
      <c r="H1323" s="161">
        <f t="shared" si="121"/>
        <v>13.078296</v>
      </c>
      <c r="I1323" s="161">
        <f t="shared" si="120"/>
        <v>68.518295999999992</v>
      </c>
    </row>
    <row r="1324" spans="2:9" ht="15.75" x14ac:dyDescent="0.25">
      <c r="B1324" s="159">
        <v>32</v>
      </c>
      <c r="C1324" s="208" t="s">
        <v>608</v>
      </c>
      <c r="D1324" s="184">
        <v>655</v>
      </c>
      <c r="E1324" s="184">
        <f t="shared" si="118"/>
        <v>3.96</v>
      </c>
      <c r="F1324" s="209">
        <v>14</v>
      </c>
      <c r="G1324" s="102">
        <f t="shared" si="119"/>
        <v>55.44</v>
      </c>
      <c r="H1324" s="161">
        <f t="shared" si="121"/>
        <v>13.078296</v>
      </c>
      <c r="I1324" s="161">
        <f t="shared" si="120"/>
        <v>68.518295999999992</v>
      </c>
    </row>
    <row r="1325" spans="2:9" ht="15.75" x14ac:dyDescent="0.25">
      <c r="B1325" s="159">
        <v>33</v>
      </c>
      <c r="C1325" s="208" t="s">
        <v>608</v>
      </c>
      <c r="D1325" s="184">
        <v>655</v>
      </c>
      <c r="E1325" s="184">
        <f t="shared" si="118"/>
        <v>3.96</v>
      </c>
      <c r="F1325" s="209">
        <v>0</v>
      </c>
      <c r="G1325" s="102">
        <f t="shared" si="119"/>
        <v>0</v>
      </c>
      <c r="H1325" s="161">
        <f t="shared" si="121"/>
        <v>0</v>
      </c>
      <c r="I1325" s="161">
        <f t="shared" si="120"/>
        <v>0</v>
      </c>
    </row>
    <row r="1326" spans="2:9" ht="15.75" x14ac:dyDescent="0.25">
      <c r="B1326" s="159">
        <v>34</v>
      </c>
      <c r="C1326" s="208" t="s">
        <v>608</v>
      </c>
      <c r="D1326" s="184">
        <v>655</v>
      </c>
      <c r="E1326" s="184">
        <f t="shared" si="118"/>
        <v>3.96</v>
      </c>
      <c r="F1326" s="209">
        <v>14</v>
      </c>
      <c r="G1326" s="102">
        <f t="shared" si="119"/>
        <v>55.44</v>
      </c>
      <c r="H1326" s="161">
        <f t="shared" si="121"/>
        <v>13.078296</v>
      </c>
      <c r="I1326" s="161">
        <f t="shared" si="120"/>
        <v>68.518295999999992</v>
      </c>
    </row>
    <row r="1327" spans="2:9" ht="15.75" x14ac:dyDescent="0.25">
      <c r="B1327" s="159">
        <v>35</v>
      </c>
      <c r="C1327" s="208" t="s">
        <v>608</v>
      </c>
      <c r="D1327" s="184">
        <v>655</v>
      </c>
      <c r="E1327" s="184">
        <f t="shared" si="118"/>
        <v>3.96</v>
      </c>
      <c r="F1327" s="209">
        <v>0</v>
      </c>
      <c r="G1327" s="102">
        <f t="shared" si="119"/>
        <v>0</v>
      </c>
      <c r="H1327" s="161">
        <f t="shared" si="121"/>
        <v>0</v>
      </c>
      <c r="I1327" s="161">
        <f t="shared" si="120"/>
        <v>0</v>
      </c>
    </row>
    <row r="1328" spans="2:9" ht="15.75" x14ac:dyDescent="0.25">
      <c r="B1328" s="159">
        <v>36</v>
      </c>
      <c r="C1328" s="208" t="s">
        <v>606</v>
      </c>
      <c r="D1328" s="184">
        <v>676</v>
      </c>
      <c r="E1328" s="184">
        <f t="shared" si="118"/>
        <v>4.08</v>
      </c>
      <c r="F1328" s="209">
        <v>24</v>
      </c>
      <c r="G1328" s="102">
        <f t="shared" si="119"/>
        <v>97.92</v>
      </c>
      <c r="H1328" s="161">
        <f t="shared" si="121"/>
        <v>23.099328</v>
      </c>
      <c r="I1328" s="161">
        <f t="shared" si="120"/>
        <v>121.019328</v>
      </c>
    </row>
    <row r="1329" spans="2:9" ht="15.75" x14ac:dyDescent="0.25">
      <c r="B1329" s="159">
        <v>37</v>
      </c>
      <c r="C1329" s="208" t="s">
        <v>607</v>
      </c>
      <c r="D1329" s="184">
        <v>740</v>
      </c>
      <c r="E1329" s="184">
        <f t="shared" si="118"/>
        <v>4.47</v>
      </c>
      <c r="F1329" s="209">
        <v>26</v>
      </c>
      <c r="G1329" s="102">
        <f t="shared" si="119"/>
        <v>116.22</v>
      </c>
      <c r="H1329" s="161">
        <f t="shared" si="121"/>
        <v>27.416298000000001</v>
      </c>
      <c r="I1329" s="161">
        <f t="shared" si="120"/>
        <v>143.63629800000001</v>
      </c>
    </row>
    <row r="1330" spans="2:9" ht="15.75" x14ac:dyDescent="0.25">
      <c r="B1330" s="159">
        <v>38</v>
      </c>
      <c r="C1330" s="208" t="s">
        <v>608</v>
      </c>
      <c r="D1330" s="184">
        <v>655</v>
      </c>
      <c r="E1330" s="184">
        <f t="shared" si="118"/>
        <v>3.96</v>
      </c>
      <c r="F1330" s="209">
        <v>11</v>
      </c>
      <c r="G1330" s="102">
        <f t="shared" si="119"/>
        <v>43.56</v>
      </c>
      <c r="H1330" s="161">
        <f t="shared" si="121"/>
        <v>10.275804000000001</v>
      </c>
      <c r="I1330" s="161">
        <f t="shared" si="120"/>
        <v>53.835804000000003</v>
      </c>
    </row>
    <row r="1331" spans="2:9" ht="15.75" x14ac:dyDescent="0.25">
      <c r="B1331" s="159">
        <v>39</v>
      </c>
      <c r="C1331" s="208" t="s">
        <v>608</v>
      </c>
      <c r="D1331" s="184">
        <v>655</v>
      </c>
      <c r="E1331" s="184">
        <f t="shared" si="118"/>
        <v>3.96</v>
      </c>
      <c r="F1331" s="209">
        <v>11</v>
      </c>
      <c r="G1331" s="102">
        <f t="shared" si="119"/>
        <v>43.56</v>
      </c>
      <c r="H1331" s="161">
        <f t="shared" si="121"/>
        <v>10.275804000000001</v>
      </c>
      <c r="I1331" s="161">
        <f t="shared" si="120"/>
        <v>53.835804000000003</v>
      </c>
    </row>
    <row r="1332" spans="2:9" ht="15.75" x14ac:dyDescent="0.25">
      <c r="B1332" s="159">
        <v>40</v>
      </c>
      <c r="C1332" s="208" t="s">
        <v>608</v>
      </c>
      <c r="D1332" s="184">
        <v>655</v>
      </c>
      <c r="E1332" s="184">
        <f t="shared" si="118"/>
        <v>3.96</v>
      </c>
      <c r="F1332" s="209">
        <v>11</v>
      </c>
      <c r="G1332" s="102">
        <f t="shared" si="119"/>
        <v>43.56</v>
      </c>
      <c r="H1332" s="161">
        <f t="shared" si="121"/>
        <v>10.275804000000001</v>
      </c>
      <c r="I1332" s="161">
        <f t="shared" si="120"/>
        <v>53.835804000000003</v>
      </c>
    </row>
    <row r="1333" spans="2:9" ht="15.75" x14ac:dyDescent="0.25">
      <c r="B1333" s="159">
        <v>41</v>
      </c>
      <c r="C1333" s="208" t="s">
        <v>608</v>
      </c>
      <c r="D1333" s="184">
        <v>655</v>
      </c>
      <c r="E1333" s="184">
        <f t="shared" si="118"/>
        <v>3.96</v>
      </c>
      <c r="F1333" s="209">
        <v>11</v>
      </c>
      <c r="G1333" s="102">
        <f t="shared" si="119"/>
        <v>43.56</v>
      </c>
      <c r="H1333" s="161">
        <f t="shared" si="121"/>
        <v>10.275804000000001</v>
      </c>
      <c r="I1333" s="161">
        <f t="shared" si="120"/>
        <v>53.835804000000003</v>
      </c>
    </row>
    <row r="1334" spans="2:9" ht="15.75" x14ac:dyDescent="0.25">
      <c r="B1334" s="159">
        <v>42</v>
      </c>
      <c r="C1334" s="208" t="s">
        <v>608</v>
      </c>
      <c r="D1334" s="184">
        <v>655</v>
      </c>
      <c r="E1334" s="184">
        <f t="shared" si="118"/>
        <v>3.96</v>
      </c>
      <c r="F1334" s="209">
        <v>11</v>
      </c>
      <c r="G1334" s="102">
        <f t="shared" si="119"/>
        <v>43.56</v>
      </c>
      <c r="H1334" s="161">
        <f t="shared" si="121"/>
        <v>10.275804000000001</v>
      </c>
      <c r="I1334" s="161">
        <f t="shared" si="120"/>
        <v>53.835804000000003</v>
      </c>
    </row>
    <row r="1335" spans="2:9" ht="15.75" x14ac:dyDescent="0.25">
      <c r="B1335" s="159">
        <v>43</v>
      </c>
      <c r="C1335" s="208" t="s">
        <v>606</v>
      </c>
      <c r="D1335" s="184">
        <v>655</v>
      </c>
      <c r="E1335" s="184">
        <f t="shared" si="118"/>
        <v>3.96</v>
      </c>
      <c r="F1335" s="209">
        <v>20</v>
      </c>
      <c r="G1335" s="102">
        <f t="shared" si="119"/>
        <v>79.2</v>
      </c>
      <c r="H1335" s="161">
        <f t="shared" si="121"/>
        <v>18.68328</v>
      </c>
      <c r="I1335" s="161">
        <f t="shared" si="120"/>
        <v>97.883279999999999</v>
      </c>
    </row>
    <row r="1336" spans="2:9" x14ac:dyDescent="0.25">
      <c r="B1336" s="147"/>
      <c r="F1336" s="148"/>
      <c r="G1336" s="216">
        <f>SUM(G1293:G1335)</f>
        <v>2518.2499999999991</v>
      </c>
      <c r="H1336" s="217">
        <f t="shared" si="121"/>
        <v>594.05517499999974</v>
      </c>
      <c r="I1336" s="217">
        <f t="shared" si="120"/>
        <v>3112.3051749999986</v>
      </c>
    </row>
    <row r="1338" spans="2:9" x14ac:dyDescent="0.25">
      <c r="B1338" s="150"/>
      <c r="C1338" s="151" t="s">
        <v>628</v>
      </c>
      <c r="D1338" s="151"/>
      <c r="E1338" s="151"/>
      <c r="F1338" s="199"/>
      <c r="G1338" s="151"/>
      <c r="H1338" s="153"/>
      <c r="I1338" s="153"/>
    </row>
    <row r="1339" spans="2:9" x14ac:dyDescent="0.25">
      <c r="B1339" s="147"/>
      <c r="F1339" s="200"/>
      <c r="H1339" s="122"/>
      <c r="I1339" s="122"/>
    </row>
    <row r="1340" spans="2:9" ht="89.25" x14ac:dyDescent="0.25">
      <c r="B1340" s="154" t="s">
        <v>594</v>
      </c>
      <c r="C1340" s="155" t="s">
        <v>595</v>
      </c>
      <c r="D1340" s="155" t="s">
        <v>596</v>
      </c>
      <c r="E1340" s="156" t="s">
        <v>597</v>
      </c>
      <c r="F1340" s="182" t="s">
        <v>598</v>
      </c>
      <c r="G1340" s="156" t="s">
        <v>599</v>
      </c>
      <c r="H1340" s="158" t="s">
        <v>600</v>
      </c>
      <c r="I1340" s="158" t="s">
        <v>601</v>
      </c>
    </row>
    <row r="1341" spans="2:9" ht="15.75" x14ac:dyDescent="0.25">
      <c r="B1341" s="159">
        <v>1</v>
      </c>
      <c r="C1341" s="208" t="s">
        <v>602</v>
      </c>
      <c r="D1341" s="184">
        <v>1566</v>
      </c>
      <c r="E1341" s="184">
        <f>ROUND(SUM(D1341*12/1987),2)</f>
        <v>9.4600000000000009</v>
      </c>
      <c r="F1341" s="186">
        <v>12</v>
      </c>
      <c r="G1341" s="102">
        <f>E1341*F1341</f>
        <v>113.52000000000001</v>
      </c>
      <c r="H1341" s="161">
        <f>G1341*0.2359</f>
        <v>26.779368000000002</v>
      </c>
      <c r="I1341" s="161">
        <f>G1341+H1341</f>
        <v>140.29936800000002</v>
      </c>
    </row>
    <row r="1342" spans="2:9" ht="47.25" x14ac:dyDescent="0.25">
      <c r="B1342" s="162">
        <v>2</v>
      </c>
      <c r="C1342" s="212" t="s">
        <v>603</v>
      </c>
      <c r="D1342" s="184">
        <v>755</v>
      </c>
      <c r="E1342" s="184">
        <f t="shared" ref="E1342:E1383" si="122">ROUND(SUM(D1342*12/1987),2)</f>
        <v>4.5599999999999996</v>
      </c>
      <c r="F1342" s="186">
        <v>36</v>
      </c>
      <c r="G1342" s="102">
        <f t="shared" ref="G1342:G1381" si="123">E1342*F1342</f>
        <v>164.16</v>
      </c>
      <c r="H1342" s="164">
        <f>G1342*0.2359</f>
        <v>38.725344</v>
      </c>
      <c r="I1342" s="164">
        <f t="shared" ref="I1342:I1381" si="124">G1342+H1342</f>
        <v>202.885344</v>
      </c>
    </row>
    <row r="1343" spans="2:9" ht="15.75" x14ac:dyDescent="0.25">
      <c r="B1343" s="159">
        <v>3</v>
      </c>
      <c r="C1343" s="208" t="s">
        <v>607</v>
      </c>
      <c r="D1343" s="184">
        <v>740</v>
      </c>
      <c r="E1343" s="184">
        <f t="shared" si="122"/>
        <v>4.47</v>
      </c>
      <c r="F1343" s="186">
        <v>26</v>
      </c>
      <c r="G1343" s="102">
        <f t="shared" si="123"/>
        <v>116.22</v>
      </c>
      <c r="H1343" s="161">
        <f t="shared" ref="H1343:H1381" si="125">G1343*0.2359</f>
        <v>27.416298000000001</v>
      </c>
      <c r="I1343" s="161">
        <f t="shared" si="124"/>
        <v>143.63629800000001</v>
      </c>
    </row>
    <row r="1344" spans="2:9" ht="15.75" x14ac:dyDescent="0.25">
      <c r="B1344" s="159">
        <v>4</v>
      </c>
      <c r="C1344" s="208" t="s">
        <v>608</v>
      </c>
      <c r="D1344" s="184">
        <v>655</v>
      </c>
      <c r="E1344" s="184">
        <f t="shared" si="122"/>
        <v>3.96</v>
      </c>
      <c r="F1344" s="186">
        <v>11.5</v>
      </c>
      <c r="G1344" s="102">
        <f t="shared" si="123"/>
        <v>45.54</v>
      </c>
      <c r="H1344" s="161">
        <f t="shared" si="125"/>
        <v>10.742886</v>
      </c>
      <c r="I1344" s="161">
        <f t="shared" si="124"/>
        <v>56.282885999999998</v>
      </c>
    </row>
    <row r="1345" spans="2:9" ht="15.75" x14ac:dyDescent="0.25">
      <c r="B1345" s="159">
        <v>5</v>
      </c>
      <c r="C1345" s="208" t="s">
        <v>608</v>
      </c>
      <c r="D1345" s="184">
        <v>655</v>
      </c>
      <c r="E1345" s="184">
        <f t="shared" si="122"/>
        <v>3.96</v>
      </c>
      <c r="F1345" s="186">
        <v>11.5</v>
      </c>
      <c r="G1345" s="102">
        <f t="shared" si="123"/>
        <v>45.54</v>
      </c>
      <c r="H1345" s="161">
        <f t="shared" si="125"/>
        <v>10.742886</v>
      </c>
      <c r="I1345" s="161">
        <f t="shared" si="124"/>
        <v>56.282885999999998</v>
      </c>
    </row>
    <row r="1346" spans="2:9" ht="15.75" x14ac:dyDescent="0.25">
      <c r="B1346" s="159">
        <v>6</v>
      </c>
      <c r="C1346" s="208" t="s">
        <v>608</v>
      </c>
      <c r="D1346" s="184">
        <v>655</v>
      </c>
      <c r="E1346" s="184">
        <f t="shared" si="122"/>
        <v>3.96</v>
      </c>
      <c r="F1346" s="186">
        <v>11.5</v>
      </c>
      <c r="G1346" s="102">
        <f t="shared" si="123"/>
        <v>45.54</v>
      </c>
      <c r="H1346" s="161">
        <f t="shared" si="125"/>
        <v>10.742886</v>
      </c>
      <c r="I1346" s="161">
        <f t="shared" si="124"/>
        <v>56.282885999999998</v>
      </c>
    </row>
    <row r="1347" spans="2:9" ht="15.75" x14ac:dyDescent="0.25">
      <c r="B1347" s="159">
        <v>7</v>
      </c>
      <c r="C1347" s="208" t="s">
        <v>608</v>
      </c>
      <c r="D1347" s="184">
        <v>655</v>
      </c>
      <c r="E1347" s="184">
        <f t="shared" si="122"/>
        <v>3.96</v>
      </c>
      <c r="F1347" s="186">
        <v>11.5</v>
      </c>
      <c r="G1347" s="102">
        <f t="shared" si="123"/>
        <v>45.54</v>
      </c>
      <c r="H1347" s="161">
        <f t="shared" si="125"/>
        <v>10.742886</v>
      </c>
      <c r="I1347" s="161">
        <f t="shared" si="124"/>
        <v>56.282885999999998</v>
      </c>
    </row>
    <row r="1348" spans="2:9" ht="15.75" x14ac:dyDescent="0.25">
      <c r="B1348" s="159">
        <v>8</v>
      </c>
      <c r="C1348" s="208" t="s">
        <v>608</v>
      </c>
      <c r="D1348" s="184">
        <v>655</v>
      </c>
      <c r="E1348" s="184">
        <f t="shared" si="122"/>
        <v>3.96</v>
      </c>
      <c r="F1348" s="186">
        <v>11.5</v>
      </c>
      <c r="G1348" s="102">
        <f t="shared" si="123"/>
        <v>45.54</v>
      </c>
      <c r="H1348" s="161">
        <f t="shared" si="125"/>
        <v>10.742886</v>
      </c>
      <c r="I1348" s="161">
        <f t="shared" si="124"/>
        <v>56.282885999999998</v>
      </c>
    </row>
    <row r="1349" spans="2:9" ht="15.75" x14ac:dyDescent="0.25">
      <c r="B1349" s="159">
        <v>9</v>
      </c>
      <c r="C1349" s="208" t="s">
        <v>606</v>
      </c>
      <c r="D1349" s="184">
        <v>676</v>
      </c>
      <c r="E1349" s="184">
        <f t="shared" si="122"/>
        <v>4.08</v>
      </c>
      <c r="F1349" s="186">
        <v>19</v>
      </c>
      <c r="G1349" s="102">
        <f t="shared" si="123"/>
        <v>77.52</v>
      </c>
      <c r="H1349" s="161">
        <f t="shared" si="125"/>
        <v>18.286967999999998</v>
      </c>
      <c r="I1349" s="161">
        <f t="shared" si="124"/>
        <v>95.806967999999998</v>
      </c>
    </row>
    <row r="1350" spans="2:9" ht="15.75" x14ac:dyDescent="0.25">
      <c r="B1350" s="159">
        <v>10</v>
      </c>
      <c r="C1350" s="208" t="s">
        <v>607</v>
      </c>
      <c r="D1350" s="184">
        <v>740</v>
      </c>
      <c r="E1350" s="184">
        <f t="shared" si="122"/>
        <v>4.47</v>
      </c>
      <c r="F1350" s="186">
        <v>26</v>
      </c>
      <c r="G1350" s="102">
        <f t="shared" si="123"/>
        <v>116.22</v>
      </c>
      <c r="H1350" s="161">
        <f t="shared" si="125"/>
        <v>27.416298000000001</v>
      </c>
      <c r="I1350" s="161">
        <f t="shared" si="124"/>
        <v>143.63629800000001</v>
      </c>
    </row>
    <row r="1351" spans="2:9" ht="15.75" x14ac:dyDescent="0.25">
      <c r="B1351" s="159">
        <v>11</v>
      </c>
      <c r="C1351" s="208" t="s">
        <v>608</v>
      </c>
      <c r="D1351" s="184">
        <v>655</v>
      </c>
      <c r="E1351" s="184">
        <f t="shared" si="122"/>
        <v>3.96</v>
      </c>
      <c r="F1351" s="186">
        <v>11.5</v>
      </c>
      <c r="G1351" s="102">
        <f t="shared" si="123"/>
        <v>45.54</v>
      </c>
      <c r="H1351" s="161">
        <f t="shared" si="125"/>
        <v>10.742886</v>
      </c>
      <c r="I1351" s="161">
        <f t="shared" si="124"/>
        <v>56.282885999999998</v>
      </c>
    </row>
    <row r="1352" spans="2:9" ht="15.75" x14ac:dyDescent="0.25">
      <c r="B1352" s="159">
        <v>12</v>
      </c>
      <c r="C1352" s="208" t="s">
        <v>608</v>
      </c>
      <c r="D1352" s="184">
        <v>655</v>
      </c>
      <c r="E1352" s="184">
        <f t="shared" si="122"/>
        <v>3.96</v>
      </c>
      <c r="F1352" s="186">
        <v>11.5</v>
      </c>
      <c r="G1352" s="102">
        <f t="shared" si="123"/>
        <v>45.54</v>
      </c>
      <c r="H1352" s="161">
        <f t="shared" si="125"/>
        <v>10.742886</v>
      </c>
      <c r="I1352" s="161">
        <f t="shared" si="124"/>
        <v>56.282885999999998</v>
      </c>
    </row>
    <row r="1353" spans="2:9" ht="15.75" x14ac:dyDescent="0.25">
      <c r="B1353" s="159">
        <v>13</v>
      </c>
      <c r="C1353" s="208" t="s">
        <v>608</v>
      </c>
      <c r="D1353" s="184">
        <v>655</v>
      </c>
      <c r="E1353" s="184">
        <f t="shared" si="122"/>
        <v>3.96</v>
      </c>
      <c r="F1353" s="186">
        <v>11.5</v>
      </c>
      <c r="G1353" s="102">
        <f t="shared" si="123"/>
        <v>45.54</v>
      </c>
      <c r="H1353" s="161">
        <f t="shared" si="125"/>
        <v>10.742886</v>
      </c>
      <c r="I1353" s="161">
        <f t="shared" si="124"/>
        <v>56.282885999999998</v>
      </c>
    </row>
    <row r="1354" spans="2:9" ht="15.75" x14ac:dyDescent="0.25">
      <c r="B1354" s="159">
        <v>14</v>
      </c>
      <c r="C1354" s="208" t="s">
        <v>608</v>
      </c>
      <c r="D1354" s="184">
        <v>655</v>
      </c>
      <c r="E1354" s="184">
        <f t="shared" si="122"/>
        <v>3.96</v>
      </c>
      <c r="F1354" s="186">
        <v>11.5</v>
      </c>
      <c r="G1354" s="102">
        <f t="shared" si="123"/>
        <v>45.54</v>
      </c>
      <c r="H1354" s="161">
        <f t="shared" si="125"/>
        <v>10.742886</v>
      </c>
      <c r="I1354" s="161">
        <f t="shared" si="124"/>
        <v>56.282885999999998</v>
      </c>
    </row>
    <row r="1355" spans="2:9" ht="15.75" x14ac:dyDescent="0.25">
      <c r="B1355" s="159">
        <v>15</v>
      </c>
      <c r="C1355" s="208" t="s">
        <v>608</v>
      </c>
      <c r="D1355" s="184">
        <v>655</v>
      </c>
      <c r="E1355" s="184">
        <f t="shared" si="122"/>
        <v>3.96</v>
      </c>
      <c r="F1355" s="186">
        <v>11.5</v>
      </c>
      <c r="G1355" s="102">
        <f t="shared" si="123"/>
        <v>45.54</v>
      </c>
      <c r="H1355" s="161">
        <f t="shared" si="125"/>
        <v>10.742886</v>
      </c>
      <c r="I1355" s="161">
        <f t="shared" si="124"/>
        <v>56.282885999999998</v>
      </c>
    </row>
    <row r="1356" spans="2:9" ht="15.75" x14ac:dyDescent="0.25">
      <c r="B1356" s="159">
        <v>16</v>
      </c>
      <c r="C1356" s="208" t="s">
        <v>606</v>
      </c>
      <c r="D1356" s="184">
        <v>655</v>
      </c>
      <c r="E1356" s="184">
        <f t="shared" si="122"/>
        <v>3.96</v>
      </c>
      <c r="F1356" s="186">
        <v>19</v>
      </c>
      <c r="G1356" s="102">
        <f t="shared" si="123"/>
        <v>75.239999999999995</v>
      </c>
      <c r="H1356" s="161">
        <f t="shared" si="125"/>
        <v>17.749115999999997</v>
      </c>
      <c r="I1356" s="161">
        <f t="shared" si="124"/>
        <v>92.989115999999996</v>
      </c>
    </row>
    <row r="1357" spans="2:9" ht="15.75" x14ac:dyDescent="0.25">
      <c r="B1357" s="159">
        <v>17</v>
      </c>
      <c r="C1357" s="208" t="s">
        <v>607</v>
      </c>
      <c r="D1357" s="184">
        <v>740</v>
      </c>
      <c r="E1357" s="184">
        <f t="shared" si="122"/>
        <v>4.47</v>
      </c>
      <c r="F1357" s="186">
        <v>25</v>
      </c>
      <c r="G1357" s="102">
        <f t="shared" si="123"/>
        <v>111.75</v>
      </c>
      <c r="H1357" s="161">
        <f t="shared" si="125"/>
        <v>26.361825</v>
      </c>
      <c r="I1357" s="161">
        <f t="shared" si="124"/>
        <v>138.11182500000001</v>
      </c>
    </row>
    <row r="1358" spans="2:9" ht="15.75" x14ac:dyDescent="0.25">
      <c r="B1358" s="159">
        <v>18</v>
      </c>
      <c r="C1358" s="208" t="s">
        <v>608</v>
      </c>
      <c r="D1358" s="184">
        <v>655</v>
      </c>
      <c r="E1358" s="184">
        <f t="shared" si="122"/>
        <v>3.96</v>
      </c>
      <c r="F1358" s="186">
        <v>20</v>
      </c>
      <c r="G1358" s="102">
        <f t="shared" si="123"/>
        <v>79.2</v>
      </c>
      <c r="H1358" s="161">
        <f t="shared" si="125"/>
        <v>18.68328</v>
      </c>
      <c r="I1358" s="161">
        <f t="shared" si="124"/>
        <v>97.883279999999999</v>
      </c>
    </row>
    <row r="1359" spans="2:9" ht="15.75" x14ac:dyDescent="0.25">
      <c r="B1359" s="159">
        <v>19</v>
      </c>
      <c r="C1359" s="208" t="s">
        <v>608</v>
      </c>
      <c r="D1359" s="184">
        <v>655</v>
      </c>
      <c r="E1359" s="184">
        <f t="shared" si="122"/>
        <v>3.96</v>
      </c>
      <c r="F1359" s="186">
        <v>17</v>
      </c>
      <c r="G1359" s="102">
        <f t="shared" si="123"/>
        <v>67.319999999999993</v>
      </c>
      <c r="H1359" s="161">
        <f t="shared" si="125"/>
        <v>15.880787999999999</v>
      </c>
      <c r="I1359" s="161">
        <f t="shared" si="124"/>
        <v>83.200787999999989</v>
      </c>
    </row>
    <row r="1360" spans="2:9" ht="15.75" x14ac:dyDescent="0.25">
      <c r="B1360" s="159">
        <v>20</v>
      </c>
      <c r="C1360" s="208" t="s">
        <v>608</v>
      </c>
      <c r="D1360" s="184">
        <v>655</v>
      </c>
      <c r="E1360" s="184">
        <f t="shared" si="122"/>
        <v>3.96</v>
      </c>
      <c r="F1360" s="186">
        <v>15</v>
      </c>
      <c r="G1360" s="102">
        <f t="shared" si="123"/>
        <v>59.4</v>
      </c>
      <c r="H1360" s="161">
        <f t="shared" si="125"/>
        <v>14.012459999999999</v>
      </c>
      <c r="I1360" s="161">
        <f t="shared" si="124"/>
        <v>73.412459999999996</v>
      </c>
    </row>
    <row r="1361" spans="2:9" ht="15.75" x14ac:dyDescent="0.25">
      <c r="B1361" s="159">
        <v>21</v>
      </c>
      <c r="C1361" s="208" t="s">
        <v>608</v>
      </c>
      <c r="D1361" s="184">
        <v>655</v>
      </c>
      <c r="E1361" s="184">
        <f t="shared" si="122"/>
        <v>3.96</v>
      </c>
      <c r="F1361" s="186">
        <v>15</v>
      </c>
      <c r="G1361" s="102">
        <f t="shared" si="123"/>
        <v>59.4</v>
      </c>
      <c r="H1361" s="161">
        <f t="shared" si="125"/>
        <v>14.012459999999999</v>
      </c>
      <c r="I1361" s="161">
        <f t="shared" si="124"/>
        <v>73.412459999999996</v>
      </c>
    </row>
    <row r="1362" spans="2:9" ht="15.75" x14ac:dyDescent="0.25">
      <c r="B1362" s="159">
        <v>22</v>
      </c>
      <c r="C1362" s="208" t="s">
        <v>608</v>
      </c>
      <c r="D1362" s="184">
        <v>655</v>
      </c>
      <c r="E1362" s="184">
        <f t="shared" si="122"/>
        <v>3.96</v>
      </c>
      <c r="F1362" s="186">
        <v>20</v>
      </c>
      <c r="G1362" s="102">
        <f t="shared" si="123"/>
        <v>79.2</v>
      </c>
      <c r="H1362" s="161">
        <f t="shared" si="125"/>
        <v>18.68328</v>
      </c>
      <c r="I1362" s="161">
        <f t="shared" si="124"/>
        <v>97.883279999999999</v>
      </c>
    </row>
    <row r="1363" spans="2:9" ht="15.75" x14ac:dyDescent="0.25">
      <c r="B1363" s="159">
        <v>23</v>
      </c>
      <c r="C1363" s="208" t="s">
        <v>606</v>
      </c>
      <c r="D1363" s="184">
        <v>655</v>
      </c>
      <c r="E1363" s="184">
        <f t="shared" si="122"/>
        <v>3.96</v>
      </c>
      <c r="F1363" s="186">
        <v>0</v>
      </c>
      <c r="G1363" s="102">
        <f t="shared" si="123"/>
        <v>0</v>
      </c>
      <c r="H1363" s="161">
        <f t="shared" si="125"/>
        <v>0</v>
      </c>
      <c r="I1363" s="161">
        <f t="shared" si="124"/>
        <v>0</v>
      </c>
    </row>
    <row r="1364" spans="2:9" ht="15.75" x14ac:dyDescent="0.25">
      <c r="B1364" s="159">
        <v>24</v>
      </c>
      <c r="C1364" s="208" t="s">
        <v>607</v>
      </c>
      <c r="D1364" s="184">
        <v>740</v>
      </c>
      <c r="E1364" s="184">
        <f t="shared" si="122"/>
        <v>4.47</v>
      </c>
      <c r="F1364" s="186">
        <v>20</v>
      </c>
      <c r="G1364" s="102">
        <f t="shared" si="123"/>
        <v>89.399999999999991</v>
      </c>
      <c r="H1364" s="161">
        <f t="shared" si="125"/>
        <v>21.089459999999999</v>
      </c>
      <c r="I1364" s="161">
        <f t="shared" si="124"/>
        <v>110.48945999999999</v>
      </c>
    </row>
    <row r="1365" spans="2:9" ht="15.75" x14ac:dyDescent="0.25">
      <c r="B1365" s="159">
        <v>25</v>
      </c>
      <c r="C1365" s="208" t="s">
        <v>608</v>
      </c>
      <c r="D1365" s="184">
        <v>655</v>
      </c>
      <c r="E1365" s="184">
        <f t="shared" si="122"/>
        <v>3.96</v>
      </c>
      <c r="F1365" s="186">
        <v>15</v>
      </c>
      <c r="G1365" s="102">
        <f t="shared" si="123"/>
        <v>59.4</v>
      </c>
      <c r="H1365" s="161">
        <f t="shared" si="125"/>
        <v>14.012459999999999</v>
      </c>
      <c r="I1365" s="161">
        <f t="shared" si="124"/>
        <v>73.412459999999996</v>
      </c>
    </row>
    <row r="1366" spans="2:9" ht="15.75" x14ac:dyDescent="0.25">
      <c r="B1366" s="159">
        <v>26</v>
      </c>
      <c r="C1366" s="208" t="s">
        <v>608</v>
      </c>
      <c r="D1366" s="184">
        <v>655</v>
      </c>
      <c r="E1366" s="184">
        <f t="shared" si="122"/>
        <v>3.96</v>
      </c>
      <c r="F1366" s="186">
        <v>13</v>
      </c>
      <c r="G1366" s="102">
        <f t="shared" si="123"/>
        <v>51.48</v>
      </c>
      <c r="H1366" s="161">
        <f t="shared" si="125"/>
        <v>12.144131999999999</v>
      </c>
      <c r="I1366" s="161">
        <f t="shared" si="124"/>
        <v>63.624131999999996</v>
      </c>
    </row>
    <row r="1367" spans="2:9" ht="15.75" x14ac:dyDescent="0.25">
      <c r="B1367" s="159">
        <v>27</v>
      </c>
      <c r="C1367" s="208" t="s">
        <v>606</v>
      </c>
      <c r="D1367" s="184">
        <v>676</v>
      </c>
      <c r="E1367" s="184">
        <f t="shared" si="122"/>
        <v>4.08</v>
      </c>
      <c r="F1367" s="186">
        <v>16</v>
      </c>
      <c r="G1367" s="102">
        <f t="shared" si="123"/>
        <v>65.28</v>
      </c>
      <c r="H1367" s="161">
        <f t="shared" si="125"/>
        <v>15.399552</v>
      </c>
      <c r="I1367" s="161">
        <f t="shared" si="124"/>
        <v>80.679552000000001</v>
      </c>
    </row>
    <row r="1368" spans="2:9" ht="15.75" x14ac:dyDescent="0.25">
      <c r="B1368" s="159">
        <v>28</v>
      </c>
      <c r="C1368" s="208" t="s">
        <v>608</v>
      </c>
      <c r="D1368" s="184">
        <v>655</v>
      </c>
      <c r="E1368" s="184">
        <f t="shared" si="122"/>
        <v>3.96</v>
      </c>
      <c r="F1368" s="186">
        <v>9</v>
      </c>
      <c r="G1368" s="102">
        <f t="shared" si="123"/>
        <v>35.64</v>
      </c>
      <c r="H1368" s="161">
        <f t="shared" si="125"/>
        <v>8.4074760000000008</v>
      </c>
      <c r="I1368" s="161">
        <f t="shared" si="124"/>
        <v>44.047476000000003</v>
      </c>
    </row>
    <row r="1369" spans="2:9" ht="15.75" x14ac:dyDescent="0.25">
      <c r="B1369" s="159">
        <v>29</v>
      </c>
      <c r="C1369" s="208" t="s">
        <v>608</v>
      </c>
      <c r="D1369" s="184">
        <v>655</v>
      </c>
      <c r="E1369" s="184">
        <f t="shared" si="122"/>
        <v>3.96</v>
      </c>
      <c r="F1369" s="186">
        <v>13</v>
      </c>
      <c r="G1369" s="102">
        <f t="shared" si="123"/>
        <v>51.48</v>
      </c>
      <c r="H1369" s="161">
        <f t="shared" si="125"/>
        <v>12.144131999999999</v>
      </c>
      <c r="I1369" s="161">
        <f t="shared" si="124"/>
        <v>63.624131999999996</v>
      </c>
    </row>
    <row r="1370" spans="2:9" ht="15.75" x14ac:dyDescent="0.25">
      <c r="B1370" s="159">
        <v>30</v>
      </c>
      <c r="C1370" s="208" t="s">
        <v>607</v>
      </c>
      <c r="D1370" s="184">
        <v>740</v>
      </c>
      <c r="E1370" s="184">
        <f t="shared" si="122"/>
        <v>4.47</v>
      </c>
      <c r="F1370" s="186">
        <v>41</v>
      </c>
      <c r="G1370" s="102">
        <f t="shared" si="123"/>
        <v>183.26999999999998</v>
      </c>
      <c r="H1370" s="161">
        <f t="shared" si="125"/>
        <v>43.233392999999992</v>
      </c>
      <c r="I1370" s="161">
        <f t="shared" si="124"/>
        <v>226.50339299999996</v>
      </c>
    </row>
    <row r="1371" spans="2:9" ht="15.75" x14ac:dyDescent="0.25">
      <c r="B1371" s="159">
        <v>31</v>
      </c>
      <c r="C1371" s="208" t="s">
        <v>608</v>
      </c>
      <c r="D1371" s="184">
        <v>655</v>
      </c>
      <c r="E1371" s="184">
        <f t="shared" si="122"/>
        <v>3.96</v>
      </c>
      <c r="F1371" s="186">
        <v>10</v>
      </c>
      <c r="G1371" s="102">
        <f t="shared" si="123"/>
        <v>39.6</v>
      </c>
      <c r="H1371" s="161">
        <f t="shared" si="125"/>
        <v>9.3416399999999999</v>
      </c>
      <c r="I1371" s="161">
        <f t="shared" si="124"/>
        <v>48.94164</v>
      </c>
    </row>
    <row r="1372" spans="2:9" ht="15.75" x14ac:dyDescent="0.25">
      <c r="B1372" s="159">
        <v>32</v>
      </c>
      <c r="C1372" s="208" t="s">
        <v>608</v>
      </c>
      <c r="D1372" s="184">
        <v>655</v>
      </c>
      <c r="E1372" s="184">
        <f t="shared" si="122"/>
        <v>3.96</v>
      </c>
      <c r="F1372" s="186">
        <v>10</v>
      </c>
      <c r="G1372" s="102">
        <f t="shared" si="123"/>
        <v>39.6</v>
      </c>
      <c r="H1372" s="161">
        <f t="shared" si="125"/>
        <v>9.3416399999999999</v>
      </c>
      <c r="I1372" s="161">
        <f t="shared" si="124"/>
        <v>48.94164</v>
      </c>
    </row>
    <row r="1373" spans="2:9" ht="15.75" x14ac:dyDescent="0.25">
      <c r="B1373" s="159">
        <v>33</v>
      </c>
      <c r="C1373" s="208" t="s">
        <v>608</v>
      </c>
      <c r="D1373" s="184">
        <v>655</v>
      </c>
      <c r="E1373" s="184">
        <f t="shared" si="122"/>
        <v>3.96</v>
      </c>
      <c r="F1373" s="186">
        <v>24</v>
      </c>
      <c r="G1373" s="102">
        <f t="shared" si="123"/>
        <v>95.039999999999992</v>
      </c>
      <c r="H1373" s="161">
        <f t="shared" si="125"/>
        <v>22.419935999999996</v>
      </c>
      <c r="I1373" s="161">
        <f t="shared" si="124"/>
        <v>117.45993599999998</v>
      </c>
    </row>
    <row r="1374" spans="2:9" ht="15.75" x14ac:dyDescent="0.25">
      <c r="B1374" s="159">
        <v>34</v>
      </c>
      <c r="C1374" s="208" t="s">
        <v>608</v>
      </c>
      <c r="D1374" s="184">
        <v>655</v>
      </c>
      <c r="E1374" s="184">
        <f t="shared" si="122"/>
        <v>3.96</v>
      </c>
      <c r="F1374" s="186">
        <v>10</v>
      </c>
      <c r="G1374" s="102">
        <f t="shared" si="123"/>
        <v>39.6</v>
      </c>
      <c r="H1374" s="161">
        <f t="shared" si="125"/>
        <v>9.3416399999999999</v>
      </c>
      <c r="I1374" s="161">
        <f t="shared" si="124"/>
        <v>48.94164</v>
      </c>
    </row>
    <row r="1375" spans="2:9" ht="15.75" x14ac:dyDescent="0.25">
      <c r="B1375" s="159">
        <v>35</v>
      </c>
      <c r="C1375" s="208" t="s">
        <v>608</v>
      </c>
      <c r="D1375" s="184">
        <v>655</v>
      </c>
      <c r="E1375" s="184">
        <f t="shared" si="122"/>
        <v>3.96</v>
      </c>
      <c r="F1375" s="186">
        <v>10</v>
      </c>
      <c r="G1375" s="102">
        <f t="shared" si="123"/>
        <v>39.6</v>
      </c>
      <c r="H1375" s="161">
        <f t="shared" si="125"/>
        <v>9.3416399999999999</v>
      </c>
      <c r="I1375" s="161">
        <f t="shared" si="124"/>
        <v>48.94164</v>
      </c>
    </row>
    <row r="1376" spans="2:9" ht="15.75" x14ac:dyDescent="0.25">
      <c r="B1376" s="159">
        <v>36</v>
      </c>
      <c r="C1376" s="208" t="s">
        <v>606</v>
      </c>
      <c r="D1376" s="184">
        <v>676</v>
      </c>
      <c r="E1376" s="184">
        <f t="shared" si="122"/>
        <v>4.08</v>
      </c>
      <c r="F1376" s="186">
        <v>12</v>
      </c>
      <c r="G1376" s="102">
        <f t="shared" si="123"/>
        <v>48.96</v>
      </c>
      <c r="H1376" s="161">
        <f t="shared" si="125"/>
        <v>11.549664</v>
      </c>
      <c r="I1376" s="161">
        <f t="shared" si="124"/>
        <v>60.509664000000001</v>
      </c>
    </row>
    <row r="1377" spans="2:9" ht="15.75" x14ac:dyDescent="0.25">
      <c r="B1377" s="159">
        <v>37</v>
      </c>
      <c r="C1377" s="208" t="s">
        <v>607</v>
      </c>
      <c r="D1377" s="184">
        <v>740</v>
      </c>
      <c r="E1377" s="184">
        <f t="shared" si="122"/>
        <v>4.47</v>
      </c>
      <c r="F1377" s="186">
        <v>26</v>
      </c>
      <c r="G1377" s="102">
        <f t="shared" si="123"/>
        <v>116.22</v>
      </c>
      <c r="H1377" s="161">
        <f t="shared" si="125"/>
        <v>27.416298000000001</v>
      </c>
      <c r="I1377" s="161">
        <f t="shared" si="124"/>
        <v>143.63629800000001</v>
      </c>
    </row>
    <row r="1378" spans="2:9" ht="15.75" x14ac:dyDescent="0.25">
      <c r="B1378" s="159">
        <v>38</v>
      </c>
      <c r="C1378" s="208" t="s">
        <v>608</v>
      </c>
      <c r="D1378" s="184">
        <v>655</v>
      </c>
      <c r="E1378" s="184">
        <f t="shared" si="122"/>
        <v>3.96</v>
      </c>
      <c r="F1378" s="186">
        <v>12</v>
      </c>
      <c r="G1378" s="102">
        <f t="shared" si="123"/>
        <v>47.519999999999996</v>
      </c>
      <c r="H1378" s="161">
        <f t="shared" si="125"/>
        <v>11.209967999999998</v>
      </c>
      <c r="I1378" s="161">
        <f t="shared" si="124"/>
        <v>58.729967999999992</v>
      </c>
    </row>
    <row r="1379" spans="2:9" ht="15.75" x14ac:dyDescent="0.25">
      <c r="B1379" s="159">
        <v>39</v>
      </c>
      <c r="C1379" s="208" t="s">
        <v>608</v>
      </c>
      <c r="D1379" s="184">
        <v>655</v>
      </c>
      <c r="E1379" s="184">
        <f t="shared" si="122"/>
        <v>3.96</v>
      </c>
      <c r="F1379" s="186">
        <v>11</v>
      </c>
      <c r="G1379" s="102">
        <f t="shared" si="123"/>
        <v>43.56</v>
      </c>
      <c r="H1379" s="161">
        <f t="shared" si="125"/>
        <v>10.275804000000001</v>
      </c>
      <c r="I1379" s="161">
        <f t="shared" si="124"/>
        <v>53.835804000000003</v>
      </c>
    </row>
    <row r="1380" spans="2:9" ht="15.75" x14ac:dyDescent="0.25">
      <c r="B1380" s="159">
        <v>40</v>
      </c>
      <c r="C1380" s="208" t="s">
        <v>608</v>
      </c>
      <c r="D1380" s="184">
        <v>655</v>
      </c>
      <c r="E1380" s="184">
        <f t="shared" si="122"/>
        <v>3.96</v>
      </c>
      <c r="F1380" s="186">
        <v>11</v>
      </c>
      <c r="G1380" s="102">
        <f t="shared" si="123"/>
        <v>43.56</v>
      </c>
      <c r="H1380" s="161">
        <f t="shared" si="125"/>
        <v>10.275804000000001</v>
      </c>
      <c r="I1380" s="161">
        <f t="shared" si="124"/>
        <v>53.835804000000003</v>
      </c>
    </row>
    <row r="1381" spans="2:9" ht="15.75" x14ac:dyDescent="0.25">
      <c r="B1381" s="159">
        <v>41</v>
      </c>
      <c r="C1381" s="208" t="s">
        <v>608</v>
      </c>
      <c r="D1381" s="184">
        <v>655</v>
      </c>
      <c r="E1381" s="184">
        <f t="shared" si="122"/>
        <v>3.96</v>
      </c>
      <c r="F1381" s="186">
        <v>11</v>
      </c>
      <c r="G1381" s="102">
        <f t="shared" si="123"/>
        <v>43.56</v>
      </c>
      <c r="H1381" s="161">
        <f t="shared" si="125"/>
        <v>10.275804000000001</v>
      </c>
      <c r="I1381" s="161">
        <f t="shared" si="124"/>
        <v>53.835804000000003</v>
      </c>
    </row>
    <row r="1382" spans="2:9" ht="15.75" x14ac:dyDescent="0.25">
      <c r="B1382" s="159">
        <v>42</v>
      </c>
      <c r="C1382" s="208" t="s">
        <v>608</v>
      </c>
      <c r="D1382" s="184">
        <v>655</v>
      </c>
      <c r="E1382" s="184">
        <f t="shared" si="122"/>
        <v>3.96</v>
      </c>
      <c r="F1382" s="186">
        <v>12</v>
      </c>
      <c r="G1382" s="102">
        <f>E1382*F1382</f>
        <v>47.519999999999996</v>
      </c>
      <c r="H1382" s="161">
        <f>G1382*0.2359</f>
        <v>11.209967999999998</v>
      </c>
      <c r="I1382" s="161">
        <f>G1382+H1382</f>
        <v>58.729967999999992</v>
      </c>
    </row>
    <row r="1383" spans="2:9" ht="15.75" x14ac:dyDescent="0.25">
      <c r="B1383" s="159">
        <v>43</v>
      </c>
      <c r="C1383" s="208" t="s">
        <v>606</v>
      </c>
      <c r="D1383" s="184">
        <v>655</v>
      </c>
      <c r="E1383" s="184">
        <f t="shared" si="122"/>
        <v>3.96</v>
      </c>
      <c r="F1383" s="186">
        <v>20</v>
      </c>
      <c r="G1383" s="102">
        <f>E1383*F1383</f>
        <v>79.2</v>
      </c>
      <c r="H1383" s="161">
        <f>G1383*0.2359</f>
        <v>18.68328</v>
      </c>
      <c r="I1383" s="161">
        <f>G1383+H1383</f>
        <v>97.883279999999999</v>
      </c>
    </row>
    <row r="1384" spans="2:9" x14ac:dyDescent="0.25">
      <c r="B1384" s="147"/>
      <c r="F1384" s="200"/>
      <c r="G1384" s="216">
        <f>SUM(G1341:G1383)</f>
        <v>2834.0399999999991</v>
      </c>
      <c r="H1384" s="217">
        <f>G1384*0.2359</f>
        <v>668.55003599999975</v>
      </c>
      <c r="I1384" s="217">
        <f>G1384+H1384</f>
        <v>3502.5900359999987</v>
      </c>
    </row>
    <row r="1386" spans="2:9" x14ac:dyDescent="0.25">
      <c r="B1386" s="150"/>
      <c r="C1386" s="151" t="s">
        <v>629</v>
      </c>
      <c r="D1386" s="151"/>
      <c r="E1386" s="151"/>
      <c r="F1386" s="152"/>
      <c r="G1386" s="151"/>
      <c r="H1386" s="153"/>
      <c r="I1386" s="153"/>
    </row>
    <row r="1387" spans="2:9" x14ac:dyDescent="0.25">
      <c r="B1387" s="147"/>
      <c r="F1387" s="148"/>
      <c r="H1387" s="122"/>
      <c r="I1387" s="122"/>
    </row>
    <row r="1388" spans="2:9" ht="89.25" x14ac:dyDescent="0.25">
      <c r="B1388" s="154" t="s">
        <v>594</v>
      </c>
      <c r="C1388" s="155" t="s">
        <v>595</v>
      </c>
      <c r="D1388" s="155" t="s">
        <v>596</v>
      </c>
      <c r="E1388" s="156" t="s">
        <v>597</v>
      </c>
      <c r="F1388" s="157" t="s">
        <v>598</v>
      </c>
      <c r="G1388" s="156" t="s">
        <v>599</v>
      </c>
      <c r="H1388" s="158" t="s">
        <v>600</v>
      </c>
      <c r="I1388" s="158" t="s">
        <v>601</v>
      </c>
    </row>
    <row r="1389" spans="2:9" ht="15.75" x14ac:dyDescent="0.25">
      <c r="B1389" s="159">
        <v>1</v>
      </c>
      <c r="C1389" s="208" t="s">
        <v>602</v>
      </c>
      <c r="D1389" s="184">
        <v>1566</v>
      </c>
      <c r="E1389" s="184">
        <f>ROUND(SUM(D1389*12/1987),2)</f>
        <v>9.4600000000000009</v>
      </c>
      <c r="F1389" s="209">
        <v>7</v>
      </c>
      <c r="G1389" s="102">
        <f>E1389*F1389</f>
        <v>66.22</v>
      </c>
      <c r="H1389" s="161">
        <f>G1389*0.2359</f>
        <v>15.621297999999999</v>
      </c>
      <c r="I1389" s="161">
        <f>G1389+H1389</f>
        <v>81.841297999999995</v>
      </c>
    </row>
    <row r="1390" spans="2:9" ht="47.25" x14ac:dyDescent="0.25">
      <c r="B1390" s="162">
        <v>2</v>
      </c>
      <c r="C1390" s="212" t="s">
        <v>603</v>
      </c>
      <c r="D1390" s="184">
        <v>755</v>
      </c>
      <c r="E1390" s="184">
        <f t="shared" ref="E1390:E1431" si="126">ROUND(SUM(D1390*12/1987),2)</f>
        <v>4.5599999999999996</v>
      </c>
      <c r="F1390" s="209">
        <v>34</v>
      </c>
      <c r="G1390" s="102">
        <f t="shared" ref="G1390:G1429" si="127">E1390*F1390</f>
        <v>155.04</v>
      </c>
      <c r="H1390" s="164">
        <f>G1390*0.2359</f>
        <v>36.573935999999996</v>
      </c>
      <c r="I1390" s="164">
        <f t="shared" ref="I1390:I1429" si="128">G1390+H1390</f>
        <v>191.613936</v>
      </c>
    </row>
    <row r="1391" spans="2:9" ht="15.75" x14ac:dyDescent="0.25">
      <c r="B1391" s="159">
        <v>3</v>
      </c>
      <c r="C1391" s="208" t="s">
        <v>607</v>
      </c>
      <c r="D1391" s="184">
        <v>740</v>
      </c>
      <c r="E1391" s="184">
        <f t="shared" si="126"/>
        <v>4.47</v>
      </c>
      <c r="F1391" s="209">
        <v>26</v>
      </c>
      <c r="G1391" s="102">
        <f t="shared" si="127"/>
        <v>116.22</v>
      </c>
      <c r="H1391" s="161">
        <f t="shared" ref="H1391:H1429" si="129">G1391*0.2359</f>
        <v>27.416298000000001</v>
      </c>
      <c r="I1391" s="161">
        <f t="shared" si="128"/>
        <v>143.63629800000001</v>
      </c>
    </row>
    <row r="1392" spans="2:9" ht="15.75" x14ac:dyDescent="0.25">
      <c r="B1392" s="159">
        <v>4</v>
      </c>
      <c r="C1392" s="208" t="s">
        <v>608</v>
      </c>
      <c r="D1392" s="184">
        <v>655</v>
      </c>
      <c r="E1392" s="184">
        <f t="shared" si="126"/>
        <v>3.96</v>
      </c>
      <c r="F1392" s="209">
        <v>11.5</v>
      </c>
      <c r="G1392" s="102">
        <f t="shared" si="127"/>
        <v>45.54</v>
      </c>
      <c r="H1392" s="161">
        <f t="shared" si="129"/>
        <v>10.742886</v>
      </c>
      <c r="I1392" s="161">
        <f t="shared" si="128"/>
        <v>56.282885999999998</v>
      </c>
    </row>
    <row r="1393" spans="2:9" ht="15.75" x14ac:dyDescent="0.25">
      <c r="B1393" s="159">
        <v>5</v>
      </c>
      <c r="C1393" s="208" t="s">
        <v>608</v>
      </c>
      <c r="D1393" s="184">
        <v>655</v>
      </c>
      <c r="E1393" s="184">
        <f t="shared" si="126"/>
        <v>3.96</v>
      </c>
      <c r="F1393" s="209">
        <v>11.5</v>
      </c>
      <c r="G1393" s="102">
        <f t="shared" si="127"/>
        <v>45.54</v>
      </c>
      <c r="H1393" s="161">
        <f t="shared" si="129"/>
        <v>10.742886</v>
      </c>
      <c r="I1393" s="161">
        <f t="shared" si="128"/>
        <v>56.282885999999998</v>
      </c>
    </row>
    <row r="1394" spans="2:9" ht="15.75" x14ac:dyDescent="0.25">
      <c r="B1394" s="159">
        <v>6</v>
      </c>
      <c r="C1394" s="208" t="s">
        <v>608</v>
      </c>
      <c r="D1394" s="184">
        <v>655</v>
      </c>
      <c r="E1394" s="184">
        <f t="shared" si="126"/>
        <v>3.96</v>
      </c>
      <c r="F1394" s="209">
        <v>11.5</v>
      </c>
      <c r="G1394" s="102">
        <f t="shared" si="127"/>
        <v>45.54</v>
      </c>
      <c r="H1394" s="161">
        <f t="shared" si="129"/>
        <v>10.742886</v>
      </c>
      <c r="I1394" s="161">
        <f t="shared" si="128"/>
        <v>56.282885999999998</v>
      </c>
    </row>
    <row r="1395" spans="2:9" ht="15.75" x14ac:dyDescent="0.25">
      <c r="B1395" s="159">
        <v>7</v>
      </c>
      <c r="C1395" s="208" t="s">
        <v>608</v>
      </c>
      <c r="D1395" s="184">
        <v>655</v>
      </c>
      <c r="E1395" s="184">
        <f t="shared" si="126"/>
        <v>3.96</v>
      </c>
      <c r="F1395" s="209">
        <v>11.5</v>
      </c>
      <c r="G1395" s="102">
        <f t="shared" si="127"/>
        <v>45.54</v>
      </c>
      <c r="H1395" s="161">
        <f t="shared" si="129"/>
        <v>10.742886</v>
      </c>
      <c r="I1395" s="161">
        <f t="shared" si="128"/>
        <v>56.282885999999998</v>
      </c>
    </row>
    <row r="1396" spans="2:9" ht="15.75" x14ac:dyDescent="0.25">
      <c r="B1396" s="159">
        <v>8</v>
      </c>
      <c r="C1396" s="208" t="s">
        <v>608</v>
      </c>
      <c r="D1396" s="184">
        <v>655</v>
      </c>
      <c r="E1396" s="184">
        <f t="shared" si="126"/>
        <v>3.96</v>
      </c>
      <c r="F1396" s="209">
        <v>11.5</v>
      </c>
      <c r="G1396" s="102">
        <f t="shared" si="127"/>
        <v>45.54</v>
      </c>
      <c r="H1396" s="161">
        <f t="shared" si="129"/>
        <v>10.742886</v>
      </c>
      <c r="I1396" s="161">
        <f t="shared" si="128"/>
        <v>56.282885999999998</v>
      </c>
    </row>
    <row r="1397" spans="2:9" ht="15.75" x14ac:dyDescent="0.25">
      <c r="B1397" s="159">
        <v>9</v>
      </c>
      <c r="C1397" s="208" t="s">
        <v>606</v>
      </c>
      <c r="D1397" s="184">
        <v>676</v>
      </c>
      <c r="E1397" s="184">
        <f t="shared" si="126"/>
        <v>4.08</v>
      </c>
      <c r="F1397" s="209">
        <v>19</v>
      </c>
      <c r="G1397" s="102">
        <f t="shared" si="127"/>
        <v>77.52</v>
      </c>
      <c r="H1397" s="161">
        <f t="shared" si="129"/>
        <v>18.286967999999998</v>
      </c>
      <c r="I1397" s="161">
        <f t="shared" si="128"/>
        <v>95.806967999999998</v>
      </c>
    </row>
    <row r="1398" spans="2:9" ht="15.75" x14ac:dyDescent="0.25">
      <c r="B1398" s="159">
        <v>10</v>
      </c>
      <c r="C1398" s="208" t="s">
        <v>607</v>
      </c>
      <c r="D1398" s="184">
        <v>740</v>
      </c>
      <c r="E1398" s="184">
        <f t="shared" si="126"/>
        <v>4.47</v>
      </c>
      <c r="F1398" s="209">
        <v>26</v>
      </c>
      <c r="G1398" s="102">
        <f t="shared" si="127"/>
        <v>116.22</v>
      </c>
      <c r="H1398" s="161">
        <f t="shared" si="129"/>
        <v>27.416298000000001</v>
      </c>
      <c r="I1398" s="161">
        <f t="shared" si="128"/>
        <v>143.63629800000001</v>
      </c>
    </row>
    <row r="1399" spans="2:9" ht="15.75" x14ac:dyDescent="0.25">
      <c r="B1399" s="159">
        <v>11</v>
      </c>
      <c r="C1399" s="208" t="s">
        <v>608</v>
      </c>
      <c r="D1399" s="184">
        <v>655</v>
      </c>
      <c r="E1399" s="184">
        <f t="shared" si="126"/>
        <v>3.96</v>
      </c>
      <c r="F1399" s="209">
        <v>11.5</v>
      </c>
      <c r="G1399" s="102">
        <f t="shared" si="127"/>
        <v>45.54</v>
      </c>
      <c r="H1399" s="161">
        <f t="shared" si="129"/>
        <v>10.742886</v>
      </c>
      <c r="I1399" s="161">
        <f t="shared" si="128"/>
        <v>56.282885999999998</v>
      </c>
    </row>
    <row r="1400" spans="2:9" ht="15.75" x14ac:dyDescent="0.25">
      <c r="B1400" s="159">
        <v>12</v>
      </c>
      <c r="C1400" s="208" t="s">
        <v>608</v>
      </c>
      <c r="D1400" s="184">
        <v>655</v>
      </c>
      <c r="E1400" s="184">
        <f t="shared" si="126"/>
        <v>3.96</v>
      </c>
      <c r="F1400" s="209">
        <v>0</v>
      </c>
      <c r="G1400" s="102">
        <f t="shared" si="127"/>
        <v>0</v>
      </c>
      <c r="H1400" s="161">
        <f t="shared" si="129"/>
        <v>0</v>
      </c>
      <c r="I1400" s="161">
        <f t="shared" si="128"/>
        <v>0</v>
      </c>
    </row>
    <row r="1401" spans="2:9" ht="15.75" x14ac:dyDescent="0.25">
      <c r="B1401" s="159">
        <v>13</v>
      </c>
      <c r="C1401" s="208" t="s">
        <v>608</v>
      </c>
      <c r="D1401" s="184">
        <v>655</v>
      </c>
      <c r="E1401" s="184">
        <f t="shared" si="126"/>
        <v>3.96</v>
      </c>
      <c r="F1401" s="209">
        <v>11.5</v>
      </c>
      <c r="G1401" s="102">
        <f t="shared" si="127"/>
        <v>45.54</v>
      </c>
      <c r="H1401" s="161">
        <f t="shared" si="129"/>
        <v>10.742886</v>
      </c>
      <c r="I1401" s="161">
        <f t="shared" si="128"/>
        <v>56.282885999999998</v>
      </c>
    </row>
    <row r="1402" spans="2:9" ht="15.75" x14ac:dyDescent="0.25">
      <c r="B1402" s="159">
        <v>14</v>
      </c>
      <c r="C1402" s="208" t="s">
        <v>608</v>
      </c>
      <c r="D1402" s="184">
        <v>655</v>
      </c>
      <c r="E1402" s="184">
        <f t="shared" si="126"/>
        <v>3.96</v>
      </c>
      <c r="F1402" s="209">
        <v>11.5</v>
      </c>
      <c r="G1402" s="102">
        <f t="shared" si="127"/>
        <v>45.54</v>
      </c>
      <c r="H1402" s="161">
        <f t="shared" si="129"/>
        <v>10.742886</v>
      </c>
      <c r="I1402" s="161">
        <f t="shared" si="128"/>
        <v>56.282885999999998</v>
      </c>
    </row>
    <row r="1403" spans="2:9" ht="15.75" x14ac:dyDescent="0.25">
      <c r="B1403" s="159">
        <v>15</v>
      </c>
      <c r="C1403" s="208" t="s">
        <v>608</v>
      </c>
      <c r="D1403" s="184">
        <v>655</v>
      </c>
      <c r="E1403" s="184">
        <f t="shared" si="126"/>
        <v>3.96</v>
      </c>
      <c r="F1403" s="209">
        <v>23</v>
      </c>
      <c r="G1403" s="102">
        <f t="shared" si="127"/>
        <v>91.08</v>
      </c>
      <c r="H1403" s="161">
        <f t="shared" si="129"/>
        <v>21.485772000000001</v>
      </c>
      <c r="I1403" s="161">
        <f t="shared" si="128"/>
        <v>112.565772</v>
      </c>
    </row>
    <row r="1404" spans="2:9" ht="15.75" x14ac:dyDescent="0.25">
      <c r="B1404" s="159">
        <v>16</v>
      </c>
      <c r="C1404" s="208" t="s">
        <v>606</v>
      </c>
      <c r="D1404" s="184">
        <v>655</v>
      </c>
      <c r="E1404" s="184">
        <f t="shared" si="126"/>
        <v>3.96</v>
      </c>
      <c r="F1404" s="209">
        <v>19</v>
      </c>
      <c r="G1404" s="102">
        <f t="shared" si="127"/>
        <v>75.239999999999995</v>
      </c>
      <c r="H1404" s="161">
        <f t="shared" si="129"/>
        <v>17.749115999999997</v>
      </c>
      <c r="I1404" s="161">
        <f t="shared" si="128"/>
        <v>92.989115999999996</v>
      </c>
    </row>
    <row r="1405" spans="2:9" ht="15.75" x14ac:dyDescent="0.25">
      <c r="B1405" s="159">
        <v>17</v>
      </c>
      <c r="C1405" s="208" t="s">
        <v>607</v>
      </c>
      <c r="D1405" s="184">
        <v>740</v>
      </c>
      <c r="E1405" s="184">
        <f t="shared" si="126"/>
        <v>4.47</v>
      </c>
      <c r="F1405" s="209">
        <v>25</v>
      </c>
      <c r="G1405" s="102">
        <f t="shared" si="127"/>
        <v>111.75</v>
      </c>
      <c r="H1405" s="161">
        <f t="shared" si="129"/>
        <v>26.361825</v>
      </c>
      <c r="I1405" s="161">
        <f t="shared" si="128"/>
        <v>138.11182500000001</v>
      </c>
    </row>
    <row r="1406" spans="2:9" ht="15.75" x14ac:dyDescent="0.25">
      <c r="B1406" s="159">
        <v>18</v>
      </c>
      <c r="C1406" s="208" t="s">
        <v>608</v>
      </c>
      <c r="D1406" s="184">
        <v>655</v>
      </c>
      <c r="E1406" s="184">
        <f t="shared" si="126"/>
        <v>3.96</v>
      </c>
      <c r="F1406" s="209">
        <v>10</v>
      </c>
      <c r="G1406" s="102">
        <f t="shared" si="127"/>
        <v>39.6</v>
      </c>
      <c r="H1406" s="161">
        <f t="shared" si="129"/>
        <v>9.3416399999999999</v>
      </c>
      <c r="I1406" s="161">
        <f t="shared" si="128"/>
        <v>48.94164</v>
      </c>
    </row>
    <row r="1407" spans="2:9" ht="15.75" x14ac:dyDescent="0.25">
      <c r="B1407" s="159">
        <v>19</v>
      </c>
      <c r="C1407" s="208" t="s">
        <v>608</v>
      </c>
      <c r="D1407" s="184">
        <v>655</v>
      </c>
      <c r="E1407" s="184">
        <f t="shared" si="126"/>
        <v>3.96</v>
      </c>
      <c r="F1407" s="209">
        <v>6</v>
      </c>
      <c r="G1407" s="102">
        <f t="shared" si="127"/>
        <v>23.759999999999998</v>
      </c>
      <c r="H1407" s="161">
        <f t="shared" si="129"/>
        <v>5.6049839999999991</v>
      </c>
      <c r="I1407" s="161">
        <f t="shared" si="128"/>
        <v>29.364983999999996</v>
      </c>
    </row>
    <row r="1408" spans="2:9" ht="15.75" x14ac:dyDescent="0.25">
      <c r="B1408" s="159">
        <v>20</v>
      </c>
      <c r="C1408" s="208" t="s">
        <v>608</v>
      </c>
      <c r="D1408" s="184">
        <v>655</v>
      </c>
      <c r="E1408" s="184">
        <f t="shared" si="126"/>
        <v>3.96</v>
      </c>
      <c r="F1408" s="209">
        <v>15</v>
      </c>
      <c r="G1408" s="102">
        <f t="shared" si="127"/>
        <v>59.4</v>
      </c>
      <c r="H1408" s="161">
        <f t="shared" si="129"/>
        <v>14.012459999999999</v>
      </c>
      <c r="I1408" s="161">
        <f t="shared" si="128"/>
        <v>73.412459999999996</v>
      </c>
    </row>
    <row r="1409" spans="2:9" ht="15.75" x14ac:dyDescent="0.25">
      <c r="B1409" s="159">
        <v>21</v>
      </c>
      <c r="C1409" s="208" t="s">
        <v>608</v>
      </c>
      <c r="D1409" s="184">
        <v>655</v>
      </c>
      <c r="E1409" s="184">
        <f t="shared" si="126"/>
        <v>3.96</v>
      </c>
      <c r="F1409" s="209">
        <v>7</v>
      </c>
      <c r="G1409" s="102">
        <f t="shared" si="127"/>
        <v>27.72</v>
      </c>
      <c r="H1409" s="161">
        <f t="shared" si="129"/>
        <v>6.539148</v>
      </c>
      <c r="I1409" s="161">
        <f t="shared" si="128"/>
        <v>34.259147999999996</v>
      </c>
    </row>
    <row r="1410" spans="2:9" ht="15.75" x14ac:dyDescent="0.25">
      <c r="B1410" s="159">
        <v>22</v>
      </c>
      <c r="C1410" s="208" t="s">
        <v>608</v>
      </c>
      <c r="D1410" s="184">
        <v>655</v>
      </c>
      <c r="E1410" s="184">
        <f t="shared" si="126"/>
        <v>3.96</v>
      </c>
      <c r="F1410" s="209">
        <v>10</v>
      </c>
      <c r="G1410" s="102">
        <f t="shared" si="127"/>
        <v>39.6</v>
      </c>
      <c r="H1410" s="161">
        <f t="shared" si="129"/>
        <v>9.3416399999999999</v>
      </c>
      <c r="I1410" s="161">
        <f t="shared" si="128"/>
        <v>48.94164</v>
      </c>
    </row>
    <row r="1411" spans="2:9" ht="15.75" x14ac:dyDescent="0.25">
      <c r="B1411" s="159">
        <v>23</v>
      </c>
      <c r="C1411" s="208" t="s">
        <v>606</v>
      </c>
      <c r="D1411" s="184">
        <v>655</v>
      </c>
      <c r="E1411" s="184">
        <f t="shared" si="126"/>
        <v>3.96</v>
      </c>
      <c r="F1411" s="209">
        <v>30</v>
      </c>
      <c r="G1411" s="102">
        <f t="shared" si="127"/>
        <v>118.8</v>
      </c>
      <c r="H1411" s="161">
        <f t="shared" si="129"/>
        <v>28.024919999999998</v>
      </c>
      <c r="I1411" s="161">
        <f t="shared" si="128"/>
        <v>146.82491999999999</v>
      </c>
    </row>
    <row r="1412" spans="2:9" ht="15.75" x14ac:dyDescent="0.25">
      <c r="B1412" s="159">
        <v>24</v>
      </c>
      <c r="C1412" s="208" t="s">
        <v>607</v>
      </c>
      <c r="D1412" s="184">
        <v>740</v>
      </c>
      <c r="E1412" s="184">
        <f t="shared" si="126"/>
        <v>4.47</v>
      </c>
      <c r="F1412" s="209">
        <v>19</v>
      </c>
      <c r="G1412" s="102">
        <f t="shared" si="127"/>
        <v>84.929999999999993</v>
      </c>
      <c r="H1412" s="161">
        <f t="shared" si="129"/>
        <v>20.034986999999997</v>
      </c>
      <c r="I1412" s="161">
        <f t="shared" si="128"/>
        <v>104.96498699999999</v>
      </c>
    </row>
    <row r="1413" spans="2:9" ht="15.75" x14ac:dyDescent="0.25">
      <c r="B1413" s="159">
        <v>25</v>
      </c>
      <c r="C1413" s="208" t="s">
        <v>608</v>
      </c>
      <c r="D1413" s="184">
        <v>655</v>
      </c>
      <c r="E1413" s="184">
        <f t="shared" si="126"/>
        <v>3.96</v>
      </c>
      <c r="F1413" s="209">
        <v>14</v>
      </c>
      <c r="G1413" s="102">
        <f t="shared" si="127"/>
        <v>55.44</v>
      </c>
      <c r="H1413" s="161">
        <f t="shared" si="129"/>
        <v>13.078296</v>
      </c>
      <c r="I1413" s="161">
        <f t="shared" si="128"/>
        <v>68.518295999999992</v>
      </c>
    </row>
    <row r="1414" spans="2:9" ht="15.75" x14ac:dyDescent="0.25">
      <c r="B1414" s="159">
        <v>26</v>
      </c>
      <c r="C1414" s="208" t="s">
        <v>608</v>
      </c>
      <c r="D1414" s="184">
        <v>655</v>
      </c>
      <c r="E1414" s="184">
        <f t="shared" si="126"/>
        <v>3.96</v>
      </c>
      <c r="F1414" s="209">
        <v>12</v>
      </c>
      <c r="G1414" s="102">
        <f t="shared" si="127"/>
        <v>47.519999999999996</v>
      </c>
      <c r="H1414" s="161">
        <f t="shared" si="129"/>
        <v>11.209967999999998</v>
      </c>
      <c r="I1414" s="161">
        <f t="shared" si="128"/>
        <v>58.729967999999992</v>
      </c>
    </row>
    <row r="1415" spans="2:9" ht="15.75" x14ac:dyDescent="0.25">
      <c r="B1415" s="159">
        <v>27</v>
      </c>
      <c r="C1415" s="208" t="s">
        <v>606</v>
      </c>
      <c r="D1415" s="184">
        <v>676</v>
      </c>
      <c r="E1415" s="184">
        <f t="shared" si="126"/>
        <v>4.08</v>
      </c>
      <c r="F1415" s="209">
        <v>12</v>
      </c>
      <c r="G1415" s="102">
        <f t="shared" si="127"/>
        <v>48.96</v>
      </c>
      <c r="H1415" s="161">
        <f t="shared" si="129"/>
        <v>11.549664</v>
      </c>
      <c r="I1415" s="161">
        <f t="shared" si="128"/>
        <v>60.509664000000001</v>
      </c>
    </row>
    <row r="1416" spans="2:9" ht="15.75" x14ac:dyDescent="0.25">
      <c r="B1416" s="159">
        <v>28</v>
      </c>
      <c r="C1416" s="208" t="s">
        <v>608</v>
      </c>
      <c r="D1416" s="184">
        <v>655</v>
      </c>
      <c r="E1416" s="184">
        <f t="shared" si="126"/>
        <v>3.96</v>
      </c>
      <c r="F1416" s="209">
        <v>16</v>
      </c>
      <c r="G1416" s="102">
        <f t="shared" si="127"/>
        <v>63.36</v>
      </c>
      <c r="H1416" s="161">
        <f t="shared" si="129"/>
        <v>14.946624</v>
      </c>
      <c r="I1416" s="161">
        <f t="shared" si="128"/>
        <v>78.306623999999999</v>
      </c>
    </row>
    <row r="1417" spans="2:9" ht="15.75" x14ac:dyDescent="0.25">
      <c r="B1417" s="159">
        <v>29</v>
      </c>
      <c r="C1417" s="208" t="s">
        <v>608</v>
      </c>
      <c r="D1417" s="184">
        <v>655</v>
      </c>
      <c r="E1417" s="184">
        <f t="shared" si="126"/>
        <v>3.96</v>
      </c>
      <c r="F1417" s="209">
        <v>12</v>
      </c>
      <c r="G1417" s="102">
        <f t="shared" si="127"/>
        <v>47.519999999999996</v>
      </c>
      <c r="H1417" s="161">
        <f t="shared" si="129"/>
        <v>11.209967999999998</v>
      </c>
      <c r="I1417" s="161">
        <f t="shared" si="128"/>
        <v>58.729967999999992</v>
      </c>
    </row>
    <row r="1418" spans="2:9" ht="15.75" x14ac:dyDescent="0.25">
      <c r="B1418" s="159">
        <v>30</v>
      </c>
      <c r="C1418" s="208" t="s">
        <v>607</v>
      </c>
      <c r="D1418" s="184">
        <v>740</v>
      </c>
      <c r="E1418" s="184">
        <f t="shared" si="126"/>
        <v>4.47</v>
      </c>
      <c r="F1418" s="209">
        <v>15</v>
      </c>
      <c r="G1418" s="102">
        <f t="shared" si="127"/>
        <v>67.05</v>
      </c>
      <c r="H1418" s="161">
        <f t="shared" si="129"/>
        <v>15.817094999999998</v>
      </c>
      <c r="I1418" s="161">
        <f t="shared" si="128"/>
        <v>82.867094999999992</v>
      </c>
    </row>
    <row r="1419" spans="2:9" ht="15.75" x14ac:dyDescent="0.25">
      <c r="B1419" s="159">
        <v>31</v>
      </c>
      <c r="C1419" s="208" t="s">
        <v>608</v>
      </c>
      <c r="D1419" s="184">
        <v>655</v>
      </c>
      <c r="E1419" s="184">
        <f t="shared" si="126"/>
        <v>3.96</v>
      </c>
      <c r="F1419" s="209">
        <v>10</v>
      </c>
      <c r="G1419" s="102">
        <f t="shared" si="127"/>
        <v>39.6</v>
      </c>
      <c r="H1419" s="161">
        <f t="shared" si="129"/>
        <v>9.3416399999999999</v>
      </c>
      <c r="I1419" s="161">
        <f t="shared" si="128"/>
        <v>48.94164</v>
      </c>
    </row>
    <row r="1420" spans="2:9" ht="15.75" x14ac:dyDescent="0.25">
      <c r="B1420" s="159">
        <v>32</v>
      </c>
      <c r="C1420" s="208" t="s">
        <v>608</v>
      </c>
      <c r="D1420" s="184">
        <v>655</v>
      </c>
      <c r="E1420" s="184">
        <f t="shared" si="126"/>
        <v>3.96</v>
      </c>
      <c r="F1420" s="209">
        <v>10</v>
      </c>
      <c r="G1420" s="102">
        <f t="shared" si="127"/>
        <v>39.6</v>
      </c>
      <c r="H1420" s="161">
        <f t="shared" si="129"/>
        <v>9.3416399999999999</v>
      </c>
      <c r="I1420" s="161">
        <f t="shared" si="128"/>
        <v>48.94164</v>
      </c>
    </row>
    <row r="1421" spans="2:9" ht="15.75" x14ac:dyDescent="0.25">
      <c r="B1421" s="159">
        <v>33</v>
      </c>
      <c r="C1421" s="208" t="s">
        <v>608</v>
      </c>
      <c r="D1421" s="184">
        <v>655</v>
      </c>
      <c r="E1421" s="184">
        <f t="shared" si="126"/>
        <v>3.96</v>
      </c>
      <c r="F1421" s="209">
        <v>10</v>
      </c>
      <c r="G1421" s="102">
        <f t="shared" si="127"/>
        <v>39.6</v>
      </c>
      <c r="H1421" s="161">
        <f t="shared" si="129"/>
        <v>9.3416399999999999</v>
      </c>
      <c r="I1421" s="161">
        <f t="shared" si="128"/>
        <v>48.94164</v>
      </c>
    </row>
    <row r="1422" spans="2:9" ht="15.75" x14ac:dyDescent="0.25">
      <c r="B1422" s="159">
        <v>34</v>
      </c>
      <c r="C1422" s="208" t="s">
        <v>608</v>
      </c>
      <c r="D1422" s="184">
        <v>655</v>
      </c>
      <c r="E1422" s="184">
        <f t="shared" si="126"/>
        <v>3.96</v>
      </c>
      <c r="F1422" s="209">
        <v>10</v>
      </c>
      <c r="G1422" s="102">
        <f t="shared" si="127"/>
        <v>39.6</v>
      </c>
      <c r="H1422" s="161">
        <f t="shared" si="129"/>
        <v>9.3416399999999999</v>
      </c>
      <c r="I1422" s="161">
        <f t="shared" si="128"/>
        <v>48.94164</v>
      </c>
    </row>
    <row r="1423" spans="2:9" ht="15.75" x14ac:dyDescent="0.25">
      <c r="B1423" s="159">
        <v>35</v>
      </c>
      <c r="C1423" s="208" t="s">
        <v>608</v>
      </c>
      <c r="D1423" s="184">
        <v>655</v>
      </c>
      <c r="E1423" s="184">
        <f t="shared" si="126"/>
        <v>3.96</v>
      </c>
      <c r="F1423" s="209">
        <v>10</v>
      </c>
      <c r="G1423" s="102">
        <f t="shared" si="127"/>
        <v>39.6</v>
      </c>
      <c r="H1423" s="161">
        <f t="shared" si="129"/>
        <v>9.3416399999999999</v>
      </c>
      <c r="I1423" s="161">
        <f t="shared" si="128"/>
        <v>48.94164</v>
      </c>
    </row>
    <row r="1424" spans="2:9" ht="15.75" x14ac:dyDescent="0.25">
      <c r="B1424" s="159">
        <v>36</v>
      </c>
      <c r="C1424" s="208" t="s">
        <v>606</v>
      </c>
      <c r="D1424" s="184">
        <v>676</v>
      </c>
      <c r="E1424" s="184">
        <f t="shared" si="126"/>
        <v>4.08</v>
      </c>
      <c r="F1424" s="209">
        <v>26</v>
      </c>
      <c r="G1424" s="102">
        <f t="shared" si="127"/>
        <v>106.08</v>
      </c>
      <c r="H1424" s="161">
        <f t="shared" si="129"/>
        <v>25.024272</v>
      </c>
      <c r="I1424" s="161">
        <f t="shared" si="128"/>
        <v>131.10427200000001</v>
      </c>
    </row>
    <row r="1425" spans="2:9" ht="15.75" x14ac:dyDescent="0.25">
      <c r="B1425" s="159">
        <v>37</v>
      </c>
      <c r="C1425" s="208" t="s">
        <v>607</v>
      </c>
      <c r="D1425" s="184">
        <v>740</v>
      </c>
      <c r="E1425" s="184">
        <f t="shared" si="126"/>
        <v>4.47</v>
      </c>
      <c r="F1425" s="209">
        <v>26</v>
      </c>
      <c r="G1425" s="102">
        <f t="shared" si="127"/>
        <v>116.22</v>
      </c>
      <c r="H1425" s="161">
        <f t="shared" si="129"/>
        <v>27.416298000000001</v>
      </c>
      <c r="I1425" s="161">
        <f t="shared" si="128"/>
        <v>143.63629800000001</v>
      </c>
    </row>
    <row r="1426" spans="2:9" ht="15.75" x14ac:dyDescent="0.25">
      <c r="B1426" s="159">
        <v>38</v>
      </c>
      <c r="C1426" s="208" t="s">
        <v>608</v>
      </c>
      <c r="D1426" s="184">
        <v>655</v>
      </c>
      <c r="E1426" s="184">
        <f t="shared" si="126"/>
        <v>3.96</v>
      </c>
      <c r="F1426" s="209">
        <v>11</v>
      </c>
      <c r="G1426" s="102">
        <f t="shared" si="127"/>
        <v>43.56</v>
      </c>
      <c r="H1426" s="161">
        <f t="shared" si="129"/>
        <v>10.275804000000001</v>
      </c>
      <c r="I1426" s="161">
        <f t="shared" si="128"/>
        <v>53.835804000000003</v>
      </c>
    </row>
    <row r="1427" spans="2:9" ht="15.75" x14ac:dyDescent="0.25">
      <c r="B1427" s="159">
        <v>39</v>
      </c>
      <c r="C1427" s="208" t="s">
        <v>608</v>
      </c>
      <c r="D1427" s="184">
        <v>655</v>
      </c>
      <c r="E1427" s="184">
        <f t="shared" si="126"/>
        <v>3.96</v>
      </c>
      <c r="F1427" s="209">
        <v>12</v>
      </c>
      <c r="G1427" s="102">
        <f t="shared" si="127"/>
        <v>47.519999999999996</v>
      </c>
      <c r="H1427" s="161">
        <f t="shared" si="129"/>
        <v>11.209967999999998</v>
      </c>
      <c r="I1427" s="161">
        <f t="shared" si="128"/>
        <v>58.729967999999992</v>
      </c>
    </row>
    <row r="1428" spans="2:9" ht="15.75" x14ac:dyDescent="0.25">
      <c r="B1428" s="159">
        <v>40</v>
      </c>
      <c r="C1428" s="208" t="s">
        <v>608</v>
      </c>
      <c r="D1428" s="184">
        <v>655</v>
      </c>
      <c r="E1428" s="184">
        <f t="shared" si="126"/>
        <v>3.96</v>
      </c>
      <c r="F1428" s="209">
        <v>12</v>
      </c>
      <c r="G1428" s="102">
        <f t="shared" si="127"/>
        <v>47.519999999999996</v>
      </c>
      <c r="H1428" s="161">
        <f t="shared" si="129"/>
        <v>11.209967999999998</v>
      </c>
      <c r="I1428" s="161">
        <f t="shared" si="128"/>
        <v>58.729967999999992</v>
      </c>
    </row>
    <row r="1429" spans="2:9" ht="15.75" x14ac:dyDescent="0.25">
      <c r="B1429" s="159">
        <v>41</v>
      </c>
      <c r="C1429" s="208" t="s">
        <v>608</v>
      </c>
      <c r="D1429" s="184">
        <v>655</v>
      </c>
      <c r="E1429" s="184">
        <f t="shared" si="126"/>
        <v>3.96</v>
      </c>
      <c r="F1429" s="209">
        <v>12</v>
      </c>
      <c r="G1429" s="102">
        <f t="shared" si="127"/>
        <v>47.519999999999996</v>
      </c>
      <c r="H1429" s="161">
        <f t="shared" si="129"/>
        <v>11.209967999999998</v>
      </c>
      <c r="I1429" s="161">
        <f t="shared" si="128"/>
        <v>58.729967999999992</v>
      </c>
    </row>
    <row r="1430" spans="2:9" ht="15.75" x14ac:dyDescent="0.25">
      <c r="B1430" s="159">
        <v>42</v>
      </c>
      <c r="C1430" s="208" t="s">
        <v>608</v>
      </c>
      <c r="D1430" s="184">
        <v>655</v>
      </c>
      <c r="E1430" s="184">
        <f t="shared" si="126"/>
        <v>3.96</v>
      </c>
      <c r="F1430" s="209">
        <v>11</v>
      </c>
      <c r="G1430" s="102">
        <f>E1430*F1430</f>
        <v>43.56</v>
      </c>
      <c r="H1430" s="161">
        <f>G1430*0.2359</f>
        <v>10.275804000000001</v>
      </c>
      <c r="I1430" s="161">
        <f>G1430+H1430</f>
        <v>53.835804000000003</v>
      </c>
    </row>
    <row r="1431" spans="2:9" ht="15.75" x14ac:dyDescent="0.25">
      <c r="B1431" s="159">
        <v>43</v>
      </c>
      <c r="C1431" s="208" t="s">
        <v>606</v>
      </c>
      <c r="D1431" s="184">
        <v>655</v>
      </c>
      <c r="E1431" s="184">
        <f t="shared" si="126"/>
        <v>3.96</v>
      </c>
      <c r="F1431" s="209">
        <v>20</v>
      </c>
      <c r="G1431" s="102">
        <f>E1431*F1431</f>
        <v>79.2</v>
      </c>
      <c r="H1431" s="161">
        <f>G1431*0.2359</f>
        <v>18.68328</v>
      </c>
      <c r="I1431" s="161">
        <f>G1431+H1431</f>
        <v>97.883279999999999</v>
      </c>
    </row>
    <row r="1432" spans="2:9" x14ac:dyDescent="0.25">
      <c r="B1432" s="147"/>
      <c r="F1432" s="148"/>
      <c r="G1432" s="216">
        <f>SUM(G1389:G1431)</f>
        <v>2626.4499999999989</v>
      </c>
      <c r="H1432" s="217">
        <f>G1432*0.2359</f>
        <v>619.57955499999969</v>
      </c>
      <c r="I1432" s="217">
        <f>G1432+H1432</f>
        <v>3246.0295549999987</v>
      </c>
    </row>
    <row r="1434" spans="2:9" x14ac:dyDescent="0.25">
      <c r="B1434" s="150"/>
      <c r="C1434" s="151" t="s">
        <v>630</v>
      </c>
      <c r="D1434" s="151"/>
      <c r="E1434" s="151"/>
      <c r="F1434" s="152"/>
      <c r="G1434" s="151"/>
      <c r="H1434" s="153"/>
      <c r="I1434" s="153"/>
    </row>
    <row r="1435" spans="2:9" x14ac:dyDescent="0.25">
      <c r="B1435" s="179"/>
      <c r="C1435" s="180"/>
      <c r="D1435" s="180"/>
      <c r="E1435" s="180"/>
      <c r="F1435" s="198"/>
      <c r="G1435" s="180"/>
      <c r="H1435" s="149"/>
      <c r="I1435" s="149"/>
    </row>
    <row r="1436" spans="2:9" ht="89.25" x14ac:dyDescent="0.25">
      <c r="B1436" s="154" t="s">
        <v>594</v>
      </c>
      <c r="C1436" s="155" t="s">
        <v>595</v>
      </c>
      <c r="D1436" s="155" t="s">
        <v>596</v>
      </c>
      <c r="E1436" s="156" t="s">
        <v>597</v>
      </c>
      <c r="F1436" s="156" t="s">
        <v>598</v>
      </c>
      <c r="G1436" s="156" t="s">
        <v>599</v>
      </c>
      <c r="H1436" s="158" t="s">
        <v>600</v>
      </c>
      <c r="I1436" s="158" t="s">
        <v>601</v>
      </c>
    </row>
    <row r="1437" spans="2:9" x14ac:dyDescent="0.25">
      <c r="B1437" s="159">
        <v>1</v>
      </c>
      <c r="C1437" s="201" t="s">
        <v>602</v>
      </c>
      <c r="D1437" s="213">
        <v>1566</v>
      </c>
      <c r="E1437" s="213">
        <f>ROUND(SUM(D1437*12/1987),2)</f>
        <v>9.4600000000000009</v>
      </c>
      <c r="F1437" s="213">
        <v>0</v>
      </c>
      <c r="G1437" s="102">
        <f>E1437*F1437</f>
        <v>0</v>
      </c>
      <c r="H1437" s="161">
        <f>G1437*0.2359</f>
        <v>0</v>
      </c>
      <c r="I1437" s="161">
        <f>G1437+H1437</f>
        <v>0</v>
      </c>
    </row>
    <row r="1438" spans="2:9" ht="45" x14ac:dyDescent="0.25">
      <c r="B1438" s="162">
        <v>2</v>
      </c>
      <c r="C1438" s="197" t="s">
        <v>603</v>
      </c>
      <c r="D1438" s="102">
        <v>776</v>
      </c>
      <c r="E1438" s="213">
        <f t="shared" ref="E1438:E1489" si="130">ROUND(SUM(D1438*12/1987),2)</f>
        <v>4.6900000000000004</v>
      </c>
      <c r="F1438" s="160">
        <v>35</v>
      </c>
      <c r="G1438" s="102">
        <f t="shared" ref="G1438:G1489" si="131">E1438*F1438</f>
        <v>164.15</v>
      </c>
      <c r="H1438" s="164">
        <f>G1438*0.2359</f>
        <v>38.722985000000001</v>
      </c>
      <c r="I1438" s="164">
        <f t="shared" ref="I1438:I1490" si="132">G1438+H1438</f>
        <v>202.872985</v>
      </c>
    </row>
    <row r="1439" spans="2:9" ht="45" x14ac:dyDescent="0.25">
      <c r="B1439" s="162">
        <v>3</v>
      </c>
      <c r="C1439" s="197" t="s">
        <v>604</v>
      </c>
      <c r="D1439" s="102">
        <v>776</v>
      </c>
      <c r="E1439" s="213">
        <f t="shared" si="130"/>
        <v>4.6900000000000004</v>
      </c>
      <c r="F1439" s="160">
        <v>25</v>
      </c>
      <c r="G1439" s="102">
        <f t="shared" si="131"/>
        <v>117.25000000000001</v>
      </c>
      <c r="H1439" s="164">
        <f t="shared" ref="H1439:H1490" si="133">G1439*0.2359</f>
        <v>27.659275000000004</v>
      </c>
      <c r="I1439" s="164">
        <f t="shared" si="132"/>
        <v>144.90927500000001</v>
      </c>
    </row>
    <row r="1440" spans="2:9" ht="45" x14ac:dyDescent="0.25">
      <c r="B1440" s="162">
        <v>4</v>
      </c>
      <c r="C1440" s="197" t="s">
        <v>618</v>
      </c>
      <c r="D1440" s="102">
        <v>776</v>
      </c>
      <c r="E1440" s="213">
        <f t="shared" si="130"/>
        <v>4.6900000000000004</v>
      </c>
      <c r="F1440" s="160">
        <v>0</v>
      </c>
      <c r="G1440" s="102">
        <f t="shared" si="131"/>
        <v>0</v>
      </c>
      <c r="H1440" s="164">
        <f t="shared" si="133"/>
        <v>0</v>
      </c>
      <c r="I1440" s="164">
        <f t="shared" si="132"/>
        <v>0</v>
      </c>
    </row>
    <row r="1441" spans="2:9" x14ac:dyDescent="0.25">
      <c r="B1441" s="159">
        <v>5</v>
      </c>
      <c r="C1441" s="201" t="s">
        <v>605</v>
      </c>
      <c r="D1441" s="102">
        <v>776</v>
      </c>
      <c r="E1441" s="213">
        <f t="shared" si="130"/>
        <v>4.6900000000000004</v>
      </c>
      <c r="F1441" s="160">
        <v>4</v>
      </c>
      <c r="G1441" s="102">
        <f t="shared" si="131"/>
        <v>18.760000000000002</v>
      </c>
      <c r="H1441" s="161">
        <f t="shared" si="133"/>
        <v>4.425484</v>
      </c>
      <c r="I1441" s="161">
        <f t="shared" si="132"/>
        <v>23.185484000000002</v>
      </c>
    </row>
    <row r="1442" spans="2:9" x14ac:dyDescent="0.25">
      <c r="B1442" s="159">
        <v>6</v>
      </c>
      <c r="C1442" s="201" t="s">
        <v>617</v>
      </c>
      <c r="D1442" s="102">
        <v>655</v>
      </c>
      <c r="E1442" s="213">
        <f t="shared" si="130"/>
        <v>3.96</v>
      </c>
      <c r="F1442" s="160">
        <v>4</v>
      </c>
      <c r="G1442" s="102">
        <f t="shared" si="131"/>
        <v>15.84</v>
      </c>
      <c r="H1442" s="161">
        <f t="shared" si="133"/>
        <v>3.736656</v>
      </c>
      <c r="I1442" s="161">
        <f t="shared" si="132"/>
        <v>19.576656</v>
      </c>
    </row>
    <row r="1443" spans="2:9" x14ac:dyDescent="0.25">
      <c r="B1443" s="159">
        <v>7</v>
      </c>
      <c r="C1443" s="201" t="s">
        <v>617</v>
      </c>
      <c r="D1443" s="102">
        <v>683</v>
      </c>
      <c r="E1443" s="213">
        <f t="shared" si="130"/>
        <v>4.12</v>
      </c>
      <c r="F1443" s="160">
        <v>0</v>
      </c>
      <c r="G1443" s="102">
        <f t="shared" si="131"/>
        <v>0</v>
      </c>
      <c r="H1443" s="161">
        <f t="shared" si="133"/>
        <v>0</v>
      </c>
      <c r="I1443" s="161">
        <f t="shared" si="132"/>
        <v>0</v>
      </c>
    </row>
    <row r="1444" spans="2:9" x14ac:dyDescent="0.25">
      <c r="B1444" s="159">
        <v>8</v>
      </c>
      <c r="C1444" s="201" t="s">
        <v>617</v>
      </c>
      <c r="D1444" s="102">
        <v>655</v>
      </c>
      <c r="E1444" s="213">
        <f t="shared" si="130"/>
        <v>3.96</v>
      </c>
      <c r="F1444" s="160">
        <v>4</v>
      </c>
      <c r="G1444" s="102">
        <f t="shared" si="131"/>
        <v>15.84</v>
      </c>
      <c r="H1444" s="161">
        <f t="shared" si="133"/>
        <v>3.736656</v>
      </c>
      <c r="I1444" s="161">
        <f t="shared" si="132"/>
        <v>19.576656</v>
      </c>
    </row>
    <row r="1445" spans="2:9" x14ac:dyDescent="0.25">
      <c r="B1445" s="159">
        <v>9</v>
      </c>
      <c r="C1445" s="201" t="s">
        <v>617</v>
      </c>
      <c r="D1445" s="102">
        <v>655</v>
      </c>
      <c r="E1445" s="213">
        <f t="shared" si="130"/>
        <v>3.96</v>
      </c>
      <c r="F1445" s="160">
        <v>4</v>
      </c>
      <c r="G1445" s="102">
        <f t="shared" si="131"/>
        <v>15.84</v>
      </c>
      <c r="H1445" s="161">
        <f t="shared" si="133"/>
        <v>3.736656</v>
      </c>
      <c r="I1445" s="161">
        <f t="shared" si="132"/>
        <v>19.576656</v>
      </c>
    </row>
    <row r="1446" spans="2:9" x14ac:dyDescent="0.25">
      <c r="B1446" s="159">
        <v>10</v>
      </c>
      <c r="C1446" s="201" t="s">
        <v>617</v>
      </c>
      <c r="D1446" s="102">
        <v>662</v>
      </c>
      <c r="E1446" s="213">
        <f t="shared" si="130"/>
        <v>4</v>
      </c>
      <c r="F1446" s="160">
        <v>4</v>
      </c>
      <c r="G1446" s="102">
        <f t="shared" si="131"/>
        <v>16</v>
      </c>
      <c r="H1446" s="161">
        <f t="shared" si="133"/>
        <v>3.7744</v>
      </c>
      <c r="I1446" s="161">
        <f t="shared" si="132"/>
        <v>19.7744</v>
      </c>
    </row>
    <row r="1447" spans="2:9" x14ac:dyDescent="0.25">
      <c r="B1447" s="159">
        <v>11</v>
      </c>
      <c r="C1447" s="201" t="s">
        <v>617</v>
      </c>
      <c r="D1447" s="102">
        <v>655</v>
      </c>
      <c r="E1447" s="213">
        <f t="shared" si="130"/>
        <v>3.96</v>
      </c>
      <c r="F1447" s="160">
        <v>4</v>
      </c>
      <c r="G1447" s="102">
        <f t="shared" si="131"/>
        <v>15.84</v>
      </c>
      <c r="H1447" s="161">
        <f t="shared" si="133"/>
        <v>3.736656</v>
      </c>
      <c r="I1447" s="161">
        <f t="shared" si="132"/>
        <v>19.576656</v>
      </c>
    </row>
    <row r="1448" spans="2:9" x14ac:dyDescent="0.25">
      <c r="B1448" s="159">
        <v>12</v>
      </c>
      <c r="C1448" s="201" t="s">
        <v>617</v>
      </c>
      <c r="D1448" s="102">
        <v>676</v>
      </c>
      <c r="E1448" s="213">
        <f t="shared" si="130"/>
        <v>4.08</v>
      </c>
      <c r="F1448" s="160">
        <v>10</v>
      </c>
      <c r="G1448" s="102">
        <f t="shared" si="131"/>
        <v>40.799999999999997</v>
      </c>
      <c r="H1448" s="161">
        <f t="shared" si="133"/>
        <v>9.6247199999999999</v>
      </c>
      <c r="I1448" s="161">
        <f t="shared" si="132"/>
        <v>50.424719999999994</v>
      </c>
    </row>
    <row r="1449" spans="2:9" x14ac:dyDescent="0.25">
      <c r="B1449" s="159">
        <v>13</v>
      </c>
      <c r="C1449" s="201" t="s">
        <v>607</v>
      </c>
      <c r="D1449" s="102">
        <v>740</v>
      </c>
      <c r="E1449" s="213">
        <f t="shared" si="130"/>
        <v>4.47</v>
      </c>
      <c r="F1449" s="160">
        <v>8</v>
      </c>
      <c r="G1449" s="102">
        <f t="shared" si="131"/>
        <v>35.76</v>
      </c>
      <c r="H1449" s="161">
        <f t="shared" si="133"/>
        <v>8.4357839999999999</v>
      </c>
      <c r="I1449" s="161">
        <f t="shared" si="132"/>
        <v>44.195783999999996</v>
      </c>
    </row>
    <row r="1450" spans="2:9" x14ac:dyDescent="0.25">
      <c r="B1450" s="159">
        <v>14</v>
      </c>
      <c r="C1450" s="201" t="s">
        <v>608</v>
      </c>
      <c r="D1450" s="102">
        <v>655</v>
      </c>
      <c r="E1450" s="213">
        <f t="shared" si="130"/>
        <v>3.96</v>
      </c>
      <c r="F1450" s="160">
        <v>16</v>
      </c>
      <c r="G1450" s="102">
        <f t="shared" si="131"/>
        <v>63.36</v>
      </c>
      <c r="H1450" s="161">
        <f t="shared" si="133"/>
        <v>14.946624</v>
      </c>
      <c r="I1450" s="161">
        <f t="shared" si="132"/>
        <v>78.306623999999999</v>
      </c>
    </row>
    <row r="1451" spans="2:9" x14ac:dyDescent="0.25">
      <c r="B1451" s="159">
        <v>15</v>
      </c>
      <c r="C1451" s="201" t="s">
        <v>608</v>
      </c>
      <c r="D1451" s="102">
        <v>655</v>
      </c>
      <c r="E1451" s="213">
        <f t="shared" si="130"/>
        <v>3.96</v>
      </c>
      <c r="F1451" s="160">
        <v>4</v>
      </c>
      <c r="G1451" s="102">
        <f t="shared" si="131"/>
        <v>15.84</v>
      </c>
      <c r="H1451" s="161">
        <f t="shared" si="133"/>
        <v>3.736656</v>
      </c>
      <c r="I1451" s="161">
        <f t="shared" si="132"/>
        <v>19.576656</v>
      </c>
    </row>
    <row r="1452" spans="2:9" x14ac:dyDescent="0.25">
      <c r="B1452" s="159">
        <v>16</v>
      </c>
      <c r="C1452" s="201" t="s">
        <v>608</v>
      </c>
      <c r="D1452" s="102">
        <v>655</v>
      </c>
      <c r="E1452" s="213">
        <f t="shared" si="130"/>
        <v>3.96</v>
      </c>
      <c r="F1452" s="160">
        <v>4</v>
      </c>
      <c r="G1452" s="102">
        <f t="shared" si="131"/>
        <v>15.84</v>
      </c>
      <c r="H1452" s="161">
        <f t="shared" si="133"/>
        <v>3.736656</v>
      </c>
      <c r="I1452" s="161">
        <f t="shared" si="132"/>
        <v>19.576656</v>
      </c>
    </row>
    <row r="1453" spans="2:9" x14ac:dyDescent="0.25">
      <c r="B1453" s="159">
        <v>17</v>
      </c>
      <c r="C1453" s="201" t="s">
        <v>608</v>
      </c>
      <c r="D1453" s="102">
        <v>655</v>
      </c>
      <c r="E1453" s="213">
        <f t="shared" si="130"/>
        <v>3.96</v>
      </c>
      <c r="F1453" s="160">
        <v>4</v>
      </c>
      <c r="G1453" s="102">
        <f t="shared" si="131"/>
        <v>15.84</v>
      </c>
      <c r="H1453" s="161">
        <f t="shared" si="133"/>
        <v>3.736656</v>
      </c>
      <c r="I1453" s="161">
        <f t="shared" si="132"/>
        <v>19.576656</v>
      </c>
    </row>
    <row r="1454" spans="2:9" x14ac:dyDescent="0.25">
      <c r="B1454" s="159">
        <v>18</v>
      </c>
      <c r="C1454" s="201" t="s">
        <v>608</v>
      </c>
      <c r="D1454" s="102">
        <v>655</v>
      </c>
      <c r="E1454" s="213">
        <f t="shared" si="130"/>
        <v>3.96</v>
      </c>
      <c r="F1454" s="160">
        <v>0</v>
      </c>
      <c r="G1454" s="102">
        <f t="shared" si="131"/>
        <v>0</v>
      </c>
      <c r="H1454" s="161">
        <f t="shared" si="133"/>
        <v>0</v>
      </c>
      <c r="I1454" s="161">
        <f t="shared" si="132"/>
        <v>0</v>
      </c>
    </row>
    <row r="1455" spans="2:9" x14ac:dyDescent="0.25">
      <c r="B1455" s="159">
        <v>19</v>
      </c>
      <c r="C1455" s="201" t="s">
        <v>608</v>
      </c>
      <c r="D1455" s="102">
        <v>655</v>
      </c>
      <c r="E1455" s="213">
        <f t="shared" si="130"/>
        <v>3.96</v>
      </c>
      <c r="F1455" s="160">
        <v>4</v>
      </c>
      <c r="G1455" s="102">
        <f t="shared" si="131"/>
        <v>15.84</v>
      </c>
      <c r="H1455" s="161">
        <f t="shared" si="133"/>
        <v>3.736656</v>
      </c>
      <c r="I1455" s="161">
        <f t="shared" si="132"/>
        <v>19.576656</v>
      </c>
    </row>
    <row r="1456" spans="2:9" x14ac:dyDescent="0.25">
      <c r="B1456" s="159">
        <v>20</v>
      </c>
      <c r="C1456" s="201" t="s">
        <v>607</v>
      </c>
      <c r="D1456" s="102">
        <v>740</v>
      </c>
      <c r="E1456" s="213">
        <f t="shared" si="130"/>
        <v>4.47</v>
      </c>
      <c r="F1456" s="160">
        <v>8</v>
      </c>
      <c r="G1456" s="102">
        <f t="shared" si="131"/>
        <v>35.76</v>
      </c>
      <c r="H1456" s="161">
        <f t="shared" si="133"/>
        <v>8.4357839999999999</v>
      </c>
      <c r="I1456" s="161">
        <f t="shared" si="132"/>
        <v>44.195783999999996</v>
      </c>
    </row>
    <row r="1457" spans="2:9" x14ac:dyDescent="0.25">
      <c r="B1457" s="159">
        <v>21</v>
      </c>
      <c r="C1457" s="201" t="s">
        <v>608</v>
      </c>
      <c r="D1457" s="102">
        <v>655</v>
      </c>
      <c r="E1457" s="213">
        <f t="shared" si="130"/>
        <v>3.96</v>
      </c>
      <c r="F1457" s="160">
        <v>4</v>
      </c>
      <c r="G1457" s="102">
        <f t="shared" si="131"/>
        <v>15.84</v>
      </c>
      <c r="H1457" s="161">
        <f t="shared" si="133"/>
        <v>3.736656</v>
      </c>
      <c r="I1457" s="161">
        <f t="shared" si="132"/>
        <v>19.576656</v>
      </c>
    </row>
    <row r="1458" spans="2:9" x14ac:dyDescent="0.25">
      <c r="B1458" s="159">
        <v>22</v>
      </c>
      <c r="C1458" s="201" t="s">
        <v>608</v>
      </c>
      <c r="D1458" s="102">
        <v>655</v>
      </c>
      <c r="E1458" s="213">
        <f t="shared" si="130"/>
        <v>3.96</v>
      </c>
      <c r="F1458" s="160">
        <v>4</v>
      </c>
      <c r="G1458" s="102">
        <f t="shared" si="131"/>
        <v>15.84</v>
      </c>
      <c r="H1458" s="161">
        <f t="shared" si="133"/>
        <v>3.736656</v>
      </c>
      <c r="I1458" s="161">
        <f t="shared" si="132"/>
        <v>19.576656</v>
      </c>
    </row>
    <row r="1459" spans="2:9" x14ac:dyDescent="0.25">
      <c r="B1459" s="159">
        <v>23</v>
      </c>
      <c r="C1459" s="201" t="s">
        <v>608</v>
      </c>
      <c r="D1459" s="102">
        <v>655</v>
      </c>
      <c r="E1459" s="213">
        <f t="shared" si="130"/>
        <v>3.96</v>
      </c>
      <c r="F1459" s="160">
        <v>4</v>
      </c>
      <c r="G1459" s="102">
        <f t="shared" si="131"/>
        <v>15.84</v>
      </c>
      <c r="H1459" s="161">
        <f t="shared" si="133"/>
        <v>3.736656</v>
      </c>
      <c r="I1459" s="161">
        <f t="shared" si="132"/>
        <v>19.576656</v>
      </c>
    </row>
    <row r="1460" spans="2:9" x14ac:dyDescent="0.25">
      <c r="B1460" s="159">
        <v>24</v>
      </c>
      <c r="C1460" s="201" t="s">
        <v>608</v>
      </c>
      <c r="D1460" s="102">
        <v>655</v>
      </c>
      <c r="E1460" s="213">
        <f t="shared" si="130"/>
        <v>3.96</v>
      </c>
      <c r="F1460" s="160">
        <v>0</v>
      </c>
      <c r="G1460" s="102">
        <f t="shared" si="131"/>
        <v>0</v>
      </c>
      <c r="H1460" s="161">
        <f t="shared" si="133"/>
        <v>0</v>
      </c>
      <c r="I1460" s="161">
        <f t="shared" si="132"/>
        <v>0</v>
      </c>
    </row>
    <row r="1461" spans="2:9" x14ac:dyDescent="0.25">
      <c r="B1461" s="159">
        <v>25</v>
      </c>
      <c r="C1461" s="201" t="s">
        <v>608</v>
      </c>
      <c r="D1461" s="102">
        <v>655</v>
      </c>
      <c r="E1461" s="213">
        <f t="shared" si="130"/>
        <v>3.96</v>
      </c>
      <c r="F1461" s="160">
        <v>7</v>
      </c>
      <c r="G1461" s="102">
        <f t="shared" si="131"/>
        <v>27.72</v>
      </c>
      <c r="H1461" s="161">
        <f t="shared" si="133"/>
        <v>6.539148</v>
      </c>
      <c r="I1461" s="161">
        <f t="shared" si="132"/>
        <v>34.259147999999996</v>
      </c>
    </row>
    <row r="1462" spans="2:9" x14ac:dyDescent="0.25">
      <c r="B1462" s="159">
        <v>26</v>
      </c>
      <c r="C1462" s="201" t="s">
        <v>607</v>
      </c>
      <c r="D1462" s="102">
        <v>740</v>
      </c>
      <c r="E1462" s="213">
        <f t="shared" si="130"/>
        <v>4.47</v>
      </c>
      <c r="F1462" s="160">
        <v>8</v>
      </c>
      <c r="G1462" s="102">
        <f t="shared" si="131"/>
        <v>35.76</v>
      </c>
      <c r="H1462" s="161">
        <f t="shared" si="133"/>
        <v>8.4357839999999999</v>
      </c>
      <c r="I1462" s="161">
        <f t="shared" si="132"/>
        <v>44.195783999999996</v>
      </c>
    </row>
    <row r="1463" spans="2:9" x14ac:dyDescent="0.25">
      <c r="B1463" s="159">
        <v>27</v>
      </c>
      <c r="C1463" s="201" t="s">
        <v>608</v>
      </c>
      <c r="D1463" s="102">
        <v>655</v>
      </c>
      <c r="E1463" s="213">
        <f t="shared" si="130"/>
        <v>3.96</v>
      </c>
      <c r="F1463" s="160">
        <v>0</v>
      </c>
      <c r="G1463" s="102">
        <f t="shared" si="131"/>
        <v>0</v>
      </c>
      <c r="H1463" s="161">
        <f>G1463*0.2359</f>
        <v>0</v>
      </c>
      <c r="I1463" s="161">
        <f t="shared" si="132"/>
        <v>0</v>
      </c>
    </row>
    <row r="1464" spans="2:9" x14ac:dyDescent="0.25">
      <c r="B1464" s="159">
        <v>28</v>
      </c>
      <c r="C1464" s="201" t="s">
        <v>608</v>
      </c>
      <c r="D1464" s="102">
        <v>655</v>
      </c>
      <c r="E1464" s="213">
        <f t="shared" si="130"/>
        <v>3.96</v>
      </c>
      <c r="F1464" s="160">
        <v>0</v>
      </c>
      <c r="G1464" s="102">
        <f t="shared" si="131"/>
        <v>0</v>
      </c>
      <c r="H1464" s="161">
        <f t="shared" si="133"/>
        <v>0</v>
      </c>
      <c r="I1464" s="161">
        <f t="shared" si="132"/>
        <v>0</v>
      </c>
    </row>
    <row r="1465" spans="2:9" x14ac:dyDescent="0.25">
      <c r="B1465" s="159">
        <v>29</v>
      </c>
      <c r="C1465" s="201" t="s">
        <v>608</v>
      </c>
      <c r="D1465" s="102">
        <v>655</v>
      </c>
      <c r="E1465" s="213">
        <f t="shared" si="130"/>
        <v>3.96</v>
      </c>
      <c r="F1465" s="160">
        <v>0</v>
      </c>
      <c r="G1465" s="102">
        <f t="shared" si="131"/>
        <v>0</v>
      </c>
      <c r="H1465" s="161">
        <f t="shared" si="133"/>
        <v>0</v>
      </c>
      <c r="I1465" s="161">
        <f t="shared" si="132"/>
        <v>0</v>
      </c>
    </row>
    <row r="1466" spans="2:9" x14ac:dyDescent="0.25">
      <c r="B1466" s="159">
        <v>30</v>
      </c>
      <c r="C1466" s="201" t="s">
        <v>608</v>
      </c>
      <c r="D1466" s="102">
        <v>655</v>
      </c>
      <c r="E1466" s="213">
        <f t="shared" si="130"/>
        <v>3.96</v>
      </c>
      <c r="F1466" s="160">
        <v>0</v>
      </c>
      <c r="G1466" s="102">
        <f t="shared" si="131"/>
        <v>0</v>
      </c>
      <c r="H1466" s="161">
        <f t="shared" si="133"/>
        <v>0</v>
      </c>
      <c r="I1466" s="161">
        <f t="shared" si="132"/>
        <v>0</v>
      </c>
    </row>
    <row r="1467" spans="2:9" x14ac:dyDescent="0.25">
      <c r="B1467" s="159">
        <v>31</v>
      </c>
      <c r="C1467" s="201" t="s">
        <v>608</v>
      </c>
      <c r="D1467" s="102">
        <v>655</v>
      </c>
      <c r="E1467" s="213">
        <f t="shared" si="130"/>
        <v>3.96</v>
      </c>
      <c r="F1467" s="160">
        <v>0</v>
      </c>
      <c r="G1467" s="102">
        <f t="shared" si="131"/>
        <v>0</v>
      </c>
      <c r="H1467" s="161">
        <f t="shared" si="133"/>
        <v>0</v>
      </c>
      <c r="I1467" s="161">
        <f t="shared" si="132"/>
        <v>0</v>
      </c>
    </row>
    <row r="1468" spans="2:9" x14ac:dyDescent="0.25">
      <c r="B1468" s="159">
        <v>32</v>
      </c>
      <c r="C1468" s="201" t="s">
        <v>607</v>
      </c>
      <c r="D1468" s="102">
        <v>740</v>
      </c>
      <c r="E1468" s="213">
        <f t="shared" si="130"/>
        <v>4.47</v>
      </c>
      <c r="F1468" s="160">
        <v>8</v>
      </c>
      <c r="G1468" s="102">
        <f t="shared" si="131"/>
        <v>35.76</v>
      </c>
      <c r="H1468" s="161">
        <f t="shared" si="133"/>
        <v>8.4357839999999999</v>
      </c>
      <c r="I1468" s="161">
        <f t="shared" si="132"/>
        <v>44.195783999999996</v>
      </c>
    </row>
    <row r="1469" spans="2:9" x14ac:dyDescent="0.25">
      <c r="B1469" s="159">
        <v>33</v>
      </c>
      <c r="C1469" s="201" t="s">
        <v>608</v>
      </c>
      <c r="D1469" s="102">
        <v>655</v>
      </c>
      <c r="E1469" s="213">
        <f t="shared" si="130"/>
        <v>3.96</v>
      </c>
      <c r="F1469" s="160">
        <v>0</v>
      </c>
      <c r="G1469" s="102">
        <f t="shared" si="131"/>
        <v>0</v>
      </c>
      <c r="H1469" s="161">
        <f t="shared" si="133"/>
        <v>0</v>
      </c>
      <c r="I1469" s="161">
        <f t="shared" si="132"/>
        <v>0</v>
      </c>
    </row>
    <row r="1470" spans="2:9" x14ac:dyDescent="0.25">
      <c r="B1470" s="159">
        <v>34</v>
      </c>
      <c r="C1470" s="201" t="s">
        <v>608</v>
      </c>
      <c r="D1470" s="102">
        <v>655</v>
      </c>
      <c r="E1470" s="213">
        <f t="shared" si="130"/>
        <v>3.96</v>
      </c>
      <c r="F1470" s="160">
        <v>0</v>
      </c>
      <c r="G1470" s="102">
        <f t="shared" si="131"/>
        <v>0</v>
      </c>
      <c r="H1470" s="161">
        <f t="shared" si="133"/>
        <v>0</v>
      </c>
      <c r="I1470" s="161">
        <f t="shared" si="132"/>
        <v>0</v>
      </c>
    </row>
    <row r="1471" spans="2:9" x14ac:dyDescent="0.25">
      <c r="B1471" s="159">
        <v>35</v>
      </c>
      <c r="C1471" s="201" t="s">
        <v>608</v>
      </c>
      <c r="D1471" s="102">
        <v>655</v>
      </c>
      <c r="E1471" s="213">
        <f t="shared" si="130"/>
        <v>3.96</v>
      </c>
      <c r="F1471" s="160">
        <v>0</v>
      </c>
      <c r="G1471" s="102">
        <f t="shared" si="131"/>
        <v>0</v>
      </c>
      <c r="H1471" s="161">
        <f t="shared" si="133"/>
        <v>0</v>
      </c>
      <c r="I1471" s="161">
        <f t="shared" si="132"/>
        <v>0</v>
      </c>
    </row>
    <row r="1472" spans="2:9" x14ac:dyDescent="0.25">
      <c r="B1472" s="159">
        <v>36</v>
      </c>
      <c r="C1472" s="201" t="s">
        <v>608</v>
      </c>
      <c r="D1472" s="102">
        <v>585</v>
      </c>
      <c r="E1472" s="213">
        <f t="shared" si="130"/>
        <v>3.53</v>
      </c>
      <c r="F1472" s="160">
        <v>0</v>
      </c>
      <c r="G1472" s="102">
        <f t="shared" si="131"/>
        <v>0</v>
      </c>
      <c r="H1472" s="161">
        <f t="shared" si="133"/>
        <v>0</v>
      </c>
      <c r="I1472" s="161">
        <f t="shared" si="132"/>
        <v>0</v>
      </c>
    </row>
    <row r="1473" spans="2:9" x14ac:dyDescent="0.25">
      <c r="B1473" s="159">
        <v>37</v>
      </c>
      <c r="C1473" s="201" t="s">
        <v>607</v>
      </c>
      <c r="D1473" s="102">
        <v>740</v>
      </c>
      <c r="E1473" s="213">
        <f t="shared" si="130"/>
        <v>4.47</v>
      </c>
      <c r="F1473" s="160">
        <v>8</v>
      </c>
      <c r="G1473" s="102">
        <f t="shared" si="131"/>
        <v>35.76</v>
      </c>
      <c r="H1473" s="161">
        <f t="shared" si="133"/>
        <v>8.4357839999999999</v>
      </c>
      <c r="I1473" s="161">
        <f t="shared" si="132"/>
        <v>44.195783999999996</v>
      </c>
    </row>
    <row r="1474" spans="2:9" x14ac:dyDescent="0.25">
      <c r="B1474" s="159">
        <v>38</v>
      </c>
      <c r="C1474" s="201" t="s">
        <v>608</v>
      </c>
      <c r="D1474" s="102">
        <v>655</v>
      </c>
      <c r="E1474" s="213">
        <f t="shared" si="130"/>
        <v>3.96</v>
      </c>
      <c r="F1474" s="214">
        <v>0</v>
      </c>
      <c r="G1474" s="102">
        <f t="shared" si="131"/>
        <v>0</v>
      </c>
      <c r="H1474" s="161">
        <f t="shared" si="133"/>
        <v>0</v>
      </c>
      <c r="I1474" s="161">
        <f t="shared" si="132"/>
        <v>0</v>
      </c>
    </row>
    <row r="1475" spans="2:9" x14ac:dyDescent="0.25">
      <c r="B1475" s="159">
        <v>39</v>
      </c>
      <c r="C1475" s="201" t="s">
        <v>608</v>
      </c>
      <c r="D1475" s="102">
        <v>655</v>
      </c>
      <c r="E1475" s="213">
        <f t="shared" si="130"/>
        <v>3.96</v>
      </c>
      <c r="F1475" s="160">
        <v>0</v>
      </c>
      <c r="G1475" s="102">
        <f t="shared" si="131"/>
        <v>0</v>
      </c>
      <c r="H1475" s="161">
        <f t="shared" si="133"/>
        <v>0</v>
      </c>
      <c r="I1475" s="161">
        <f t="shared" si="132"/>
        <v>0</v>
      </c>
    </row>
    <row r="1476" spans="2:9" x14ac:dyDescent="0.25">
      <c r="B1476" s="159">
        <v>40</v>
      </c>
      <c r="C1476" s="201" t="s">
        <v>608</v>
      </c>
      <c r="D1476" s="102">
        <v>655</v>
      </c>
      <c r="E1476" s="213">
        <f t="shared" si="130"/>
        <v>3.96</v>
      </c>
      <c r="F1476" s="160">
        <v>0</v>
      </c>
      <c r="G1476" s="102">
        <f t="shared" si="131"/>
        <v>0</v>
      </c>
      <c r="H1476" s="161">
        <f t="shared" si="133"/>
        <v>0</v>
      </c>
      <c r="I1476" s="161">
        <f t="shared" si="132"/>
        <v>0</v>
      </c>
    </row>
    <row r="1477" spans="2:9" x14ac:dyDescent="0.25">
      <c r="B1477" s="159">
        <v>41</v>
      </c>
      <c r="C1477" s="201" t="s">
        <v>608</v>
      </c>
      <c r="D1477" s="102">
        <v>655</v>
      </c>
      <c r="E1477" s="213">
        <f t="shared" si="130"/>
        <v>3.96</v>
      </c>
      <c r="F1477" s="160">
        <v>0</v>
      </c>
      <c r="G1477" s="166">
        <f t="shared" si="131"/>
        <v>0</v>
      </c>
      <c r="H1477" s="168">
        <f t="shared" si="133"/>
        <v>0</v>
      </c>
      <c r="I1477" s="168">
        <f t="shared" si="132"/>
        <v>0</v>
      </c>
    </row>
    <row r="1478" spans="2:9" x14ac:dyDescent="0.25">
      <c r="B1478" s="159">
        <v>42</v>
      </c>
      <c r="C1478" s="201" t="s">
        <v>608</v>
      </c>
      <c r="D1478" s="102">
        <v>655</v>
      </c>
      <c r="E1478" s="213">
        <f t="shared" si="130"/>
        <v>3.96</v>
      </c>
      <c r="F1478" s="160">
        <v>0</v>
      </c>
      <c r="G1478" s="166">
        <f t="shared" si="131"/>
        <v>0</v>
      </c>
      <c r="H1478" s="168">
        <f t="shared" si="133"/>
        <v>0</v>
      </c>
      <c r="I1478" s="168">
        <f t="shared" si="132"/>
        <v>0</v>
      </c>
    </row>
    <row r="1479" spans="2:9" x14ac:dyDescent="0.25">
      <c r="B1479" s="159">
        <v>43</v>
      </c>
      <c r="C1479" s="201" t="s">
        <v>607</v>
      </c>
      <c r="D1479" s="102">
        <v>740</v>
      </c>
      <c r="E1479" s="213">
        <f t="shared" si="130"/>
        <v>4.47</v>
      </c>
      <c r="F1479" s="160">
        <v>8</v>
      </c>
      <c r="G1479" s="166">
        <f t="shared" si="131"/>
        <v>35.76</v>
      </c>
      <c r="H1479" s="168">
        <f t="shared" si="133"/>
        <v>8.4357839999999999</v>
      </c>
      <c r="I1479" s="168">
        <f t="shared" si="132"/>
        <v>44.195783999999996</v>
      </c>
    </row>
    <row r="1480" spans="2:9" x14ac:dyDescent="0.25">
      <c r="B1480" s="159">
        <v>44</v>
      </c>
      <c r="C1480" s="201" t="s">
        <v>608</v>
      </c>
      <c r="D1480" s="102">
        <v>655</v>
      </c>
      <c r="E1480" s="213">
        <f t="shared" si="130"/>
        <v>3.96</v>
      </c>
      <c r="F1480" s="160">
        <v>0</v>
      </c>
      <c r="G1480" s="166">
        <f t="shared" si="131"/>
        <v>0</v>
      </c>
      <c r="H1480" s="168">
        <f t="shared" si="133"/>
        <v>0</v>
      </c>
      <c r="I1480" s="168">
        <f t="shared" si="132"/>
        <v>0</v>
      </c>
    </row>
    <row r="1481" spans="2:9" x14ac:dyDescent="0.25">
      <c r="B1481" s="159">
        <v>45</v>
      </c>
      <c r="C1481" s="201" t="s">
        <v>608</v>
      </c>
      <c r="D1481" s="102">
        <v>655</v>
      </c>
      <c r="E1481" s="213">
        <f t="shared" si="130"/>
        <v>3.96</v>
      </c>
      <c r="F1481" s="160">
        <v>0</v>
      </c>
      <c r="G1481" s="166">
        <f t="shared" si="131"/>
        <v>0</v>
      </c>
      <c r="H1481" s="168">
        <f t="shared" si="133"/>
        <v>0</v>
      </c>
      <c r="I1481" s="168">
        <f t="shared" si="132"/>
        <v>0</v>
      </c>
    </row>
    <row r="1482" spans="2:9" x14ac:dyDescent="0.25">
      <c r="B1482" s="159">
        <v>46</v>
      </c>
      <c r="C1482" s="201" t="s">
        <v>608</v>
      </c>
      <c r="D1482" s="102">
        <v>655</v>
      </c>
      <c r="E1482" s="213">
        <f t="shared" si="130"/>
        <v>3.96</v>
      </c>
      <c r="F1482" s="160">
        <v>0</v>
      </c>
      <c r="G1482" s="166">
        <f t="shared" si="131"/>
        <v>0</v>
      </c>
      <c r="H1482" s="168">
        <f t="shared" si="133"/>
        <v>0</v>
      </c>
      <c r="I1482" s="168">
        <f t="shared" si="132"/>
        <v>0</v>
      </c>
    </row>
    <row r="1483" spans="2:9" x14ac:dyDescent="0.25">
      <c r="B1483" s="159">
        <v>47</v>
      </c>
      <c r="C1483" s="201" t="s">
        <v>608</v>
      </c>
      <c r="D1483" s="102">
        <v>655</v>
      </c>
      <c r="E1483" s="213">
        <f t="shared" si="130"/>
        <v>3.96</v>
      </c>
      <c r="F1483" s="160">
        <v>0</v>
      </c>
      <c r="G1483" s="102">
        <f t="shared" si="131"/>
        <v>0</v>
      </c>
      <c r="H1483" s="161">
        <f t="shared" si="133"/>
        <v>0</v>
      </c>
      <c r="I1483" s="161">
        <f t="shared" si="132"/>
        <v>0</v>
      </c>
    </row>
    <row r="1484" spans="2:9" x14ac:dyDescent="0.25">
      <c r="B1484" s="159">
        <v>48</v>
      </c>
      <c r="C1484" s="201" t="s">
        <v>608</v>
      </c>
      <c r="D1484" s="102">
        <v>655</v>
      </c>
      <c r="E1484" s="213">
        <f t="shared" si="130"/>
        <v>3.96</v>
      </c>
      <c r="F1484" s="160">
        <v>0</v>
      </c>
      <c r="G1484" s="102">
        <f t="shared" si="131"/>
        <v>0</v>
      </c>
      <c r="H1484" s="161">
        <f t="shared" si="133"/>
        <v>0</v>
      </c>
      <c r="I1484" s="161">
        <f t="shared" si="132"/>
        <v>0</v>
      </c>
    </row>
    <row r="1485" spans="2:9" x14ac:dyDescent="0.25">
      <c r="B1485" s="159">
        <v>49</v>
      </c>
      <c r="C1485" s="201" t="s">
        <v>607</v>
      </c>
      <c r="D1485" s="102">
        <v>740</v>
      </c>
      <c r="E1485" s="213">
        <f t="shared" si="130"/>
        <v>4.47</v>
      </c>
      <c r="F1485" s="160">
        <v>0</v>
      </c>
      <c r="G1485" s="102">
        <f t="shared" si="131"/>
        <v>0</v>
      </c>
      <c r="H1485" s="161">
        <f t="shared" si="133"/>
        <v>0</v>
      </c>
      <c r="I1485" s="161">
        <f t="shared" si="132"/>
        <v>0</v>
      </c>
    </row>
    <row r="1486" spans="2:9" x14ac:dyDescent="0.25">
      <c r="B1486" s="159">
        <v>50</v>
      </c>
      <c r="C1486" s="201" t="s">
        <v>608</v>
      </c>
      <c r="D1486" s="102">
        <v>655</v>
      </c>
      <c r="E1486" s="213">
        <f t="shared" si="130"/>
        <v>3.96</v>
      </c>
      <c r="F1486" s="160">
        <v>0</v>
      </c>
      <c r="G1486" s="102">
        <f t="shared" si="131"/>
        <v>0</v>
      </c>
      <c r="H1486" s="161">
        <f t="shared" si="133"/>
        <v>0</v>
      </c>
      <c r="I1486" s="161">
        <f t="shared" si="132"/>
        <v>0</v>
      </c>
    </row>
    <row r="1487" spans="2:9" x14ac:dyDescent="0.25">
      <c r="B1487" s="159">
        <v>51</v>
      </c>
      <c r="C1487" s="201" t="s">
        <v>608</v>
      </c>
      <c r="D1487" s="102">
        <v>655</v>
      </c>
      <c r="E1487" s="213">
        <f t="shared" si="130"/>
        <v>3.96</v>
      </c>
      <c r="F1487" s="160">
        <v>0</v>
      </c>
      <c r="G1487" s="102">
        <f t="shared" si="131"/>
        <v>0</v>
      </c>
      <c r="H1487" s="161">
        <f t="shared" si="133"/>
        <v>0</v>
      </c>
      <c r="I1487" s="161">
        <f t="shared" si="132"/>
        <v>0</v>
      </c>
    </row>
    <row r="1488" spans="2:9" x14ac:dyDescent="0.25">
      <c r="B1488" s="159">
        <v>52</v>
      </c>
      <c r="C1488" s="201" t="s">
        <v>608</v>
      </c>
      <c r="D1488" s="102">
        <v>655</v>
      </c>
      <c r="E1488" s="213">
        <f t="shared" si="130"/>
        <v>3.96</v>
      </c>
      <c r="F1488" s="160">
        <v>0</v>
      </c>
      <c r="G1488" s="102">
        <f t="shared" si="131"/>
        <v>0</v>
      </c>
      <c r="H1488" s="161">
        <f t="shared" si="133"/>
        <v>0</v>
      </c>
      <c r="I1488" s="161">
        <f t="shared" si="132"/>
        <v>0</v>
      </c>
    </row>
    <row r="1489" spans="2:9" x14ac:dyDescent="0.25">
      <c r="B1489" s="159">
        <v>53</v>
      </c>
      <c r="C1489" s="201" t="s">
        <v>608</v>
      </c>
      <c r="D1489" s="102">
        <v>655</v>
      </c>
      <c r="E1489" s="213">
        <f t="shared" si="130"/>
        <v>3.96</v>
      </c>
      <c r="F1489" s="160">
        <v>0</v>
      </c>
      <c r="G1489" s="102">
        <f t="shared" si="131"/>
        <v>0</v>
      </c>
      <c r="H1489" s="161">
        <f t="shared" si="133"/>
        <v>0</v>
      </c>
      <c r="I1489" s="161">
        <f t="shared" si="132"/>
        <v>0</v>
      </c>
    </row>
    <row r="1490" spans="2:9" x14ac:dyDescent="0.25">
      <c r="B1490" s="179"/>
      <c r="C1490" s="180"/>
      <c r="D1490" s="180"/>
      <c r="E1490" s="180"/>
      <c r="F1490" s="198"/>
      <c r="G1490" s="107">
        <f>SUM(G1437:G1489)</f>
        <v>836.84000000000015</v>
      </c>
      <c r="H1490" s="112">
        <f t="shared" si="133"/>
        <v>197.41055600000004</v>
      </c>
      <c r="I1490" s="112">
        <f t="shared" si="132"/>
        <v>1034.2505560000002</v>
      </c>
    </row>
    <row r="1493" spans="2:9" x14ac:dyDescent="0.25">
      <c r="B1493" s="150"/>
      <c r="C1493" s="151" t="s">
        <v>631</v>
      </c>
      <c r="D1493" s="151"/>
      <c r="E1493" s="151"/>
      <c r="F1493" s="152"/>
      <c r="G1493" s="151"/>
      <c r="H1493" s="153"/>
      <c r="I1493" s="153"/>
    </row>
    <row r="1494" spans="2:9" x14ac:dyDescent="0.25">
      <c r="B1494" s="179"/>
      <c r="C1494" s="180"/>
      <c r="D1494" s="180"/>
      <c r="E1494" s="180"/>
      <c r="F1494" s="198"/>
      <c r="G1494" s="180"/>
      <c r="H1494" s="149"/>
      <c r="I1494" s="149"/>
    </row>
    <row r="1495" spans="2:9" ht="89.25" x14ac:dyDescent="0.25">
      <c r="B1495" s="154" t="s">
        <v>594</v>
      </c>
      <c r="C1495" s="155" t="s">
        <v>595</v>
      </c>
      <c r="D1495" s="155" t="s">
        <v>596</v>
      </c>
      <c r="E1495" s="156" t="s">
        <v>597</v>
      </c>
      <c r="F1495" s="156" t="s">
        <v>598</v>
      </c>
      <c r="G1495" s="156" t="s">
        <v>599</v>
      </c>
      <c r="H1495" s="158" t="s">
        <v>600</v>
      </c>
      <c r="I1495" s="158" t="s">
        <v>601</v>
      </c>
    </row>
    <row r="1496" spans="2:9" x14ac:dyDescent="0.25">
      <c r="B1496" s="159">
        <v>1</v>
      </c>
      <c r="C1496" s="201" t="s">
        <v>602</v>
      </c>
      <c r="D1496" s="213">
        <v>1566</v>
      </c>
      <c r="E1496" s="213">
        <f>ROUND(SUM(D1496*12/1987),2)</f>
        <v>9.4600000000000009</v>
      </c>
      <c r="F1496" s="215">
        <v>25</v>
      </c>
      <c r="G1496" s="102">
        <f>E1496*F1496</f>
        <v>236.50000000000003</v>
      </c>
      <c r="H1496" s="161">
        <f>G1496*0.2359</f>
        <v>55.790350000000004</v>
      </c>
      <c r="I1496" s="161">
        <f>G1496+H1496</f>
        <v>292.29035000000005</v>
      </c>
    </row>
    <row r="1497" spans="2:9" ht="45" x14ac:dyDescent="0.25">
      <c r="B1497" s="162">
        <v>2</v>
      </c>
      <c r="C1497" s="197" t="s">
        <v>603</v>
      </c>
      <c r="D1497" s="102">
        <v>776</v>
      </c>
      <c r="E1497" s="213">
        <f t="shared" ref="E1497:E1548" si="134">ROUND(SUM(D1497*12/1987),2)</f>
        <v>4.6900000000000004</v>
      </c>
      <c r="F1497" s="160">
        <v>71</v>
      </c>
      <c r="G1497" s="102">
        <f t="shared" ref="G1497:G1548" si="135">E1497*F1497</f>
        <v>332.99</v>
      </c>
      <c r="H1497" s="164">
        <f>G1497*0.2359</f>
        <v>78.552340999999998</v>
      </c>
      <c r="I1497" s="164">
        <f t="shared" ref="I1497:I1549" si="136">G1497+H1497</f>
        <v>411.54234100000002</v>
      </c>
    </row>
    <row r="1498" spans="2:9" ht="45" x14ac:dyDescent="0.25">
      <c r="B1498" s="162">
        <v>3</v>
      </c>
      <c r="C1498" s="197" t="s">
        <v>604</v>
      </c>
      <c r="D1498" s="102">
        <v>776</v>
      </c>
      <c r="E1498" s="213">
        <f t="shared" si="134"/>
        <v>4.6900000000000004</v>
      </c>
      <c r="F1498" s="160">
        <v>52</v>
      </c>
      <c r="G1498" s="102">
        <f t="shared" si="135"/>
        <v>243.88000000000002</v>
      </c>
      <c r="H1498" s="164">
        <f t="shared" ref="H1498:H1549" si="137">G1498*0.2359</f>
        <v>57.531292000000008</v>
      </c>
      <c r="I1498" s="164">
        <f t="shared" si="136"/>
        <v>301.411292</v>
      </c>
    </row>
    <row r="1499" spans="2:9" ht="45" x14ac:dyDescent="0.25">
      <c r="B1499" s="162">
        <v>4</v>
      </c>
      <c r="C1499" s="197" t="s">
        <v>618</v>
      </c>
      <c r="D1499" s="102">
        <v>776</v>
      </c>
      <c r="E1499" s="213">
        <f t="shared" si="134"/>
        <v>4.6900000000000004</v>
      </c>
      <c r="F1499" s="160">
        <v>0</v>
      </c>
      <c r="G1499" s="102">
        <f t="shared" si="135"/>
        <v>0</v>
      </c>
      <c r="H1499" s="164">
        <f t="shared" si="137"/>
        <v>0</v>
      </c>
      <c r="I1499" s="164">
        <f t="shared" si="136"/>
        <v>0</v>
      </c>
    </row>
    <row r="1500" spans="2:9" x14ac:dyDescent="0.25">
      <c r="B1500" s="159">
        <v>5</v>
      </c>
      <c r="C1500" s="201" t="s">
        <v>605</v>
      </c>
      <c r="D1500" s="102">
        <v>776</v>
      </c>
      <c r="E1500" s="213">
        <f t="shared" si="134"/>
        <v>4.6900000000000004</v>
      </c>
      <c r="F1500" s="160">
        <v>12</v>
      </c>
      <c r="G1500" s="102">
        <f t="shared" si="135"/>
        <v>56.28</v>
      </c>
      <c r="H1500" s="161">
        <f t="shared" si="137"/>
        <v>13.276452000000001</v>
      </c>
      <c r="I1500" s="161">
        <f t="shared" si="136"/>
        <v>69.556452000000007</v>
      </c>
    </row>
    <row r="1501" spans="2:9" x14ac:dyDescent="0.25">
      <c r="B1501" s="159">
        <v>6</v>
      </c>
      <c r="C1501" s="201" t="s">
        <v>617</v>
      </c>
      <c r="D1501" s="102">
        <v>655</v>
      </c>
      <c r="E1501" s="213">
        <f t="shared" si="134"/>
        <v>3.96</v>
      </c>
      <c r="F1501" s="160">
        <v>11</v>
      </c>
      <c r="G1501" s="102">
        <f t="shared" si="135"/>
        <v>43.56</v>
      </c>
      <c r="H1501" s="161">
        <f t="shared" si="137"/>
        <v>10.275804000000001</v>
      </c>
      <c r="I1501" s="161">
        <f t="shared" si="136"/>
        <v>53.835804000000003</v>
      </c>
    </row>
    <row r="1502" spans="2:9" x14ac:dyDescent="0.25">
      <c r="B1502" s="159">
        <v>7</v>
      </c>
      <c r="C1502" s="201" t="s">
        <v>617</v>
      </c>
      <c r="D1502" s="102">
        <v>683</v>
      </c>
      <c r="E1502" s="213">
        <f t="shared" si="134"/>
        <v>4.12</v>
      </c>
      <c r="F1502" s="160">
        <v>11</v>
      </c>
      <c r="G1502" s="102">
        <f t="shared" si="135"/>
        <v>45.32</v>
      </c>
      <c r="H1502" s="161">
        <f t="shared" si="137"/>
        <v>10.690988000000001</v>
      </c>
      <c r="I1502" s="161">
        <f t="shared" si="136"/>
        <v>56.010987999999998</v>
      </c>
    </row>
    <row r="1503" spans="2:9" x14ac:dyDescent="0.25">
      <c r="B1503" s="159">
        <v>8</v>
      </c>
      <c r="C1503" s="201" t="s">
        <v>617</v>
      </c>
      <c r="D1503" s="102">
        <v>655</v>
      </c>
      <c r="E1503" s="213">
        <f t="shared" si="134"/>
        <v>3.96</v>
      </c>
      <c r="F1503" s="160">
        <v>11</v>
      </c>
      <c r="G1503" s="102">
        <f t="shared" si="135"/>
        <v>43.56</v>
      </c>
      <c r="H1503" s="161">
        <f t="shared" si="137"/>
        <v>10.275804000000001</v>
      </c>
      <c r="I1503" s="161">
        <f t="shared" si="136"/>
        <v>53.835804000000003</v>
      </c>
    </row>
    <row r="1504" spans="2:9" x14ac:dyDescent="0.25">
      <c r="B1504" s="159">
        <v>9</v>
      </c>
      <c r="C1504" s="201" t="s">
        <v>617</v>
      </c>
      <c r="D1504" s="102">
        <v>655</v>
      </c>
      <c r="E1504" s="213">
        <f t="shared" si="134"/>
        <v>3.96</v>
      </c>
      <c r="F1504" s="160">
        <v>0</v>
      </c>
      <c r="G1504" s="102">
        <f t="shared" si="135"/>
        <v>0</v>
      </c>
      <c r="H1504" s="161">
        <f t="shared" si="137"/>
        <v>0</v>
      </c>
      <c r="I1504" s="161">
        <f t="shared" si="136"/>
        <v>0</v>
      </c>
    </row>
    <row r="1505" spans="2:9" x14ac:dyDescent="0.25">
      <c r="B1505" s="159">
        <v>10</v>
      </c>
      <c r="C1505" s="201" t="s">
        <v>617</v>
      </c>
      <c r="D1505" s="102">
        <v>662</v>
      </c>
      <c r="E1505" s="213">
        <f t="shared" si="134"/>
        <v>4</v>
      </c>
      <c r="F1505" s="160">
        <v>11</v>
      </c>
      <c r="G1505" s="102">
        <f t="shared" si="135"/>
        <v>44</v>
      </c>
      <c r="H1505" s="161">
        <f t="shared" si="137"/>
        <v>10.3796</v>
      </c>
      <c r="I1505" s="161">
        <f t="shared" si="136"/>
        <v>54.379599999999996</v>
      </c>
    </row>
    <row r="1506" spans="2:9" x14ac:dyDescent="0.25">
      <c r="B1506" s="159">
        <v>11</v>
      </c>
      <c r="C1506" s="201" t="s">
        <v>617</v>
      </c>
      <c r="D1506" s="102">
        <v>655</v>
      </c>
      <c r="E1506" s="213">
        <f t="shared" si="134"/>
        <v>3.96</v>
      </c>
      <c r="F1506" s="160">
        <v>11</v>
      </c>
      <c r="G1506" s="102">
        <f t="shared" si="135"/>
        <v>43.56</v>
      </c>
      <c r="H1506" s="161">
        <f t="shared" si="137"/>
        <v>10.275804000000001</v>
      </c>
      <c r="I1506" s="161">
        <f t="shared" si="136"/>
        <v>53.835804000000003</v>
      </c>
    </row>
    <row r="1507" spans="2:9" x14ac:dyDescent="0.25">
      <c r="B1507" s="159">
        <v>12</v>
      </c>
      <c r="C1507" s="201" t="s">
        <v>617</v>
      </c>
      <c r="D1507" s="102">
        <v>676</v>
      </c>
      <c r="E1507" s="213">
        <f t="shared" si="134"/>
        <v>4.08</v>
      </c>
      <c r="F1507" s="160">
        <v>11</v>
      </c>
      <c r="G1507" s="102">
        <f t="shared" si="135"/>
        <v>44.88</v>
      </c>
      <c r="H1507" s="161">
        <f t="shared" si="137"/>
        <v>10.587192</v>
      </c>
      <c r="I1507" s="161">
        <f t="shared" si="136"/>
        <v>55.467192000000004</v>
      </c>
    </row>
    <row r="1508" spans="2:9" x14ac:dyDescent="0.25">
      <c r="B1508" s="159">
        <v>13</v>
      </c>
      <c r="C1508" s="201" t="s">
        <v>607</v>
      </c>
      <c r="D1508" s="102">
        <v>740</v>
      </c>
      <c r="E1508" s="213">
        <f t="shared" si="134"/>
        <v>4.47</v>
      </c>
      <c r="F1508" s="160">
        <v>56</v>
      </c>
      <c r="G1508" s="102">
        <f t="shared" si="135"/>
        <v>250.32</v>
      </c>
      <c r="H1508" s="161">
        <f t="shared" si="137"/>
        <v>59.050488000000001</v>
      </c>
      <c r="I1508" s="161">
        <f t="shared" si="136"/>
        <v>309.37048800000002</v>
      </c>
    </row>
    <row r="1509" spans="2:9" x14ac:dyDescent="0.25">
      <c r="B1509" s="159">
        <v>14</v>
      </c>
      <c r="C1509" s="201" t="s">
        <v>608</v>
      </c>
      <c r="D1509" s="102">
        <v>655</v>
      </c>
      <c r="E1509" s="213">
        <f t="shared" si="134"/>
        <v>3.96</v>
      </c>
      <c r="F1509" s="160">
        <v>56</v>
      </c>
      <c r="G1509" s="102">
        <f t="shared" si="135"/>
        <v>221.76</v>
      </c>
      <c r="H1509" s="161">
        <f t="shared" si="137"/>
        <v>52.313184</v>
      </c>
      <c r="I1509" s="161">
        <f t="shared" si="136"/>
        <v>274.07318399999997</v>
      </c>
    </row>
    <row r="1510" spans="2:9" x14ac:dyDescent="0.25">
      <c r="B1510" s="159">
        <v>15</v>
      </c>
      <c r="C1510" s="201" t="s">
        <v>608</v>
      </c>
      <c r="D1510" s="102">
        <v>655</v>
      </c>
      <c r="E1510" s="213">
        <f t="shared" si="134"/>
        <v>3.96</v>
      </c>
      <c r="F1510" s="160">
        <v>0</v>
      </c>
      <c r="G1510" s="102">
        <f t="shared" si="135"/>
        <v>0</v>
      </c>
      <c r="H1510" s="161">
        <f t="shared" si="137"/>
        <v>0</v>
      </c>
      <c r="I1510" s="161">
        <f t="shared" si="136"/>
        <v>0</v>
      </c>
    </row>
    <row r="1511" spans="2:9" x14ac:dyDescent="0.25">
      <c r="B1511" s="159">
        <v>16</v>
      </c>
      <c r="C1511" s="201" t="s">
        <v>608</v>
      </c>
      <c r="D1511" s="102">
        <v>655</v>
      </c>
      <c r="E1511" s="213">
        <f t="shared" si="134"/>
        <v>3.96</v>
      </c>
      <c r="F1511" s="160">
        <v>54</v>
      </c>
      <c r="G1511" s="102">
        <f t="shared" si="135"/>
        <v>213.84</v>
      </c>
      <c r="H1511" s="161">
        <f t="shared" si="137"/>
        <v>50.444856000000001</v>
      </c>
      <c r="I1511" s="161">
        <f t="shared" si="136"/>
        <v>264.28485599999999</v>
      </c>
    </row>
    <row r="1512" spans="2:9" x14ac:dyDescent="0.25">
      <c r="B1512" s="159">
        <v>17</v>
      </c>
      <c r="C1512" s="201" t="s">
        <v>608</v>
      </c>
      <c r="D1512" s="102">
        <v>655</v>
      </c>
      <c r="E1512" s="213">
        <f t="shared" si="134"/>
        <v>3.96</v>
      </c>
      <c r="F1512" s="160">
        <v>4</v>
      </c>
      <c r="G1512" s="102">
        <f t="shared" si="135"/>
        <v>15.84</v>
      </c>
      <c r="H1512" s="161">
        <f t="shared" si="137"/>
        <v>3.736656</v>
      </c>
      <c r="I1512" s="161">
        <f t="shared" si="136"/>
        <v>19.576656</v>
      </c>
    </row>
    <row r="1513" spans="2:9" x14ac:dyDescent="0.25">
      <c r="B1513" s="159">
        <v>18</v>
      </c>
      <c r="C1513" s="201" t="s">
        <v>608</v>
      </c>
      <c r="D1513" s="102">
        <v>655</v>
      </c>
      <c r="E1513" s="213">
        <f t="shared" si="134"/>
        <v>3.96</v>
      </c>
      <c r="F1513" s="160">
        <v>54</v>
      </c>
      <c r="G1513" s="102">
        <f t="shared" si="135"/>
        <v>213.84</v>
      </c>
      <c r="H1513" s="161">
        <f t="shared" si="137"/>
        <v>50.444856000000001</v>
      </c>
      <c r="I1513" s="161">
        <f t="shared" si="136"/>
        <v>264.28485599999999</v>
      </c>
    </row>
    <row r="1514" spans="2:9" x14ac:dyDescent="0.25">
      <c r="B1514" s="159">
        <v>19</v>
      </c>
      <c r="C1514" s="201" t="s">
        <v>608</v>
      </c>
      <c r="D1514" s="102">
        <v>655</v>
      </c>
      <c r="E1514" s="213">
        <f t="shared" si="134"/>
        <v>3.96</v>
      </c>
      <c r="F1514" s="160">
        <v>8</v>
      </c>
      <c r="G1514" s="102">
        <f t="shared" si="135"/>
        <v>31.68</v>
      </c>
      <c r="H1514" s="161">
        <f t="shared" si="137"/>
        <v>7.473312</v>
      </c>
      <c r="I1514" s="161">
        <f t="shared" si="136"/>
        <v>39.153312</v>
      </c>
    </row>
    <row r="1515" spans="2:9" x14ac:dyDescent="0.25">
      <c r="B1515" s="159">
        <v>20</v>
      </c>
      <c r="C1515" s="201" t="s">
        <v>607</v>
      </c>
      <c r="D1515" s="102">
        <v>740</v>
      </c>
      <c r="E1515" s="213">
        <f t="shared" si="134"/>
        <v>4.47</v>
      </c>
      <c r="F1515" s="160">
        <v>56</v>
      </c>
      <c r="G1515" s="102">
        <f t="shared" si="135"/>
        <v>250.32</v>
      </c>
      <c r="H1515" s="161">
        <f t="shared" si="137"/>
        <v>59.050488000000001</v>
      </c>
      <c r="I1515" s="161">
        <f t="shared" si="136"/>
        <v>309.37048800000002</v>
      </c>
    </row>
    <row r="1516" spans="2:9" x14ac:dyDescent="0.25">
      <c r="B1516" s="159">
        <v>21</v>
      </c>
      <c r="C1516" s="201" t="s">
        <v>608</v>
      </c>
      <c r="D1516" s="102">
        <v>655</v>
      </c>
      <c r="E1516" s="213">
        <f t="shared" si="134"/>
        <v>3.96</v>
      </c>
      <c r="F1516" s="160">
        <v>8</v>
      </c>
      <c r="G1516" s="102">
        <f t="shared" si="135"/>
        <v>31.68</v>
      </c>
      <c r="H1516" s="161">
        <f t="shared" si="137"/>
        <v>7.473312</v>
      </c>
      <c r="I1516" s="161">
        <f t="shared" si="136"/>
        <v>39.153312</v>
      </c>
    </row>
    <row r="1517" spans="2:9" x14ac:dyDescent="0.25">
      <c r="B1517" s="159">
        <v>22</v>
      </c>
      <c r="C1517" s="201" t="s">
        <v>608</v>
      </c>
      <c r="D1517" s="102">
        <v>655</v>
      </c>
      <c r="E1517" s="213">
        <f t="shared" si="134"/>
        <v>3.96</v>
      </c>
      <c r="F1517" s="160">
        <v>6</v>
      </c>
      <c r="G1517" s="102">
        <f t="shared" si="135"/>
        <v>23.759999999999998</v>
      </c>
      <c r="H1517" s="161">
        <f t="shared" si="137"/>
        <v>5.6049839999999991</v>
      </c>
      <c r="I1517" s="161">
        <f t="shared" si="136"/>
        <v>29.364983999999996</v>
      </c>
    </row>
    <row r="1518" spans="2:9" x14ac:dyDescent="0.25">
      <c r="B1518" s="159">
        <v>23</v>
      </c>
      <c r="C1518" s="201" t="s">
        <v>608</v>
      </c>
      <c r="D1518" s="102">
        <v>655</v>
      </c>
      <c r="E1518" s="213">
        <f t="shared" si="134"/>
        <v>3.96</v>
      </c>
      <c r="F1518" s="160">
        <v>6</v>
      </c>
      <c r="G1518" s="102">
        <f t="shared" si="135"/>
        <v>23.759999999999998</v>
      </c>
      <c r="H1518" s="161">
        <f t="shared" si="137"/>
        <v>5.6049839999999991</v>
      </c>
      <c r="I1518" s="161">
        <f t="shared" si="136"/>
        <v>29.364983999999996</v>
      </c>
    </row>
    <row r="1519" spans="2:9" x14ac:dyDescent="0.25">
      <c r="B1519" s="159">
        <v>24</v>
      </c>
      <c r="C1519" s="201" t="s">
        <v>608</v>
      </c>
      <c r="D1519" s="102">
        <v>655</v>
      </c>
      <c r="E1519" s="213">
        <f t="shared" si="134"/>
        <v>3.96</v>
      </c>
      <c r="F1519" s="160">
        <v>6</v>
      </c>
      <c r="G1519" s="102">
        <f t="shared" si="135"/>
        <v>23.759999999999998</v>
      </c>
      <c r="H1519" s="161">
        <f t="shared" si="137"/>
        <v>5.6049839999999991</v>
      </c>
      <c r="I1519" s="161">
        <f t="shared" si="136"/>
        <v>29.364983999999996</v>
      </c>
    </row>
    <row r="1520" spans="2:9" x14ac:dyDescent="0.25">
      <c r="B1520" s="159">
        <v>25</v>
      </c>
      <c r="C1520" s="201" t="s">
        <v>608</v>
      </c>
      <c r="D1520" s="102">
        <v>655</v>
      </c>
      <c r="E1520" s="213">
        <f t="shared" si="134"/>
        <v>3.96</v>
      </c>
      <c r="F1520" s="160">
        <v>32</v>
      </c>
      <c r="G1520" s="102">
        <f t="shared" si="135"/>
        <v>126.72</v>
      </c>
      <c r="H1520" s="161">
        <f t="shared" si="137"/>
        <v>29.893248</v>
      </c>
      <c r="I1520" s="161">
        <f t="shared" si="136"/>
        <v>156.613248</v>
      </c>
    </row>
    <row r="1521" spans="2:9" x14ac:dyDescent="0.25">
      <c r="B1521" s="159">
        <v>26</v>
      </c>
      <c r="C1521" s="201" t="s">
        <v>607</v>
      </c>
      <c r="D1521" s="102">
        <v>740</v>
      </c>
      <c r="E1521" s="213">
        <f t="shared" si="134"/>
        <v>4.47</v>
      </c>
      <c r="F1521" s="160">
        <v>56</v>
      </c>
      <c r="G1521" s="102">
        <f t="shared" si="135"/>
        <v>250.32</v>
      </c>
      <c r="H1521" s="161">
        <f t="shared" si="137"/>
        <v>59.050488000000001</v>
      </c>
      <c r="I1521" s="161">
        <f t="shared" si="136"/>
        <v>309.37048800000002</v>
      </c>
    </row>
    <row r="1522" spans="2:9" x14ac:dyDescent="0.25">
      <c r="B1522" s="159">
        <v>27</v>
      </c>
      <c r="C1522" s="201" t="s">
        <v>608</v>
      </c>
      <c r="D1522" s="102">
        <v>655</v>
      </c>
      <c r="E1522" s="213">
        <f t="shared" si="134"/>
        <v>3.96</v>
      </c>
      <c r="F1522" s="160">
        <v>6</v>
      </c>
      <c r="G1522" s="102">
        <f t="shared" si="135"/>
        <v>23.759999999999998</v>
      </c>
      <c r="H1522" s="161">
        <f>G1522*0.2359</f>
        <v>5.6049839999999991</v>
      </c>
      <c r="I1522" s="161">
        <f t="shared" si="136"/>
        <v>29.364983999999996</v>
      </c>
    </row>
    <row r="1523" spans="2:9" x14ac:dyDescent="0.25">
      <c r="B1523" s="159">
        <v>28</v>
      </c>
      <c r="C1523" s="201" t="s">
        <v>608</v>
      </c>
      <c r="D1523" s="102">
        <v>655</v>
      </c>
      <c r="E1523" s="213">
        <f t="shared" si="134"/>
        <v>3.96</v>
      </c>
      <c r="F1523" s="160">
        <v>6</v>
      </c>
      <c r="G1523" s="102">
        <f t="shared" si="135"/>
        <v>23.759999999999998</v>
      </c>
      <c r="H1523" s="161">
        <f t="shared" si="137"/>
        <v>5.6049839999999991</v>
      </c>
      <c r="I1523" s="161">
        <f t="shared" si="136"/>
        <v>29.364983999999996</v>
      </c>
    </row>
    <row r="1524" spans="2:9" x14ac:dyDescent="0.25">
      <c r="B1524" s="159">
        <v>29</v>
      </c>
      <c r="C1524" s="201" t="s">
        <v>608</v>
      </c>
      <c r="D1524" s="102">
        <v>655</v>
      </c>
      <c r="E1524" s="213">
        <f t="shared" si="134"/>
        <v>3.96</v>
      </c>
      <c r="F1524" s="160">
        <v>6</v>
      </c>
      <c r="G1524" s="102">
        <f t="shared" si="135"/>
        <v>23.759999999999998</v>
      </c>
      <c r="H1524" s="161">
        <f t="shared" si="137"/>
        <v>5.6049839999999991</v>
      </c>
      <c r="I1524" s="161">
        <f t="shared" si="136"/>
        <v>29.364983999999996</v>
      </c>
    </row>
    <row r="1525" spans="2:9" x14ac:dyDescent="0.25">
      <c r="B1525" s="159">
        <v>30</v>
      </c>
      <c r="C1525" s="201" t="s">
        <v>608</v>
      </c>
      <c r="D1525" s="102">
        <v>655</v>
      </c>
      <c r="E1525" s="213">
        <f t="shared" si="134"/>
        <v>3.96</v>
      </c>
      <c r="F1525" s="160">
        <v>6</v>
      </c>
      <c r="G1525" s="102">
        <f t="shared" si="135"/>
        <v>23.759999999999998</v>
      </c>
      <c r="H1525" s="161">
        <f t="shared" si="137"/>
        <v>5.6049839999999991</v>
      </c>
      <c r="I1525" s="161">
        <f t="shared" si="136"/>
        <v>29.364983999999996</v>
      </c>
    </row>
    <row r="1526" spans="2:9" x14ac:dyDescent="0.25">
      <c r="B1526" s="159">
        <v>31</v>
      </c>
      <c r="C1526" s="201" t="s">
        <v>608</v>
      </c>
      <c r="D1526" s="102">
        <v>655</v>
      </c>
      <c r="E1526" s="213">
        <f t="shared" si="134"/>
        <v>3.96</v>
      </c>
      <c r="F1526" s="160">
        <v>6</v>
      </c>
      <c r="G1526" s="102">
        <f t="shared" si="135"/>
        <v>23.759999999999998</v>
      </c>
      <c r="H1526" s="161">
        <f t="shared" si="137"/>
        <v>5.6049839999999991</v>
      </c>
      <c r="I1526" s="161">
        <f t="shared" si="136"/>
        <v>29.364983999999996</v>
      </c>
    </row>
    <row r="1527" spans="2:9" x14ac:dyDescent="0.25">
      <c r="B1527" s="159">
        <v>32</v>
      </c>
      <c r="C1527" s="201" t="s">
        <v>607</v>
      </c>
      <c r="D1527" s="102">
        <v>740</v>
      </c>
      <c r="E1527" s="213">
        <f t="shared" si="134"/>
        <v>4.47</v>
      </c>
      <c r="F1527" s="160">
        <v>56</v>
      </c>
      <c r="G1527" s="102">
        <f t="shared" si="135"/>
        <v>250.32</v>
      </c>
      <c r="H1527" s="161">
        <f t="shared" si="137"/>
        <v>59.050488000000001</v>
      </c>
      <c r="I1527" s="161">
        <f t="shared" si="136"/>
        <v>309.37048800000002</v>
      </c>
    </row>
    <row r="1528" spans="2:9" x14ac:dyDescent="0.25">
      <c r="B1528" s="159">
        <v>33</v>
      </c>
      <c r="C1528" s="201" t="s">
        <v>608</v>
      </c>
      <c r="D1528" s="102">
        <v>655</v>
      </c>
      <c r="E1528" s="213">
        <f t="shared" si="134"/>
        <v>3.96</v>
      </c>
      <c r="F1528" s="160">
        <v>6</v>
      </c>
      <c r="G1528" s="102">
        <f t="shared" si="135"/>
        <v>23.759999999999998</v>
      </c>
      <c r="H1528" s="161">
        <f t="shared" si="137"/>
        <v>5.6049839999999991</v>
      </c>
      <c r="I1528" s="161">
        <f t="shared" si="136"/>
        <v>29.364983999999996</v>
      </c>
    </row>
    <row r="1529" spans="2:9" x14ac:dyDescent="0.25">
      <c r="B1529" s="159">
        <v>34</v>
      </c>
      <c r="C1529" s="201" t="s">
        <v>608</v>
      </c>
      <c r="D1529" s="102">
        <v>655</v>
      </c>
      <c r="E1529" s="213">
        <f t="shared" si="134"/>
        <v>3.96</v>
      </c>
      <c r="F1529" s="160">
        <v>6</v>
      </c>
      <c r="G1529" s="102">
        <f t="shared" si="135"/>
        <v>23.759999999999998</v>
      </c>
      <c r="H1529" s="161">
        <f t="shared" si="137"/>
        <v>5.6049839999999991</v>
      </c>
      <c r="I1529" s="161">
        <f t="shared" si="136"/>
        <v>29.364983999999996</v>
      </c>
    </row>
    <row r="1530" spans="2:9" x14ac:dyDescent="0.25">
      <c r="B1530" s="159">
        <v>35</v>
      </c>
      <c r="C1530" s="201" t="s">
        <v>608</v>
      </c>
      <c r="D1530" s="102">
        <v>655</v>
      </c>
      <c r="E1530" s="213">
        <f t="shared" si="134"/>
        <v>3.96</v>
      </c>
      <c r="F1530" s="160">
        <v>6</v>
      </c>
      <c r="G1530" s="102">
        <f t="shared" si="135"/>
        <v>23.759999999999998</v>
      </c>
      <c r="H1530" s="161">
        <f t="shared" si="137"/>
        <v>5.6049839999999991</v>
      </c>
      <c r="I1530" s="161">
        <f t="shared" si="136"/>
        <v>29.364983999999996</v>
      </c>
    </row>
    <row r="1531" spans="2:9" x14ac:dyDescent="0.25">
      <c r="B1531" s="159">
        <v>36</v>
      </c>
      <c r="C1531" s="201" t="s">
        <v>608</v>
      </c>
      <c r="D1531" s="102">
        <v>585</v>
      </c>
      <c r="E1531" s="213">
        <f t="shared" si="134"/>
        <v>3.53</v>
      </c>
      <c r="F1531" s="160">
        <v>6</v>
      </c>
      <c r="G1531" s="102">
        <f t="shared" si="135"/>
        <v>21.18</v>
      </c>
      <c r="H1531" s="161">
        <f t="shared" si="137"/>
        <v>4.9963619999999995</v>
      </c>
      <c r="I1531" s="161">
        <f t="shared" si="136"/>
        <v>26.176361999999997</v>
      </c>
    </row>
    <row r="1532" spans="2:9" x14ac:dyDescent="0.25">
      <c r="B1532" s="159">
        <v>37</v>
      </c>
      <c r="C1532" s="201" t="s">
        <v>607</v>
      </c>
      <c r="D1532" s="102">
        <v>740</v>
      </c>
      <c r="E1532" s="213">
        <f t="shared" si="134"/>
        <v>4.47</v>
      </c>
      <c r="F1532" s="160">
        <v>56</v>
      </c>
      <c r="G1532" s="102">
        <f t="shared" si="135"/>
        <v>250.32</v>
      </c>
      <c r="H1532" s="161">
        <f t="shared" si="137"/>
        <v>59.050488000000001</v>
      </c>
      <c r="I1532" s="161">
        <f t="shared" si="136"/>
        <v>309.37048800000002</v>
      </c>
    </row>
    <row r="1533" spans="2:9" x14ac:dyDescent="0.25">
      <c r="B1533" s="159">
        <v>38</v>
      </c>
      <c r="C1533" s="201" t="s">
        <v>608</v>
      </c>
      <c r="D1533" s="102">
        <v>655</v>
      </c>
      <c r="E1533" s="213">
        <f t="shared" si="134"/>
        <v>3.96</v>
      </c>
      <c r="F1533" s="160">
        <v>6</v>
      </c>
      <c r="G1533" s="102">
        <f t="shared" si="135"/>
        <v>23.759999999999998</v>
      </c>
      <c r="H1533" s="161">
        <f t="shared" si="137"/>
        <v>5.6049839999999991</v>
      </c>
      <c r="I1533" s="161">
        <f t="shared" si="136"/>
        <v>29.364983999999996</v>
      </c>
    </row>
    <row r="1534" spans="2:9" x14ac:dyDescent="0.25">
      <c r="B1534" s="159">
        <v>39</v>
      </c>
      <c r="C1534" s="201" t="s">
        <v>608</v>
      </c>
      <c r="D1534" s="102">
        <v>655</v>
      </c>
      <c r="E1534" s="213">
        <f t="shared" si="134"/>
        <v>3.96</v>
      </c>
      <c r="F1534" s="160">
        <v>6</v>
      </c>
      <c r="G1534" s="102">
        <f t="shared" si="135"/>
        <v>23.759999999999998</v>
      </c>
      <c r="H1534" s="161">
        <f t="shared" si="137"/>
        <v>5.6049839999999991</v>
      </c>
      <c r="I1534" s="161">
        <f t="shared" si="136"/>
        <v>29.364983999999996</v>
      </c>
    </row>
    <row r="1535" spans="2:9" x14ac:dyDescent="0.25">
      <c r="B1535" s="159">
        <v>40</v>
      </c>
      <c r="C1535" s="201" t="s">
        <v>608</v>
      </c>
      <c r="D1535" s="102">
        <v>655</v>
      </c>
      <c r="E1535" s="213">
        <f t="shared" si="134"/>
        <v>3.96</v>
      </c>
      <c r="F1535" s="160">
        <v>6</v>
      </c>
      <c r="G1535" s="102">
        <f t="shared" si="135"/>
        <v>23.759999999999998</v>
      </c>
      <c r="H1535" s="161">
        <f t="shared" si="137"/>
        <v>5.6049839999999991</v>
      </c>
      <c r="I1535" s="161">
        <f t="shared" si="136"/>
        <v>29.364983999999996</v>
      </c>
    </row>
    <row r="1536" spans="2:9" x14ac:dyDescent="0.25">
      <c r="B1536" s="159">
        <v>41</v>
      </c>
      <c r="C1536" s="201" t="s">
        <v>608</v>
      </c>
      <c r="D1536" s="102">
        <v>655</v>
      </c>
      <c r="E1536" s="213">
        <f t="shared" si="134"/>
        <v>3.96</v>
      </c>
      <c r="F1536" s="160">
        <v>6</v>
      </c>
      <c r="G1536" s="166">
        <f t="shared" si="135"/>
        <v>23.759999999999998</v>
      </c>
      <c r="H1536" s="168">
        <f t="shared" si="137"/>
        <v>5.6049839999999991</v>
      </c>
      <c r="I1536" s="168">
        <f t="shared" si="136"/>
        <v>29.364983999999996</v>
      </c>
    </row>
    <row r="1537" spans="2:9" x14ac:dyDescent="0.25">
      <c r="B1537" s="159">
        <v>42</v>
      </c>
      <c r="C1537" s="201" t="s">
        <v>608</v>
      </c>
      <c r="D1537" s="102">
        <v>655</v>
      </c>
      <c r="E1537" s="213">
        <f t="shared" si="134"/>
        <v>3.96</v>
      </c>
      <c r="F1537" s="160">
        <v>6</v>
      </c>
      <c r="G1537" s="166">
        <f t="shared" si="135"/>
        <v>23.759999999999998</v>
      </c>
      <c r="H1537" s="168">
        <f t="shared" si="137"/>
        <v>5.6049839999999991</v>
      </c>
      <c r="I1537" s="168">
        <f t="shared" si="136"/>
        <v>29.364983999999996</v>
      </c>
    </row>
    <row r="1538" spans="2:9" x14ac:dyDescent="0.25">
      <c r="B1538" s="159">
        <v>43</v>
      </c>
      <c r="C1538" s="201" t="s">
        <v>607</v>
      </c>
      <c r="D1538" s="102">
        <v>740</v>
      </c>
      <c r="E1538" s="213">
        <f t="shared" si="134"/>
        <v>4.47</v>
      </c>
      <c r="F1538" s="160">
        <v>16</v>
      </c>
      <c r="G1538" s="166">
        <f t="shared" si="135"/>
        <v>71.52</v>
      </c>
      <c r="H1538" s="168">
        <f t="shared" si="137"/>
        <v>16.871568</v>
      </c>
      <c r="I1538" s="168">
        <f t="shared" si="136"/>
        <v>88.391567999999992</v>
      </c>
    </row>
    <row r="1539" spans="2:9" x14ac:dyDescent="0.25">
      <c r="B1539" s="159">
        <v>44</v>
      </c>
      <c r="C1539" s="201" t="s">
        <v>608</v>
      </c>
      <c r="D1539" s="102">
        <v>655</v>
      </c>
      <c r="E1539" s="213">
        <f t="shared" si="134"/>
        <v>3.96</v>
      </c>
      <c r="F1539" s="160">
        <v>6</v>
      </c>
      <c r="G1539" s="166">
        <f t="shared" si="135"/>
        <v>23.759999999999998</v>
      </c>
      <c r="H1539" s="168">
        <f t="shared" si="137"/>
        <v>5.6049839999999991</v>
      </c>
      <c r="I1539" s="168">
        <f t="shared" si="136"/>
        <v>29.364983999999996</v>
      </c>
    </row>
    <row r="1540" spans="2:9" x14ac:dyDescent="0.25">
      <c r="B1540" s="159">
        <v>45</v>
      </c>
      <c r="C1540" s="201" t="s">
        <v>608</v>
      </c>
      <c r="D1540" s="102">
        <v>655</v>
      </c>
      <c r="E1540" s="213">
        <f t="shared" si="134"/>
        <v>3.96</v>
      </c>
      <c r="F1540" s="160">
        <v>6</v>
      </c>
      <c r="G1540" s="166">
        <f t="shared" si="135"/>
        <v>23.759999999999998</v>
      </c>
      <c r="H1540" s="168">
        <f t="shared" si="137"/>
        <v>5.6049839999999991</v>
      </c>
      <c r="I1540" s="168">
        <f t="shared" si="136"/>
        <v>29.364983999999996</v>
      </c>
    </row>
    <row r="1541" spans="2:9" x14ac:dyDescent="0.25">
      <c r="B1541" s="159">
        <v>46</v>
      </c>
      <c r="C1541" s="201" t="s">
        <v>608</v>
      </c>
      <c r="D1541" s="102">
        <v>655</v>
      </c>
      <c r="E1541" s="213">
        <f t="shared" si="134"/>
        <v>3.96</v>
      </c>
      <c r="F1541" s="160">
        <v>6</v>
      </c>
      <c r="G1541" s="166">
        <f t="shared" si="135"/>
        <v>23.759999999999998</v>
      </c>
      <c r="H1541" s="168">
        <f t="shared" si="137"/>
        <v>5.6049839999999991</v>
      </c>
      <c r="I1541" s="168">
        <f t="shared" si="136"/>
        <v>29.364983999999996</v>
      </c>
    </row>
    <row r="1542" spans="2:9" x14ac:dyDescent="0.25">
      <c r="B1542" s="159">
        <v>47</v>
      </c>
      <c r="C1542" s="201" t="s">
        <v>608</v>
      </c>
      <c r="D1542" s="102">
        <v>655</v>
      </c>
      <c r="E1542" s="213">
        <f t="shared" si="134"/>
        <v>3.96</v>
      </c>
      <c r="F1542" s="160">
        <v>6</v>
      </c>
      <c r="G1542" s="102">
        <f t="shared" si="135"/>
        <v>23.759999999999998</v>
      </c>
      <c r="H1542" s="161">
        <f t="shared" si="137"/>
        <v>5.6049839999999991</v>
      </c>
      <c r="I1542" s="161">
        <f t="shared" si="136"/>
        <v>29.364983999999996</v>
      </c>
    </row>
    <row r="1543" spans="2:9" x14ac:dyDescent="0.25">
      <c r="B1543" s="159">
        <v>48</v>
      </c>
      <c r="C1543" s="201" t="s">
        <v>608</v>
      </c>
      <c r="D1543" s="102">
        <v>655</v>
      </c>
      <c r="E1543" s="213">
        <f t="shared" si="134"/>
        <v>3.96</v>
      </c>
      <c r="F1543" s="160">
        <v>8</v>
      </c>
      <c r="G1543" s="102">
        <f t="shared" si="135"/>
        <v>31.68</v>
      </c>
      <c r="H1543" s="161">
        <f t="shared" si="137"/>
        <v>7.473312</v>
      </c>
      <c r="I1543" s="161">
        <f t="shared" si="136"/>
        <v>39.153312</v>
      </c>
    </row>
    <row r="1544" spans="2:9" x14ac:dyDescent="0.25">
      <c r="B1544" s="159">
        <v>49</v>
      </c>
      <c r="C1544" s="201" t="s">
        <v>607</v>
      </c>
      <c r="D1544" s="102">
        <v>740</v>
      </c>
      <c r="E1544" s="213">
        <f t="shared" si="134"/>
        <v>4.47</v>
      </c>
      <c r="F1544" s="160">
        <v>8</v>
      </c>
      <c r="G1544" s="102">
        <f t="shared" si="135"/>
        <v>35.76</v>
      </c>
      <c r="H1544" s="161">
        <f t="shared" si="137"/>
        <v>8.4357839999999999</v>
      </c>
      <c r="I1544" s="161">
        <f t="shared" si="136"/>
        <v>44.195783999999996</v>
      </c>
    </row>
    <row r="1545" spans="2:9" x14ac:dyDescent="0.25">
      <c r="B1545" s="159">
        <v>50</v>
      </c>
      <c r="C1545" s="201" t="s">
        <v>608</v>
      </c>
      <c r="D1545" s="102">
        <v>655</v>
      </c>
      <c r="E1545" s="213">
        <f t="shared" si="134"/>
        <v>3.96</v>
      </c>
      <c r="F1545" s="160">
        <v>6</v>
      </c>
      <c r="G1545" s="102">
        <f t="shared" si="135"/>
        <v>23.759999999999998</v>
      </c>
      <c r="H1545" s="161">
        <f t="shared" si="137"/>
        <v>5.6049839999999991</v>
      </c>
      <c r="I1545" s="161">
        <f t="shared" si="136"/>
        <v>29.364983999999996</v>
      </c>
    </row>
    <row r="1546" spans="2:9" x14ac:dyDescent="0.25">
      <c r="B1546" s="159">
        <v>51</v>
      </c>
      <c r="C1546" s="201" t="s">
        <v>608</v>
      </c>
      <c r="D1546" s="102">
        <v>655</v>
      </c>
      <c r="E1546" s="213">
        <f t="shared" si="134"/>
        <v>3.96</v>
      </c>
      <c r="F1546" s="160">
        <v>6</v>
      </c>
      <c r="G1546" s="102">
        <f t="shared" si="135"/>
        <v>23.759999999999998</v>
      </c>
      <c r="H1546" s="161">
        <f t="shared" si="137"/>
        <v>5.6049839999999991</v>
      </c>
      <c r="I1546" s="161">
        <f t="shared" si="136"/>
        <v>29.364983999999996</v>
      </c>
    </row>
    <row r="1547" spans="2:9" x14ac:dyDescent="0.25">
      <c r="B1547" s="159">
        <v>52</v>
      </c>
      <c r="C1547" s="201" t="s">
        <v>608</v>
      </c>
      <c r="D1547" s="102">
        <v>655</v>
      </c>
      <c r="E1547" s="213">
        <f t="shared" si="134"/>
        <v>3.96</v>
      </c>
      <c r="F1547" s="160">
        <v>6</v>
      </c>
      <c r="G1547" s="102">
        <f t="shared" si="135"/>
        <v>23.759999999999998</v>
      </c>
      <c r="H1547" s="161">
        <f t="shared" si="137"/>
        <v>5.6049839999999991</v>
      </c>
      <c r="I1547" s="161">
        <f t="shared" si="136"/>
        <v>29.364983999999996</v>
      </c>
    </row>
    <row r="1548" spans="2:9" x14ac:dyDescent="0.25">
      <c r="B1548" s="159">
        <v>53</v>
      </c>
      <c r="C1548" s="201" t="s">
        <v>608</v>
      </c>
      <c r="D1548" s="102">
        <v>655</v>
      </c>
      <c r="E1548" s="213">
        <f t="shared" si="134"/>
        <v>3.96</v>
      </c>
      <c r="F1548" s="160">
        <v>6</v>
      </c>
      <c r="G1548" s="102">
        <f t="shared" si="135"/>
        <v>23.759999999999998</v>
      </c>
      <c r="H1548" s="161">
        <f t="shared" si="137"/>
        <v>5.6049839999999991</v>
      </c>
      <c r="I1548" s="161">
        <f t="shared" si="136"/>
        <v>29.364983999999996</v>
      </c>
    </row>
    <row r="1549" spans="2:9" x14ac:dyDescent="0.25">
      <c r="B1549" s="179"/>
      <c r="C1549" s="180"/>
      <c r="D1549" s="180"/>
      <c r="E1549" s="180"/>
      <c r="F1549" s="198"/>
      <c r="G1549" s="107">
        <f>SUM(G1496:G1548)</f>
        <v>3971.8700000000053</v>
      </c>
      <c r="H1549" s="112">
        <f t="shared" si="137"/>
        <v>936.96413300000131</v>
      </c>
      <c r="I1549" s="112">
        <f t="shared" si="136"/>
        <v>4908.8341330000067</v>
      </c>
    </row>
    <row r="1552" spans="2:9" x14ac:dyDescent="0.25">
      <c r="B1552" s="150"/>
      <c r="C1552" s="151" t="s">
        <v>632</v>
      </c>
      <c r="D1552" s="151"/>
      <c r="E1552" s="151"/>
      <c r="F1552" s="152"/>
      <c r="G1552" s="151"/>
      <c r="H1552" s="153"/>
      <c r="I1552" s="153"/>
    </row>
    <row r="1553" spans="2:9" x14ac:dyDescent="0.25">
      <c r="B1553" s="179"/>
      <c r="C1553" s="180"/>
      <c r="D1553" s="180"/>
      <c r="E1553" s="180"/>
      <c r="F1553" s="198"/>
      <c r="G1553" s="180"/>
      <c r="H1553" s="149"/>
      <c r="I1553" s="149"/>
    </row>
    <row r="1554" spans="2:9" ht="89.25" x14ac:dyDescent="0.25">
      <c r="B1554" s="154" t="s">
        <v>594</v>
      </c>
      <c r="C1554" s="155" t="s">
        <v>595</v>
      </c>
      <c r="D1554" s="155" t="s">
        <v>596</v>
      </c>
      <c r="E1554" s="156" t="s">
        <v>597</v>
      </c>
      <c r="F1554" s="156" t="s">
        <v>598</v>
      </c>
      <c r="G1554" s="156" t="s">
        <v>599</v>
      </c>
      <c r="H1554" s="158" t="s">
        <v>600</v>
      </c>
      <c r="I1554" s="158" t="s">
        <v>601</v>
      </c>
    </row>
    <row r="1555" spans="2:9" x14ac:dyDescent="0.25">
      <c r="B1555" s="159">
        <v>1</v>
      </c>
      <c r="C1555" s="201" t="s">
        <v>602</v>
      </c>
      <c r="D1555" s="213">
        <v>1566</v>
      </c>
      <c r="E1555" s="213">
        <f>ROUND(SUM(D1555*12/1987),2)</f>
        <v>9.4600000000000009</v>
      </c>
      <c r="F1555" s="213">
        <v>23</v>
      </c>
      <c r="G1555" s="102">
        <f>E1555*F1555</f>
        <v>217.58</v>
      </c>
      <c r="H1555" s="161">
        <f>G1555*0.2359</f>
        <v>51.327122000000003</v>
      </c>
      <c r="I1555" s="161">
        <f>G1555+H1555</f>
        <v>268.90712200000002</v>
      </c>
    </row>
    <row r="1556" spans="2:9" ht="45" x14ac:dyDescent="0.25">
      <c r="B1556" s="162">
        <v>2</v>
      </c>
      <c r="C1556" s="197" t="s">
        <v>603</v>
      </c>
      <c r="D1556" s="102">
        <v>776</v>
      </c>
      <c r="E1556" s="213">
        <f t="shared" ref="E1556:E1607" si="138">ROUND(SUM(D1556*12/1987),2)</f>
        <v>4.6900000000000004</v>
      </c>
      <c r="F1556" s="160">
        <v>66</v>
      </c>
      <c r="G1556" s="102">
        <f t="shared" ref="G1556:G1607" si="139">E1556*F1556</f>
        <v>309.54000000000002</v>
      </c>
      <c r="H1556" s="164">
        <f>G1556*0.2359</f>
        <v>73.020486000000005</v>
      </c>
      <c r="I1556" s="164">
        <f t="shared" ref="I1556:I1608" si="140">G1556+H1556</f>
        <v>382.56048600000003</v>
      </c>
    </row>
    <row r="1557" spans="2:9" ht="45" x14ac:dyDescent="0.25">
      <c r="B1557" s="162">
        <v>3</v>
      </c>
      <c r="C1557" s="197" t="s">
        <v>604</v>
      </c>
      <c r="D1557" s="102">
        <v>776</v>
      </c>
      <c r="E1557" s="213">
        <f t="shared" si="138"/>
        <v>4.6900000000000004</v>
      </c>
      <c r="F1557" s="160">
        <v>49</v>
      </c>
      <c r="G1557" s="102">
        <f t="shared" si="139"/>
        <v>229.81000000000003</v>
      </c>
      <c r="H1557" s="164">
        <f t="shared" ref="H1557:H1608" si="141">G1557*0.2359</f>
        <v>54.212179000000006</v>
      </c>
      <c r="I1557" s="164">
        <f t="shared" si="140"/>
        <v>284.02217900000005</v>
      </c>
    </row>
    <row r="1558" spans="2:9" ht="45" x14ac:dyDescent="0.25">
      <c r="B1558" s="162">
        <v>4</v>
      </c>
      <c r="C1558" s="197" t="s">
        <v>618</v>
      </c>
      <c r="D1558" s="102">
        <v>776</v>
      </c>
      <c r="E1558" s="213">
        <f t="shared" si="138"/>
        <v>4.6900000000000004</v>
      </c>
      <c r="F1558" s="160">
        <v>27</v>
      </c>
      <c r="G1558" s="102">
        <f t="shared" si="139"/>
        <v>126.63000000000001</v>
      </c>
      <c r="H1558" s="164">
        <f t="shared" si="141"/>
        <v>29.872017000000003</v>
      </c>
      <c r="I1558" s="164">
        <f t="shared" si="140"/>
        <v>156.50201700000002</v>
      </c>
    </row>
    <row r="1559" spans="2:9" x14ac:dyDescent="0.25">
      <c r="B1559" s="159">
        <v>5</v>
      </c>
      <c r="C1559" s="201" t="s">
        <v>605</v>
      </c>
      <c r="D1559" s="102">
        <v>776</v>
      </c>
      <c r="E1559" s="213">
        <f t="shared" si="138"/>
        <v>4.6900000000000004</v>
      </c>
      <c r="F1559" s="160">
        <v>14</v>
      </c>
      <c r="G1559" s="102">
        <f t="shared" si="139"/>
        <v>65.660000000000011</v>
      </c>
      <c r="H1559" s="161">
        <f t="shared" si="141"/>
        <v>15.489194000000003</v>
      </c>
      <c r="I1559" s="161">
        <f t="shared" si="140"/>
        <v>81.149194000000008</v>
      </c>
    </row>
    <row r="1560" spans="2:9" x14ac:dyDescent="0.25">
      <c r="B1560" s="159">
        <v>6</v>
      </c>
      <c r="C1560" s="201" t="s">
        <v>617</v>
      </c>
      <c r="D1560" s="102">
        <v>655</v>
      </c>
      <c r="E1560" s="213">
        <f t="shared" si="138"/>
        <v>3.96</v>
      </c>
      <c r="F1560" s="160">
        <v>10</v>
      </c>
      <c r="G1560" s="102">
        <f t="shared" si="139"/>
        <v>39.6</v>
      </c>
      <c r="H1560" s="161">
        <f t="shared" si="141"/>
        <v>9.3416399999999999</v>
      </c>
      <c r="I1560" s="161">
        <f t="shared" si="140"/>
        <v>48.94164</v>
      </c>
    </row>
    <row r="1561" spans="2:9" x14ac:dyDescent="0.25">
      <c r="B1561" s="159">
        <v>7</v>
      </c>
      <c r="C1561" s="201" t="s">
        <v>617</v>
      </c>
      <c r="D1561" s="102">
        <v>683</v>
      </c>
      <c r="E1561" s="213">
        <f t="shared" si="138"/>
        <v>4.12</v>
      </c>
      <c r="F1561" s="160">
        <v>10</v>
      </c>
      <c r="G1561" s="102">
        <f t="shared" si="139"/>
        <v>41.2</v>
      </c>
      <c r="H1561" s="161">
        <f t="shared" si="141"/>
        <v>9.7190799999999999</v>
      </c>
      <c r="I1561" s="161">
        <f t="shared" si="140"/>
        <v>50.919080000000001</v>
      </c>
    </row>
    <row r="1562" spans="2:9" x14ac:dyDescent="0.25">
      <c r="B1562" s="159">
        <v>8</v>
      </c>
      <c r="C1562" s="201" t="s">
        <v>617</v>
      </c>
      <c r="D1562" s="102">
        <v>655</v>
      </c>
      <c r="E1562" s="213">
        <f t="shared" si="138"/>
        <v>3.96</v>
      </c>
      <c r="F1562" s="160">
        <v>10</v>
      </c>
      <c r="G1562" s="102">
        <f t="shared" si="139"/>
        <v>39.6</v>
      </c>
      <c r="H1562" s="161">
        <f t="shared" si="141"/>
        <v>9.3416399999999999</v>
      </c>
      <c r="I1562" s="161">
        <f t="shared" si="140"/>
        <v>48.94164</v>
      </c>
    </row>
    <row r="1563" spans="2:9" x14ac:dyDescent="0.25">
      <c r="B1563" s="159">
        <v>9</v>
      </c>
      <c r="C1563" s="201" t="s">
        <v>617</v>
      </c>
      <c r="D1563" s="102">
        <v>655</v>
      </c>
      <c r="E1563" s="213">
        <f t="shared" si="138"/>
        <v>3.96</v>
      </c>
      <c r="F1563" s="160">
        <v>10</v>
      </c>
      <c r="G1563" s="102">
        <f t="shared" si="139"/>
        <v>39.6</v>
      </c>
      <c r="H1563" s="161">
        <f t="shared" si="141"/>
        <v>9.3416399999999999</v>
      </c>
      <c r="I1563" s="161">
        <f t="shared" si="140"/>
        <v>48.94164</v>
      </c>
    </row>
    <row r="1564" spans="2:9" x14ac:dyDescent="0.25">
      <c r="B1564" s="159">
        <v>10</v>
      </c>
      <c r="C1564" s="201" t="s">
        <v>617</v>
      </c>
      <c r="D1564" s="102">
        <v>662</v>
      </c>
      <c r="E1564" s="213">
        <f t="shared" si="138"/>
        <v>4</v>
      </c>
      <c r="F1564" s="160">
        <v>10</v>
      </c>
      <c r="G1564" s="102">
        <f t="shared" si="139"/>
        <v>40</v>
      </c>
      <c r="H1564" s="161">
        <f t="shared" si="141"/>
        <v>9.4359999999999999</v>
      </c>
      <c r="I1564" s="161">
        <f t="shared" si="140"/>
        <v>49.436</v>
      </c>
    </row>
    <row r="1565" spans="2:9" x14ac:dyDescent="0.25">
      <c r="B1565" s="159">
        <v>11</v>
      </c>
      <c r="C1565" s="201" t="s">
        <v>617</v>
      </c>
      <c r="D1565" s="102">
        <v>655</v>
      </c>
      <c r="E1565" s="213">
        <f t="shared" si="138"/>
        <v>3.96</v>
      </c>
      <c r="F1565" s="160">
        <v>10</v>
      </c>
      <c r="G1565" s="102">
        <f t="shared" si="139"/>
        <v>39.6</v>
      </c>
      <c r="H1565" s="161">
        <f t="shared" si="141"/>
        <v>9.3416399999999999</v>
      </c>
      <c r="I1565" s="161">
        <f t="shared" si="140"/>
        <v>48.94164</v>
      </c>
    </row>
    <row r="1566" spans="2:9" x14ac:dyDescent="0.25">
      <c r="B1566" s="159">
        <v>12</v>
      </c>
      <c r="C1566" s="201" t="s">
        <v>617</v>
      </c>
      <c r="D1566" s="102">
        <v>676</v>
      </c>
      <c r="E1566" s="213">
        <f t="shared" si="138"/>
        <v>4.08</v>
      </c>
      <c r="F1566" s="160">
        <v>10</v>
      </c>
      <c r="G1566" s="102">
        <f t="shared" si="139"/>
        <v>40.799999999999997</v>
      </c>
      <c r="H1566" s="161">
        <f t="shared" si="141"/>
        <v>9.6247199999999999</v>
      </c>
      <c r="I1566" s="161">
        <f t="shared" si="140"/>
        <v>50.424719999999994</v>
      </c>
    </row>
    <row r="1567" spans="2:9" x14ac:dyDescent="0.25">
      <c r="B1567" s="159">
        <v>13</v>
      </c>
      <c r="C1567" s="201" t="s">
        <v>607</v>
      </c>
      <c r="D1567" s="102">
        <v>740</v>
      </c>
      <c r="E1567" s="213">
        <f t="shared" si="138"/>
        <v>4.47</v>
      </c>
      <c r="F1567" s="160">
        <v>56</v>
      </c>
      <c r="G1567" s="102">
        <f t="shared" si="139"/>
        <v>250.32</v>
      </c>
      <c r="H1567" s="161">
        <f t="shared" si="141"/>
        <v>59.050488000000001</v>
      </c>
      <c r="I1567" s="161">
        <f t="shared" si="140"/>
        <v>309.37048800000002</v>
      </c>
    </row>
    <row r="1568" spans="2:9" x14ac:dyDescent="0.25">
      <c r="B1568" s="159">
        <v>14</v>
      </c>
      <c r="C1568" s="201" t="s">
        <v>608</v>
      </c>
      <c r="D1568" s="102">
        <v>655</v>
      </c>
      <c r="E1568" s="213">
        <f t="shared" si="138"/>
        <v>3.96</v>
      </c>
      <c r="F1568" s="160">
        <v>50</v>
      </c>
      <c r="G1568" s="102">
        <f t="shared" si="139"/>
        <v>198</v>
      </c>
      <c r="H1568" s="161">
        <f t="shared" si="141"/>
        <v>46.708199999999998</v>
      </c>
      <c r="I1568" s="161">
        <f t="shared" si="140"/>
        <v>244.70820000000001</v>
      </c>
    </row>
    <row r="1569" spans="2:9" x14ac:dyDescent="0.25">
      <c r="B1569" s="159">
        <v>15</v>
      </c>
      <c r="C1569" s="201" t="s">
        <v>608</v>
      </c>
      <c r="D1569" s="102">
        <v>655</v>
      </c>
      <c r="E1569" s="213">
        <f t="shared" si="138"/>
        <v>3.96</v>
      </c>
      <c r="F1569" s="160">
        <v>0</v>
      </c>
      <c r="G1569" s="102">
        <f t="shared" si="139"/>
        <v>0</v>
      </c>
      <c r="H1569" s="161">
        <f t="shared" si="141"/>
        <v>0</v>
      </c>
      <c r="I1569" s="161">
        <f t="shared" si="140"/>
        <v>0</v>
      </c>
    </row>
    <row r="1570" spans="2:9" x14ac:dyDescent="0.25">
      <c r="B1570" s="159">
        <v>16</v>
      </c>
      <c r="C1570" s="201" t="s">
        <v>608</v>
      </c>
      <c r="D1570" s="102">
        <v>655</v>
      </c>
      <c r="E1570" s="213">
        <f t="shared" si="138"/>
        <v>3.96</v>
      </c>
      <c r="F1570" s="160">
        <v>43</v>
      </c>
      <c r="G1570" s="102">
        <f t="shared" si="139"/>
        <v>170.28</v>
      </c>
      <c r="H1570" s="161">
        <f t="shared" si="141"/>
        <v>40.169052000000001</v>
      </c>
      <c r="I1570" s="161">
        <f t="shared" si="140"/>
        <v>210.44905199999999</v>
      </c>
    </row>
    <row r="1571" spans="2:9" x14ac:dyDescent="0.25">
      <c r="B1571" s="159">
        <v>17</v>
      </c>
      <c r="C1571" s="201" t="s">
        <v>608</v>
      </c>
      <c r="D1571" s="102">
        <v>655</v>
      </c>
      <c r="E1571" s="213">
        <f t="shared" si="138"/>
        <v>3.96</v>
      </c>
      <c r="F1571" s="160">
        <v>10</v>
      </c>
      <c r="G1571" s="102">
        <f t="shared" si="139"/>
        <v>39.6</v>
      </c>
      <c r="H1571" s="161">
        <f t="shared" si="141"/>
        <v>9.3416399999999999</v>
      </c>
      <c r="I1571" s="161">
        <f t="shared" si="140"/>
        <v>48.94164</v>
      </c>
    </row>
    <row r="1572" spans="2:9" x14ac:dyDescent="0.25">
      <c r="B1572" s="159">
        <v>18</v>
      </c>
      <c r="C1572" s="201" t="s">
        <v>608</v>
      </c>
      <c r="D1572" s="102">
        <v>655</v>
      </c>
      <c r="E1572" s="213">
        <f t="shared" si="138"/>
        <v>3.96</v>
      </c>
      <c r="F1572" s="160">
        <v>43</v>
      </c>
      <c r="G1572" s="102">
        <f t="shared" si="139"/>
        <v>170.28</v>
      </c>
      <c r="H1572" s="161">
        <f t="shared" si="141"/>
        <v>40.169052000000001</v>
      </c>
      <c r="I1572" s="161">
        <f t="shared" si="140"/>
        <v>210.44905199999999</v>
      </c>
    </row>
    <row r="1573" spans="2:9" x14ac:dyDescent="0.25">
      <c r="B1573" s="159">
        <v>19</v>
      </c>
      <c r="C1573" s="201" t="s">
        <v>608</v>
      </c>
      <c r="D1573" s="102">
        <v>655</v>
      </c>
      <c r="E1573" s="213">
        <f t="shared" si="138"/>
        <v>3.96</v>
      </c>
      <c r="F1573" s="160">
        <v>10</v>
      </c>
      <c r="G1573" s="102">
        <f t="shared" si="139"/>
        <v>39.6</v>
      </c>
      <c r="H1573" s="161">
        <f t="shared" si="141"/>
        <v>9.3416399999999999</v>
      </c>
      <c r="I1573" s="161">
        <f t="shared" si="140"/>
        <v>48.94164</v>
      </c>
    </row>
    <row r="1574" spans="2:9" x14ac:dyDescent="0.25">
      <c r="B1574" s="159">
        <v>20</v>
      </c>
      <c r="C1574" s="201" t="s">
        <v>607</v>
      </c>
      <c r="D1574" s="102">
        <v>740</v>
      </c>
      <c r="E1574" s="213">
        <f t="shared" si="138"/>
        <v>4.47</v>
      </c>
      <c r="F1574" s="160">
        <v>56</v>
      </c>
      <c r="G1574" s="102">
        <f t="shared" si="139"/>
        <v>250.32</v>
      </c>
      <c r="H1574" s="161">
        <f t="shared" si="141"/>
        <v>59.050488000000001</v>
      </c>
      <c r="I1574" s="161">
        <f t="shared" si="140"/>
        <v>309.37048800000002</v>
      </c>
    </row>
    <row r="1575" spans="2:9" x14ac:dyDescent="0.25">
      <c r="B1575" s="159">
        <v>21</v>
      </c>
      <c r="C1575" s="201" t="s">
        <v>608</v>
      </c>
      <c r="D1575" s="102">
        <v>655</v>
      </c>
      <c r="E1575" s="213">
        <f t="shared" si="138"/>
        <v>3.96</v>
      </c>
      <c r="F1575" s="160">
        <v>10</v>
      </c>
      <c r="G1575" s="102">
        <f t="shared" si="139"/>
        <v>39.6</v>
      </c>
      <c r="H1575" s="161">
        <f t="shared" si="141"/>
        <v>9.3416399999999999</v>
      </c>
      <c r="I1575" s="161">
        <f t="shared" si="140"/>
        <v>48.94164</v>
      </c>
    </row>
    <row r="1576" spans="2:9" x14ac:dyDescent="0.25">
      <c r="B1576" s="159">
        <v>22</v>
      </c>
      <c r="C1576" s="201" t="s">
        <v>608</v>
      </c>
      <c r="D1576" s="102">
        <v>655</v>
      </c>
      <c r="E1576" s="213">
        <f t="shared" si="138"/>
        <v>3.96</v>
      </c>
      <c r="F1576" s="160">
        <v>10</v>
      </c>
      <c r="G1576" s="102">
        <f t="shared" si="139"/>
        <v>39.6</v>
      </c>
      <c r="H1576" s="161">
        <f t="shared" si="141"/>
        <v>9.3416399999999999</v>
      </c>
      <c r="I1576" s="161">
        <f t="shared" si="140"/>
        <v>48.94164</v>
      </c>
    </row>
    <row r="1577" spans="2:9" x14ac:dyDescent="0.25">
      <c r="B1577" s="159">
        <v>23</v>
      </c>
      <c r="C1577" s="201" t="s">
        <v>608</v>
      </c>
      <c r="D1577" s="102">
        <v>655</v>
      </c>
      <c r="E1577" s="213">
        <f t="shared" si="138"/>
        <v>3.96</v>
      </c>
      <c r="F1577" s="160">
        <v>10</v>
      </c>
      <c r="G1577" s="102">
        <f t="shared" si="139"/>
        <v>39.6</v>
      </c>
      <c r="H1577" s="161">
        <f t="shared" si="141"/>
        <v>9.3416399999999999</v>
      </c>
      <c r="I1577" s="161">
        <f t="shared" si="140"/>
        <v>48.94164</v>
      </c>
    </row>
    <row r="1578" spans="2:9" x14ac:dyDescent="0.25">
      <c r="B1578" s="159">
        <v>24</v>
      </c>
      <c r="C1578" s="201" t="s">
        <v>608</v>
      </c>
      <c r="D1578" s="102">
        <v>655</v>
      </c>
      <c r="E1578" s="213">
        <f t="shared" si="138"/>
        <v>3.96</v>
      </c>
      <c r="F1578" s="160">
        <v>10</v>
      </c>
      <c r="G1578" s="102">
        <f t="shared" si="139"/>
        <v>39.6</v>
      </c>
      <c r="H1578" s="161">
        <f t="shared" si="141"/>
        <v>9.3416399999999999</v>
      </c>
      <c r="I1578" s="161">
        <f t="shared" si="140"/>
        <v>48.94164</v>
      </c>
    </row>
    <row r="1579" spans="2:9" x14ac:dyDescent="0.25">
      <c r="B1579" s="159">
        <v>25</v>
      </c>
      <c r="C1579" s="201" t="s">
        <v>608</v>
      </c>
      <c r="D1579" s="102">
        <v>655</v>
      </c>
      <c r="E1579" s="213">
        <f t="shared" si="138"/>
        <v>3.96</v>
      </c>
      <c r="F1579" s="160">
        <v>44</v>
      </c>
      <c r="G1579" s="102">
        <f t="shared" si="139"/>
        <v>174.24</v>
      </c>
      <c r="H1579" s="161">
        <f t="shared" si="141"/>
        <v>41.103216000000003</v>
      </c>
      <c r="I1579" s="161">
        <f t="shared" si="140"/>
        <v>215.34321600000001</v>
      </c>
    </row>
    <row r="1580" spans="2:9" x14ac:dyDescent="0.25">
      <c r="B1580" s="159">
        <v>26</v>
      </c>
      <c r="C1580" s="201" t="s">
        <v>607</v>
      </c>
      <c r="D1580" s="102">
        <v>740</v>
      </c>
      <c r="E1580" s="213">
        <f t="shared" si="138"/>
        <v>4.47</v>
      </c>
      <c r="F1580" s="160">
        <v>64</v>
      </c>
      <c r="G1580" s="102">
        <f t="shared" si="139"/>
        <v>286.08</v>
      </c>
      <c r="H1580" s="161">
        <f t="shared" si="141"/>
        <v>67.486272</v>
      </c>
      <c r="I1580" s="161">
        <f t="shared" si="140"/>
        <v>353.56627199999997</v>
      </c>
    </row>
    <row r="1581" spans="2:9" x14ac:dyDescent="0.25">
      <c r="B1581" s="159">
        <v>27</v>
      </c>
      <c r="C1581" s="201" t="s">
        <v>608</v>
      </c>
      <c r="D1581" s="102">
        <v>655</v>
      </c>
      <c r="E1581" s="213">
        <f t="shared" si="138"/>
        <v>3.96</v>
      </c>
      <c r="F1581" s="160">
        <v>10</v>
      </c>
      <c r="G1581" s="102">
        <f t="shared" si="139"/>
        <v>39.6</v>
      </c>
      <c r="H1581" s="161">
        <f>G1581*0.2359</f>
        <v>9.3416399999999999</v>
      </c>
      <c r="I1581" s="161">
        <f t="shared" si="140"/>
        <v>48.94164</v>
      </c>
    </row>
    <row r="1582" spans="2:9" x14ac:dyDescent="0.25">
      <c r="B1582" s="159">
        <v>28</v>
      </c>
      <c r="C1582" s="201" t="s">
        <v>608</v>
      </c>
      <c r="D1582" s="102">
        <v>655</v>
      </c>
      <c r="E1582" s="213">
        <f t="shared" si="138"/>
        <v>3.96</v>
      </c>
      <c r="F1582" s="160">
        <v>10</v>
      </c>
      <c r="G1582" s="102">
        <f t="shared" si="139"/>
        <v>39.6</v>
      </c>
      <c r="H1582" s="161">
        <f t="shared" si="141"/>
        <v>9.3416399999999999</v>
      </c>
      <c r="I1582" s="161">
        <f t="shared" si="140"/>
        <v>48.94164</v>
      </c>
    </row>
    <row r="1583" spans="2:9" x14ac:dyDescent="0.25">
      <c r="B1583" s="159">
        <v>29</v>
      </c>
      <c r="C1583" s="201" t="s">
        <v>608</v>
      </c>
      <c r="D1583" s="102">
        <v>655</v>
      </c>
      <c r="E1583" s="213">
        <f t="shared" si="138"/>
        <v>3.96</v>
      </c>
      <c r="F1583" s="160">
        <v>10</v>
      </c>
      <c r="G1583" s="102">
        <f t="shared" si="139"/>
        <v>39.6</v>
      </c>
      <c r="H1583" s="161">
        <f t="shared" si="141"/>
        <v>9.3416399999999999</v>
      </c>
      <c r="I1583" s="161">
        <f t="shared" si="140"/>
        <v>48.94164</v>
      </c>
    </row>
    <row r="1584" spans="2:9" x14ac:dyDescent="0.25">
      <c r="B1584" s="159">
        <v>30</v>
      </c>
      <c r="C1584" s="201" t="s">
        <v>608</v>
      </c>
      <c r="D1584" s="102">
        <v>655</v>
      </c>
      <c r="E1584" s="213">
        <f t="shared" si="138"/>
        <v>3.96</v>
      </c>
      <c r="F1584" s="160">
        <v>10</v>
      </c>
      <c r="G1584" s="102">
        <f t="shared" si="139"/>
        <v>39.6</v>
      </c>
      <c r="H1584" s="161">
        <f t="shared" si="141"/>
        <v>9.3416399999999999</v>
      </c>
      <c r="I1584" s="161">
        <f t="shared" si="140"/>
        <v>48.94164</v>
      </c>
    </row>
    <row r="1585" spans="2:9" x14ac:dyDescent="0.25">
      <c r="B1585" s="159">
        <v>31</v>
      </c>
      <c r="C1585" s="201" t="s">
        <v>608</v>
      </c>
      <c r="D1585" s="102">
        <v>655</v>
      </c>
      <c r="E1585" s="213">
        <f t="shared" si="138"/>
        <v>3.96</v>
      </c>
      <c r="F1585" s="160">
        <v>10</v>
      </c>
      <c r="G1585" s="102">
        <f t="shared" si="139"/>
        <v>39.6</v>
      </c>
      <c r="H1585" s="161">
        <f t="shared" si="141"/>
        <v>9.3416399999999999</v>
      </c>
      <c r="I1585" s="161">
        <f t="shared" si="140"/>
        <v>48.94164</v>
      </c>
    </row>
    <row r="1586" spans="2:9" x14ac:dyDescent="0.25">
      <c r="B1586" s="159">
        <v>32</v>
      </c>
      <c r="C1586" s="201" t="s">
        <v>607</v>
      </c>
      <c r="D1586" s="102">
        <v>740</v>
      </c>
      <c r="E1586" s="213">
        <f t="shared" si="138"/>
        <v>4.47</v>
      </c>
      <c r="F1586" s="160">
        <v>56</v>
      </c>
      <c r="G1586" s="102">
        <f t="shared" si="139"/>
        <v>250.32</v>
      </c>
      <c r="H1586" s="161">
        <f t="shared" si="141"/>
        <v>59.050488000000001</v>
      </c>
      <c r="I1586" s="161">
        <f t="shared" si="140"/>
        <v>309.37048800000002</v>
      </c>
    </row>
    <row r="1587" spans="2:9" x14ac:dyDescent="0.25">
      <c r="B1587" s="159">
        <v>33</v>
      </c>
      <c r="C1587" s="201" t="s">
        <v>608</v>
      </c>
      <c r="D1587" s="102">
        <v>655</v>
      </c>
      <c r="E1587" s="213">
        <f t="shared" si="138"/>
        <v>3.96</v>
      </c>
      <c r="F1587" s="160">
        <v>43</v>
      </c>
      <c r="G1587" s="102">
        <f t="shared" si="139"/>
        <v>170.28</v>
      </c>
      <c r="H1587" s="161">
        <f t="shared" si="141"/>
        <v>40.169052000000001</v>
      </c>
      <c r="I1587" s="161">
        <f t="shared" si="140"/>
        <v>210.44905199999999</v>
      </c>
    </row>
    <row r="1588" spans="2:9" x14ac:dyDescent="0.25">
      <c r="B1588" s="159">
        <v>34</v>
      </c>
      <c r="C1588" s="201" t="s">
        <v>608</v>
      </c>
      <c r="D1588" s="102">
        <v>655</v>
      </c>
      <c r="E1588" s="213">
        <f t="shared" si="138"/>
        <v>3.96</v>
      </c>
      <c r="F1588" s="160">
        <v>10</v>
      </c>
      <c r="G1588" s="102">
        <f t="shared" si="139"/>
        <v>39.6</v>
      </c>
      <c r="H1588" s="161">
        <f t="shared" si="141"/>
        <v>9.3416399999999999</v>
      </c>
      <c r="I1588" s="161">
        <f t="shared" si="140"/>
        <v>48.94164</v>
      </c>
    </row>
    <row r="1589" spans="2:9" x14ac:dyDescent="0.25">
      <c r="B1589" s="159">
        <v>35</v>
      </c>
      <c r="C1589" s="201" t="s">
        <v>608</v>
      </c>
      <c r="D1589" s="102">
        <v>655</v>
      </c>
      <c r="E1589" s="213">
        <f t="shared" si="138"/>
        <v>3.96</v>
      </c>
      <c r="F1589" s="160">
        <v>10</v>
      </c>
      <c r="G1589" s="102">
        <f t="shared" si="139"/>
        <v>39.6</v>
      </c>
      <c r="H1589" s="161">
        <f t="shared" si="141"/>
        <v>9.3416399999999999</v>
      </c>
      <c r="I1589" s="161">
        <f t="shared" si="140"/>
        <v>48.94164</v>
      </c>
    </row>
    <row r="1590" spans="2:9" x14ac:dyDescent="0.25">
      <c r="B1590" s="159">
        <v>36</v>
      </c>
      <c r="C1590" s="201" t="s">
        <v>608</v>
      </c>
      <c r="D1590" s="102">
        <v>585</v>
      </c>
      <c r="E1590" s="213">
        <f t="shared" si="138"/>
        <v>3.53</v>
      </c>
      <c r="F1590" s="160">
        <v>10</v>
      </c>
      <c r="G1590" s="102">
        <f t="shared" si="139"/>
        <v>35.299999999999997</v>
      </c>
      <c r="H1590" s="161">
        <f t="shared" si="141"/>
        <v>8.3272699999999986</v>
      </c>
      <c r="I1590" s="161">
        <f t="shared" si="140"/>
        <v>43.627269999999996</v>
      </c>
    </row>
    <row r="1591" spans="2:9" x14ac:dyDescent="0.25">
      <c r="B1591" s="159">
        <v>37</v>
      </c>
      <c r="C1591" s="201" t="s">
        <v>607</v>
      </c>
      <c r="D1591" s="102">
        <v>740</v>
      </c>
      <c r="E1591" s="213">
        <f t="shared" si="138"/>
        <v>4.47</v>
      </c>
      <c r="F1591" s="160">
        <v>53</v>
      </c>
      <c r="G1591" s="102">
        <f t="shared" si="139"/>
        <v>236.91</v>
      </c>
      <c r="H1591" s="161">
        <f t="shared" si="141"/>
        <v>55.887068999999997</v>
      </c>
      <c r="I1591" s="161">
        <f t="shared" si="140"/>
        <v>292.79706899999996</v>
      </c>
    </row>
    <row r="1592" spans="2:9" x14ac:dyDescent="0.25">
      <c r="B1592" s="159">
        <v>38</v>
      </c>
      <c r="C1592" s="201" t="s">
        <v>608</v>
      </c>
      <c r="D1592" s="102">
        <v>655</v>
      </c>
      <c r="E1592" s="213">
        <f t="shared" si="138"/>
        <v>3.96</v>
      </c>
      <c r="F1592" s="160">
        <v>10</v>
      </c>
      <c r="G1592" s="102">
        <f t="shared" si="139"/>
        <v>39.6</v>
      </c>
      <c r="H1592" s="161">
        <f t="shared" si="141"/>
        <v>9.3416399999999999</v>
      </c>
      <c r="I1592" s="161">
        <f t="shared" si="140"/>
        <v>48.94164</v>
      </c>
    </row>
    <row r="1593" spans="2:9" x14ac:dyDescent="0.25">
      <c r="B1593" s="159">
        <v>39</v>
      </c>
      <c r="C1593" s="201" t="s">
        <v>608</v>
      </c>
      <c r="D1593" s="102">
        <v>655</v>
      </c>
      <c r="E1593" s="213">
        <f t="shared" si="138"/>
        <v>3.96</v>
      </c>
      <c r="F1593" s="160">
        <v>10</v>
      </c>
      <c r="G1593" s="102">
        <f t="shared" si="139"/>
        <v>39.6</v>
      </c>
      <c r="H1593" s="161">
        <f t="shared" si="141"/>
        <v>9.3416399999999999</v>
      </c>
      <c r="I1593" s="161">
        <f t="shared" si="140"/>
        <v>48.94164</v>
      </c>
    </row>
    <row r="1594" spans="2:9" x14ac:dyDescent="0.25">
      <c r="B1594" s="159">
        <v>40</v>
      </c>
      <c r="C1594" s="201" t="s">
        <v>608</v>
      </c>
      <c r="D1594" s="102">
        <v>655</v>
      </c>
      <c r="E1594" s="213">
        <f t="shared" si="138"/>
        <v>3.96</v>
      </c>
      <c r="F1594" s="160">
        <v>10</v>
      </c>
      <c r="G1594" s="102">
        <f t="shared" si="139"/>
        <v>39.6</v>
      </c>
      <c r="H1594" s="161">
        <f t="shared" si="141"/>
        <v>9.3416399999999999</v>
      </c>
      <c r="I1594" s="161">
        <f t="shared" si="140"/>
        <v>48.94164</v>
      </c>
    </row>
    <row r="1595" spans="2:9" x14ac:dyDescent="0.25">
      <c r="B1595" s="159">
        <v>41</v>
      </c>
      <c r="C1595" s="201" t="s">
        <v>608</v>
      </c>
      <c r="D1595" s="102">
        <v>655</v>
      </c>
      <c r="E1595" s="213">
        <f t="shared" si="138"/>
        <v>3.96</v>
      </c>
      <c r="F1595" s="160">
        <v>10</v>
      </c>
      <c r="G1595" s="166">
        <f t="shared" si="139"/>
        <v>39.6</v>
      </c>
      <c r="H1595" s="168">
        <f t="shared" si="141"/>
        <v>9.3416399999999999</v>
      </c>
      <c r="I1595" s="168">
        <f t="shared" si="140"/>
        <v>48.94164</v>
      </c>
    </row>
    <row r="1596" spans="2:9" x14ac:dyDescent="0.25">
      <c r="B1596" s="159">
        <v>42</v>
      </c>
      <c r="C1596" s="201" t="s">
        <v>608</v>
      </c>
      <c r="D1596" s="102">
        <v>655</v>
      </c>
      <c r="E1596" s="213">
        <f t="shared" si="138"/>
        <v>3.96</v>
      </c>
      <c r="F1596" s="160">
        <v>10</v>
      </c>
      <c r="G1596" s="166">
        <f t="shared" si="139"/>
        <v>39.6</v>
      </c>
      <c r="H1596" s="168">
        <f t="shared" si="141"/>
        <v>9.3416399999999999</v>
      </c>
      <c r="I1596" s="168">
        <f t="shared" si="140"/>
        <v>48.94164</v>
      </c>
    </row>
    <row r="1597" spans="2:9" x14ac:dyDescent="0.25">
      <c r="B1597" s="159">
        <v>43</v>
      </c>
      <c r="C1597" s="201" t="s">
        <v>607</v>
      </c>
      <c r="D1597" s="102">
        <v>740</v>
      </c>
      <c r="E1597" s="213">
        <f t="shared" si="138"/>
        <v>4.47</v>
      </c>
      <c r="F1597" s="160">
        <v>26</v>
      </c>
      <c r="G1597" s="166">
        <f t="shared" si="139"/>
        <v>116.22</v>
      </c>
      <c r="H1597" s="168">
        <f t="shared" si="141"/>
        <v>27.416298000000001</v>
      </c>
      <c r="I1597" s="168">
        <f t="shared" si="140"/>
        <v>143.63629800000001</v>
      </c>
    </row>
    <row r="1598" spans="2:9" x14ac:dyDescent="0.25">
      <c r="B1598" s="159">
        <v>44</v>
      </c>
      <c r="C1598" s="201" t="s">
        <v>608</v>
      </c>
      <c r="D1598" s="102">
        <v>655</v>
      </c>
      <c r="E1598" s="213">
        <f t="shared" si="138"/>
        <v>3.96</v>
      </c>
      <c r="F1598" s="160">
        <v>10</v>
      </c>
      <c r="G1598" s="166">
        <f t="shared" si="139"/>
        <v>39.6</v>
      </c>
      <c r="H1598" s="168">
        <f t="shared" si="141"/>
        <v>9.3416399999999999</v>
      </c>
      <c r="I1598" s="168">
        <f t="shared" si="140"/>
        <v>48.94164</v>
      </c>
    </row>
    <row r="1599" spans="2:9" x14ac:dyDescent="0.25">
      <c r="B1599" s="159">
        <v>45</v>
      </c>
      <c r="C1599" s="201" t="s">
        <v>608</v>
      </c>
      <c r="D1599" s="102">
        <v>655</v>
      </c>
      <c r="E1599" s="213">
        <f t="shared" si="138"/>
        <v>3.96</v>
      </c>
      <c r="F1599" s="160">
        <v>10</v>
      </c>
      <c r="G1599" s="166">
        <f t="shared" si="139"/>
        <v>39.6</v>
      </c>
      <c r="H1599" s="168">
        <f t="shared" si="141"/>
        <v>9.3416399999999999</v>
      </c>
      <c r="I1599" s="168">
        <f t="shared" si="140"/>
        <v>48.94164</v>
      </c>
    </row>
    <row r="1600" spans="2:9" x14ac:dyDescent="0.25">
      <c r="B1600" s="159">
        <v>46</v>
      </c>
      <c r="C1600" s="201" t="s">
        <v>608</v>
      </c>
      <c r="D1600" s="102">
        <v>655</v>
      </c>
      <c r="E1600" s="213">
        <f t="shared" si="138"/>
        <v>3.96</v>
      </c>
      <c r="F1600" s="160">
        <v>10</v>
      </c>
      <c r="G1600" s="166">
        <f t="shared" si="139"/>
        <v>39.6</v>
      </c>
      <c r="H1600" s="168">
        <f t="shared" si="141"/>
        <v>9.3416399999999999</v>
      </c>
      <c r="I1600" s="168">
        <f t="shared" si="140"/>
        <v>48.94164</v>
      </c>
    </row>
    <row r="1601" spans="2:9" x14ac:dyDescent="0.25">
      <c r="B1601" s="159">
        <v>47</v>
      </c>
      <c r="C1601" s="201" t="s">
        <v>608</v>
      </c>
      <c r="D1601" s="102">
        <v>655</v>
      </c>
      <c r="E1601" s="213">
        <f t="shared" si="138"/>
        <v>3.96</v>
      </c>
      <c r="F1601" s="160">
        <v>10</v>
      </c>
      <c r="G1601" s="102">
        <f t="shared" si="139"/>
        <v>39.6</v>
      </c>
      <c r="H1601" s="161">
        <f t="shared" si="141"/>
        <v>9.3416399999999999</v>
      </c>
      <c r="I1601" s="161">
        <f t="shared" si="140"/>
        <v>48.94164</v>
      </c>
    </row>
    <row r="1602" spans="2:9" x14ac:dyDescent="0.25">
      <c r="B1602" s="159">
        <v>48</v>
      </c>
      <c r="C1602" s="201" t="s">
        <v>608</v>
      </c>
      <c r="D1602" s="102">
        <v>655</v>
      </c>
      <c r="E1602" s="213">
        <f t="shared" si="138"/>
        <v>3.96</v>
      </c>
      <c r="F1602" s="160">
        <v>0</v>
      </c>
      <c r="G1602" s="102">
        <f t="shared" si="139"/>
        <v>0</v>
      </c>
      <c r="H1602" s="161">
        <f t="shared" si="141"/>
        <v>0</v>
      </c>
      <c r="I1602" s="161">
        <f t="shared" si="140"/>
        <v>0</v>
      </c>
    </row>
    <row r="1603" spans="2:9" x14ac:dyDescent="0.25">
      <c r="B1603" s="159">
        <v>49</v>
      </c>
      <c r="C1603" s="201" t="s">
        <v>607</v>
      </c>
      <c r="D1603" s="102">
        <v>740</v>
      </c>
      <c r="E1603" s="213">
        <f t="shared" si="138"/>
        <v>4.47</v>
      </c>
      <c r="F1603" s="160">
        <v>24</v>
      </c>
      <c r="G1603" s="102">
        <f t="shared" si="139"/>
        <v>107.28</v>
      </c>
      <c r="H1603" s="161">
        <f t="shared" si="141"/>
        <v>25.307352000000002</v>
      </c>
      <c r="I1603" s="161">
        <f t="shared" si="140"/>
        <v>132.58735200000001</v>
      </c>
    </row>
    <row r="1604" spans="2:9" x14ac:dyDescent="0.25">
      <c r="B1604" s="159">
        <v>50</v>
      </c>
      <c r="C1604" s="201" t="s">
        <v>608</v>
      </c>
      <c r="D1604" s="102">
        <v>655</v>
      </c>
      <c r="E1604" s="213">
        <f t="shared" si="138"/>
        <v>3.96</v>
      </c>
      <c r="F1604" s="160">
        <v>10</v>
      </c>
      <c r="G1604" s="102">
        <f t="shared" si="139"/>
        <v>39.6</v>
      </c>
      <c r="H1604" s="161">
        <f t="shared" si="141"/>
        <v>9.3416399999999999</v>
      </c>
      <c r="I1604" s="161">
        <f t="shared" si="140"/>
        <v>48.94164</v>
      </c>
    </row>
    <row r="1605" spans="2:9" x14ac:dyDescent="0.25">
      <c r="B1605" s="159">
        <v>51</v>
      </c>
      <c r="C1605" s="201" t="s">
        <v>608</v>
      </c>
      <c r="D1605" s="102">
        <v>655</v>
      </c>
      <c r="E1605" s="213">
        <f t="shared" si="138"/>
        <v>3.96</v>
      </c>
      <c r="F1605" s="160">
        <v>10</v>
      </c>
      <c r="G1605" s="102">
        <f t="shared" si="139"/>
        <v>39.6</v>
      </c>
      <c r="H1605" s="161">
        <f t="shared" si="141"/>
        <v>9.3416399999999999</v>
      </c>
      <c r="I1605" s="161">
        <f t="shared" si="140"/>
        <v>48.94164</v>
      </c>
    </row>
    <row r="1606" spans="2:9" x14ac:dyDescent="0.25">
      <c r="B1606" s="159">
        <v>52</v>
      </c>
      <c r="C1606" s="201" t="s">
        <v>608</v>
      </c>
      <c r="D1606" s="102">
        <v>655</v>
      </c>
      <c r="E1606" s="213">
        <f t="shared" si="138"/>
        <v>3.96</v>
      </c>
      <c r="F1606" s="160">
        <v>10</v>
      </c>
      <c r="G1606" s="102">
        <f t="shared" si="139"/>
        <v>39.6</v>
      </c>
      <c r="H1606" s="161">
        <f t="shared" si="141"/>
        <v>9.3416399999999999</v>
      </c>
      <c r="I1606" s="161">
        <f t="shared" si="140"/>
        <v>48.94164</v>
      </c>
    </row>
    <row r="1607" spans="2:9" x14ac:dyDescent="0.25">
      <c r="B1607" s="159">
        <v>53</v>
      </c>
      <c r="C1607" s="201" t="s">
        <v>608</v>
      </c>
      <c r="D1607" s="102">
        <v>655</v>
      </c>
      <c r="E1607" s="213">
        <f t="shared" si="138"/>
        <v>3.96</v>
      </c>
      <c r="F1607" s="160">
        <v>10</v>
      </c>
      <c r="G1607" s="102">
        <f t="shared" si="139"/>
        <v>39.6</v>
      </c>
      <c r="H1607" s="161">
        <f t="shared" si="141"/>
        <v>9.3416399999999999</v>
      </c>
      <c r="I1607" s="161">
        <f t="shared" si="140"/>
        <v>48.94164</v>
      </c>
    </row>
    <row r="1608" spans="2:9" x14ac:dyDescent="0.25">
      <c r="B1608" s="179"/>
      <c r="C1608" s="180"/>
      <c r="D1608" s="180"/>
      <c r="E1608" s="180"/>
      <c r="F1608" s="198"/>
      <c r="G1608" s="107">
        <f>SUM(G1555:G1607)</f>
        <v>4675.0500000000011</v>
      </c>
      <c r="H1608" s="112">
        <f t="shared" si="141"/>
        <v>1102.8442950000003</v>
      </c>
      <c r="I1608" s="112">
        <f t="shared" si="140"/>
        <v>5777.8942950000019</v>
      </c>
    </row>
  </sheetData>
  <mergeCells count="525">
    <mergeCell ref="I45:I46"/>
    <mergeCell ref="J45:J46"/>
    <mergeCell ref="E25:J25"/>
    <mergeCell ref="E36:K36"/>
    <mergeCell ref="E35:K35"/>
    <mergeCell ref="E34:K34"/>
    <mergeCell ref="M84:M85"/>
    <mergeCell ref="F121:G121"/>
    <mergeCell ref="B124:M124"/>
    <mergeCell ref="K45:K46"/>
    <mergeCell ref="L45:L46"/>
    <mergeCell ref="M45:M46"/>
    <mergeCell ref="F76:G76"/>
    <mergeCell ref="B41:M41"/>
    <mergeCell ref="C33:D33"/>
    <mergeCell ref="C34:D34"/>
    <mergeCell ref="C35:D35"/>
    <mergeCell ref="B27:B28"/>
    <mergeCell ref="C27:D28"/>
    <mergeCell ref="E27:K28"/>
    <mergeCell ref="L27:M28"/>
    <mergeCell ref="B42:M42"/>
    <mergeCell ref="B43:M43"/>
    <mergeCell ref="B45:B46"/>
    <mergeCell ref="B125:M125"/>
    <mergeCell ref="B126:M126"/>
    <mergeCell ref="B83:M83"/>
    <mergeCell ref="B84:B85"/>
    <mergeCell ref="C84:C85"/>
    <mergeCell ref="D84:E85"/>
    <mergeCell ref="F84:F85"/>
    <mergeCell ref="H84:H85"/>
    <mergeCell ref="I84:I85"/>
    <mergeCell ref="J84:J85"/>
    <mergeCell ref="K84:K85"/>
    <mergeCell ref="L84:L85"/>
    <mergeCell ref="I127:I128"/>
    <mergeCell ref="J127:J128"/>
    <mergeCell ref="K127:K128"/>
    <mergeCell ref="L127:L128"/>
    <mergeCell ref="M127:M128"/>
    <mergeCell ref="B127:B128"/>
    <mergeCell ref="C127:C128"/>
    <mergeCell ref="D127:E128"/>
    <mergeCell ref="F127:F128"/>
    <mergeCell ref="H127:H128"/>
    <mergeCell ref="C45:C46"/>
    <mergeCell ref="D45:E46"/>
    <mergeCell ref="F45:F46"/>
    <mergeCell ref="H45:H46"/>
    <mergeCell ref="B82:M82"/>
    <mergeCell ref="B81:M81"/>
    <mergeCell ref="L30:M30"/>
    <mergeCell ref="C30:D30"/>
    <mergeCell ref="C29:D29"/>
    <mergeCell ref="L29:M29"/>
    <mergeCell ref="L36:M39"/>
    <mergeCell ref="L35:M35"/>
    <mergeCell ref="L34:M34"/>
    <mergeCell ref="L33:M33"/>
    <mergeCell ref="L32:M32"/>
    <mergeCell ref="L31:M31"/>
    <mergeCell ref="E38:K38"/>
    <mergeCell ref="E39:K39"/>
    <mergeCell ref="E33:K33"/>
    <mergeCell ref="E32:K32"/>
    <mergeCell ref="E31:K31"/>
    <mergeCell ref="E30:K30"/>
    <mergeCell ref="E29:K29"/>
    <mergeCell ref="B36:B39"/>
    <mergeCell ref="C36:D39"/>
    <mergeCell ref="E37:K37"/>
    <mergeCell ref="C31:D31"/>
    <mergeCell ref="C32:D32"/>
    <mergeCell ref="J172:J173"/>
    <mergeCell ref="K172:K173"/>
    <mergeCell ref="L172:L173"/>
    <mergeCell ref="M172:M173"/>
    <mergeCell ref="B186:B187"/>
    <mergeCell ref="C186:C187"/>
    <mergeCell ref="D186:E187"/>
    <mergeCell ref="F186:F187"/>
    <mergeCell ref="H186:H187"/>
    <mergeCell ref="I186:I187"/>
    <mergeCell ref="B172:B173"/>
    <mergeCell ref="C172:C173"/>
    <mergeCell ref="D172:E173"/>
    <mergeCell ref="F172:F173"/>
    <mergeCell ref="H172:H173"/>
    <mergeCell ref="I172:I173"/>
    <mergeCell ref="J186:J187"/>
    <mergeCell ref="K186:K187"/>
    <mergeCell ref="L186:L187"/>
    <mergeCell ref="M186:M187"/>
    <mergeCell ref="B238:B239"/>
    <mergeCell ref="C238:C239"/>
    <mergeCell ref="D238:E239"/>
    <mergeCell ref="F238:F239"/>
    <mergeCell ref="H238:H239"/>
    <mergeCell ref="I238:I239"/>
    <mergeCell ref="C331:C332"/>
    <mergeCell ref="D331:E332"/>
    <mergeCell ref="H331:H332"/>
    <mergeCell ref="I331:I332"/>
    <mergeCell ref="J331:J332"/>
    <mergeCell ref="L331:L332"/>
    <mergeCell ref="M331:M332"/>
    <mergeCell ref="J238:J239"/>
    <mergeCell ref="K238:K239"/>
    <mergeCell ref="L238:L239"/>
    <mergeCell ref="M238:M239"/>
    <mergeCell ref="C432:C433"/>
    <mergeCell ref="D432:E433"/>
    <mergeCell ref="H432:H433"/>
    <mergeCell ref="I432:I433"/>
    <mergeCell ref="J432:J433"/>
    <mergeCell ref="L432:L433"/>
    <mergeCell ref="M432:M433"/>
    <mergeCell ref="C380:C381"/>
    <mergeCell ref="D380:E381"/>
    <mergeCell ref="H380:H381"/>
    <mergeCell ref="I380:I381"/>
    <mergeCell ref="J380:J381"/>
    <mergeCell ref="L380:L381"/>
    <mergeCell ref="C293:C294"/>
    <mergeCell ref="D293:E294"/>
    <mergeCell ref="H293:H294"/>
    <mergeCell ref="I293:I294"/>
    <mergeCell ref="B436:B437"/>
    <mergeCell ref="C436:C437"/>
    <mergeCell ref="D436:D437"/>
    <mergeCell ref="E436:E437"/>
    <mergeCell ref="F436:F437"/>
    <mergeCell ref="B434:B435"/>
    <mergeCell ref="C434:C435"/>
    <mergeCell ref="D434:D435"/>
    <mergeCell ref="E434:E435"/>
    <mergeCell ref="F434:F435"/>
    <mergeCell ref="G436:G437"/>
    <mergeCell ref="H436:H437"/>
    <mergeCell ref="I436:I437"/>
    <mergeCell ref="J436:J437"/>
    <mergeCell ref="K436:K437"/>
    <mergeCell ref="M436:M437"/>
    <mergeCell ref="H434:H435"/>
    <mergeCell ref="I434:I435"/>
    <mergeCell ref="J434:J435"/>
    <mergeCell ref="K434:K435"/>
    <mergeCell ref="M434:M435"/>
    <mergeCell ref="G434:G435"/>
    <mergeCell ref="B440:B441"/>
    <mergeCell ref="C440:C441"/>
    <mergeCell ref="D440:D441"/>
    <mergeCell ref="E440:E441"/>
    <mergeCell ref="F440:F441"/>
    <mergeCell ref="B438:B439"/>
    <mergeCell ref="C438:C439"/>
    <mergeCell ref="D438:D439"/>
    <mergeCell ref="E438:E439"/>
    <mergeCell ref="F438:F439"/>
    <mergeCell ref="G440:G441"/>
    <mergeCell ref="H440:H441"/>
    <mergeCell ref="I440:I441"/>
    <mergeCell ref="J440:J441"/>
    <mergeCell ref="K440:K441"/>
    <mergeCell ref="M440:M441"/>
    <mergeCell ref="H438:H439"/>
    <mergeCell ref="I438:I439"/>
    <mergeCell ref="J438:J439"/>
    <mergeCell ref="K438:K439"/>
    <mergeCell ref="M438:M439"/>
    <mergeCell ref="G438:G439"/>
    <mergeCell ref="B444:B445"/>
    <mergeCell ref="C444:C445"/>
    <mergeCell ref="D444:D445"/>
    <mergeCell ref="E444:E445"/>
    <mergeCell ref="F444:F445"/>
    <mergeCell ref="B442:B443"/>
    <mergeCell ref="C442:C443"/>
    <mergeCell ref="D442:D443"/>
    <mergeCell ref="E442:E443"/>
    <mergeCell ref="F442:F443"/>
    <mergeCell ref="G444:G445"/>
    <mergeCell ref="H444:H445"/>
    <mergeCell ref="I444:I445"/>
    <mergeCell ref="J444:J445"/>
    <mergeCell ref="K444:K445"/>
    <mergeCell ref="M444:M445"/>
    <mergeCell ref="H442:H443"/>
    <mergeCell ref="I442:I443"/>
    <mergeCell ref="J442:J443"/>
    <mergeCell ref="K442:K443"/>
    <mergeCell ref="M442:M443"/>
    <mergeCell ref="G442:G443"/>
    <mergeCell ref="B448:B449"/>
    <mergeCell ref="C448:C449"/>
    <mergeCell ref="D448:D449"/>
    <mergeCell ref="E448:E449"/>
    <mergeCell ref="F448:F449"/>
    <mergeCell ref="B446:B447"/>
    <mergeCell ref="C446:C447"/>
    <mergeCell ref="D446:D447"/>
    <mergeCell ref="E446:E447"/>
    <mergeCell ref="F446:F447"/>
    <mergeCell ref="G448:G449"/>
    <mergeCell ref="H448:H449"/>
    <mergeCell ref="I448:I449"/>
    <mergeCell ref="J448:J449"/>
    <mergeCell ref="K448:K449"/>
    <mergeCell ref="M448:M449"/>
    <mergeCell ref="H446:H447"/>
    <mergeCell ref="I446:I447"/>
    <mergeCell ref="J446:J447"/>
    <mergeCell ref="K446:K447"/>
    <mergeCell ref="M446:M447"/>
    <mergeCell ref="G446:G447"/>
    <mergeCell ref="B452:B453"/>
    <mergeCell ref="C452:C453"/>
    <mergeCell ref="D452:D453"/>
    <mergeCell ref="E452:E453"/>
    <mergeCell ref="F452:F453"/>
    <mergeCell ref="B450:B451"/>
    <mergeCell ref="C450:C451"/>
    <mergeCell ref="D450:D451"/>
    <mergeCell ref="E450:E451"/>
    <mergeCell ref="F450:F451"/>
    <mergeCell ref="G452:G453"/>
    <mergeCell ref="H452:H453"/>
    <mergeCell ref="I452:I453"/>
    <mergeCell ref="J452:J453"/>
    <mergeCell ref="K452:K453"/>
    <mergeCell ref="M452:M453"/>
    <mergeCell ref="H450:H451"/>
    <mergeCell ref="I450:I451"/>
    <mergeCell ref="J450:J451"/>
    <mergeCell ref="K450:K451"/>
    <mergeCell ref="M450:M451"/>
    <mergeCell ref="G450:G451"/>
    <mergeCell ref="J454:J455"/>
    <mergeCell ref="K454:K455"/>
    <mergeCell ref="M454:M455"/>
    <mergeCell ref="B464:B465"/>
    <mergeCell ref="C464:C465"/>
    <mergeCell ref="D464:E465"/>
    <mergeCell ref="H464:H465"/>
    <mergeCell ref="I464:I465"/>
    <mergeCell ref="B454:B455"/>
    <mergeCell ref="C454:C455"/>
    <mergeCell ref="D454:D455"/>
    <mergeCell ref="E454:E455"/>
    <mergeCell ref="F454:F455"/>
    <mergeCell ref="G454:G455"/>
    <mergeCell ref="J464:J465"/>
    <mergeCell ref="L464:L465"/>
    <mergeCell ref="M464:M465"/>
    <mergeCell ref="B470:B471"/>
    <mergeCell ref="C470:C471"/>
    <mergeCell ref="D470:D471"/>
    <mergeCell ref="E470:E471"/>
    <mergeCell ref="F470:F471"/>
    <mergeCell ref="G470:G471"/>
    <mergeCell ref="H470:H471"/>
    <mergeCell ref="H454:H455"/>
    <mergeCell ref="I454:I455"/>
    <mergeCell ref="I466:I467"/>
    <mergeCell ref="J466:J467"/>
    <mergeCell ref="K466:K467"/>
    <mergeCell ref="M466:M467"/>
    <mergeCell ref="B468:B469"/>
    <mergeCell ref="C468:C469"/>
    <mergeCell ref="D468:D469"/>
    <mergeCell ref="E468:E469"/>
    <mergeCell ref="F468:F469"/>
    <mergeCell ref="G468:G469"/>
    <mergeCell ref="B466:B467"/>
    <mergeCell ref="C466:C467"/>
    <mergeCell ref="D466:D467"/>
    <mergeCell ref="E466:E467"/>
    <mergeCell ref="F466:F467"/>
    <mergeCell ref="G466:G467"/>
    <mergeCell ref="H466:H467"/>
    <mergeCell ref="I470:I471"/>
    <mergeCell ref="J470:J471"/>
    <mergeCell ref="K470:K471"/>
    <mergeCell ref="M470:M471"/>
    <mergeCell ref="H468:H469"/>
    <mergeCell ref="I468:I469"/>
    <mergeCell ref="J468:J469"/>
    <mergeCell ref="K468:K469"/>
    <mergeCell ref="M468:M469"/>
    <mergeCell ref="H472:H473"/>
    <mergeCell ref="I472:I473"/>
    <mergeCell ref="J472:J473"/>
    <mergeCell ref="K472:K473"/>
    <mergeCell ref="M472:M473"/>
    <mergeCell ref="B474:B475"/>
    <mergeCell ref="C474:C475"/>
    <mergeCell ref="D474:D475"/>
    <mergeCell ref="E474:E475"/>
    <mergeCell ref="F474:F475"/>
    <mergeCell ref="B472:B473"/>
    <mergeCell ref="C472:C473"/>
    <mergeCell ref="D472:D473"/>
    <mergeCell ref="E472:E473"/>
    <mergeCell ref="F472:F473"/>
    <mergeCell ref="G472:G473"/>
    <mergeCell ref="B478:B479"/>
    <mergeCell ref="C478:C479"/>
    <mergeCell ref="D478:D479"/>
    <mergeCell ref="E478:E479"/>
    <mergeCell ref="F478:F479"/>
    <mergeCell ref="G474:G475"/>
    <mergeCell ref="B476:B477"/>
    <mergeCell ref="C476:C477"/>
    <mergeCell ref="D476:D477"/>
    <mergeCell ref="E476:E477"/>
    <mergeCell ref="F476:F477"/>
    <mergeCell ref="G476:G477"/>
    <mergeCell ref="G478:G479"/>
    <mergeCell ref="H478:H479"/>
    <mergeCell ref="I478:I479"/>
    <mergeCell ref="J478:J479"/>
    <mergeCell ref="K478:K479"/>
    <mergeCell ref="M478:M479"/>
    <mergeCell ref="H476:H477"/>
    <mergeCell ref="I476:I477"/>
    <mergeCell ref="J476:J477"/>
    <mergeCell ref="K476:K477"/>
    <mergeCell ref="M476:M477"/>
    <mergeCell ref="B482:B483"/>
    <mergeCell ref="C482:C483"/>
    <mergeCell ref="D482:D483"/>
    <mergeCell ref="E482:E483"/>
    <mergeCell ref="F482:F483"/>
    <mergeCell ref="B480:B481"/>
    <mergeCell ref="C480:C481"/>
    <mergeCell ref="D480:D481"/>
    <mergeCell ref="E480:E481"/>
    <mergeCell ref="F480:F481"/>
    <mergeCell ref="G482:G483"/>
    <mergeCell ref="H482:H483"/>
    <mergeCell ref="I482:I483"/>
    <mergeCell ref="J482:J483"/>
    <mergeCell ref="K482:K483"/>
    <mergeCell ref="M482:M483"/>
    <mergeCell ref="H480:H481"/>
    <mergeCell ref="I480:I481"/>
    <mergeCell ref="J480:J481"/>
    <mergeCell ref="K480:K481"/>
    <mergeCell ref="M480:M481"/>
    <mergeCell ref="G480:G481"/>
    <mergeCell ref="J293:J294"/>
    <mergeCell ref="L293:L294"/>
    <mergeCell ref="M293:M294"/>
    <mergeCell ref="L495:L496"/>
    <mergeCell ref="M495:M496"/>
    <mergeCell ref="C495:C496"/>
    <mergeCell ref="D495:E496"/>
    <mergeCell ref="H495:H496"/>
    <mergeCell ref="I495:I496"/>
    <mergeCell ref="J495:J496"/>
    <mergeCell ref="G486:G487"/>
    <mergeCell ref="H486:H487"/>
    <mergeCell ref="I486:I487"/>
    <mergeCell ref="J486:J487"/>
    <mergeCell ref="K486:K487"/>
    <mergeCell ref="M486:M487"/>
    <mergeCell ref="H484:H485"/>
    <mergeCell ref="I484:I485"/>
    <mergeCell ref="J484:J485"/>
    <mergeCell ref="K484:K485"/>
    <mergeCell ref="D484:D485"/>
    <mergeCell ref="E484:E485"/>
    <mergeCell ref="F484:F485"/>
    <mergeCell ref="G484:G485"/>
    <mergeCell ref="B548:M548"/>
    <mergeCell ref="B549:M549"/>
    <mergeCell ref="D552:E552"/>
    <mergeCell ref="B560:M560"/>
    <mergeCell ref="B561:M561"/>
    <mergeCell ref="D564:E564"/>
    <mergeCell ref="M380:M381"/>
    <mergeCell ref="B516:B517"/>
    <mergeCell ref="C516:C517"/>
    <mergeCell ref="D516:E517"/>
    <mergeCell ref="H516:H517"/>
    <mergeCell ref="I516:I517"/>
    <mergeCell ref="J516:J517"/>
    <mergeCell ref="L516:L517"/>
    <mergeCell ref="M516:M517"/>
    <mergeCell ref="B495:B496"/>
    <mergeCell ref="M484:M485"/>
    <mergeCell ref="B486:B487"/>
    <mergeCell ref="C486:C487"/>
    <mergeCell ref="D486:D487"/>
    <mergeCell ref="E486:E487"/>
    <mergeCell ref="F486:F487"/>
    <mergeCell ref="B484:B485"/>
    <mergeCell ref="C484:C485"/>
    <mergeCell ref="B656:B657"/>
    <mergeCell ref="C656:C657"/>
    <mergeCell ref="H656:H657"/>
    <mergeCell ref="I656:I657"/>
    <mergeCell ref="B606:M606"/>
    <mergeCell ref="B607:M607"/>
    <mergeCell ref="D610:E610"/>
    <mergeCell ref="G666:H666"/>
    <mergeCell ref="D668:E669"/>
    <mergeCell ref="J668:J669"/>
    <mergeCell ref="M668:M669"/>
    <mergeCell ref="D702:F702"/>
    <mergeCell ref="B706:M706"/>
    <mergeCell ref="L710:L711"/>
    <mergeCell ref="B755:C755"/>
    <mergeCell ref="B652:M652"/>
    <mergeCell ref="B653:M653"/>
    <mergeCell ref="G654:H654"/>
    <mergeCell ref="D656:E657"/>
    <mergeCell ref="J656:J657"/>
    <mergeCell ref="M656:M657"/>
    <mergeCell ref="B664:M664"/>
    <mergeCell ref="B665:M665"/>
    <mergeCell ref="B710:B711"/>
    <mergeCell ref="C710:C711"/>
    <mergeCell ref="H710:H711"/>
    <mergeCell ref="I710:I711"/>
    <mergeCell ref="I668:I669"/>
    <mergeCell ref="L668:L669"/>
    <mergeCell ref="B702:C702"/>
    <mergeCell ref="B703:C703"/>
    <mergeCell ref="L656:L657"/>
    <mergeCell ref="B668:B669"/>
    <mergeCell ref="C668:C669"/>
    <mergeCell ref="H668:H669"/>
    <mergeCell ref="B764:B765"/>
    <mergeCell ref="C764:D765"/>
    <mergeCell ref="E764:K765"/>
    <mergeCell ref="L764:M765"/>
    <mergeCell ref="C766:D766"/>
    <mergeCell ref="E766:K766"/>
    <mergeCell ref="L766:M766"/>
    <mergeCell ref="B707:M707"/>
    <mergeCell ref="G708:H708"/>
    <mergeCell ref="D710:E711"/>
    <mergeCell ref="J710:J711"/>
    <mergeCell ref="M710:M711"/>
    <mergeCell ref="E758:J758"/>
    <mergeCell ref="C770:D770"/>
    <mergeCell ref="E770:K770"/>
    <mergeCell ref="L770:M770"/>
    <mergeCell ref="C767:D767"/>
    <mergeCell ref="E767:K767"/>
    <mergeCell ref="L767:M767"/>
    <mergeCell ref="C768:D768"/>
    <mergeCell ref="E768:K768"/>
    <mergeCell ref="L768:M768"/>
    <mergeCell ref="C18:D18"/>
    <mergeCell ref="E18:K18"/>
    <mergeCell ref="L18:M18"/>
    <mergeCell ref="L10:M10"/>
    <mergeCell ref="C11:D11"/>
    <mergeCell ref="E12:K12"/>
    <mergeCell ref="L773:M773"/>
    <mergeCell ref="L774:M774"/>
    <mergeCell ref="L775:M775"/>
    <mergeCell ref="C773:D773"/>
    <mergeCell ref="C774:D774"/>
    <mergeCell ref="C775:D775"/>
    <mergeCell ref="E773:K773"/>
    <mergeCell ref="E774:K774"/>
    <mergeCell ref="E775:K775"/>
    <mergeCell ref="C771:D771"/>
    <mergeCell ref="E771:K771"/>
    <mergeCell ref="L771:M771"/>
    <mergeCell ref="C772:D772"/>
    <mergeCell ref="E772:K772"/>
    <mergeCell ref="L772:M772"/>
    <mergeCell ref="C769:D769"/>
    <mergeCell ref="E769:K769"/>
    <mergeCell ref="L769:M769"/>
    <mergeCell ref="C17:D17"/>
    <mergeCell ref="E17:K17"/>
    <mergeCell ref="L11:M11"/>
    <mergeCell ref="C12:D12"/>
    <mergeCell ref="L12:M12"/>
    <mergeCell ref="C13:D13"/>
    <mergeCell ref="E13:K13"/>
    <mergeCell ref="L13:M13"/>
    <mergeCell ref="E2:J2"/>
    <mergeCell ref="C10:D10"/>
    <mergeCell ref="E10:K10"/>
    <mergeCell ref="L17:M17"/>
    <mergeCell ref="E5:K6"/>
    <mergeCell ref="C5:D6"/>
    <mergeCell ref="C16:D16"/>
    <mergeCell ref="E16:K16"/>
    <mergeCell ref="L16:M16"/>
    <mergeCell ref="C15:D15"/>
    <mergeCell ref="E15:K15"/>
    <mergeCell ref="L15:M15"/>
    <mergeCell ref="B5:B6"/>
    <mergeCell ref="L5:M6"/>
    <mergeCell ref="L7:M7"/>
    <mergeCell ref="C9:D9"/>
    <mergeCell ref="C7:D7"/>
    <mergeCell ref="C14:D14"/>
    <mergeCell ref="E14:K14"/>
    <mergeCell ref="L14:M14"/>
    <mergeCell ref="C8:D8"/>
    <mergeCell ref="E7:K7"/>
    <mergeCell ref="E8:K8"/>
    <mergeCell ref="E9:K9"/>
    <mergeCell ref="E11:K11"/>
    <mergeCell ref="L8:M8"/>
    <mergeCell ref="L9:M9"/>
    <mergeCell ref="C19:D19"/>
    <mergeCell ref="E19:K19"/>
    <mergeCell ref="L19:M19"/>
    <mergeCell ref="B20:B23"/>
    <mergeCell ref="C20:D23"/>
    <mergeCell ref="E20:K20"/>
    <mergeCell ref="L20:M23"/>
    <mergeCell ref="E21:K21"/>
    <mergeCell ref="E22:K22"/>
    <mergeCell ref="E23:K23"/>
  </mergeCells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2014-12-03T13:04:03Z</dcterms:modified>
</cp:coreProperties>
</file>