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āme piedāvājums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<sst xmlns="http://schemas.openxmlformats.org/spreadsheetml/2006/main" count="105" uniqueCount="85">
  <si>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Nr.p.k.</t>
  </si>
  <si>
    <t>Darba nosaukums</t>
  </si>
  <si>
    <t>Mērv.</t>
  </si>
  <si>
    <t>Daudz.</t>
  </si>
  <si>
    <t>Vienības izmaksas</t>
  </si>
  <si>
    <t>Kopā uz visu apjomu</t>
  </si>
  <si>
    <t>Laika norma (c/h)</t>
  </si>
  <si>
    <t>Darbietilpība (c/h)</t>
  </si>
  <si>
    <t>Materiāli</t>
  </si>
  <si>
    <t>Mehānismi</t>
  </si>
  <si>
    <t>Darba alga</t>
  </si>
  <si>
    <t>Tiešās izmaksas</t>
  </si>
  <si>
    <t>Pavisam kopā ar PVN</t>
  </si>
  <si>
    <t>Pasūtītājs: Valsts  a/s ''Valsts nekustamie īpašumi''</t>
  </si>
  <si>
    <t xml:space="preserve">Sociālais nodoklis </t>
  </si>
  <si>
    <t>Materiālu, grunts apmaiņas un būvgružu transporta izdevumi</t>
  </si>
  <si>
    <t>Uzņēmēja plānotā peļņa</t>
  </si>
  <si>
    <t>Tāme sastādīta 2013. gada tirgus cenās, pamatojoties uz tehnisko specifikāciju vai objekta vizuālo apsekošanu</t>
  </si>
  <si>
    <t>Finanšu rezerve neparedzētiem darbiem</t>
  </si>
  <si>
    <t xml:space="preserve">PVN </t>
  </si>
  <si>
    <t>Palīgmateriāli</t>
  </si>
  <si>
    <t>Demontāžas darbi</t>
  </si>
  <si>
    <t>obj.</t>
  </si>
  <si>
    <t>Telpas  attīrīšana no būvgružiem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</si>
  <si>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</si>
  <si>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</si>
  <si>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Sienu apdares darbi (gruntēšana, špaktelēšana un krāsošana)</t>
  </si>
  <si>
    <t>Griestu apdares darbi (gruntēšana, špaktelēšana un krāsošana)</t>
  </si>
  <si>
    <t>t</t>
  </si>
  <si>
    <t>Pagraba telpu ventilācijas sistēmas izveide</t>
  </si>
  <si>
    <t>Koka kāpņu laidu un margu restaurācija (pārkrāsošana)</t>
  </si>
  <si>
    <t>Objekta adrese: Mārstaļu iela 6, Rīga</t>
  </si>
  <si>
    <t>Iekšējie vājstrāvas tīkli (internets, apsardzes signalizācija)</t>
  </si>
  <si>
    <t>Logu un durvju remonts (regulēšana un pārkrāsošana)</t>
  </si>
  <si>
    <t>Vairogparketa grīdu ierīkošana, tai skaitā, grīdlīstu montāža</t>
  </si>
  <si>
    <t>gab.</t>
  </si>
  <si>
    <t>Sanmezglu izbūve</t>
  </si>
  <si>
    <t>Fasādes remonts pirmā stāva augstumā</t>
  </si>
  <si>
    <t>Elektoosmozes izveide pagraba sienām (pamatiem)</t>
  </si>
  <si>
    <t>Ugunsdrošības signalizācija ar apziņošanas sistēmu izveide</t>
  </si>
  <si>
    <t>Ugunsdrošo durvju uzstādīšana, tai skaitā furnitūras un aplodu montāža</t>
  </si>
  <si>
    <t>Darba alga (EUR)</t>
  </si>
  <si>
    <t>Materiāli (EUR) bez PVN</t>
  </si>
  <si>
    <t>Mehānismi (EUR)</t>
  </si>
  <si>
    <t>Kopā (EUR)</t>
  </si>
  <si>
    <t>Summa (EUR)</t>
  </si>
  <si>
    <t>Tāmes izmaksas (EUR)</t>
  </si>
  <si>
    <t>Objekta nosaukums: Nekustamā īpašuma Mārstaļu ielā 6, Rīgā, piemērošana Latvijas Fotogrāfijas muzeja vajadzībām</t>
  </si>
  <si>
    <t>Renovācijas darbu provizoriskā tāme</t>
  </si>
  <si>
    <t>1.</t>
  </si>
  <si>
    <t>Vispārējie celtniecības darbi</t>
  </si>
  <si>
    <t>2.</t>
  </si>
  <si>
    <t>3.</t>
  </si>
  <si>
    <t>4.</t>
  </si>
  <si>
    <t>Tehniskā projekta izstrāde un autoruzraudzība</t>
  </si>
  <si>
    <t>Parseguma pastiprināšana muzeja krājuma telpā (89,7m2)</t>
  </si>
  <si>
    <t>Durvju aiļu izveide (5 gab.)</t>
  </si>
  <si>
    <t>Lifta iekārtas izgatavošana un uzstādīšana, tai skaitā, lifta šahtas izveide</t>
  </si>
  <si>
    <t>Iekšējo elektrotīklu rekonstrukcija, tai skaitā, apgaismes ķermeņu uzstādīšana (vispārējais un speciālais apgaismojums).</t>
  </si>
  <si>
    <t>Apkure/ventilācija: Rekuperācijas sitēmas izbūve; mikroklimata sistēmas izbūve; apkures sistēmas rekonstrukcija</t>
  </si>
  <si>
    <t>Iebūvējamo mēbeļu un tehnoloģisko iekārtu izgatavošana un uzstādīšana, tai skaitā, ekspozīciju stendi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</si>
  <si>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</si>
  <si>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</si>
  <si>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</si>
  <si>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</si>
  <si>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</si>
  <si>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</si>
  <si>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</si>
  <si>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</si>
  <si>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</si>
  <si>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</si>
  <si>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</si>
  <si>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</si>
  <si>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</si>
  <si>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</si>
  <si>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</si>
  <si>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</si>
  <si>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</si>
  <si>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</si>
  <si>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kompl.</t>
  </si>
  <si>
    <t>Būvgružu utilizācija atkritumu poligonā</t>
  </si>
  <si>
    <t>Darba samaksas likme (EUR/h)</t>
  </si>
  <si>
    <r>
      <rPr>
        <b/>
        <sz val="10"/>
        <rFont val="Times New Roman"/>
        <family val="1"/>
      </rPr>
      <t>Piezīme:</t>
    </r>
    <r>
      <rPr>
        <sz val="10"/>
        <rFont val="Times New Roman"/>
        <family val="1"/>
      </rPr>
      <t xml:space="preserve"> Noteiktās izmaksas ir provizoriskas un atbilstoši Ministru kabineta noteikumiem Nr.1041 " Noteikumi par Latvijas būvnormatīvu LBN 501-06 "Būvizmaksu noteikšanas kārtība"" tiks precizētas un noteiktas detāli būvprojekta tehniskā projekta stadijā un būvniecības līgumcenas noteikšanā</t>
    </r>
  </si>
  <si>
    <t xml:space="preserve">Virsizdevumi </t>
  </si>
  <si>
    <t>Kopsumma EUR bez PVN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</si>
</sst>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  <numFmt numFmtId="180" formatCode="0.0%"/>
  </numFmts>
  <fonts count="49">
    <font>
      <sz val="10"/>
      <name val="Arial"/>
      <family val="0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173" fontId="5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0" fontId="12" fillId="0" borderId="24" xfId="0" applyNumberFormat="1" applyFont="1" applyFill="1" applyBorder="1" applyAlignment="1">
      <alignment/>
    </xf>
    <xf numFmtId="10" fontId="12" fillId="0" borderId="31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10" fontId="12" fillId="0" borderId="32" xfId="0" applyNumberFormat="1" applyFont="1" applyFill="1" applyBorder="1" applyAlignment="1">
      <alignment/>
    </xf>
    <xf numFmtId="10" fontId="12" fillId="0" borderId="3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textRotation="90"/>
    </xf>
    <xf numFmtId="4" fontId="3" fillId="0" borderId="0" xfId="0" applyNumberFormat="1" applyFont="1" applyFill="1" applyBorder="1" applyAlignment="1">
      <alignment horizontal="center" vertical="center" textRotation="90"/>
    </xf>
    <xf numFmtId="4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4" fontId="3" fillId="0" borderId="36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3" fillId="0" borderId="42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0" fontId="9" fillId="0" borderId="39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4" fontId="3" fillId="0" borderId="44" xfId="0" applyNumberFormat="1" applyFont="1" applyFill="1" applyBorder="1" applyAlignment="1">
      <alignment horizontal="center" vertical="center" textRotation="90"/>
    </xf>
    <xf numFmtId="4" fontId="3" fillId="0" borderId="45" xfId="0" applyNumberFormat="1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48" xfId="0" applyFont="1" applyBorder="1" applyAlignment="1">
      <alignment/>
    </xf>
    <xf numFmtId="0" fontId="4" fillId="0" borderId="37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51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0">
      <selection activeCell="I29" sqref="I29"/>
    </sheetView>
  </sheetViews>
  <sheetFormatPr defaultColWidth="9.140625" defaultRowHeight="12.75"/>
  <cols>
    <col min="1" max="1" width="5.00390625" style="24" customWidth="1"/>
    <col min="2" max="2" width="67.8515625" style="24" customWidth="1"/>
    <col min="3" max="3" width="7.00390625" style="24" customWidth="1"/>
    <col min="4" max="4" width="7.140625" style="24" customWidth="1"/>
    <col min="5" max="5" width="8.8515625" style="24" hidden="1" customWidth="1"/>
    <col min="6" max="6" width="9.28125" style="24" hidden="1" customWidth="1"/>
    <col min="7" max="7" width="8.00390625" style="24" customWidth="1"/>
    <col min="8" max="8" width="8.421875" style="24" customWidth="1"/>
    <col min="9" max="9" width="8.28125" style="24" customWidth="1"/>
    <col min="10" max="10" width="8.57421875" style="24" customWidth="1"/>
    <col min="11" max="11" width="8.7109375" style="24" hidden="1" customWidth="1"/>
    <col min="12" max="12" width="8.421875" style="24" customWidth="1"/>
    <col min="13" max="13" width="8.8515625" style="24" customWidth="1"/>
    <col min="14" max="14" width="7.57421875" style="24" customWidth="1"/>
    <col min="15" max="15" width="11.28125" style="24" customWidth="1"/>
    <col min="16" max="16384" width="9.140625" style="24" customWidth="1"/>
  </cols>
  <sheetData>
    <row r="1" spans="1:15" ht="18.75">
      <c r="A1" s="114"/>
      <c r="B1" s="114"/>
      <c r="C1" s="114"/>
      <c r="D1" s="114"/>
      <c r="E1" s="114"/>
      <c r="F1" s="114"/>
      <c r="G1" s="114"/>
      <c r="I1" s="25"/>
      <c r="J1" s="26"/>
      <c r="K1" s="115"/>
      <c r="L1" s="106"/>
      <c r="M1" s="106"/>
      <c r="N1" s="106"/>
      <c r="O1" s="106"/>
    </row>
    <row r="2" spans="1:15" ht="18.75">
      <c r="A2" s="110" t="s">
        <v>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5"/>
      <c r="L3" s="106"/>
      <c r="M3" s="106"/>
      <c r="N3" s="106"/>
      <c r="O3" s="106"/>
    </row>
    <row r="4" spans="1:15" ht="15">
      <c r="A4" s="105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15"/>
      <c r="L4" s="106"/>
      <c r="M4" s="106"/>
      <c r="N4" s="106"/>
      <c r="O4" s="106"/>
    </row>
    <row r="5" spans="1:11" ht="19.5" thickBot="1">
      <c r="A5" s="105" t="s">
        <v>47</v>
      </c>
      <c r="B5" s="106"/>
      <c r="C5" s="106"/>
      <c r="D5" s="106"/>
      <c r="E5" s="106"/>
      <c r="F5" s="106"/>
      <c r="G5" s="106"/>
      <c r="H5" s="106"/>
      <c r="I5" s="106"/>
      <c r="J5" s="106"/>
      <c r="K5" s="5"/>
    </row>
    <row r="6" spans="1:15" ht="15" thickBot="1">
      <c r="A6" s="105" t="s">
        <v>31</v>
      </c>
      <c r="B6" s="106"/>
      <c r="C6" s="106"/>
      <c r="D6" s="106"/>
      <c r="E6" s="106"/>
      <c r="F6" s="106"/>
      <c r="G6" s="106"/>
      <c r="H6" s="106"/>
      <c r="I6" s="106"/>
      <c r="J6" s="107"/>
      <c r="K6" s="108" t="s">
        <v>46</v>
      </c>
      <c r="L6" s="109"/>
      <c r="M6" s="109"/>
      <c r="N6" s="109"/>
      <c r="O6" s="72">
        <f>SUM(O46)</f>
        <v>931385.1788827849</v>
      </c>
    </row>
    <row r="7" spans="1:15" ht="15" thickBot="1">
      <c r="A7" s="112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22"/>
      <c r="L7" s="14"/>
      <c r="M7" s="14"/>
      <c r="N7" s="27"/>
      <c r="O7" s="28"/>
    </row>
    <row r="8" spans="1:15" ht="13.5" thickBot="1">
      <c r="A8" s="92" t="s">
        <v>0</v>
      </c>
      <c r="B8" s="94" t="s">
        <v>1</v>
      </c>
      <c r="C8" s="118" t="s">
        <v>2</v>
      </c>
      <c r="D8" s="100" t="s">
        <v>3</v>
      </c>
      <c r="E8" s="102" t="s">
        <v>4</v>
      </c>
      <c r="F8" s="102"/>
      <c r="G8" s="102"/>
      <c r="H8" s="102"/>
      <c r="I8" s="102"/>
      <c r="J8" s="102"/>
      <c r="K8" s="103" t="s">
        <v>5</v>
      </c>
      <c r="L8" s="103"/>
      <c r="M8" s="103"/>
      <c r="N8" s="103"/>
      <c r="O8" s="104"/>
    </row>
    <row r="9" spans="1:15" ht="64.5" thickBot="1">
      <c r="A9" s="93"/>
      <c r="B9" s="95"/>
      <c r="C9" s="119"/>
      <c r="D9" s="101"/>
      <c r="E9" s="6" t="s">
        <v>6</v>
      </c>
      <c r="F9" s="7" t="s">
        <v>81</v>
      </c>
      <c r="G9" s="8" t="s">
        <v>41</v>
      </c>
      <c r="H9" s="8" t="s">
        <v>42</v>
      </c>
      <c r="I9" s="9" t="s">
        <v>43</v>
      </c>
      <c r="J9" s="10" t="s">
        <v>44</v>
      </c>
      <c r="K9" s="11" t="s">
        <v>7</v>
      </c>
      <c r="L9" s="12" t="s">
        <v>41</v>
      </c>
      <c r="M9" s="8" t="s">
        <v>42</v>
      </c>
      <c r="N9" s="9" t="s">
        <v>43</v>
      </c>
      <c r="O9" s="13" t="s">
        <v>45</v>
      </c>
    </row>
    <row r="10" spans="1:15" ht="12.75">
      <c r="A10" s="14"/>
      <c r="B10" s="71" t="s">
        <v>50</v>
      </c>
      <c r="C10" s="64"/>
      <c r="D10" s="65"/>
      <c r="E10" s="66"/>
      <c r="F10" s="66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2.75">
      <c r="A11" s="29" t="s">
        <v>49</v>
      </c>
      <c r="B11" s="30" t="s">
        <v>21</v>
      </c>
      <c r="C11" s="29" t="s">
        <v>22</v>
      </c>
      <c r="D11" s="31">
        <v>1</v>
      </c>
      <c r="E11" s="32">
        <v>750</v>
      </c>
      <c r="F11" s="32">
        <v>5</v>
      </c>
      <c r="G11" s="32">
        <f>SUM(E11)*(F11)</f>
        <v>3750</v>
      </c>
      <c r="H11" s="32">
        <v>0</v>
      </c>
      <c r="I11" s="32">
        <v>215</v>
      </c>
      <c r="J11" s="32">
        <f>ROUND(SUM(G11:I11),2)</f>
        <v>3965</v>
      </c>
      <c r="K11" s="32">
        <f>SUM(D11)*E11</f>
        <v>750</v>
      </c>
      <c r="L11" s="32">
        <f>ROUND(G11*D11,2)</f>
        <v>3750</v>
      </c>
      <c r="M11" s="32">
        <f>SUM(D11)*H11</f>
        <v>0</v>
      </c>
      <c r="N11" s="32">
        <f>SUM(I11)*D11</f>
        <v>215</v>
      </c>
      <c r="O11" s="73">
        <f>SUM(L11:N11)</f>
        <v>3965</v>
      </c>
    </row>
    <row r="12" spans="1:15" ht="15.75">
      <c r="A12" s="29" t="s">
        <v>51</v>
      </c>
      <c r="B12" s="30" t="s">
        <v>23</v>
      </c>
      <c r="C12" s="68" t="s">
        <v>24</v>
      </c>
      <c r="D12" s="31">
        <v>1287.1</v>
      </c>
      <c r="E12" s="69">
        <v>0.19</v>
      </c>
      <c r="F12" s="32">
        <v>5</v>
      </c>
      <c r="G12" s="32">
        <f>SUM(E12)*(F12)</f>
        <v>0.95</v>
      </c>
      <c r="H12" s="32"/>
      <c r="I12" s="32">
        <v>0</v>
      </c>
      <c r="J12" s="32">
        <f>ROUND(SUM(G12:I12),2)</f>
        <v>0.95</v>
      </c>
      <c r="K12" s="32">
        <f>SUM(D12)*E12</f>
        <v>244.54899999999998</v>
      </c>
      <c r="L12" s="32">
        <f>ROUND(G12*D12,2)</f>
        <v>1222.75</v>
      </c>
      <c r="M12" s="33"/>
      <c r="N12" s="32">
        <f>SUM(I12)*D12</f>
        <v>0</v>
      </c>
      <c r="O12" s="73">
        <f>SUM(L12:N12)</f>
        <v>1222.75</v>
      </c>
    </row>
    <row r="13" spans="1:15" ht="15.75">
      <c r="A13" s="29" t="s">
        <v>52</v>
      </c>
      <c r="B13" s="70" t="s">
        <v>80</v>
      </c>
      <c r="C13" s="68" t="s">
        <v>25</v>
      </c>
      <c r="D13" s="31">
        <v>50</v>
      </c>
      <c r="E13" s="69">
        <v>0</v>
      </c>
      <c r="F13" s="32">
        <v>5</v>
      </c>
      <c r="G13" s="32">
        <f>SUM(E13)*(F13)</f>
        <v>0</v>
      </c>
      <c r="H13" s="32"/>
      <c r="I13" s="32">
        <v>19.21</v>
      </c>
      <c r="J13" s="32">
        <f>ROUND(SUM(G13:I13),2)</f>
        <v>19.21</v>
      </c>
      <c r="K13" s="32">
        <f>SUM(D13)*E13</f>
        <v>0</v>
      </c>
      <c r="L13" s="32">
        <f>ROUND(G13*D13,2)</f>
        <v>0</v>
      </c>
      <c r="M13" s="33"/>
      <c r="N13" s="32">
        <f>SUM(I13)*D13</f>
        <v>960.5</v>
      </c>
      <c r="O13" s="73">
        <f>SUM(L13:N13)</f>
        <v>960.5</v>
      </c>
    </row>
    <row r="14" spans="1:15" ht="15.75">
      <c r="A14" s="29" t="s">
        <v>53</v>
      </c>
      <c r="B14" s="30" t="s">
        <v>26</v>
      </c>
      <c r="C14" s="68" t="s">
        <v>24</v>
      </c>
      <c r="D14" s="31">
        <v>2894.8</v>
      </c>
      <c r="E14" s="32">
        <v>1.66</v>
      </c>
      <c r="F14" s="32">
        <v>5</v>
      </c>
      <c r="G14" s="32">
        <f aca="true" t="shared" si="0" ref="G14:G19">SUM(E14)*(F14)</f>
        <v>8.299999999999999</v>
      </c>
      <c r="H14" s="32">
        <v>3.28</v>
      </c>
      <c r="I14" s="32">
        <v>0.03</v>
      </c>
      <c r="J14" s="32">
        <f aca="true" t="shared" si="1" ref="J14:J19">ROUND(SUM(G14:I14),2)</f>
        <v>11.61</v>
      </c>
      <c r="K14" s="32">
        <f aca="true" t="shared" si="2" ref="K14:K19">SUM(D14)*E14</f>
        <v>4805.368</v>
      </c>
      <c r="L14" s="32">
        <f aca="true" t="shared" si="3" ref="L14:L19">ROUND(G14*D14,2)</f>
        <v>24026.84</v>
      </c>
      <c r="M14" s="32">
        <f aca="true" t="shared" si="4" ref="M14:M19">SUM(D14)*H14</f>
        <v>9494.944</v>
      </c>
      <c r="N14" s="32">
        <f aca="true" t="shared" si="5" ref="N14:N19">SUM(I14)*D14</f>
        <v>86.84400000000001</v>
      </c>
      <c r="O14" s="73">
        <f aca="true" t="shared" si="6" ref="O14:O19">SUM(L14:N14)</f>
        <v>33608.628</v>
      </c>
    </row>
    <row r="15" spans="1:15" ht="15.75">
      <c r="A15" s="29" t="s">
        <v>61</v>
      </c>
      <c r="B15" s="30" t="s">
        <v>27</v>
      </c>
      <c r="C15" s="68" t="s">
        <v>24</v>
      </c>
      <c r="D15" s="31">
        <v>1062</v>
      </c>
      <c r="E15" s="32">
        <v>1.85</v>
      </c>
      <c r="F15" s="32">
        <v>5</v>
      </c>
      <c r="G15" s="32">
        <f t="shared" si="0"/>
        <v>9.25</v>
      </c>
      <c r="H15" s="32">
        <v>2.85</v>
      </c>
      <c r="I15" s="32">
        <v>0</v>
      </c>
      <c r="J15" s="32">
        <f t="shared" si="1"/>
        <v>12.1</v>
      </c>
      <c r="K15" s="32">
        <f t="shared" si="2"/>
        <v>1964.7</v>
      </c>
      <c r="L15" s="32">
        <f t="shared" si="3"/>
        <v>9823.5</v>
      </c>
      <c r="M15" s="32">
        <f t="shared" si="4"/>
        <v>3026.7000000000003</v>
      </c>
      <c r="N15" s="32">
        <f t="shared" si="5"/>
        <v>0</v>
      </c>
      <c r="O15" s="73">
        <f t="shared" si="6"/>
        <v>12850.2</v>
      </c>
    </row>
    <row r="16" spans="1:15" ht="12.75">
      <c r="A16" s="29" t="s">
        <v>62</v>
      </c>
      <c r="B16" s="30" t="s">
        <v>55</v>
      </c>
      <c r="C16" s="68" t="s">
        <v>28</v>
      </c>
      <c r="D16" s="31">
        <v>6</v>
      </c>
      <c r="E16" s="32">
        <v>25</v>
      </c>
      <c r="F16" s="32">
        <v>5</v>
      </c>
      <c r="G16" s="32">
        <f t="shared" si="0"/>
        <v>125</v>
      </c>
      <c r="H16" s="32">
        <v>1378</v>
      </c>
      <c r="I16" s="32">
        <v>64.4</v>
      </c>
      <c r="J16" s="32">
        <f t="shared" si="1"/>
        <v>1567.4</v>
      </c>
      <c r="K16" s="32">
        <f t="shared" si="2"/>
        <v>150</v>
      </c>
      <c r="L16" s="32">
        <f t="shared" si="3"/>
        <v>750</v>
      </c>
      <c r="M16" s="32">
        <f t="shared" si="4"/>
        <v>8268</v>
      </c>
      <c r="N16" s="32">
        <f t="shared" si="5"/>
        <v>386.40000000000003</v>
      </c>
      <c r="O16" s="73">
        <f t="shared" si="6"/>
        <v>9404.4</v>
      </c>
    </row>
    <row r="17" spans="1:15" ht="15.75">
      <c r="A17" s="29" t="s">
        <v>63</v>
      </c>
      <c r="B17" s="30" t="s">
        <v>34</v>
      </c>
      <c r="C17" s="68" t="s">
        <v>24</v>
      </c>
      <c r="D17" s="31">
        <v>508.5</v>
      </c>
      <c r="E17" s="32">
        <v>1.9</v>
      </c>
      <c r="F17" s="32">
        <v>5</v>
      </c>
      <c r="G17" s="32">
        <f t="shared" si="0"/>
        <v>9.5</v>
      </c>
      <c r="H17" s="32">
        <v>35.65</v>
      </c>
      <c r="I17" s="32">
        <v>0.05</v>
      </c>
      <c r="J17" s="32">
        <f t="shared" si="1"/>
        <v>45.2</v>
      </c>
      <c r="K17" s="32">
        <f t="shared" si="2"/>
        <v>966.15</v>
      </c>
      <c r="L17" s="32">
        <f t="shared" si="3"/>
        <v>4830.75</v>
      </c>
      <c r="M17" s="32">
        <f t="shared" si="4"/>
        <v>18128.024999999998</v>
      </c>
      <c r="N17" s="32">
        <f t="shared" si="5"/>
        <v>25.425</v>
      </c>
      <c r="O17" s="73">
        <f t="shared" si="6"/>
        <v>22984.199999999997</v>
      </c>
    </row>
    <row r="18" spans="1:15" ht="12.75">
      <c r="A18" s="29" t="s">
        <v>64</v>
      </c>
      <c r="B18" s="30" t="s">
        <v>30</v>
      </c>
      <c r="C18" s="29" t="s">
        <v>22</v>
      </c>
      <c r="D18" s="31">
        <v>1</v>
      </c>
      <c r="E18" s="32">
        <v>450</v>
      </c>
      <c r="F18" s="32">
        <v>5</v>
      </c>
      <c r="G18" s="32">
        <f t="shared" si="0"/>
        <v>2250</v>
      </c>
      <c r="H18" s="32">
        <v>712</v>
      </c>
      <c r="I18" s="32">
        <v>215</v>
      </c>
      <c r="J18" s="32">
        <f t="shared" si="1"/>
        <v>3177</v>
      </c>
      <c r="K18" s="32">
        <f t="shared" si="2"/>
        <v>450</v>
      </c>
      <c r="L18" s="32">
        <f t="shared" si="3"/>
        <v>2250</v>
      </c>
      <c r="M18" s="32">
        <f t="shared" si="4"/>
        <v>712</v>
      </c>
      <c r="N18" s="32">
        <f t="shared" si="5"/>
        <v>215</v>
      </c>
      <c r="O18" s="73">
        <f t="shared" si="6"/>
        <v>3177</v>
      </c>
    </row>
    <row r="19" spans="1:15" ht="12.75">
      <c r="A19" s="29" t="s">
        <v>65</v>
      </c>
      <c r="B19" s="30" t="s">
        <v>29</v>
      </c>
      <c r="C19" s="29" t="s">
        <v>22</v>
      </c>
      <c r="D19" s="31">
        <v>1</v>
      </c>
      <c r="E19" s="32">
        <v>225</v>
      </c>
      <c r="F19" s="32">
        <v>5</v>
      </c>
      <c r="G19" s="32">
        <f t="shared" si="0"/>
        <v>1125</v>
      </c>
      <c r="H19" s="32">
        <v>2705</v>
      </c>
      <c r="I19" s="32">
        <v>145</v>
      </c>
      <c r="J19" s="32">
        <f t="shared" si="1"/>
        <v>3975</v>
      </c>
      <c r="K19" s="32">
        <f t="shared" si="2"/>
        <v>225</v>
      </c>
      <c r="L19" s="32">
        <f t="shared" si="3"/>
        <v>1125</v>
      </c>
      <c r="M19" s="32">
        <f t="shared" si="4"/>
        <v>2705</v>
      </c>
      <c r="N19" s="32">
        <f t="shared" si="5"/>
        <v>145</v>
      </c>
      <c r="O19" s="73">
        <f t="shared" si="6"/>
        <v>3975</v>
      </c>
    </row>
    <row r="20" spans="1:15" ht="15.75">
      <c r="A20" s="29" t="s">
        <v>66</v>
      </c>
      <c r="B20" s="30" t="s">
        <v>33</v>
      </c>
      <c r="C20" s="68" t="s">
        <v>24</v>
      </c>
      <c r="D20" s="31">
        <v>150</v>
      </c>
      <c r="E20" s="32">
        <v>6.75</v>
      </c>
      <c r="F20" s="32">
        <v>5</v>
      </c>
      <c r="G20" s="32">
        <f aca="true" t="shared" si="7" ref="G20:G30">SUM(E20)*(F20)</f>
        <v>33.75</v>
      </c>
      <c r="H20" s="32">
        <v>7.4</v>
      </c>
      <c r="I20" s="32">
        <v>0.36</v>
      </c>
      <c r="J20" s="32">
        <f aca="true" t="shared" si="8" ref="J20:J30">ROUND(SUM(G20:I20),2)</f>
        <v>41.51</v>
      </c>
      <c r="K20" s="32">
        <f aca="true" t="shared" si="9" ref="K20:K30">SUM(D20)*E20</f>
        <v>1012.5</v>
      </c>
      <c r="L20" s="32">
        <f aca="true" t="shared" si="10" ref="L20:L30">ROUND(G20*D20,2)</f>
        <v>5062.5</v>
      </c>
      <c r="M20" s="32">
        <f aca="true" t="shared" si="11" ref="M20:M30">SUM(D20)*H20</f>
        <v>1110</v>
      </c>
      <c r="N20" s="32">
        <f aca="true" t="shared" si="12" ref="N20:N30">SUM(I20)*D20</f>
        <v>54</v>
      </c>
      <c r="O20" s="73">
        <f aca="true" t="shared" si="13" ref="O20:O30">SUM(L20:N20)</f>
        <v>6226.5</v>
      </c>
    </row>
    <row r="21" spans="1:15" ht="15.75">
      <c r="A21" s="29" t="s">
        <v>67</v>
      </c>
      <c r="B21" s="30" t="s">
        <v>56</v>
      </c>
      <c r="C21" s="68" t="s">
        <v>24</v>
      </c>
      <c r="D21" s="31">
        <v>10.5</v>
      </c>
      <c r="E21" s="32">
        <v>5.34</v>
      </c>
      <c r="F21" s="32">
        <v>5</v>
      </c>
      <c r="G21" s="32">
        <f>SUM(E21)*(F21)</f>
        <v>26.7</v>
      </c>
      <c r="H21" s="32">
        <v>7.4</v>
      </c>
      <c r="I21" s="32">
        <v>0.36</v>
      </c>
      <c r="J21" s="32">
        <f>ROUND(SUM(G21:I21),2)</f>
        <v>34.46</v>
      </c>
      <c r="K21" s="32">
        <f>SUM(D21)*E21</f>
        <v>56.07</v>
      </c>
      <c r="L21" s="32">
        <f>ROUND(G21*D21,2)</f>
        <v>280.35</v>
      </c>
      <c r="M21" s="32">
        <f>SUM(D21)*H21</f>
        <v>77.7</v>
      </c>
      <c r="N21" s="32">
        <f>SUM(I21)*D21</f>
        <v>3.78</v>
      </c>
      <c r="O21" s="73">
        <f>SUM(L21:N21)</f>
        <v>361.83</v>
      </c>
    </row>
    <row r="22" spans="1:15" ht="12.75">
      <c r="A22" s="29" t="s">
        <v>68</v>
      </c>
      <c r="B22" s="30" t="s">
        <v>40</v>
      </c>
      <c r="C22" s="68" t="s">
        <v>35</v>
      </c>
      <c r="D22" s="31">
        <v>13</v>
      </c>
      <c r="E22" s="32">
        <v>6</v>
      </c>
      <c r="F22" s="32">
        <v>5</v>
      </c>
      <c r="G22" s="32">
        <f>SUM(E22)*(F22)</f>
        <v>30</v>
      </c>
      <c r="H22" s="32">
        <v>400</v>
      </c>
      <c r="I22" s="32">
        <v>0.72</v>
      </c>
      <c r="J22" s="32">
        <f>ROUND(SUM(G22:I22),2)</f>
        <v>430.72</v>
      </c>
      <c r="K22" s="32">
        <f>SUM(D22)*E22</f>
        <v>78</v>
      </c>
      <c r="L22" s="32">
        <f>ROUND(G22*D22,2)</f>
        <v>390</v>
      </c>
      <c r="M22" s="32">
        <f>SUM(D22)*H22</f>
        <v>5200</v>
      </c>
      <c r="N22" s="32">
        <f>SUM(I22)*D22</f>
        <v>9.36</v>
      </c>
      <c r="O22" s="73">
        <f>SUM(L22:N22)</f>
        <v>5599.36</v>
      </c>
    </row>
    <row r="23" spans="1:15" ht="12.75">
      <c r="A23" s="29" t="s">
        <v>69</v>
      </c>
      <c r="B23" s="30" t="s">
        <v>36</v>
      </c>
      <c r="C23" s="68" t="s">
        <v>35</v>
      </c>
      <c r="D23" s="31">
        <v>9</v>
      </c>
      <c r="E23" s="32">
        <v>222</v>
      </c>
      <c r="F23" s="32">
        <v>5</v>
      </c>
      <c r="G23" s="32">
        <f>SUM(E23)*(F23)</f>
        <v>1110</v>
      </c>
      <c r="H23" s="32">
        <v>1140</v>
      </c>
      <c r="I23" s="32">
        <v>72</v>
      </c>
      <c r="J23" s="32">
        <f>ROUND(SUM(G23:I23),2)</f>
        <v>2322</v>
      </c>
      <c r="K23" s="32">
        <f>SUM(D23)*E23</f>
        <v>1998</v>
      </c>
      <c r="L23" s="32">
        <f>ROUND(G23*D23,2)</f>
        <v>9990</v>
      </c>
      <c r="M23" s="32">
        <f>SUM(D23)*H23</f>
        <v>10260</v>
      </c>
      <c r="N23" s="32">
        <f>SUM(I23)*D23</f>
        <v>648</v>
      </c>
      <c r="O23" s="73">
        <f>SUM(L23:N23)</f>
        <v>20898</v>
      </c>
    </row>
    <row r="24" spans="1:15" ht="12.75">
      <c r="A24" s="29" t="s">
        <v>70</v>
      </c>
      <c r="B24" s="30" t="s">
        <v>37</v>
      </c>
      <c r="C24" s="68" t="s">
        <v>22</v>
      </c>
      <c r="D24" s="31">
        <v>1</v>
      </c>
      <c r="E24" s="32">
        <v>1000</v>
      </c>
      <c r="F24" s="32">
        <v>5</v>
      </c>
      <c r="G24" s="32">
        <f>SUM(E24)*(F24)</f>
        <v>5000</v>
      </c>
      <c r="H24" s="32">
        <v>5000</v>
      </c>
      <c r="I24" s="32">
        <v>72</v>
      </c>
      <c r="J24" s="32">
        <f>ROUND(SUM(G24:I24),2)</f>
        <v>10072</v>
      </c>
      <c r="K24" s="32">
        <f>SUM(D24)*E24</f>
        <v>1000</v>
      </c>
      <c r="L24" s="32">
        <f>ROUND(G24*D24,2)</f>
        <v>5000</v>
      </c>
      <c r="M24" s="32">
        <f>SUM(D24)*H24</f>
        <v>5000</v>
      </c>
      <c r="N24" s="32">
        <f>SUM(I24)*D24</f>
        <v>72</v>
      </c>
      <c r="O24" s="73">
        <f>SUM(L24:N24)</f>
        <v>10072</v>
      </c>
    </row>
    <row r="25" spans="1:15" ht="12.75">
      <c r="A25" s="29" t="s">
        <v>71</v>
      </c>
      <c r="B25" s="30" t="s">
        <v>39</v>
      </c>
      <c r="C25" s="29" t="s">
        <v>22</v>
      </c>
      <c r="D25" s="31">
        <v>1</v>
      </c>
      <c r="E25" s="32">
        <v>2000</v>
      </c>
      <c r="F25" s="32">
        <v>5</v>
      </c>
      <c r="G25" s="32">
        <f t="shared" si="7"/>
        <v>10000</v>
      </c>
      <c r="H25" s="32">
        <v>23500</v>
      </c>
      <c r="I25" s="32">
        <v>500</v>
      </c>
      <c r="J25" s="32">
        <f t="shared" si="8"/>
        <v>34000</v>
      </c>
      <c r="K25" s="32">
        <f t="shared" si="9"/>
        <v>2000</v>
      </c>
      <c r="L25" s="32">
        <f t="shared" si="10"/>
        <v>10000</v>
      </c>
      <c r="M25" s="32">
        <f t="shared" si="11"/>
        <v>23500</v>
      </c>
      <c r="N25" s="32">
        <f t="shared" si="12"/>
        <v>500</v>
      </c>
      <c r="O25" s="73">
        <f t="shared" si="13"/>
        <v>34000</v>
      </c>
    </row>
    <row r="26" spans="1:15" ht="12.75">
      <c r="A26" s="29" t="s">
        <v>72</v>
      </c>
      <c r="B26" s="30" t="s">
        <v>57</v>
      </c>
      <c r="C26" s="29" t="s">
        <v>22</v>
      </c>
      <c r="D26" s="31">
        <v>1</v>
      </c>
      <c r="E26" s="32">
        <v>3000</v>
      </c>
      <c r="F26" s="32">
        <v>5</v>
      </c>
      <c r="G26" s="32">
        <f t="shared" si="7"/>
        <v>15000</v>
      </c>
      <c r="H26" s="32">
        <v>32020</v>
      </c>
      <c r="I26" s="32">
        <v>1070</v>
      </c>
      <c r="J26" s="32">
        <f t="shared" si="8"/>
        <v>48090</v>
      </c>
      <c r="K26" s="32">
        <f t="shared" si="9"/>
        <v>3000</v>
      </c>
      <c r="L26" s="32">
        <f t="shared" si="10"/>
        <v>15000</v>
      </c>
      <c r="M26" s="32">
        <f t="shared" si="11"/>
        <v>32020</v>
      </c>
      <c r="N26" s="32">
        <f t="shared" si="12"/>
        <v>1070</v>
      </c>
      <c r="O26" s="73">
        <f t="shared" si="13"/>
        <v>48090</v>
      </c>
    </row>
    <row r="27" spans="1:15" ht="25.5">
      <c r="A27" s="29" t="s">
        <v>73</v>
      </c>
      <c r="B27" s="30" t="s">
        <v>58</v>
      </c>
      <c r="C27" s="29" t="s">
        <v>22</v>
      </c>
      <c r="D27" s="31">
        <v>1</v>
      </c>
      <c r="E27" s="32">
        <v>3500</v>
      </c>
      <c r="F27" s="32">
        <v>5</v>
      </c>
      <c r="G27" s="32">
        <f t="shared" si="7"/>
        <v>17500</v>
      </c>
      <c r="H27" s="32">
        <v>42700</v>
      </c>
      <c r="I27" s="32">
        <v>2135</v>
      </c>
      <c r="J27" s="32">
        <f t="shared" si="8"/>
        <v>62335</v>
      </c>
      <c r="K27" s="32">
        <f t="shared" si="9"/>
        <v>3500</v>
      </c>
      <c r="L27" s="32">
        <f t="shared" si="10"/>
        <v>17500</v>
      </c>
      <c r="M27" s="32">
        <f t="shared" si="11"/>
        <v>42700</v>
      </c>
      <c r="N27" s="32">
        <f t="shared" si="12"/>
        <v>2135</v>
      </c>
      <c r="O27" s="73">
        <f t="shared" si="13"/>
        <v>62335</v>
      </c>
    </row>
    <row r="28" spans="1:15" ht="25.5">
      <c r="A28" s="29" t="s">
        <v>74</v>
      </c>
      <c r="B28" s="30" t="s">
        <v>59</v>
      </c>
      <c r="C28" s="29" t="s">
        <v>22</v>
      </c>
      <c r="D28" s="31">
        <v>1</v>
      </c>
      <c r="E28" s="32">
        <v>7500</v>
      </c>
      <c r="F28" s="32">
        <v>5</v>
      </c>
      <c r="G28" s="32">
        <f t="shared" si="7"/>
        <v>37500</v>
      </c>
      <c r="H28" s="32">
        <v>64050</v>
      </c>
      <c r="I28" s="32">
        <v>2135</v>
      </c>
      <c r="J28" s="32">
        <f t="shared" si="8"/>
        <v>103685</v>
      </c>
      <c r="K28" s="32">
        <f t="shared" si="9"/>
        <v>7500</v>
      </c>
      <c r="L28" s="32">
        <f t="shared" si="10"/>
        <v>37500</v>
      </c>
      <c r="M28" s="32">
        <f t="shared" si="11"/>
        <v>64050</v>
      </c>
      <c r="N28" s="32">
        <f t="shared" si="12"/>
        <v>2135</v>
      </c>
      <c r="O28" s="73">
        <f t="shared" si="13"/>
        <v>103685</v>
      </c>
    </row>
    <row r="29" spans="1:15" ht="12.75">
      <c r="A29" s="29" t="s">
        <v>75</v>
      </c>
      <c r="B29" s="30" t="s">
        <v>32</v>
      </c>
      <c r="C29" s="29" t="s">
        <v>22</v>
      </c>
      <c r="D29" s="31">
        <v>1</v>
      </c>
      <c r="E29" s="32">
        <v>2000</v>
      </c>
      <c r="F29" s="32">
        <v>5</v>
      </c>
      <c r="G29" s="32">
        <f t="shared" si="7"/>
        <v>10000</v>
      </c>
      <c r="H29" s="32">
        <v>21350</v>
      </c>
      <c r="I29" s="32">
        <v>500</v>
      </c>
      <c r="J29" s="32">
        <f t="shared" si="8"/>
        <v>31850</v>
      </c>
      <c r="K29" s="32">
        <f t="shared" si="9"/>
        <v>2000</v>
      </c>
      <c r="L29" s="32">
        <f t="shared" si="10"/>
        <v>10000</v>
      </c>
      <c r="M29" s="32">
        <f t="shared" si="11"/>
        <v>21350</v>
      </c>
      <c r="N29" s="32">
        <f t="shared" si="12"/>
        <v>500</v>
      </c>
      <c r="O29" s="73">
        <f t="shared" si="13"/>
        <v>31850</v>
      </c>
    </row>
    <row r="30" spans="1:15" ht="25.5">
      <c r="A30" s="29" t="s">
        <v>76</v>
      </c>
      <c r="B30" s="30" t="s">
        <v>60</v>
      </c>
      <c r="C30" s="29" t="s">
        <v>22</v>
      </c>
      <c r="D30" s="31">
        <v>1</v>
      </c>
      <c r="E30" s="32">
        <v>2000</v>
      </c>
      <c r="F30" s="32">
        <v>5</v>
      </c>
      <c r="G30" s="32">
        <f t="shared" si="7"/>
        <v>10000</v>
      </c>
      <c r="H30" s="32">
        <v>39850</v>
      </c>
      <c r="I30" s="32">
        <v>500</v>
      </c>
      <c r="J30" s="32">
        <f t="shared" si="8"/>
        <v>50350</v>
      </c>
      <c r="K30" s="32">
        <f t="shared" si="9"/>
        <v>2000</v>
      </c>
      <c r="L30" s="32">
        <f t="shared" si="10"/>
        <v>10000</v>
      </c>
      <c r="M30" s="32">
        <f t="shared" si="11"/>
        <v>39850</v>
      </c>
      <c r="N30" s="32">
        <f t="shared" si="12"/>
        <v>500</v>
      </c>
      <c r="O30" s="73">
        <f t="shared" si="13"/>
        <v>50350</v>
      </c>
    </row>
    <row r="31" spans="1:15" ht="12.75">
      <c r="A31" s="29" t="s">
        <v>77</v>
      </c>
      <c r="B31" s="30" t="s">
        <v>38</v>
      </c>
      <c r="C31" s="29" t="s">
        <v>22</v>
      </c>
      <c r="D31" s="31">
        <v>1</v>
      </c>
      <c r="E31" s="32">
        <v>4000</v>
      </c>
      <c r="F31" s="32">
        <v>1.5</v>
      </c>
      <c r="G31" s="32">
        <f>SUM(E31)*(F31)</f>
        <v>6000</v>
      </c>
      <c r="H31" s="32">
        <v>290</v>
      </c>
      <c r="I31" s="32">
        <v>712</v>
      </c>
      <c r="J31" s="32">
        <f>ROUND(SUM(G31:I31),2)</f>
        <v>7002</v>
      </c>
      <c r="K31" s="32">
        <f>SUM(D31)*E31</f>
        <v>4000</v>
      </c>
      <c r="L31" s="32">
        <f>ROUND(G31*D31,2)</f>
        <v>6000</v>
      </c>
      <c r="M31" s="32">
        <f>SUM(D31)*H31</f>
        <v>290</v>
      </c>
      <c r="N31" s="32">
        <f>SUM(I31)*D31</f>
        <v>712</v>
      </c>
      <c r="O31" s="73">
        <f>SUM(L31:N31)</f>
        <v>7002</v>
      </c>
    </row>
    <row r="32" spans="1:15" ht="12.75">
      <c r="A32" s="29" t="s">
        <v>78</v>
      </c>
      <c r="B32" s="30" t="s">
        <v>54</v>
      </c>
      <c r="C32" s="29" t="s">
        <v>79</v>
      </c>
      <c r="D32" s="31">
        <v>1</v>
      </c>
      <c r="E32" s="32">
        <v>12080</v>
      </c>
      <c r="F32" s="32">
        <v>5</v>
      </c>
      <c r="G32" s="32">
        <f>SUM(E32)*(F32)</f>
        <v>60400</v>
      </c>
      <c r="H32" s="32">
        <v>0</v>
      </c>
      <c r="I32" s="32">
        <v>0</v>
      </c>
      <c r="J32" s="32">
        <f>ROUND(SUM(G32:I32),2)</f>
        <v>60400</v>
      </c>
      <c r="K32" s="32">
        <f>SUM(D32)*E32</f>
        <v>12080</v>
      </c>
      <c r="L32" s="32">
        <f>ROUND(G32*D32,2)</f>
        <v>60400</v>
      </c>
      <c r="M32" s="32">
        <f>SUM(D32)*H32</f>
        <v>0</v>
      </c>
      <c r="N32" s="32">
        <f>SUM(I32)*D32</f>
        <v>0</v>
      </c>
      <c r="O32" s="73">
        <f>SUM(L32:N32)</f>
        <v>60400</v>
      </c>
    </row>
    <row r="33" spans="1:15" ht="6" customHeight="1" thickBot="1">
      <c r="A33" s="14"/>
      <c r="B33" s="63"/>
      <c r="C33" s="14"/>
      <c r="D33" s="34"/>
      <c r="E33" s="4"/>
      <c r="F33" s="4"/>
      <c r="G33" s="4"/>
      <c r="H33" s="4"/>
      <c r="I33" s="34"/>
      <c r="J33" s="4"/>
      <c r="K33" s="4"/>
      <c r="L33" s="4"/>
      <c r="M33" s="4"/>
      <c r="N33" s="34"/>
      <c r="O33" s="74"/>
    </row>
    <row r="34" spans="1:15" ht="12.75">
      <c r="A34" s="98" t="s">
        <v>10</v>
      </c>
      <c r="B34" s="99"/>
      <c r="C34" s="35"/>
      <c r="D34" s="36"/>
      <c r="E34" s="37"/>
      <c r="F34" s="37"/>
      <c r="G34" s="37"/>
      <c r="H34" s="37"/>
      <c r="I34" s="37"/>
      <c r="J34" s="37"/>
      <c r="K34" s="37"/>
      <c r="L34" s="15">
        <f>SUM(L11:L32)</f>
        <v>234901.69</v>
      </c>
      <c r="M34" s="16"/>
      <c r="N34" s="16"/>
      <c r="O34" s="75"/>
    </row>
    <row r="35" spans="1:15" ht="12.75">
      <c r="A35" s="88" t="s">
        <v>8</v>
      </c>
      <c r="B35" s="89"/>
      <c r="C35" s="38"/>
      <c r="D35" s="39"/>
      <c r="E35" s="40"/>
      <c r="F35" s="40"/>
      <c r="G35" s="40"/>
      <c r="H35" s="40"/>
      <c r="I35" s="40"/>
      <c r="J35" s="40"/>
      <c r="K35" s="40"/>
      <c r="L35" s="17"/>
      <c r="M35" s="18">
        <f>SUM(M11:M31)</f>
        <v>287742.369</v>
      </c>
      <c r="N35" s="17"/>
      <c r="O35" s="76"/>
    </row>
    <row r="36" spans="1:15" ht="12.75">
      <c r="A36" s="88" t="s">
        <v>9</v>
      </c>
      <c r="B36" s="89"/>
      <c r="C36" s="38"/>
      <c r="D36" s="39"/>
      <c r="E36" s="40"/>
      <c r="F36" s="40"/>
      <c r="G36" s="40"/>
      <c r="H36" s="40"/>
      <c r="I36" s="40"/>
      <c r="J36" s="40"/>
      <c r="K36" s="40"/>
      <c r="L36" s="17"/>
      <c r="M36" s="17"/>
      <c r="N36" s="18">
        <f>SUM(N11:N31)</f>
        <v>10373.309000000001</v>
      </c>
      <c r="O36" s="76"/>
    </row>
    <row r="37" spans="1:15" ht="12.75">
      <c r="A37" s="88" t="s">
        <v>15</v>
      </c>
      <c r="B37" s="89"/>
      <c r="C37" s="53">
        <v>0.1</v>
      </c>
      <c r="D37" s="39"/>
      <c r="E37" s="40"/>
      <c r="F37" s="40"/>
      <c r="G37" s="40"/>
      <c r="H37" s="40"/>
      <c r="I37" s="40"/>
      <c r="J37" s="40"/>
      <c r="K37" s="40"/>
      <c r="L37" s="17"/>
      <c r="M37" s="17"/>
      <c r="N37" s="17"/>
      <c r="O37" s="76">
        <f>SUM(M35:N36)*C37</f>
        <v>29811.567800000004</v>
      </c>
    </row>
    <row r="38" spans="1:15" ht="13.5" thickBot="1">
      <c r="A38" s="88" t="s">
        <v>20</v>
      </c>
      <c r="B38" s="89"/>
      <c r="C38" s="53">
        <v>0.03</v>
      </c>
      <c r="D38" s="39"/>
      <c r="E38" s="40"/>
      <c r="F38" s="40"/>
      <c r="G38" s="40"/>
      <c r="H38" s="40"/>
      <c r="I38" s="40"/>
      <c r="J38" s="40"/>
      <c r="K38" s="40"/>
      <c r="L38" s="17"/>
      <c r="M38" s="17"/>
      <c r="N38" s="17"/>
      <c r="O38" s="76">
        <f>SUM(M35)*C38</f>
        <v>8632.27107</v>
      </c>
    </row>
    <row r="39" spans="1:15" ht="13.5" thickBot="1">
      <c r="A39" s="82" t="s">
        <v>11</v>
      </c>
      <c r="B39" s="83"/>
      <c r="C39" s="55"/>
      <c r="D39" s="50"/>
      <c r="E39" s="51"/>
      <c r="F39" s="51"/>
      <c r="G39" s="51"/>
      <c r="H39" s="51"/>
      <c r="I39" s="51"/>
      <c r="J39" s="51"/>
      <c r="K39" s="51"/>
      <c r="L39" s="20"/>
      <c r="M39" s="20"/>
      <c r="N39" s="20"/>
      <c r="O39" s="77">
        <f>SUM(L34:O38)</f>
        <v>571461.20687</v>
      </c>
    </row>
    <row r="40" spans="1:15" ht="12.75">
      <c r="A40" s="86" t="s">
        <v>83</v>
      </c>
      <c r="B40" s="87"/>
      <c r="C40" s="56">
        <v>0.1</v>
      </c>
      <c r="D40" s="39"/>
      <c r="E40" s="40"/>
      <c r="F40" s="40"/>
      <c r="G40" s="40"/>
      <c r="H40" s="40"/>
      <c r="I40" s="40"/>
      <c r="J40" s="40"/>
      <c r="K40" s="40"/>
      <c r="L40" s="17"/>
      <c r="M40" s="17"/>
      <c r="N40" s="17"/>
      <c r="O40" s="76">
        <f>SUM(O39)*C40</f>
        <v>57146.120687</v>
      </c>
    </row>
    <row r="41" spans="1:15" ht="12.75">
      <c r="A41" s="96" t="s">
        <v>18</v>
      </c>
      <c r="B41" s="97"/>
      <c r="C41" s="56">
        <v>0.1</v>
      </c>
      <c r="D41" s="43"/>
      <c r="E41" s="44"/>
      <c r="F41" s="44"/>
      <c r="G41" s="44"/>
      <c r="H41" s="17"/>
      <c r="I41" s="44"/>
      <c r="J41" s="44"/>
      <c r="K41" s="44"/>
      <c r="L41" s="19"/>
      <c r="M41" s="19"/>
      <c r="N41" s="19"/>
      <c r="O41" s="78">
        <f>SUM(O39)*C41</f>
        <v>57146.120687</v>
      </c>
    </row>
    <row r="42" spans="1:15" ht="12.75">
      <c r="A42" s="88" t="s">
        <v>16</v>
      </c>
      <c r="B42" s="89" t="s">
        <v>16</v>
      </c>
      <c r="C42" s="53">
        <v>0.05</v>
      </c>
      <c r="D42" s="45"/>
      <c r="E42" s="46"/>
      <c r="F42" s="46"/>
      <c r="G42" s="46"/>
      <c r="H42" s="21"/>
      <c r="I42" s="46"/>
      <c r="J42" s="46"/>
      <c r="K42" s="46"/>
      <c r="L42" s="23"/>
      <c r="M42" s="23"/>
      <c r="N42" s="23"/>
      <c r="O42" s="79">
        <f>SUM(O39)*C42</f>
        <v>28573.0603435</v>
      </c>
    </row>
    <row r="43" spans="1:15" ht="13.5" thickBot="1">
      <c r="A43" s="90" t="s">
        <v>14</v>
      </c>
      <c r="B43" s="91"/>
      <c r="C43" s="54">
        <v>0.2359</v>
      </c>
      <c r="D43" s="41"/>
      <c r="E43" s="42"/>
      <c r="F43" s="42"/>
      <c r="G43" s="42"/>
      <c r="H43" s="42"/>
      <c r="I43" s="42"/>
      <c r="J43" s="42"/>
      <c r="K43" s="42"/>
      <c r="L43" s="21"/>
      <c r="M43" s="21"/>
      <c r="N43" s="21"/>
      <c r="O43" s="80">
        <f>SUM(L34)*C43</f>
        <v>55413.308671</v>
      </c>
    </row>
    <row r="44" spans="1:15" ht="13.5" thickBot="1">
      <c r="A44" s="82" t="s">
        <v>84</v>
      </c>
      <c r="B44" s="83"/>
      <c r="C44" s="55"/>
      <c r="D44" s="50"/>
      <c r="E44" s="51"/>
      <c r="F44" s="51"/>
      <c r="G44" s="51"/>
      <c r="H44" s="51"/>
      <c r="I44" s="51"/>
      <c r="J44" s="51"/>
      <c r="K44" s="51"/>
      <c r="L44" s="20"/>
      <c r="M44" s="20"/>
      <c r="N44" s="20"/>
      <c r="O44" s="77">
        <f>SUM(O39:O43)</f>
        <v>769739.8172584999</v>
      </c>
    </row>
    <row r="45" spans="1:15" ht="13.5" thickBot="1">
      <c r="A45" s="84" t="s">
        <v>19</v>
      </c>
      <c r="B45" s="85"/>
      <c r="C45" s="57">
        <v>0.21</v>
      </c>
      <c r="D45" s="45"/>
      <c r="E45" s="46"/>
      <c r="F45" s="46"/>
      <c r="G45" s="46"/>
      <c r="H45" s="46"/>
      <c r="I45" s="46"/>
      <c r="J45" s="46"/>
      <c r="K45" s="46"/>
      <c r="L45" s="23"/>
      <c r="M45" s="23"/>
      <c r="N45" s="23"/>
      <c r="O45" s="79">
        <f>SUM(O44)*C45</f>
        <v>161645.36162428497</v>
      </c>
    </row>
    <row r="46" spans="1:15" ht="13.5" thickBot="1">
      <c r="A46" s="82" t="s">
        <v>12</v>
      </c>
      <c r="B46" s="83"/>
      <c r="C46" s="52"/>
      <c r="D46" s="50"/>
      <c r="E46" s="51"/>
      <c r="F46" s="51"/>
      <c r="G46" s="51"/>
      <c r="H46" s="51"/>
      <c r="I46" s="51"/>
      <c r="J46" s="51"/>
      <c r="K46" s="51"/>
      <c r="L46" s="20"/>
      <c r="M46" s="20"/>
      <c r="N46" s="20"/>
      <c r="O46" s="81">
        <f>SUM(O44:O45)</f>
        <v>931385.1788827849</v>
      </c>
    </row>
    <row r="47" spans="1:15" ht="12.75">
      <c r="A47" s="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2"/>
      <c r="M47" s="2"/>
      <c r="N47" s="2"/>
      <c r="O47" s="3"/>
    </row>
    <row r="48" spans="1:15" ht="24.75" customHeight="1">
      <c r="A48" s="111" t="s">
        <v>82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2.75">
      <c r="A49" s="1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2"/>
      <c r="M49" s="2"/>
      <c r="N49" s="2"/>
      <c r="O49" s="3"/>
    </row>
    <row r="50" spans="1:15" ht="14.25" customHeight="1">
      <c r="A50" s="1"/>
      <c r="B50" s="58"/>
      <c r="C50" s="58"/>
      <c r="D50" s="58"/>
      <c r="E50" s="58"/>
      <c r="F50" s="58"/>
      <c r="G50" s="58"/>
      <c r="H50" s="59"/>
      <c r="I50" s="58"/>
      <c r="J50" s="58"/>
      <c r="K50" s="58"/>
      <c r="L50" s="58"/>
      <c r="M50" s="59"/>
      <c r="O50" s="3"/>
    </row>
    <row r="51" spans="1:15" ht="9.75" customHeight="1">
      <c r="A51" s="1"/>
      <c r="B51" s="48"/>
      <c r="C51" s="48"/>
      <c r="D51" s="48"/>
      <c r="E51" s="49"/>
      <c r="F51" s="49"/>
      <c r="G51" s="49"/>
      <c r="H51" s="62"/>
      <c r="I51" s="58"/>
      <c r="J51" s="58"/>
      <c r="K51" s="58"/>
      <c r="L51" s="58"/>
      <c r="M51" s="59"/>
      <c r="O51" s="3"/>
    </row>
    <row r="52" spans="1:15" ht="9" customHeight="1">
      <c r="A52" s="1"/>
      <c r="B52" s="60"/>
      <c r="C52" s="60"/>
      <c r="D52" s="60"/>
      <c r="E52" s="60"/>
      <c r="F52" s="61"/>
      <c r="G52" s="61"/>
      <c r="H52" s="58"/>
      <c r="I52" s="58"/>
      <c r="J52" s="58"/>
      <c r="K52" s="58"/>
      <c r="L52" s="58"/>
      <c r="M52" s="59"/>
      <c r="O52" s="3"/>
    </row>
    <row r="53" spans="2:13" ht="16.5" customHeight="1">
      <c r="B53" s="58"/>
      <c r="C53" s="58"/>
      <c r="D53" s="58"/>
      <c r="E53" s="58"/>
      <c r="F53" s="58"/>
      <c r="G53" s="58"/>
      <c r="H53" s="59"/>
      <c r="I53" s="58"/>
      <c r="J53" s="58"/>
      <c r="K53" s="58"/>
      <c r="L53" s="58"/>
      <c r="M53" s="58"/>
    </row>
    <row r="54" spans="2:14" ht="9.75" customHeight="1">
      <c r="B54" s="48"/>
      <c r="C54" s="48"/>
      <c r="D54" s="48"/>
      <c r="E54" s="49"/>
      <c r="F54" s="49"/>
      <c r="G54" s="49"/>
      <c r="H54" s="62"/>
      <c r="I54" s="49"/>
      <c r="J54" s="58"/>
      <c r="K54" s="58"/>
      <c r="L54" s="58"/>
      <c r="M54" s="58"/>
      <c r="N54" s="47"/>
    </row>
  </sheetData>
  <sheetProtection/>
  <mergeCells count="31">
    <mergeCell ref="A2:O2"/>
    <mergeCell ref="A42:B42"/>
    <mergeCell ref="A48:O48"/>
    <mergeCell ref="A7:J7"/>
    <mergeCell ref="A1:G1"/>
    <mergeCell ref="K3:O3"/>
    <mergeCell ref="K4:O4"/>
    <mergeCell ref="K1:O1"/>
    <mergeCell ref="A3:J3"/>
    <mergeCell ref="C8:C9"/>
    <mergeCell ref="E8:J8"/>
    <mergeCell ref="K8:O8"/>
    <mergeCell ref="A4:J4"/>
    <mergeCell ref="A5:J5"/>
    <mergeCell ref="A6:J6"/>
    <mergeCell ref="K6:N6"/>
    <mergeCell ref="A8:A9"/>
    <mergeCell ref="B8:B9"/>
    <mergeCell ref="A41:B41"/>
    <mergeCell ref="A34:B34"/>
    <mergeCell ref="A35:B35"/>
    <mergeCell ref="D8:D9"/>
    <mergeCell ref="A44:B44"/>
    <mergeCell ref="A45:B45"/>
    <mergeCell ref="A46:B46"/>
    <mergeCell ref="A40:B40"/>
    <mergeCell ref="A36:B36"/>
    <mergeCell ref="A37:B37"/>
    <mergeCell ref="A43:B43"/>
    <mergeCell ref="A39:B39"/>
    <mergeCell ref="A38:B38"/>
  </mergeCells>
  <printOptions/>
  <pageMargins left="0.35433070866141736" right="0.35433070866141736" top="0.3937007874015748" bottom="0.35433070866141736" header="0.5118110236220472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Pitkēvičs</dc:creator>
  <cp:keywords/>
  <dc:description/>
  <cp:lastModifiedBy>Ilze Zubova</cp:lastModifiedBy>
  <cp:lastPrinted>2014-12-23T09:07:34Z</cp:lastPrinted>
  <dcterms:created xsi:type="dcterms:W3CDTF">1996-10-14T23:33:28Z</dcterms:created>
  <dcterms:modified xsi:type="dcterms:W3CDTF">2014-12-23T09:07:44Z</dcterms:modified>
  <cp:category/>
  <cp:version/>
  <cp:contentType/>
  <cp:contentStatus/>
</cp:coreProperties>
</file>