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rs_Documents\projekti\Vija Freimane VK\"/>
    </mc:Choice>
  </mc:AlternateContent>
  <bookViews>
    <workbookView xWindow="0" yWindow="0" windowWidth="15600" windowHeight="11760"/>
  </bookViews>
  <sheets>
    <sheet name="4.pielikums " sheetId="4" r:id="rId1"/>
  </sheets>
  <calcPr calcId="152511"/>
</workbook>
</file>

<file path=xl/calcChain.xml><?xml version="1.0" encoding="utf-8"?>
<calcChain xmlns="http://schemas.openxmlformats.org/spreadsheetml/2006/main">
  <c r="Z11" i="4" l="1"/>
  <c r="AC12" i="4"/>
  <c r="AG11" i="4"/>
  <c r="AF10" i="4"/>
  <c r="AF12" i="4" s="1"/>
  <c r="AB10" i="4"/>
  <c r="AB12" i="4" s="1"/>
  <c r="AA10" i="4"/>
  <c r="AA12" i="4" s="1"/>
  <c r="AG7" i="4"/>
  <c r="AG10" i="4" s="1"/>
  <c r="Z7" i="4"/>
  <c r="Z10" i="4" s="1"/>
  <c r="V12" i="4"/>
  <c r="Y10" i="4"/>
  <c r="Y12" i="4" s="1"/>
  <c r="U10" i="4"/>
  <c r="U12" i="4" s="1"/>
  <c r="T10" i="4"/>
  <c r="T12" i="4" s="1"/>
  <c r="S10" i="4"/>
  <c r="S12" i="4" s="1"/>
  <c r="Z12" i="4" l="1"/>
  <c r="AG12" i="4"/>
  <c r="H10" i="4"/>
  <c r="E10" i="4"/>
  <c r="E12" i="4" s="1"/>
  <c r="D7" i="4"/>
  <c r="D8" i="4"/>
  <c r="D9" i="4"/>
  <c r="D6" i="4"/>
  <c r="D10" i="4" l="1"/>
  <c r="G10" i="4"/>
  <c r="G12" i="4" s="1"/>
  <c r="P12" i="4"/>
  <c r="J12" i="4"/>
  <c r="C11" i="4"/>
  <c r="C10" i="4" l="1"/>
  <c r="C12" i="4" s="1"/>
  <c r="O10" i="4"/>
  <c r="O12" i="4" s="1"/>
  <c r="H12" i="4"/>
  <c r="N11" i="4"/>
  <c r="F10" i="4"/>
  <c r="I10" i="4"/>
  <c r="I12" i="4" s="1"/>
  <c r="F12" i="4" l="1"/>
  <c r="D12" i="4" l="1"/>
  <c r="N10" i="4" l="1"/>
  <c r="N12" i="4" s="1"/>
</calcChain>
</file>

<file path=xl/sharedStrings.xml><?xml version="1.0" encoding="utf-8"?>
<sst xmlns="http://schemas.openxmlformats.org/spreadsheetml/2006/main" count="52" uniqueCount="38">
  <si>
    <t>Autotransporta modelis</t>
  </si>
  <si>
    <t>OCTA, KASKO</t>
  </si>
  <si>
    <t>Nomas maksa</t>
  </si>
  <si>
    <t>Degviela u.c. enerģ.mater.</t>
  </si>
  <si>
    <t>Valsts nodevas</t>
  </si>
  <si>
    <t>skaits</t>
  </si>
  <si>
    <t>PAVISAM</t>
  </si>
  <si>
    <t>Degviela</t>
  </si>
  <si>
    <t>Uzt.izdevumi</t>
  </si>
  <si>
    <t xml:space="preserve">Suzuki SX4 </t>
  </si>
  <si>
    <t xml:space="preserve">Dacia Duster </t>
  </si>
  <si>
    <t xml:space="preserve">Isuzu D-max </t>
  </si>
  <si>
    <t>Mercedes Benz Unimog autocisternas (jaunākas par 10 gadiem)</t>
  </si>
  <si>
    <t>Autotransp. rezerves daļas, t.sk. riepas</t>
  </si>
  <si>
    <t>Apkopes,remonts, tehniskā  apskate</t>
  </si>
  <si>
    <t>kopā bez degvielas</t>
  </si>
  <si>
    <t>Skaits uz 01.01.2016.</t>
  </si>
  <si>
    <t>Plānotās iegādes</t>
  </si>
  <si>
    <t>2016.g bāze</t>
  </si>
  <si>
    <t>Plānotās iegādes izmaksas</t>
  </si>
  <si>
    <t xml:space="preserve">                                                  2015.gads bāze</t>
  </si>
  <si>
    <t>Papildus nepieciešamie izdevumi uzturēšanai</t>
  </si>
  <si>
    <t>2016. papildus</t>
  </si>
  <si>
    <t xml:space="preserve">Papildus piešķirtie uzturēšanas izdevumi par veiktajām iegādēm </t>
  </si>
  <si>
    <t>Skaits uz 01.01.2017.</t>
  </si>
  <si>
    <t>2017. g. papildus</t>
  </si>
  <si>
    <t>2017.g. bāze</t>
  </si>
  <si>
    <t>Papildus nepieciešamie izdevumi riepu komplektu iegādei</t>
  </si>
  <si>
    <t>2018.g. bāze</t>
  </si>
  <si>
    <t>2018. g. papildus</t>
  </si>
  <si>
    <t xml:space="preserve"> Ford Ranger,  Toyota Hilux</t>
  </si>
  <si>
    <t>Degvielas patēriņa norma l/100 km</t>
  </si>
  <si>
    <t>40</t>
  </si>
  <si>
    <t>Valsts meža dienesta autotransporta uzturēšanas izdevumi</t>
  </si>
  <si>
    <t>4.pielikums</t>
  </si>
  <si>
    <t>7.tabula</t>
  </si>
  <si>
    <t>V.Freimane</t>
  </si>
  <si>
    <t>67027253, vija.freimane@zm.gov.lv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</si>
</sst>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 applyFill="1"/>
    <xf numFmtId="1" fontId="1" fillId="0" borderId="0" xfId="0" applyNumberFormat="1" applyFont="1" applyFill="1" applyBorder="1"/>
    <xf numFmtId="1" fontId="2" fillId="0" borderId="0" xfId="0" applyNumberFormat="1" applyFont="1" applyBorder="1"/>
    <xf numFmtId="1" fontId="3" fillId="0" borderId="0" xfId="0" applyNumberFormat="1" applyFont="1" applyFill="1" applyBorder="1"/>
    <xf numFmtId="1" fontId="1" fillId="0" borderId="0" xfId="0" applyNumberFormat="1" applyFont="1"/>
    <xf numFmtId="0" fontId="1" fillId="0" borderId="0" xfId="0" applyFont="1"/>
    <xf numFmtId="0" fontId="0" fillId="0" borderId="0" xfId="0" applyBorder="1"/>
    <xf numFmtId="1" fontId="1" fillId="0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4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" fontId="10" fillId="0" borderId="19" xfId="0" applyNumberFormat="1" applyFont="1" applyFill="1" applyBorder="1"/>
    <xf numFmtId="1" fontId="10" fillId="0" borderId="12" xfId="0" applyNumberFormat="1" applyFont="1" applyFill="1" applyBorder="1"/>
    <xf numFmtId="1" fontId="10" fillId="0" borderId="1" xfId="0" applyNumberFormat="1" applyFont="1" applyBorder="1"/>
    <xf numFmtId="1" fontId="10" fillId="0" borderId="1" xfId="0" applyNumberFormat="1" applyFont="1" applyFill="1" applyBorder="1"/>
    <xf numFmtId="0" fontId="10" fillId="0" borderId="8" xfId="0" applyFont="1" applyFill="1" applyBorder="1"/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40" xfId="0" applyFont="1" applyFill="1" applyBorder="1"/>
    <xf numFmtId="1" fontId="9" fillId="0" borderId="12" xfId="0" applyNumberFormat="1" applyFont="1" applyFill="1" applyBorder="1"/>
    <xf numFmtId="0" fontId="9" fillId="0" borderId="1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1" fontId="8" fillId="0" borderId="19" xfId="0" applyNumberFormat="1" applyFont="1" applyFill="1" applyBorder="1"/>
    <xf numFmtId="1" fontId="8" fillId="0" borderId="12" xfId="0" applyNumberFormat="1" applyFont="1" applyFill="1" applyBorder="1"/>
    <xf numFmtId="1" fontId="8" fillId="0" borderId="1" xfId="0" applyNumberFormat="1" applyFont="1" applyBorder="1"/>
    <xf numFmtId="1" fontId="8" fillId="0" borderId="1" xfId="0" applyNumberFormat="1" applyFont="1" applyFill="1" applyBorder="1"/>
    <xf numFmtId="1" fontId="11" fillId="0" borderId="12" xfId="0" applyNumberFormat="1" applyFont="1" applyFill="1" applyBorder="1"/>
    <xf numFmtId="0" fontId="11" fillId="0" borderId="19" xfId="0" applyFont="1" applyFill="1" applyBorder="1"/>
    <xf numFmtId="49" fontId="9" fillId="0" borderId="11" xfId="0" applyNumberFormat="1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right" wrapText="1"/>
    </xf>
    <xf numFmtId="0" fontId="10" fillId="0" borderId="44" xfId="0" applyFont="1" applyFill="1" applyBorder="1"/>
    <xf numFmtId="0" fontId="10" fillId="0" borderId="28" xfId="0" applyFont="1" applyFill="1" applyBorder="1"/>
    <xf numFmtId="0" fontId="10" fillId="0" borderId="23" xfId="0" applyFont="1" applyFill="1" applyBorder="1"/>
    <xf numFmtId="0" fontId="10" fillId="0" borderId="22" xfId="0" applyFont="1" applyFill="1" applyBorder="1"/>
    <xf numFmtId="0" fontId="10" fillId="0" borderId="41" xfId="0" applyFont="1" applyFill="1" applyBorder="1"/>
    <xf numFmtId="0" fontId="10" fillId="0" borderId="42" xfId="0" applyFont="1" applyFill="1" applyBorder="1"/>
    <xf numFmtId="1" fontId="9" fillId="0" borderId="28" xfId="0" applyNumberFormat="1" applyFont="1" applyFill="1" applyBorder="1"/>
    <xf numFmtId="1" fontId="10" fillId="0" borderId="22" xfId="0" applyNumberFormat="1" applyFont="1" applyFill="1" applyBorder="1"/>
    <xf numFmtId="0" fontId="9" fillId="0" borderId="22" xfId="0" applyFont="1" applyFill="1" applyBorder="1"/>
    <xf numFmtId="0" fontId="9" fillId="0" borderId="29" xfId="0" applyFont="1" applyFill="1" applyBorder="1"/>
    <xf numFmtId="0" fontId="9" fillId="0" borderId="44" xfId="0" applyFont="1" applyFill="1" applyBorder="1"/>
    <xf numFmtId="0" fontId="11" fillId="0" borderId="9" xfId="0" applyFont="1" applyFill="1" applyBorder="1" applyAlignment="1">
      <alignment wrapText="1"/>
    </xf>
    <xf numFmtId="1" fontId="8" fillId="0" borderId="4" xfId="0" applyNumberFormat="1" applyFont="1" applyFill="1" applyBorder="1"/>
    <xf numFmtId="1" fontId="8" fillId="0" borderId="30" xfId="0" applyNumberFormat="1" applyFont="1" applyFill="1" applyBorder="1"/>
    <xf numFmtId="1" fontId="8" fillId="0" borderId="35" xfId="0" applyNumberFormat="1" applyFont="1" applyFill="1" applyBorder="1"/>
    <xf numFmtId="1" fontId="8" fillId="0" borderId="31" xfId="0" applyNumberFormat="1" applyFont="1" applyFill="1" applyBorder="1"/>
    <xf numFmtId="0" fontId="10" fillId="0" borderId="36" xfId="0" applyFont="1" applyFill="1" applyBorder="1"/>
    <xf numFmtId="0" fontId="10" fillId="0" borderId="31" xfId="0" applyFont="1" applyFill="1" applyBorder="1"/>
    <xf numFmtId="0" fontId="10" fillId="0" borderId="35" xfId="0" applyFont="1" applyFill="1" applyBorder="1"/>
    <xf numFmtId="0" fontId="10" fillId="0" borderId="24" xfId="0" applyFont="1" applyFill="1" applyBorder="1"/>
    <xf numFmtId="1" fontId="11" fillId="0" borderId="30" xfId="0" applyNumberFormat="1" applyFont="1" applyFill="1" applyBorder="1"/>
    <xf numFmtId="1" fontId="11" fillId="0" borderId="31" xfId="0" applyNumberFormat="1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4" xfId="0" applyFont="1" applyFill="1" applyBorder="1"/>
    <xf numFmtId="0" fontId="11" fillId="0" borderId="32" xfId="0" applyFont="1" applyFill="1" applyBorder="1"/>
    <xf numFmtId="0" fontId="11" fillId="0" borderId="4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Y1" zoomScaleNormal="100" workbookViewId="0">
      <selection activeCell="AD22" sqref="AD22"/>
    </sheetView>
  </sheetViews>
  <sheetFormatPr defaultRowHeight="15" x14ac:dyDescent="0.25"/>
  <cols>
    <col min="1" max="1" width="27" customWidth="1"/>
    <col min="2" max="2" width="12.5703125" customWidth="1"/>
    <col min="3" max="3" width="10.42578125" customWidth="1"/>
    <col min="4" max="4" width="7.140625" customWidth="1"/>
    <col min="5" max="5" width="8.7109375" customWidth="1"/>
    <col min="6" max="6" width="7.85546875" customWidth="1"/>
    <col min="7" max="7" width="9.140625" hidden="1" customWidth="1"/>
    <col min="9" max="9" width="6.85546875" customWidth="1"/>
    <col min="10" max="11" width="6.42578125" customWidth="1"/>
    <col min="12" max="12" width="8.5703125" customWidth="1"/>
    <col min="13" max="13" width="9.85546875" customWidth="1"/>
    <col min="14" max="14" width="10.5703125" bestFit="1" customWidth="1"/>
    <col min="16" max="19" width="11.28515625" customWidth="1"/>
    <col min="22" max="26" width="14.5703125" customWidth="1"/>
    <col min="29" max="34" width="15.85546875" customWidth="1"/>
  </cols>
  <sheetData>
    <row r="1" spans="1:47" x14ac:dyDescent="0.25">
      <c r="AF1" s="13" t="s">
        <v>34</v>
      </c>
    </row>
    <row r="2" spans="1:47" s="13" customFormat="1" ht="16.5" thickBot="1" x14ac:dyDescent="0.3">
      <c r="A2" s="11" t="s">
        <v>33</v>
      </c>
      <c r="B2" s="12"/>
      <c r="C2" s="12"/>
      <c r="AG2" s="13" t="s">
        <v>35</v>
      </c>
    </row>
    <row r="3" spans="1:47" s="13" customFormat="1" ht="15" customHeight="1" thickBot="1" x14ac:dyDescent="0.3">
      <c r="A3" s="82" t="s">
        <v>0</v>
      </c>
      <c r="B3" s="89" t="s">
        <v>31</v>
      </c>
      <c r="C3" s="92" t="s">
        <v>3</v>
      </c>
      <c r="D3" s="102" t="s">
        <v>20</v>
      </c>
      <c r="E3" s="103"/>
      <c r="F3" s="103"/>
      <c r="G3" s="103"/>
      <c r="H3" s="103"/>
      <c r="I3" s="103"/>
      <c r="J3" s="103"/>
      <c r="K3" s="103"/>
      <c r="L3" s="103"/>
      <c r="M3" s="103"/>
      <c r="N3" s="95" t="s">
        <v>18</v>
      </c>
      <c r="O3" s="96"/>
      <c r="P3" s="96"/>
      <c r="Q3" s="96"/>
      <c r="R3" s="97"/>
      <c r="S3" s="14" t="s">
        <v>22</v>
      </c>
      <c r="T3" s="69" t="s">
        <v>26</v>
      </c>
      <c r="U3" s="70"/>
      <c r="V3" s="70"/>
      <c r="W3" s="70"/>
      <c r="X3" s="71"/>
      <c r="Y3" s="69" t="s">
        <v>25</v>
      </c>
      <c r="Z3" s="71"/>
      <c r="AA3" s="69" t="s">
        <v>28</v>
      </c>
      <c r="AB3" s="70"/>
      <c r="AC3" s="70"/>
      <c r="AD3" s="70"/>
      <c r="AE3" s="71"/>
      <c r="AF3" s="69" t="s">
        <v>29</v>
      </c>
      <c r="AG3" s="71"/>
      <c r="AH3" s="15"/>
      <c r="AI3" s="16"/>
      <c r="AM3" s="16"/>
      <c r="AU3" s="16"/>
    </row>
    <row r="4" spans="1:47" s="13" customFormat="1" ht="58.5" customHeight="1" x14ac:dyDescent="0.25">
      <c r="A4" s="82"/>
      <c r="B4" s="90"/>
      <c r="C4" s="93"/>
      <c r="D4" s="83" t="s">
        <v>15</v>
      </c>
      <c r="E4" s="85" t="s">
        <v>14</v>
      </c>
      <c r="F4" s="85" t="s">
        <v>1</v>
      </c>
      <c r="G4" s="87" t="s">
        <v>2</v>
      </c>
      <c r="H4" s="85" t="s">
        <v>13</v>
      </c>
      <c r="I4" s="85" t="s">
        <v>4</v>
      </c>
      <c r="J4" s="104" t="s">
        <v>5</v>
      </c>
      <c r="K4" s="85" t="s">
        <v>17</v>
      </c>
      <c r="L4" s="98" t="s">
        <v>19</v>
      </c>
      <c r="M4" s="100" t="s">
        <v>23</v>
      </c>
      <c r="N4" s="72" t="s">
        <v>8</v>
      </c>
      <c r="O4" s="74" t="s">
        <v>7</v>
      </c>
      <c r="P4" s="76" t="s">
        <v>16</v>
      </c>
      <c r="Q4" s="76" t="s">
        <v>17</v>
      </c>
      <c r="R4" s="78" t="s">
        <v>19</v>
      </c>
      <c r="S4" s="80" t="s">
        <v>21</v>
      </c>
      <c r="T4" s="72" t="s">
        <v>8</v>
      </c>
      <c r="U4" s="74" t="s">
        <v>7</v>
      </c>
      <c r="V4" s="76" t="s">
        <v>24</v>
      </c>
      <c r="W4" s="76" t="s">
        <v>17</v>
      </c>
      <c r="X4" s="78" t="s">
        <v>19</v>
      </c>
      <c r="Y4" s="80" t="s">
        <v>21</v>
      </c>
      <c r="Z4" s="80" t="s">
        <v>27</v>
      </c>
      <c r="AA4" s="72" t="s">
        <v>8</v>
      </c>
      <c r="AB4" s="74" t="s">
        <v>7</v>
      </c>
      <c r="AC4" s="76" t="s">
        <v>24</v>
      </c>
      <c r="AD4" s="76" t="s">
        <v>17</v>
      </c>
      <c r="AE4" s="78" t="s">
        <v>19</v>
      </c>
      <c r="AF4" s="80" t="s">
        <v>21</v>
      </c>
      <c r="AG4" s="80" t="s">
        <v>27</v>
      </c>
      <c r="AH4" s="17"/>
      <c r="AI4" s="16"/>
      <c r="AM4" s="16"/>
      <c r="AU4" s="16"/>
    </row>
    <row r="5" spans="1:47" s="13" customFormat="1" ht="22.5" customHeight="1" x14ac:dyDescent="0.25">
      <c r="A5" s="82"/>
      <c r="B5" s="91"/>
      <c r="C5" s="94"/>
      <c r="D5" s="84"/>
      <c r="E5" s="86"/>
      <c r="F5" s="86"/>
      <c r="G5" s="88"/>
      <c r="H5" s="86"/>
      <c r="I5" s="86"/>
      <c r="J5" s="105"/>
      <c r="K5" s="86"/>
      <c r="L5" s="99"/>
      <c r="M5" s="101"/>
      <c r="N5" s="73"/>
      <c r="O5" s="75"/>
      <c r="P5" s="77"/>
      <c r="Q5" s="77"/>
      <c r="R5" s="79"/>
      <c r="S5" s="81"/>
      <c r="T5" s="73"/>
      <c r="U5" s="75"/>
      <c r="V5" s="77"/>
      <c r="W5" s="77"/>
      <c r="X5" s="79"/>
      <c r="Y5" s="81"/>
      <c r="Z5" s="81"/>
      <c r="AA5" s="73"/>
      <c r="AB5" s="75"/>
      <c r="AC5" s="77"/>
      <c r="AD5" s="77"/>
      <c r="AE5" s="79"/>
      <c r="AF5" s="81"/>
      <c r="AG5" s="81"/>
      <c r="AH5" s="17"/>
      <c r="AI5" s="18"/>
      <c r="AM5" s="16"/>
      <c r="AU5" s="16"/>
    </row>
    <row r="6" spans="1:47" s="13" customFormat="1" x14ac:dyDescent="0.25">
      <c r="A6" s="19" t="s">
        <v>30</v>
      </c>
      <c r="B6" s="20">
        <v>9.9</v>
      </c>
      <c r="C6" s="21">
        <v>152113.962</v>
      </c>
      <c r="D6" s="22">
        <f>SUM(E6:I6)</f>
        <v>48049.64</v>
      </c>
      <c r="E6" s="23">
        <v>39727</v>
      </c>
      <c r="F6" s="24">
        <v>1363</v>
      </c>
      <c r="G6" s="24"/>
      <c r="H6" s="23">
        <v>2247.9</v>
      </c>
      <c r="I6" s="24">
        <v>4711.74</v>
      </c>
      <c r="J6" s="25">
        <v>80</v>
      </c>
      <c r="K6" s="26">
        <v>0</v>
      </c>
      <c r="L6" s="27">
        <v>0</v>
      </c>
      <c r="M6" s="28">
        <v>0</v>
      </c>
      <c r="N6" s="29">
        <v>56697</v>
      </c>
      <c r="O6" s="24">
        <v>152114</v>
      </c>
      <c r="P6" s="30">
        <v>80</v>
      </c>
      <c r="Q6" s="30">
        <v>0</v>
      </c>
      <c r="R6" s="31"/>
      <c r="S6" s="32">
        <v>14230</v>
      </c>
      <c r="T6" s="29">
        <v>56697</v>
      </c>
      <c r="U6" s="24">
        <v>152114</v>
      </c>
      <c r="V6" s="30">
        <v>80</v>
      </c>
      <c r="W6" s="30">
        <v>0</v>
      </c>
      <c r="X6" s="31">
        <v>0</v>
      </c>
      <c r="Y6" s="32">
        <v>14230</v>
      </c>
      <c r="Z6" s="33">
        <v>0</v>
      </c>
      <c r="AA6" s="29">
        <v>56697</v>
      </c>
      <c r="AB6" s="24">
        <v>152114</v>
      </c>
      <c r="AC6" s="30">
        <v>80</v>
      </c>
      <c r="AD6" s="30">
        <v>0</v>
      </c>
      <c r="AE6" s="31">
        <v>0</v>
      </c>
      <c r="AF6" s="32">
        <v>14230</v>
      </c>
      <c r="AG6" s="33">
        <v>0</v>
      </c>
      <c r="AH6" s="17"/>
      <c r="AI6" s="18"/>
      <c r="AM6" s="16"/>
      <c r="AU6" s="16"/>
    </row>
    <row r="7" spans="1:47" s="13" customFormat="1" x14ac:dyDescent="0.25">
      <c r="A7" s="19" t="s">
        <v>9</v>
      </c>
      <c r="B7" s="20">
        <v>7.8</v>
      </c>
      <c r="C7" s="21">
        <v>207110.378</v>
      </c>
      <c r="D7" s="22">
        <f t="shared" ref="D7:D9" si="0">SUM(E7:I7)</f>
        <v>38619.789999999994</v>
      </c>
      <c r="E7" s="23">
        <v>29297.629999999997</v>
      </c>
      <c r="F7" s="24">
        <v>2759</v>
      </c>
      <c r="G7" s="24">
        <v>0</v>
      </c>
      <c r="H7" s="23">
        <v>541.03</v>
      </c>
      <c r="I7" s="24">
        <v>6022.13</v>
      </c>
      <c r="J7" s="25">
        <v>140</v>
      </c>
      <c r="K7" s="26">
        <v>0</v>
      </c>
      <c r="L7" s="27">
        <v>0</v>
      </c>
      <c r="M7" s="28">
        <v>0</v>
      </c>
      <c r="N7" s="29">
        <v>56237</v>
      </c>
      <c r="O7" s="24">
        <v>207110</v>
      </c>
      <c r="P7" s="30">
        <v>140</v>
      </c>
      <c r="Q7" s="30">
        <v>0</v>
      </c>
      <c r="R7" s="31"/>
      <c r="S7" s="32">
        <v>0</v>
      </c>
      <c r="T7" s="29">
        <v>56237</v>
      </c>
      <c r="U7" s="24">
        <v>207110</v>
      </c>
      <c r="V7" s="30">
        <v>140</v>
      </c>
      <c r="W7" s="30">
        <v>0</v>
      </c>
      <c r="X7" s="31">
        <v>0</v>
      </c>
      <c r="Y7" s="32">
        <v>0</v>
      </c>
      <c r="Z7" s="33">
        <f>32*471.9375</f>
        <v>15102</v>
      </c>
      <c r="AA7" s="29">
        <v>56237</v>
      </c>
      <c r="AB7" s="24">
        <v>207110</v>
      </c>
      <c r="AC7" s="30">
        <v>140</v>
      </c>
      <c r="AD7" s="30">
        <v>0</v>
      </c>
      <c r="AE7" s="31">
        <v>0</v>
      </c>
      <c r="AF7" s="32">
        <v>0</v>
      </c>
      <c r="AG7" s="33">
        <f>32*471.9375</f>
        <v>15102</v>
      </c>
      <c r="AH7" s="17"/>
      <c r="AI7" s="18"/>
      <c r="AM7" s="16"/>
      <c r="AU7" s="16"/>
    </row>
    <row r="8" spans="1:47" s="13" customFormat="1" x14ac:dyDescent="0.25">
      <c r="A8" s="19" t="s">
        <v>10</v>
      </c>
      <c r="B8" s="20">
        <v>7.1</v>
      </c>
      <c r="C8" s="21">
        <v>38054.275874999999</v>
      </c>
      <c r="D8" s="22">
        <f t="shared" si="0"/>
        <v>3546.4949999999999</v>
      </c>
      <c r="E8" s="23">
        <v>3043.9896874999999</v>
      </c>
      <c r="F8" s="26">
        <v>116</v>
      </c>
      <c r="G8" s="26">
        <v>0</v>
      </c>
      <c r="H8" s="23">
        <v>23.599999999999998</v>
      </c>
      <c r="I8" s="24">
        <v>362.90531249999998</v>
      </c>
      <c r="J8" s="25">
        <v>27</v>
      </c>
      <c r="K8" s="26">
        <v>0</v>
      </c>
      <c r="L8" s="27">
        <v>0</v>
      </c>
      <c r="M8" s="28">
        <v>0</v>
      </c>
      <c r="N8" s="29">
        <v>5164</v>
      </c>
      <c r="O8" s="24">
        <v>38054</v>
      </c>
      <c r="P8" s="30">
        <v>27</v>
      </c>
      <c r="Q8" s="30">
        <v>0</v>
      </c>
      <c r="R8" s="31"/>
      <c r="S8" s="32">
        <v>0</v>
      </c>
      <c r="T8" s="29">
        <v>5164</v>
      </c>
      <c r="U8" s="24">
        <v>38054</v>
      </c>
      <c r="V8" s="30">
        <v>27</v>
      </c>
      <c r="W8" s="30">
        <v>0</v>
      </c>
      <c r="X8" s="31">
        <v>0</v>
      </c>
      <c r="Y8" s="32">
        <v>0</v>
      </c>
      <c r="Z8" s="33">
        <v>0</v>
      </c>
      <c r="AA8" s="29">
        <v>5164</v>
      </c>
      <c r="AB8" s="24">
        <v>38054</v>
      </c>
      <c r="AC8" s="30">
        <v>27</v>
      </c>
      <c r="AD8" s="30">
        <v>0</v>
      </c>
      <c r="AE8" s="31">
        <v>0</v>
      </c>
      <c r="AF8" s="32">
        <v>0</v>
      </c>
      <c r="AG8" s="33">
        <v>0</v>
      </c>
      <c r="AH8" s="17"/>
      <c r="AI8" s="18"/>
      <c r="AM8" s="16"/>
      <c r="AU8" s="16"/>
    </row>
    <row r="9" spans="1:47" s="13" customFormat="1" x14ac:dyDescent="0.25">
      <c r="A9" s="19" t="s">
        <v>11</v>
      </c>
      <c r="B9" s="20">
        <v>9.1999999999999993</v>
      </c>
      <c r="C9" s="21">
        <v>246914.14768211925</v>
      </c>
      <c r="D9" s="22">
        <f t="shared" si="0"/>
        <v>45308.386026490058</v>
      </c>
      <c r="E9" s="23">
        <v>32386.31125827814</v>
      </c>
      <c r="F9" s="26">
        <v>2831</v>
      </c>
      <c r="G9" s="26">
        <v>0</v>
      </c>
      <c r="H9" s="23">
        <v>932.79</v>
      </c>
      <c r="I9" s="24">
        <v>9158.2847682119209</v>
      </c>
      <c r="J9" s="25">
        <v>150</v>
      </c>
      <c r="K9" s="26">
        <v>0</v>
      </c>
      <c r="L9" s="27">
        <v>0</v>
      </c>
      <c r="M9" s="28">
        <v>0</v>
      </c>
      <c r="N9" s="29">
        <v>59663</v>
      </c>
      <c r="O9" s="24">
        <v>246268</v>
      </c>
      <c r="P9" s="30">
        <v>150</v>
      </c>
      <c r="Q9" s="30">
        <v>0</v>
      </c>
      <c r="R9" s="31"/>
      <c r="S9" s="32">
        <v>0</v>
      </c>
      <c r="T9" s="29">
        <v>59663</v>
      </c>
      <c r="U9" s="24">
        <v>244977</v>
      </c>
      <c r="V9" s="30">
        <v>150</v>
      </c>
      <c r="W9" s="30">
        <v>0</v>
      </c>
      <c r="X9" s="31">
        <v>0</v>
      </c>
      <c r="Y9" s="32">
        <v>0</v>
      </c>
      <c r="Z9" s="33">
        <v>0</v>
      </c>
      <c r="AA9" s="29">
        <v>59663</v>
      </c>
      <c r="AB9" s="24">
        <v>244331</v>
      </c>
      <c r="AC9" s="30">
        <v>150</v>
      </c>
      <c r="AD9" s="30">
        <v>0</v>
      </c>
      <c r="AE9" s="31">
        <v>0</v>
      </c>
      <c r="AF9" s="32">
        <v>0</v>
      </c>
      <c r="AG9" s="33">
        <v>0</v>
      </c>
      <c r="AH9" s="17"/>
      <c r="AI9" s="18"/>
      <c r="AM9" s="16"/>
      <c r="AU9" s="16"/>
    </row>
    <row r="10" spans="1:47" s="13" customFormat="1" x14ac:dyDescent="0.25">
      <c r="A10" s="19"/>
      <c r="B10" s="20"/>
      <c r="C10" s="34">
        <f>C6+C7+C8+C9</f>
        <v>644192.76355711918</v>
      </c>
      <c r="D10" s="35">
        <f>SUM(D6:D9)</f>
        <v>135524.31102649006</v>
      </c>
      <c r="E10" s="36">
        <f>SUM(E6:E9)</f>
        <v>104454.93094577815</v>
      </c>
      <c r="F10" s="37">
        <f>F6+F7+F8+F9</f>
        <v>7069</v>
      </c>
      <c r="G10" s="37">
        <f>G6+G7+G8+G9</f>
        <v>0</v>
      </c>
      <c r="H10" s="37">
        <f>SUM(H6:H9)</f>
        <v>3745.32</v>
      </c>
      <c r="I10" s="37">
        <f>I6+I7+I8+I9</f>
        <v>20255.060080711919</v>
      </c>
      <c r="J10" s="25"/>
      <c r="K10" s="26"/>
      <c r="L10" s="27"/>
      <c r="M10" s="28"/>
      <c r="N10" s="38">
        <f>N6+N7+N8+N9</f>
        <v>177761</v>
      </c>
      <c r="O10" s="37">
        <f>O6+O7+O8+O9</f>
        <v>643546</v>
      </c>
      <c r="P10" s="30"/>
      <c r="Q10" s="30"/>
      <c r="R10" s="31"/>
      <c r="S10" s="33">
        <f>S6+S7+S8+S9</f>
        <v>14230</v>
      </c>
      <c r="T10" s="38">
        <f>T6+T7+T8+T9</f>
        <v>177761</v>
      </c>
      <c r="U10" s="37">
        <f>U6+U7+U8+U9</f>
        <v>642255</v>
      </c>
      <c r="V10" s="30"/>
      <c r="W10" s="30"/>
      <c r="X10" s="31"/>
      <c r="Y10" s="39">
        <f>Y6+Y7+Y8+Y9</f>
        <v>14230</v>
      </c>
      <c r="Z10" s="39">
        <f>Z6+Z7+Z8+Z9</f>
        <v>15102</v>
      </c>
      <c r="AA10" s="38">
        <f>AA6+AA7+AA8+AA9</f>
        <v>177761</v>
      </c>
      <c r="AB10" s="37">
        <f>AB6+AB7+AB8+AB9</f>
        <v>641609</v>
      </c>
      <c r="AC10" s="30"/>
      <c r="AD10" s="30"/>
      <c r="AE10" s="31"/>
      <c r="AF10" s="39">
        <f>AF6+AF7+AF8+AF9</f>
        <v>14230</v>
      </c>
      <c r="AG10" s="39">
        <f>AG6+AG7+AG8+AG9</f>
        <v>15102</v>
      </c>
      <c r="AH10" s="17"/>
      <c r="AI10" s="16"/>
      <c r="AM10" s="16"/>
      <c r="AU10" s="16"/>
    </row>
    <row r="11" spans="1:47" s="13" customFormat="1" ht="39.75" customHeight="1" thickBot="1" x14ac:dyDescent="0.3">
      <c r="A11" s="40" t="s">
        <v>12</v>
      </c>
      <c r="B11" s="41" t="s">
        <v>32</v>
      </c>
      <c r="C11" s="42">
        <f>7101+1940</f>
        <v>9041</v>
      </c>
      <c r="D11" s="43">
        <v>23038</v>
      </c>
      <c r="E11" s="44">
        <v>21875</v>
      </c>
      <c r="F11" s="45">
        <v>136</v>
      </c>
      <c r="G11" s="45"/>
      <c r="H11" s="45">
        <v>1027</v>
      </c>
      <c r="I11" s="45"/>
      <c r="J11" s="46">
        <v>14</v>
      </c>
      <c r="K11" s="45">
        <v>1</v>
      </c>
      <c r="L11" s="44">
        <v>206726</v>
      </c>
      <c r="M11" s="47">
        <v>0</v>
      </c>
      <c r="N11" s="48">
        <f>D11/14*15</f>
        <v>24683.571428571431</v>
      </c>
      <c r="O11" s="49">
        <v>9688</v>
      </c>
      <c r="P11" s="50">
        <v>15</v>
      </c>
      <c r="Q11" s="50">
        <v>2</v>
      </c>
      <c r="R11" s="51">
        <v>355585</v>
      </c>
      <c r="S11" s="33">
        <v>6433</v>
      </c>
      <c r="T11" s="48">
        <v>20131</v>
      </c>
      <c r="U11" s="49">
        <v>10979</v>
      </c>
      <c r="V11" s="50">
        <v>17</v>
      </c>
      <c r="W11" s="50">
        <v>1</v>
      </c>
      <c r="X11" s="51">
        <v>288111</v>
      </c>
      <c r="Y11" s="33">
        <v>12866</v>
      </c>
      <c r="Z11" s="52">
        <f>4553*5</f>
        <v>22765</v>
      </c>
      <c r="AA11" s="48">
        <v>33016</v>
      </c>
      <c r="AB11" s="49">
        <v>11625</v>
      </c>
      <c r="AC11" s="50">
        <v>18</v>
      </c>
      <c r="AD11" s="50">
        <v>0</v>
      </c>
      <c r="AE11" s="51">
        <v>0</v>
      </c>
      <c r="AF11" s="33">
        <v>6433</v>
      </c>
      <c r="AG11" s="52">
        <f>4553*5</f>
        <v>22765</v>
      </c>
      <c r="AH11" s="17"/>
      <c r="AI11" s="16"/>
      <c r="AM11" s="16"/>
      <c r="AU11" s="16"/>
    </row>
    <row r="12" spans="1:47" s="13" customFormat="1" ht="15.75" thickBot="1" x14ac:dyDescent="0.3">
      <c r="A12" s="53" t="s">
        <v>6</v>
      </c>
      <c r="B12" s="53"/>
      <c r="C12" s="54">
        <f>C10+C11</f>
        <v>653233.76355711918</v>
      </c>
      <c r="D12" s="55">
        <f t="shared" ref="D12:G12" si="1">D10+D11</f>
        <v>158562.31102649006</v>
      </c>
      <c r="E12" s="56">
        <f>E10+E11</f>
        <v>126329.93094577815</v>
      </c>
      <c r="F12" s="57">
        <f t="shared" si="1"/>
        <v>7205</v>
      </c>
      <c r="G12" s="57">
        <f t="shared" si="1"/>
        <v>0</v>
      </c>
      <c r="H12" s="57">
        <f>H10+H11</f>
        <v>4772.32</v>
      </c>
      <c r="I12" s="57">
        <f>I10+I11</f>
        <v>20255.060080711919</v>
      </c>
      <c r="J12" s="58">
        <f>J6+J7+J8+J9+J11</f>
        <v>411</v>
      </c>
      <c r="K12" s="59">
        <v>1</v>
      </c>
      <c r="L12" s="60">
        <v>206726</v>
      </c>
      <c r="M12" s="61">
        <v>0</v>
      </c>
      <c r="N12" s="62">
        <f>N11+N10</f>
        <v>202444.57142857142</v>
      </c>
      <c r="O12" s="63">
        <f>O10+O11</f>
        <v>653234</v>
      </c>
      <c r="P12" s="64">
        <f>P6+P7+P8+P9+P11</f>
        <v>412</v>
      </c>
      <c r="Q12" s="64">
        <v>2</v>
      </c>
      <c r="R12" s="65">
        <v>355585</v>
      </c>
      <c r="S12" s="66">
        <f>S10+S11</f>
        <v>20663</v>
      </c>
      <c r="T12" s="62">
        <f>T11+T10</f>
        <v>197892</v>
      </c>
      <c r="U12" s="63">
        <f>U10+U11</f>
        <v>653234</v>
      </c>
      <c r="V12" s="64">
        <f>V6+V7+V8+V9+V11</f>
        <v>414</v>
      </c>
      <c r="W12" s="64">
        <v>1</v>
      </c>
      <c r="X12" s="67">
        <v>288111</v>
      </c>
      <c r="Y12" s="68">
        <f>Y10+Y11</f>
        <v>27096</v>
      </c>
      <c r="Z12" s="68">
        <f>Z10+Z11</f>
        <v>37867</v>
      </c>
      <c r="AA12" s="62">
        <f>AA11+AA10</f>
        <v>210777</v>
      </c>
      <c r="AB12" s="63">
        <f>AB10+AB11</f>
        <v>653234</v>
      </c>
      <c r="AC12" s="64">
        <f>AC6+AC7+AC8+AC9+AC11</f>
        <v>415</v>
      </c>
      <c r="AD12" s="64">
        <v>1</v>
      </c>
      <c r="AE12" s="67">
        <v>0</v>
      </c>
      <c r="AF12" s="68">
        <f>AF10+AF11</f>
        <v>20663</v>
      </c>
      <c r="AG12" s="68">
        <f>AG10+AG11</f>
        <v>37867</v>
      </c>
      <c r="AH12" s="17"/>
      <c r="AI12" s="16"/>
      <c r="AM12" s="16"/>
      <c r="AU12" s="16"/>
    </row>
    <row r="13" spans="1:47" x14ac:dyDescent="0.25">
      <c r="A13" s="3"/>
      <c r="B13" s="3"/>
      <c r="C13" s="3"/>
      <c r="D13" s="4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0"/>
      <c r="AC13" s="3"/>
      <c r="AD13" s="3"/>
      <c r="AE13" s="3"/>
      <c r="AF13" s="3"/>
      <c r="AG13" s="3"/>
      <c r="AH13" s="3"/>
      <c r="AI13" s="1"/>
    </row>
    <row r="14" spans="1:47" x14ac:dyDescent="0.25">
      <c r="C14" s="4"/>
      <c r="D14" s="2"/>
      <c r="F14" s="7"/>
      <c r="H14" s="4"/>
      <c r="T14" s="2"/>
      <c r="U14" s="2"/>
      <c r="AA14" s="2"/>
    </row>
    <row r="15" spans="1:47" x14ac:dyDescent="0.25">
      <c r="C15" s="4"/>
      <c r="F15" s="8"/>
      <c r="H15" s="4"/>
      <c r="Y15" t="s">
        <v>36</v>
      </c>
    </row>
    <row r="16" spans="1:47" x14ac:dyDescent="0.25">
      <c r="C16" s="6"/>
      <c r="F16" s="8"/>
      <c r="H16" s="6"/>
      <c r="Y16" s="106" t="s">
        <v>37</v>
      </c>
      <c r="Z16" s="106"/>
      <c r="AA16" s="106"/>
    </row>
    <row r="17" spans="3:8" x14ac:dyDescent="0.25">
      <c r="C17" s="6"/>
      <c r="F17" s="8"/>
      <c r="H17" s="6"/>
    </row>
    <row r="18" spans="3:8" x14ac:dyDescent="0.25">
      <c r="H18" s="9"/>
    </row>
  </sheetData>
  <mergeCells count="40">
    <mergeCell ref="Y16:AA16"/>
    <mergeCell ref="N3:R3"/>
    <mergeCell ref="K4:K5"/>
    <mergeCell ref="L4:L5"/>
    <mergeCell ref="M4:M5"/>
    <mergeCell ref="D3:M3"/>
    <mergeCell ref="J4:J5"/>
    <mergeCell ref="H4:H5"/>
    <mergeCell ref="I4:I5"/>
    <mergeCell ref="N4:N5"/>
    <mergeCell ref="O4:O5"/>
    <mergeCell ref="P4:P5"/>
    <mergeCell ref="Q4:Q5"/>
    <mergeCell ref="R4:R5"/>
    <mergeCell ref="A3:A5"/>
    <mergeCell ref="D4:D5"/>
    <mergeCell ref="E4:E5"/>
    <mergeCell ref="F4:F5"/>
    <mergeCell ref="G4:G5"/>
    <mergeCell ref="B3:B5"/>
    <mergeCell ref="C3:C5"/>
    <mergeCell ref="X4:X5"/>
    <mergeCell ref="Y4:Y5"/>
    <mergeCell ref="Z4:Z5"/>
    <mergeCell ref="Y3:Z3"/>
    <mergeCell ref="T3:X3"/>
    <mergeCell ref="S4:S5"/>
    <mergeCell ref="T4:T5"/>
    <mergeCell ref="U4:U5"/>
    <mergeCell ref="V4:V5"/>
    <mergeCell ref="W4:W5"/>
    <mergeCell ref="AA3:AE3"/>
    <mergeCell ref="AF3:AG3"/>
    <mergeCell ref="AA4:AA5"/>
    <mergeCell ref="AB4:AB5"/>
    <mergeCell ref="AC4:AC5"/>
    <mergeCell ref="AD4:AD5"/>
    <mergeCell ref="AE4:AE5"/>
    <mergeCell ref="AF4:AF5"/>
    <mergeCell ref="AG4:AG5"/>
  </mergeCells>
  <pageMargins left="0.7" right="0.7" top="0.75" bottom="0.75" header="0.3" footer="0.3"/>
  <pageSetup paperSize="9" scale="62" orientation="landscape" r:id="rId1"/>
  <headerFooter>
    <oddFooter>Lapa &amp;P&amp;RZMZino_pielik4_280414_15</oddFooter>
  </headerFooter>
  <ignoredErrors>
    <ignoredError sqref="H10 T12 AA12" formula="1"/>
    <ignoredError sqref="D6:D9" formulaRange="1"/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4.pielikums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gvido</dc:creator>
  <cp:lastModifiedBy>Alise Apalupa</cp:lastModifiedBy>
  <cp:lastPrinted>2015-04-21T09:27:55Z</cp:lastPrinted>
  <dcterms:created xsi:type="dcterms:W3CDTF">2015-02-09T14:14:16Z</dcterms:created>
  <dcterms:modified xsi:type="dcterms:W3CDTF">2015-07-23T12:50:26Z</dcterms:modified>
</cp:coreProperties>
</file>