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80" windowWidth="18870" windowHeight="7305" activeTab="1"/>
  </bookViews>
  <sheets>
    <sheet name="kopsavilkums" sheetId="2" r:id="rId1"/>
    <sheet name="APV projekti" sheetId="1" r:id="rId2"/>
  </sheets>
  <definedNames>
    <definedName name="_xlnm.Print_Area" localSheetId="1">'APV projekti'!$A$1:$U$32</definedName>
    <definedName name="_xlnm.Print_Area" localSheetId="0">kopsavilkums!$A$1:$G$21</definedName>
  </definedNames>
  <calcPr calcId="145621"/>
</workbook>
</file>

<file path=xl/calcChain.xml><?xml version="1.0" encoding="utf-8"?>
<calcChain xmlns="http://schemas.openxmlformats.org/spreadsheetml/2006/main">
  <c r="E20" i="2" l="1"/>
  <c r="D20" i="2"/>
  <c r="G2" i="2"/>
  <c r="G20" i="2" s="1"/>
  <c r="F2" i="2"/>
  <c r="F20" i="2" s="1"/>
  <c r="G21" i="2" l="1"/>
  <c r="U23" i="1"/>
  <c r="T22" i="1" l="1"/>
  <c r="S22" i="1"/>
  <c r="U4" i="1" l="1"/>
  <c r="T4" i="1"/>
  <c r="U22" i="1" l="1"/>
  <c r="O15" i="1" l="1"/>
  <c r="O13" i="1" l="1"/>
  <c r="I22" i="1" l="1"/>
  <c r="H22" i="1"/>
  <c r="G22" i="1"/>
  <c r="F22" i="1"/>
  <c r="N16" i="1" l="1"/>
  <c r="N5" i="1"/>
  <c r="N6" i="1"/>
  <c r="N7" i="1"/>
  <c r="N8" i="1"/>
  <c r="N9" i="1"/>
  <c r="N15" i="1"/>
  <c r="N10" i="1"/>
  <c r="N14" i="1"/>
  <c r="N11" i="1"/>
  <c r="N18" i="1"/>
  <c r="N4" i="1"/>
  <c r="O9" i="1" l="1"/>
  <c r="O6" i="1"/>
  <c r="O16" i="1"/>
  <c r="O5" i="1"/>
  <c r="O8" i="1"/>
  <c r="O10" i="1"/>
  <c r="O14" i="1"/>
  <c r="O11" i="1"/>
  <c r="O18" i="1"/>
  <c r="O4" i="1"/>
  <c r="O22" i="1" l="1"/>
</calcChain>
</file>

<file path=xl/sharedStrings.xml><?xml version="1.0" encoding="utf-8"?>
<sst xmlns="http://schemas.openxmlformats.org/spreadsheetml/2006/main" count="273" uniqueCount="166">
  <si>
    <t>Projekts Kods</t>
  </si>
  <si>
    <t>Nr.p.k.</t>
  </si>
  <si>
    <t>Projekts Nosaukums un Nr.</t>
  </si>
  <si>
    <t>Attiecināmās izmaksas</t>
  </si>
  <si>
    <t>Atbalsta apjoms</t>
  </si>
  <si>
    <t>Projekta beigu datums</t>
  </si>
  <si>
    <t>Veikti darbi uz projekta beigām</t>
  </si>
  <si>
    <t>Finansējuma saņēmēja skaidrojums</t>
  </si>
  <si>
    <t>2DP/2.1.2.4.0/13/APIA/LIAA/098</t>
  </si>
  <si>
    <t>Kokvilnas šķiedras auduma izstrādājumu ražotnes izveide Liepājā, APV/2.1.2.4.0/13/03/098</t>
  </si>
  <si>
    <t>Finansējuma saņēmējs</t>
  </si>
  <si>
    <t>iCotton</t>
  </si>
  <si>
    <t>01.09.2015</t>
  </si>
  <si>
    <t>15.09.2015</t>
  </si>
  <si>
    <t>15.11.2015</t>
  </si>
  <si>
    <t>Veicis iepirkuma procedūru un 2015.gada martā un aprīlī noslēdzis līgumus par  7 iekārtu piegādi par kopējo summu EUR 3 725 326.00, jeb 89,4% (88,1%) no kopējā projekta apjoma.  FS telefoniski ir apliecinājis, ka  līdz 1.septembrim maksājumi veikti EUR 1 004 532,60  apmērā, kas veido 24,1% (23.76%) no projekta kopējā apjoma (Atlikušie maksājumi tiks veikti pie iekārtu piegādes un pēc iekārtu nodošanas ekspluatācijā). 2015.gada 20.augustā FS noslēdzis līgumu ar Citadele banku, kas paredz, ka FS veic sākotnējos avansa maksājumus 720 000 EUR apmērā un atlikušo daļu – nepārsniedzot 3 568 200 EUR apjomu, pilnā apmērā finansē banka.</t>
  </si>
  <si>
    <t>Projekta īstenošanas vietā Ziemeļu ielā 19, Liepājā, kur FS nomā ražošanas telpas no SIA „Lauma Fabrics”, nav iespējams nodrošināt pilnvērtīgu projekta ietvaros iegādājamo iekārtu darbību, jo FS no viņa neatkarīgu apstākļu dēļ nespēj nodrošināt gāzes pieslēgumu vienai iekārtai – „Audumu žāvēšanas un satīšanas mezgls”. Proti, šobrīd gāzes pieslēgums atrodas 400 m attālumā no FS ražošanas telpām, līdz ar to gāzes vada pagarināšanas gadījumā tas ir jāvelk cauri SIA „Lauma Fabrics” ražošanas telpām. Minētajam risinājumam SIA „Lauma Fabrics” nepiekrīt.</t>
  </si>
  <si>
    <t>2DP/2.1.2.4.0/12/APIA/LIAA/008</t>
  </si>
  <si>
    <t>POLIPAKS NT</t>
  </si>
  <si>
    <t>Rūpnīcas izveide 9 slāņu barjeras plēves un drukāšanas-laminēšanas produkcijas ražošanai, APV/2.1.2.4.0/12/02/009</t>
  </si>
  <si>
    <t>30.06.2015</t>
  </si>
  <si>
    <t>30.10.2015</t>
  </si>
  <si>
    <t>Veicot objekta gala defektācijas apsekošanu pirms objekta gala nodošanas, šķiedrbetona grīdu klājumam tika konstatēti virskārtas plaisājuma defekti ar tendenci progresēt. Lai noskaidrotu kādas sekas grīdas defekti radīs objekta ekspluatācijas laikā, tika pieņemts lēmums apturēt gala pieņemšanas akta parakstīšanu un piesaistīt nozares ekspertus.Ievērojot minēto, gala pieņemšanas-nodošanas akts tika parakstīts 2015.gada 27.augustā, kas paredz pilnīgu norēķināšanos par būvniecības projektu līdz oktobra sākumam</t>
  </si>
  <si>
    <t>2DP/2.1.2.4.0/13/APIA/LIAA/087</t>
  </si>
  <si>
    <t>Augstas pievienotās vērtības investīcijas SIA "ESP EUROPEAN STEEL PRODUCTION" ražotnē, APV/2.1.2.4.0/13/03/087</t>
  </si>
  <si>
    <t>31.07.2015.</t>
  </si>
  <si>
    <t>31.08.2015.</t>
  </si>
  <si>
    <t>Viena iekārta tika piegādāta pirms projekta beigu datuma, bet to nodeva ekspluatācijā 12 kalendāra dienas pēc Līguma beigu datuma.</t>
  </si>
  <si>
    <t>Hidraulisko liekšanas presi ar ciparvadību piegādi uz Sabiedrības ražotni Piegādātājs veica piegādes līgumā noteiktajā termiņā, taču, veicot iekārtas uzstādīšanu, tika atklāts iekārtas defekts, kā rezultātā iekārtu nebija iespējams ieslēgt. Vairāku nedēļu garumā piegādātāja pārstāvji veica iekārtas pārbaudes un remontdarbus, t.sk. pasūtot atsevišķas jaunas detaļas no iekārtas ražotāja Turcijā, lai novērstu konstatētos defektus un iekārtu varētu nodot ekspluatācijā. Ņemot vērā minētos sarežģījumus iekārtas uzstādīšanas laikā, iekārta pilnībā tika nodota ekspluatācijā un pieņemšanas-nodošanas akts tika parakstīts 2015.gada 12.augustā.</t>
  </si>
  <si>
    <t>2DP/2.1.2.4.0/14/APIA/LIAA/120</t>
  </si>
  <si>
    <t>Šokolādes produktu ražotnes izveide, APV/2.1.2.4.0/14/04/120</t>
  </si>
  <si>
    <t>27.10.2015.</t>
  </si>
  <si>
    <t>31.12.2015.</t>
  </si>
  <si>
    <t>15.11.2015.</t>
  </si>
  <si>
    <t>Par visām iekārtām veikti iepirkumi, noslēgti līgumi vismaz par 75% no visām jaunu iekārtu iegādes izmaksām, 27.08.2015. iesniegts starpposma pārskats Nr.1, pierasot finasējumu 1524704.74 (71%).</t>
  </si>
  <si>
    <t>Projekta realizācijas laikā, 2014.gada 1.oktobrī, stājās spēkā jaunais būvniecības likums, vispārīgie būvnoteikumi, ēku būvnoteikumi un citi būvniecību regulējošie normatīvie akti, kas projekta realizācijā ieviesa iepriekš neparedzētas izmaiņas, kā rezultātā faktiski tika izstrādāts jauns tehniskais projekts, ietverot arhitektūru, būvkonstrukcijas, komunikācijas, u.c. sadaļas, kurās tehniskie risinājumi ir atbilstoši pārtikas nozares prasībām. Būvdarbu tehniskais projekts tika saskaņots š.g. 29.jūlijā un, saskaņā ar būvdarbi veikšanas līgumu, būvniecību plānots pabeigt un ēku nodot ekspluatācijā līdz š.g. 21.decembrim.</t>
  </si>
  <si>
    <t>2DP/2.1.2.4.0/13/APIA/LIAA/114</t>
  </si>
  <si>
    <t>LEXEL FABRIKA</t>
  </si>
  <si>
    <t>Iespiedplašu ražotnes modernizācija, APV/2.1.2.4.0/13/03/114</t>
  </si>
  <si>
    <t>31.12.2015</t>
  </si>
  <si>
    <t>2DP/2.1.2.4.0/12/APIA/LIAA/050</t>
  </si>
  <si>
    <t>TENAPORS</t>
  </si>
  <si>
    <t>Daudzslāņu siltumizolācijas paneļu ar PUR, PIR, MW, EPS un XPS izolācijas starpslāni ražotnes izveide, APV/2.1.2.4.0/13/03/050</t>
  </si>
  <si>
    <t xml:space="preserve">FS projekta  ietvaros iegādājusies  vienu iekārtu -  "Iekārtas daudzslāņu siltumizolācijas paneļu ar PUR, PIR, MW, EPS un XPS izolācijas starpslāni ražošanai".  2014.gada 6.maijā noslēgts piegādes līgumu par 2 998 500 EUR, jeb 100 % no kopējā projekta apjoma. 2015.gada 16.maijā FS iesniedza LIAA starpposma maksājuma pieprasījumu, ietverot maksājuma pieprasījumā izmaksas 1 199 400.00 EUR apmērā  jeb 40% no kopējā projekta apjoma (bez garantijas izmaksām).  FS telefoniski norādījis, ka minētā iekārta ir piegādāta un atlicis tikai veikt pēdējo maksājumu 10% apmērā, tomēr minētais maksājums  nav veikts, jo iekārta nedarbojas atbilstoši FS prasībām, līdz ar to iekārta nav nodota ekspluatācijā un nav iespējams iesniegt Noslēguma pārskatu. </t>
  </si>
  <si>
    <t>Pobeda Confectionery</t>
  </si>
  <si>
    <t>ESP EUROPEAN STEEL PRODUCTION</t>
  </si>
  <si>
    <t xml:space="preserve">FS skaidro, ka 2015.gada 15.augustā no dūmu detektoru ražošanas un testēšanas līnijas (turpmāk – līnija) piegādātāja un ražotāja “USCAL SL” saņēma vēstuli , kurā “USCAL SL” norāda, ka sakarā ar nepārvaramās varas apstākļu iestāšanos nespēs nodrošināt 2014.gada 11.jūlijā noslēgtā līguma izpildi līdz 2015.gada 15.septembrim.“USCAL SL” savā 2015.gada 15.augusta vēstulē norāda, ka galvenajā iekāru ražošanas līnijā notika ievērojami mehāniskie darbības traucējumi, kuru novēršanai būs nepieciešamas 4 līdz 6 nedēļas, un šī iemesla dēļ nebūs iespējams piegādāt atlikušās dūmu detektoru ražošanas un testēšanas līnijas ietilpstošās iekārtas. </t>
  </si>
  <si>
    <t>FS skaidro, ka Projekta ietvaros iegādājās “Iekārtas daudzslāņu siltumizolācijas paneļu ar PUR, PIR, MW, EPS un XPS izolācijas starpslāni ražošanai” (turpmāk – līnija) no Korejas Republikā reģistrētās sabiedrības ILKwang Metal Forming Co., Ltd. transportējot minēto līniju viena, no līnijā ietilpstošajām iekārtam nokrita no auto pacēlāja , kā rezultātā iekārta tika sabojāta un bija nepieciešamas pasūtīt jaunas detaļas no Korejas Republikas. Līdz ar to aizkavējās līnijas uzstādīšanas darbi. Savukārt 2015.gada 14.septembra vēstulē FS norāda, ka līnija ir pilnībā piegādāta  un uzstādīta, tomēr līnijas darbībā konstatētas vairākas nepilnības, un līnijas piegādātājs ILKwang Metal Forming Co., Ltd strādā pie nepilnību novēršana.</t>
  </si>
  <si>
    <t>2DP/2.1.2.4.0/14/APIA/LIAA/096</t>
  </si>
  <si>
    <t>PALAMI</t>
  </si>
  <si>
    <t>30.08.2016</t>
  </si>
  <si>
    <t>Maksājumi piegādātājiem nav veikti.11.09.2015. pabeigta iepirkumu procedūra.
21.09.2015. LIAA sniedza pozitīvu atzinumu par iepirkuma procedūras norisi.  LIAA nav informācijas par noslēgtu līgumu un veiktiem maksājumiem projekta ietvaros.
22.09.2015. un 29.09.2015. FS iesniedza vēstuli ar lūgumu veikt projekta grozījumus, precizējot attiecināmo izmaksu summu atbilstoši veiktajam iepirkumam.
09.10.2015. LIAA sniedza komentārus.
09.10.2015. FS lūdza projekta termiņa pagarinājumu.
12.10.2015. LIAA tikās ar FS, lai noskaidrotu lietas apstākļus.</t>
  </si>
  <si>
    <t>Attiecināmās izmaksas, kas radušās līdz proj.beigu dat.</t>
  </si>
  <si>
    <t>LG par termiņa pagarin.saņemšanas datums</t>
  </si>
  <si>
    <t>NEOLAT</t>
  </si>
  <si>
    <t>PHARMIDEA</t>
  </si>
  <si>
    <t>13.08.2015</t>
  </si>
  <si>
    <t>27.08.2015.</t>
  </si>
  <si>
    <t>11.09.2015.</t>
  </si>
  <si>
    <t>2DP/2.1.2.4.0/14/APIA/LIAA/068</t>
  </si>
  <si>
    <t>21.10.2015.</t>
  </si>
  <si>
    <t>30.09.2015.</t>
  </si>
  <si>
    <t>2DP/2.1.2.4.0/14/APIA/LIAA/123</t>
  </si>
  <si>
    <t>Ražošanas modernizācija un jaunu produktu ieviešana ražošanā SIA "NEOLAT", APV/2.1.2.4.0/14/04/123</t>
  </si>
  <si>
    <t>19.10.2015.</t>
  </si>
  <si>
    <t>2DP/2.1.2.4.0/14/APIA/LIAA/089</t>
  </si>
  <si>
    <t>Lattelecom</t>
  </si>
  <si>
    <t>Virtualizācijas pakalpojumu sniegšana korporatīvā segmenta klientiem, izmantojot mākoņskaitļošanas platformu un infrastruktūru, APV/2.1.2.4.0/14/04/089</t>
  </si>
  <si>
    <t>n/a (provizoriska informācija)</t>
  </si>
  <si>
    <t>2DP/2.1.2.4.0/14/APIA/LIAA/064</t>
  </si>
  <si>
    <t>DIGITĀLĀS EKONOMIKAS ATTĪSTĪBAS CENTRS</t>
  </si>
  <si>
    <t>Jauna augstas pievienotās vērtības pakalpojuma sniegšana, APV/2.1.2.4.0/14/04/064</t>
  </si>
  <si>
    <t>Ir veikta iekārtu piegāde, uzstādīšana un nodošana ekspluatācijā divos posmos no trim par kopējos summu EUR 1 635 006,37. Kopumā ir piegādātas un uzstādītas iekārtas 78,75% no plānotā apjoma.</t>
  </si>
  <si>
    <t>Orions Loģistika</t>
  </si>
  <si>
    <t>Atbilstoši sniegtajam skaidrojumam, iekārtu piegāde līdz 30.09.2015. nenotika šādu no Pasūtītāja neatkarīgu iemeslu dēļ:
1) attiecībā uz 20 tonnu tilta celtni: piegāde aizkavējās jo Piegādātājam aizkavējās celtņa detaļas- reduktora piegāde no rūpnīcas (pašlaik celtnis ir piegādāts, bet vēl notiek pieņemšanas darbi no sertificējošām iestādēm);
2) attiecībā uz 4 valču locīšanas darbagaldu: piegādes aizkavēšanās iemesls nestandarta gabarīti, kas Piegādātājam ir kavējis izpildīt pasūtījumu (pašlaik ir saņemta ziņa no Piegādātāja, ka iekārta tiks piegādāta un uzstādīta līdz 15.11.2015.).</t>
  </si>
  <si>
    <t>FS skaidro, ka ir noslēgusi līgumu par Kombinētās līnijas Z,C,U un ∑ profilu izgatavošanai piegādi ar HAYES INTERNATIONAL. FS veicis avansa maksājumu (30%), minēti iekārtu daļēji līdzfinansē banka. Banka izvirzījusi prasību par bankas garantijas iesniegšnau no iekārtu piegādātāja. Minētais aizkavēja iekārtu sagatavošanu, jo sākotnēji iekārtu piegādātājs atteicās no minētās prasības (oktobrī piekrita nosacījumiem). Līdz ar to  neatkarīgu apstākļu rezultātā aizkavējās projekta realizācija, un lūgts termiņa pagarinājums līdz 2016.gada 1.martam.</t>
  </si>
  <si>
    <t xml:space="preserve">Par visām iekārtām veikti iepirkumu. FS projekta ietvaros iegādājās četras iekārtas. Par visu iekārtu piegādi noslēgti līgumi. Līdz šim brīdim FS informē, ka SIA IRT un OU Trans Lift Baltic samaksāti 90% no kopējās līguma summas., savukārt Heyes International - 30%.   SIA IRT piegādātā iekārta ir uzstādīta, šobrīd tiek testēta. OU Trans Lift Baltic iekārtas ir atvestas un šobrīd tiek uzstādītas.  FS informē, ka līdz 15.11.2015. būs veikts pēdējais maksājums 10% apmērā SIA IRT un  OU Trans Lift Baltic, bet Hayes Internatinal - nākošie 60%. </t>
  </si>
  <si>
    <t>2DP/2.1.2.4.0/12/APIA/LIAA/069</t>
  </si>
  <si>
    <t>FS nav ierosinājis līguma grozījumus</t>
  </si>
  <si>
    <t>BSCT</t>
  </si>
  <si>
    <t>2DP/2.1.2.4.0/14/APIA/LIAA/140</t>
  </si>
  <si>
    <t>2DP/2.1.2.4.0/13/APIA/LIAA/094</t>
  </si>
  <si>
    <t>NPK Expert</t>
  </si>
  <si>
    <t>šobrīd nav info</t>
  </si>
  <si>
    <t>Ir veikts iepirkums (100%) un noslēgts līgums pār iekārtu piegādi (100%).</t>
  </si>
  <si>
    <t>N/A, jo līguma grozījumi vēl nav ierosināti.</t>
  </si>
  <si>
    <t>2DP/2.1.2.4.0/14/APIA/LIAA/151</t>
  </si>
  <si>
    <t>2015.gada aprīlī izsludināts iepirkums (100%), bet nav izsludināti iepirkuma rezultāti.</t>
  </si>
  <si>
    <r>
      <t>FS skaidro, ka jau sākotnēji projektā bija problēmas ar iepirkumiem, un  30.03.2015., lai veiktu termiņa pagarinājumu par 2 mēnešiem, pamatojās uz MK noteikumu Nr.419 punktiem Nr.25</t>
    </r>
    <r>
      <rPr>
        <vertAlign val="superscript"/>
        <sz val="9"/>
        <color rgb="FF002060"/>
        <rFont val="Arial"/>
        <family val="2"/>
        <charset val="186"/>
      </rPr>
      <t>2</t>
    </r>
    <r>
      <rPr>
        <sz val="9"/>
        <color rgb="FF002060"/>
        <rFont val="Arial"/>
        <family val="2"/>
        <charset val="186"/>
      </rPr>
      <t xml:space="preserve"> 2.1. (nav iesniegts neviens pretendenta piedāvājums vai pieteikums), 25</t>
    </r>
    <r>
      <rPr>
        <vertAlign val="superscript"/>
        <sz val="9"/>
        <color rgb="FF002060"/>
        <rFont val="Arial"/>
        <family val="2"/>
        <charset val="186"/>
      </rPr>
      <t>2</t>
    </r>
    <r>
      <rPr>
        <sz val="9"/>
        <color rgb="FF002060"/>
        <rFont val="Arial"/>
        <family val="2"/>
        <charset val="186"/>
      </rPr>
      <t xml:space="preserve"> 2.2. (iesniegtie piedāvājumi vai pieteikumi neatbilst iepirkuma procedūras dokumentos noteiktajām prasībām) un 25</t>
    </r>
    <r>
      <rPr>
        <vertAlign val="superscript"/>
        <sz val="9"/>
        <color rgb="FF002060"/>
        <rFont val="Arial"/>
        <family val="2"/>
        <charset val="186"/>
      </rPr>
      <t>2</t>
    </r>
    <r>
      <rPr>
        <sz val="9"/>
        <color rgb="FF002060"/>
        <rFont val="Arial"/>
        <family val="2"/>
        <charset val="186"/>
      </rPr>
      <t xml:space="preserve"> 10. (nepārvarama vara). 
Savukārt 09.10.2015., lai veiktu termiņa pagarinājumu FS pamatojās uz MK noteikumu Nr.419 punktu Nr.25</t>
    </r>
    <r>
      <rPr>
        <vertAlign val="superscript"/>
        <sz val="9"/>
        <color rgb="FF002060"/>
        <rFont val="Arial"/>
        <family val="2"/>
        <charset val="186"/>
      </rPr>
      <t>2</t>
    </r>
    <r>
      <rPr>
        <sz val="9"/>
        <color rgb="FF002060"/>
        <rFont val="Arial"/>
        <family val="2"/>
        <charset val="186"/>
      </rPr>
      <t xml:space="preserve"> 2.3. (finansējuma saņēmējs nevar noslēgt iepirkuma līgumu, jo iesniegtajos piedāvājumos vai pieteikumos norādītā līgumcena ievērojami pārsniedz ES fonda FS paredzamo līgumcenu).
FS skaidro, ka termiņa pagarinājums ir nepieciešams, lai bez riskiem veiktu iekārtu piegādi un nodrošinātu projektam līdzfinansējumu no pašu līdzekļiem.
12.10.2015. tikšanās laikā FS minēja, ka paralēli iepirkumu problēmai tika risināts arī projekta finansējuma jautājums, jo Krievijas - Ukrainas konflikta dēļ mainījās Baltkrievijas rubļa attiecība pret ASV dolāru un uzņēmumam bija lieli zaudējumi. Lai pabeigtu projektu, FS ir apgrūtinoši saņemt finansējumu no kredītiestādes, un tas tiks nodrošināts 100% no pašu līdzekļiem, kas prasa ilgāku laika periodu.</t>
    </r>
  </si>
  <si>
    <t>2139554.50</t>
  </si>
  <si>
    <t>4748510.00</t>
  </si>
  <si>
    <t>Telefonsarunā FS norāda, ka ir veicis 30% no projektā plānotajām darbībām.</t>
  </si>
  <si>
    <t>nav informācijas</t>
  </si>
  <si>
    <t>Būvniecības darbu aizkavēšanās, Krievijas Republikas embargo (kravu tranzītam no Eiropas Savienības).</t>
  </si>
  <si>
    <t>2DP/2.1.2.4.0/13/APIA/LIAA/059</t>
  </si>
  <si>
    <t>J kokšķiedra</t>
  </si>
  <si>
    <t>Granulēto minerālmēslu ražotnes izveidošana APV/2.1.2.4.0/13/03/094</t>
  </si>
  <si>
    <t>Augstas pievienotās vērtības produkta ražošanas uzsākšana SIA "NPK Expert" APV/2.1.2.4.0/14/04/151</t>
  </si>
  <si>
    <t>Akustisko kokšķiedras plākšņu ražošanas uzsākšana APV/2.1.2.4.0/13/03/059</t>
  </si>
  <si>
    <t>Ir veikti iepirkumi 100% apmērā un noslēgti līgumi par iekārtu piegādi 100% apmērā. Telefonsarunā FS norādīja, ka līdz projekta beigu datuma tiks veikti maksājumi aptuveni 90% apmērā. Atlikušie aptuveni 10% tiks apmaksāti pēc iekārtu piegādes (pēc projekta beigu datuma).</t>
  </si>
  <si>
    <t>262199.70</t>
  </si>
  <si>
    <t>Izmaksātā atbalsta veids (avanss/starpposms)</t>
  </si>
  <si>
    <t>avanss</t>
  </si>
  <si>
    <t>Informācija saņemta epastā 09.10.2015.</t>
  </si>
  <si>
    <t>16.09.2015</t>
  </si>
  <si>
    <t>n/a</t>
  </si>
  <si>
    <t>starpposms</t>
  </si>
  <si>
    <t>avanss/starpposms</t>
  </si>
  <si>
    <t>SIA "Orions Loģistika" uzlabotu apkures sistēmu ražošanas līnijas izveide", APV/2.1.2.4.0/14/04/068</t>
  </si>
  <si>
    <t>811664.95</t>
  </si>
  <si>
    <t>BALTIC SEA CARGO TERMINAL attīstība Kundziņsalā, APV/2.1.2.4.0/14/04/140</t>
  </si>
  <si>
    <t>01.07.2016</t>
  </si>
  <si>
    <t>20.12.2015.</t>
  </si>
  <si>
    <t>01.03.2016.</t>
  </si>
  <si>
    <t>19.06.2015.</t>
  </si>
  <si>
    <t>28.10.2015</t>
  </si>
  <si>
    <t>Iekārtu piegādātājs informējis FS, ka vienas iekārtas (Kokšķiedras plātņu sagatavošanas līnija) piegādes termiņš kavējās, jo viena no iekārtas komponentēm ir izņemta no ražošanas, un tās vietā tiks izmantosta cita, kura tiks piegādāta vēlāk nekā plānots.</t>
  </si>
  <si>
    <t>15.12.2015</t>
  </si>
  <si>
    <t>15.09.2015.</t>
  </si>
  <si>
    <t xml:space="preserve">
Noslēgtā līguma ietvaros ir uzstādīta korporatīvo klientu mākoņskaitļošanas starta platforma, bet nav veikta liela daļa infrassturuktūras (serveri, disku masīvi, komutācijas iekārtas t.sk. mākoņskaitļošanas platformas vadības sistēma un citas plānotā pakalpojuma infrastruktūras neatdalāmas komponentes) piegādes. Piegādes izpilde ir ap 60 % no plānotā apjoma.</t>
  </si>
  <si>
    <t>Ierosinātie īguma grozījumi (beigu datums)</t>
  </si>
  <si>
    <t>Summa, kas varētu tikt deklerēta (izm.līdz proj.beigu dat. x intensitāte)</t>
  </si>
  <si>
    <t>Par projekta attiecināmajām izmaksām maksājumi veikti 100% apmērā, atsevišķi pieņemšanas/nodošanas akti un maksājumi par būvniecību (neattiecināmo izmaksu daļā) parakstīti pēc 30.06.2015.</t>
  </si>
  <si>
    <t>Lattelecom piegādātājs "Iteco International Limited" informēja, ka daļu no nepieciešamajām "Hewlett-Packard" iekārtu komponentēm nevar piegādāt pieprasītajā termiņā (aizkavējums "Hewlett-Packard" ražošanas procesā), attiecīgi kavējas visas platformas kapacitātes paplašināšanai piegāde. Prognozētais piegādes termiņš ir 19.11.2015. Uzstādīšana notiktu līdz 08.12.2015. FS skaidroja ka problēma ir globāla un minētās iekārtas operatīvi iegādāties no citiem piegādātājiem nav iespējams, līdz ar to lūdz pagarināt projekta īstenošanas termiņu līdz 15.12.2015.</t>
  </si>
  <si>
    <t>Pagarinājums ir nepieciešams, lai spētu piegādāt un uzstādīt 3.posmā paredzētās iekārtas (aizkavējumu rada tas, ka dēļ izmaiņām IT industijā un tehnoloģijās, tika veiktas iepirkuma tehnisikās specifikācijas izmaiņas).</t>
  </si>
  <si>
    <t>Attiecināmās izmaksas, kas radušās līdz proj.beigu dat./kopējās attiecināmās izmaksas (%)</t>
  </si>
  <si>
    <t>2015.11.02.</t>
  </si>
  <si>
    <t>15.12.2015.</t>
  </si>
  <si>
    <t>Projekta kopējās izmaksas</t>
  </si>
  <si>
    <t>Augstas pievienotās vērtības produktu ražošanas uzsākšana SIA Pharmidea, APV/2.1.2.4.0/13/03/069</t>
  </si>
  <si>
    <t>2DP/2.1.2.4.0/14/APIA/LIAA/065</t>
  </si>
  <si>
    <t>SIA "OVERSEAS Estates"</t>
  </si>
  <si>
    <t>Augstas pievienotās vērtības tehnoloģiskā procesa pārtikas produktu pārkraušanai ieviešana uzņēmumā SIA "OVERSEAS Estates"</t>
  </si>
  <si>
    <t>Līgums par iekārtu piegādi tika noslēgts tikai 2015.gada 14.septembrī, jo Sabiedrībai pašreizējā ekonomiskajā un politiskajā situācijā bija nepieciešams optimizēt termināla rekonstrukcijas investīciju budžetu, atsakoties no termināla pilnas automatizācijas sistēmas pārbūves, ērtākas vagonu noliešanas sistēmas un vagonu svara uzskates sistēmas, kā rezultātā mainījās iegādājamo iekārtu tehniskā specifikācija, bija jāizsludina jauns konkurss ar iekārtu piegādes termiņu līdz š.g. 10.novembrim. Tomēr noteiktajā termiņā iepirkuma priekšmets daļēji netiks piegādāts, jo piegādātājs ir informējis, ka ražotājs nevar piegādāt līgumā norādītos sūkņus, jo tie pašreiz nav ražošanā un tādēļ lūdz pagarināt līguma izpildes termiņu, lai varētu aizstāt minētos sūkņus ar analogiem.</t>
  </si>
  <si>
    <t>Ir veikti iepirkumi 100% apmērā un noslēgti līgumi par iekārtu piegādi 100% apmērā. Telefonsarunā FS norādīja, ka uz šo brīdi (04.11.2015.) ir veikts avansa maksājums EUR 154000 apmērā, un atlikusī summa tiks veikta pēc pilnas iekārtu piegādes, kas varētu būt pēc 3 nedēļām. Iekārtas FS adresē vēl nav piegādātas, tās ir daļēji piegādātas un atrodas pie iekārtu piegādātāja SIA "LAT SET" ar kuru FS noslēgts līgums par iekārtu piegādi.</t>
  </si>
  <si>
    <t>LIAA viedoklis</t>
  </si>
  <si>
    <t>LG atbalstāmi</t>
  </si>
  <si>
    <t>FS veicis iepirkuma procedūru un  noslēdzis līgumus. Tilta celtnis (iekārtas cena EUR 48 000.00) ir piegādāts, 4 valču locīšanas darbagalds (iekārtas cena EUR 89 010.00) uz projekta beigu datumu vēl nav piegādāts.</t>
  </si>
  <si>
    <t>Nepieciešama papildu infromācija, lai pārliecinātos par ierosināto LG atbilstību MK noteikumu Nr.419 nosacījumiem un izvērtētu līdz šim veikto darbu apmēru.</t>
  </si>
  <si>
    <t>Inovatīvu gaismu izstarojošu produktu ražošanas moduļa izveide un produkta ražošana, iegādājot un izveidojot automatizētu ražošanas kompleksu fasādes stikla pakešu ražošanai ar iebūvētiem elektroniskiem izstrādājumiem, APV/2.1.2.4.0/14/04/096</t>
  </si>
  <si>
    <t xml:space="preserve">LG paredz termiņu pagarināt līdz 30.08.2016. Problemātisks projekts. Uz projekta beigu datumu (15.11.2015) FS labākajā gadījumā būs noslēdzis līgumu ar iekārtu piegādātāju. </t>
  </si>
  <si>
    <t xml:space="preserve">LG paredz termiņu pagarināt līdz 01.03.2016. Uz projekta beigu datumu (15.11.2015) FS būs veicis maksājumus 90%, tādējādi nav šaubu, ka projekts tiks sekmīgi pabeigts līdz 01.03.2016. </t>
  </si>
  <si>
    <t xml:space="preserve">Izmaksātais atbalsta apjoms (uz 05.11.2015.) </t>
  </si>
  <si>
    <t>FS veicis iepirkuma procedūru un  noslēdzis līgumus par  14 no 17 projektā paredzēto iekārtu piegādi par kopējo summu EUR 2 416 838,49, jeb 88,04%  no kopējā projekta apjoma. 2015.gada 17.jūnijā FS iesniedza LIAA starpposma maksājuma pieprasījumu Nr.1, ietverot maksājuma pieprasījumā izmaksas par EUR 1 095 346,44, savukārt 2015.gada 15.septembrī FS iesniedza starpposma maksājumu Nr.2, ietverot maksājuma pieprasījumā izmaksas par EUR 1 156 827.77. Kopējā maksājumu pieprasījumos pieprasītā summa veido EUR 2 252 174,21 jeb 91% no  kopējām projekta attiecināmajām izmaksām. 29.10.2015. LIAA ir apstiprinājusi starpposma maksājuma pieprasījumu.</t>
  </si>
  <si>
    <t xml:space="preserve">FS, skaidro, ka gala maksājumi iekārtu piegādātājiem aizkavējās sekojošo iemeslu dēļ: 1) divos iepirkuma līgumos, kas noslēgti ar Vācijas uzņēmumu Zirbus Technologies un Čehijas uzņēmumu GMProject s.r.o, iekārtu piegāde ražotāju tehnisku iemeslu dēļ aizkravājās un iekārtas FS ražotnē tika saņemtas projekta īstenošanas pēdējā dienā. 2) gala maksājumi, ko bija paredzēts veikt no LIAA ieskaitītā projekta avansa un AS “Citadeles banka” piešķirtā kredīta, aizkavējās, jo AS “Citadeles banka” pieprasīja neatkarīga nozares eksperta atzinumu, bet pēc tam arī būvuzraudzības inženieru biroja SIA “Būves un būvsistēmas” atzinumu par saņemtajām iekārtām, tai skaitā arī par tām iekārtām, kas iegādātas par FS pašu līdzekļiem. FS vajadzēja papildus laiku minēto atzinumu sagatavošanai, kas vēl vairāk aizkavēja maksājumu sagatavošanu.
</t>
  </si>
  <si>
    <t>FS 2015.gada 15.septembrī iesniedza noslēguma maksājuma pieprasījumu. Visi P/N akti parakstīti laicīgi, tomēr gala maksājumi iekārtu piegādātājiem veikti pēc 15.09.2015. (līdz 2015.gada 15.oktobrim).</t>
  </si>
  <si>
    <t>Izdevumi (veiktie gala maksājumi) pēc 15.09.2015. ir attiecināmi. LG nav nepieciešams veikt.</t>
  </si>
  <si>
    <t>2DP/2.1.2.4.0/14/APIA/LIAA/076</t>
  </si>
  <si>
    <t>ELME MESSER L</t>
  </si>
  <si>
    <t>3004686.86</t>
  </si>
  <si>
    <t>1358289.17</t>
  </si>
  <si>
    <t>1230644.47</t>
  </si>
  <si>
    <t>15.11.2016</t>
  </si>
  <si>
    <t>Sabiedrība norāda, ka visas projektā paredzētās iekārtas ir piegādātas, tomēr vienai no iekārtām konstatēti defekti, kas liedz to nodot ekspluatācijā. Par minēto iekārtu Sabiedrība nav veikusi gala maksājumu 20% apmērā.</t>
  </si>
  <si>
    <t>Sabiedrība 2015.gada 24.augustā iesniegusi Starpposma pārskatu Nr.1 iekļaujot tajā attiecināmās izmaksas EUR 1437186,72 apmērā.</t>
  </si>
  <si>
    <t xml:space="preserve"> Nodarbināto skaits projekta ietvaros</t>
  </si>
  <si>
    <t>Tehnisko gāzu pildīšanas stacijas komplekss, kas tiks iegādāts projekta Augstas pievienotās vērtības investīcijas "Elme Messer L" SIA ražotnē ietvaros, APV/2.1.2.4.0/14/04/076</t>
  </si>
  <si>
    <t xml:space="preserve">Apgrozījums no projekta gadā </t>
  </si>
  <si>
    <t xml:space="preserve">Eksports no projekta gadā </t>
  </si>
  <si>
    <t>G.Silovs, 67013209</t>
  </si>
  <si>
    <t>gatis.silovs@em.gov.lv</t>
  </si>
  <si>
    <t xml:space="preserve">Vīza: 
Valsts sekretāra pienākumu izpildītājs,
valsts sekretāra vietnieks
</t>
  </si>
  <si>
    <t>R.Aleksejenko</t>
  </si>
  <si>
    <t>J.Dūklavs</t>
  </si>
  <si>
    <t xml:space="preserve">Ekonomikas ministres pienākumu izpildītājs,
zemkopības ministrs 
</t>
  </si>
  <si>
    <t>1.pielikums Informatīvajam ziņojumam “Par projektu īstenošanas termiņu pagarināšanu 2007.-2013.gada plānošanas perioda darbības programmas “Uzņēmējdarbība un inovācijas” papildinājuma 2.1.2.4.aktivitātē “Augstas pievienotās vērtības investīcijas””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</si>
</sst>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charset val="186"/>
      <scheme val="minor"/>
    </font>
    <font>
      <sz val="11"/>
      <color theme="1"/>
      <name val="Calibri"/>
      <family val="2"/>
      <charset val="186"/>
      <scheme val="minor"/>
    </font>
    <font>
      <sz val="9"/>
      <color rgb="FF000080"/>
      <name val="Arial"/>
      <family val="2"/>
      <charset val="186"/>
    </font>
    <font>
      <sz val="9"/>
      <color theme="8" tint="-0.249977111117893"/>
      <name val="Arial"/>
      <family val="2"/>
      <charset val="186"/>
    </font>
    <font>
      <sz val="9"/>
      <color theme="1"/>
      <name val="Arial"/>
      <family val="2"/>
      <charset val="186"/>
    </font>
    <font>
      <sz val="9"/>
      <color theme="4" tint="-0.499984740745262"/>
      <name val="Arial"/>
      <family val="2"/>
      <charset val="186"/>
    </font>
    <font>
      <b/>
      <sz val="9"/>
      <color rgb="FF002060"/>
      <name val="Arial"/>
      <family val="2"/>
      <charset val="186"/>
    </font>
    <font>
      <sz val="9"/>
      <color rgb="FF002060"/>
      <name val="Arial"/>
      <family val="2"/>
      <charset val="186"/>
    </font>
    <font>
      <vertAlign val="superscript"/>
      <sz val="9"/>
      <color rgb="FF002060"/>
      <name val="Arial"/>
      <family val="2"/>
      <charset val="186"/>
    </font>
    <font>
      <sz val="12"/>
      <color theme="1"/>
      <name val="Calibri"/>
      <family val="2"/>
      <charset val="186"/>
      <scheme val="minor"/>
    </font>
    <font>
      <sz val="12"/>
      <color indexed="8"/>
      <name val="Times New Roman"/>
      <family val="1"/>
      <charset val="186"/>
    </font>
    <font>
      <sz val="10"/>
      <color indexed="8"/>
      <name val="Times New Roman"/>
      <family val="1"/>
      <charset val="186"/>
    </font>
    <font>
      <sz val="12"/>
      <name val="Times New Roman"/>
      <family val="1"/>
      <charset val="186"/>
    </font>
    <font>
      <u/>
      <sz val="11"/>
      <color theme="10"/>
      <name val="Calibri"/>
      <family val="2"/>
    </font>
    <font>
      <sz val="25"/>
      <color indexed="8"/>
      <name val="Times New Roman"/>
      <family val="1"/>
      <charset val="186"/>
    </font>
    <font>
      <sz val="25"/>
      <color theme="1"/>
      <name val="Calibri"/>
      <family val="2"/>
      <charset val="186"/>
      <scheme val="minor"/>
    </font>
    <font>
      <b/>
      <sz val="25"/>
      <color theme="1"/>
      <name val="Calibri"/>
      <family val="2"/>
      <charset val="186"/>
      <scheme val="minor"/>
    </font>
  </fonts>
  <fills count="6">
    <fill>
      <patternFill patternType="none"/>
    </fill>
    <fill>
      <patternFill patternType="gray125"/>
    </fill>
    <fill>
      <patternFill patternType="solid">
        <fgColor rgb="FFC0C0C0"/>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9" fontId="9" fillId="0" borderId="0" applyFont="0" applyFill="0" applyBorder="0" applyAlignment="0" applyProtection="0"/>
    <xf numFmtId="0" fontId="13" fillId="0" borderId="0" applyNumberFormat="0" applyFill="0" applyBorder="0" applyAlignment="0" applyProtection="0">
      <alignment vertical="top"/>
      <protection locked="0"/>
    </xf>
  </cellStyleXfs>
  <cellXfs count="65">
    <xf numFmtId="0" fontId="0" fillId="0" borderId="0" xfId="0"/>
    <xf numFmtId="0" fontId="5" fillId="0" borderId="0" xfId="0" applyFont="1" applyAlignment="1">
      <alignment vertical="center"/>
    </xf>
    <xf numFmtId="0" fontId="0" fillId="0" borderId="0" xfId="0" applyAlignment="1">
      <alignment wrapText="1"/>
    </xf>
    <xf numFmtId="0" fontId="4" fillId="0" borderId="0" xfId="0" applyFont="1" applyAlignment="1">
      <alignment wrapText="1"/>
    </xf>
    <xf numFmtId="0" fontId="6" fillId="2" borderId="1" xfId="0" applyFont="1" applyFill="1" applyBorder="1" applyAlignment="1">
      <alignment horizontal="center" vertical="center" wrapText="1"/>
    </xf>
    <xf numFmtId="0" fontId="0" fillId="0" borderId="0" xfId="0" applyFill="1"/>
    <xf numFmtId="0" fontId="2" fillId="0" borderId="1" xfId="0" applyFont="1" applyFill="1" applyBorder="1" applyAlignment="1">
      <alignment horizontal="left" vertical="center" wrapText="1"/>
    </xf>
    <xf numFmtId="0" fontId="3" fillId="0" borderId="0" xfId="0" applyFont="1" applyFill="1" applyAlignment="1">
      <alignment vertical="center"/>
    </xf>
    <xf numFmtId="4" fontId="6" fillId="0" borderId="2"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2" fontId="7" fillId="3" borderId="1" xfId="0" applyNumberFormat="1" applyFont="1" applyFill="1" applyBorder="1" applyAlignment="1">
      <alignment horizontal="left" vertical="center" wrapText="1"/>
    </xf>
    <xf numFmtId="4" fontId="7" fillId="3" borderId="1" xfId="0" applyNumberFormat="1" applyFont="1" applyFill="1" applyBorder="1" applyAlignment="1">
      <alignment horizontal="left" vertical="center" wrapText="1"/>
    </xf>
    <xf numFmtId="9" fontId="7" fillId="3" borderId="1" xfId="2" applyFont="1" applyFill="1" applyBorder="1" applyAlignment="1">
      <alignment horizontal="left" vertical="center" wrapText="1"/>
    </xf>
    <xf numFmtId="4" fontId="7" fillId="3" borderId="1" xfId="0" applyNumberFormat="1" applyFont="1" applyFill="1" applyBorder="1" applyAlignment="1">
      <alignment horizontal="left" vertical="center"/>
    </xf>
    <xf numFmtId="0" fontId="7" fillId="3" borderId="1" xfId="0" applyFont="1" applyFill="1" applyBorder="1" applyAlignment="1">
      <alignment horizontal="left" vertical="center"/>
    </xf>
    <xf numFmtId="14" fontId="7" fillId="3" borderId="1" xfId="0" applyNumberFormat="1" applyFont="1" applyFill="1" applyBorder="1" applyAlignment="1">
      <alignment horizontal="left" vertical="center"/>
    </xf>
    <xf numFmtId="2" fontId="7" fillId="3" borderId="1" xfId="0" applyNumberFormat="1" applyFont="1" applyFill="1" applyBorder="1" applyAlignment="1">
      <alignment horizontal="left" vertical="center"/>
    </xf>
    <xf numFmtId="0" fontId="7" fillId="3" borderId="1" xfId="0" applyFont="1" applyFill="1" applyBorder="1" applyAlignment="1">
      <alignment vertical="center" wrapText="1"/>
    </xf>
    <xf numFmtId="14" fontId="7" fillId="3" borderId="1" xfId="0" applyNumberFormat="1" applyFont="1" applyFill="1" applyBorder="1" applyAlignment="1">
      <alignment horizontal="left" vertical="center" wrapText="1"/>
    </xf>
    <xf numFmtId="0" fontId="0" fillId="0" borderId="0" xfId="0" applyFill="1" applyBorder="1"/>
    <xf numFmtId="0" fontId="2" fillId="0" borderId="0"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0" xfId="0" applyFont="1" applyFill="1" applyAlignment="1">
      <alignment horizontal="left" vertical="center" wrapText="1"/>
    </xf>
    <xf numFmtId="4" fontId="7" fillId="4" borderId="1" xfId="0" applyNumberFormat="1" applyFont="1" applyFill="1" applyBorder="1" applyAlignment="1">
      <alignment horizontal="left" vertical="center" wrapText="1"/>
    </xf>
    <xf numFmtId="14" fontId="7" fillId="4" borderId="1" xfId="0" applyNumberFormat="1" applyFont="1" applyFill="1" applyBorder="1" applyAlignment="1">
      <alignment horizontal="left" vertical="center" wrapText="1"/>
    </xf>
    <xf numFmtId="14" fontId="6" fillId="4" borderId="1" xfId="0" applyNumberFormat="1" applyFont="1" applyFill="1" applyBorder="1" applyAlignment="1">
      <alignment horizontal="left" vertical="center" wrapText="1"/>
    </xf>
    <xf numFmtId="9" fontId="7" fillId="4" borderId="1" xfId="2" applyFont="1" applyFill="1" applyBorder="1" applyAlignment="1">
      <alignment horizontal="left" vertical="center" wrapText="1"/>
    </xf>
    <xf numFmtId="0" fontId="6" fillId="4"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2" fontId="7" fillId="5" borderId="1" xfId="0" applyNumberFormat="1" applyFont="1" applyFill="1" applyBorder="1" applyAlignment="1">
      <alignment horizontal="left" vertical="center" wrapText="1"/>
    </xf>
    <xf numFmtId="4" fontId="7" fillId="5" borderId="1" xfId="0" applyNumberFormat="1" applyFont="1" applyFill="1" applyBorder="1" applyAlignment="1">
      <alignment horizontal="left" vertical="center"/>
    </xf>
    <xf numFmtId="2" fontId="7" fillId="5" borderId="1" xfId="0" applyNumberFormat="1" applyFont="1" applyFill="1" applyBorder="1" applyAlignment="1">
      <alignment horizontal="left" vertical="center"/>
    </xf>
    <xf numFmtId="14" fontId="7" fillId="5" borderId="1" xfId="0" applyNumberFormat="1" applyFont="1" applyFill="1" applyBorder="1" applyAlignment="1">
      <alignment horizontal="left" vertical="center" wrapText="1"/>
    </xf>
    <xf numFmtId="0" fontId="7" fillId="5" borderId="1" xfId="0" applyFont="1" applyFill="1" applyBorder="1" applyAlignment="1">
      <alignment vertical="center" wrapText="1"/>
    </xf>
    <xf numFmtId="14" fontId="7" fillId="5" borderId="1" xfId="0" applyNumberFormat="1" applyFont="1" applyFill="1" applyBorder="1" applyAlignment="1">
      <alignment horizontal="left" vertical="center"/>
    </xf>
    <xf numFmtId="9" fontId="7" fillId="5" borderId="1" xfId="2" applyFont="1" applyFill="1" applyBorder="1" applyAlignment="1">
      <alignment horizontal="left" vertical="center" wrapText="1"/>
    </xf>
    <xf numFmtId="4" fontId="7" fillId="5" borderId="1" xfId="0" applyNumberFormat="1" applyFont="1" applyFill="1" applyBorder="1" applyAlignment="1">
      <alignment horizontal="left" vertical="center" wrapText="1"/>
    </xf>
    <xf numFmtId="0" fontId="0" fillId="0" borderId="1" xfId="0" applyBorder="1"/>
    <xf numFmtId="4" fontId="7" fillId="5" borderId="2" xfId="0" applyNumberFormat="1" applyFont="1" applyFill="1" applyBorder="1" applyAlignment="1">
      <alignment horizontal="left" vertical="center" wrapText="1"/>
    </xf>
    <xf numFmtId="4" fontId="0" fillId="0" borderId="1" xfId="0" applyNumberFormat="1" applyBorder="1"/>
    <xf numFmtId="9" fontId="0" fillId="0" borderId="0" xfId="2" applyFont="1"/>
    <xf numFmtId="0" fontId="10" fillId="0" borderId="0" xfId="0" applyFont="1"/>
    <xf numFmtId="22" fontId="11" fillId="0" borderId="0" xfId="0" applyNumberFormat="1" applyFont="1" applyAlignment="1">
      <alignment horizontal="left"/>
    </xf>
    <xf numFmtId="0" fontId="11" fillId="0" borderId="0" xfId="0" applyFont="1"/>
    <xf numFmtId="0" fontId="12" fillId="0" borderId="0" xfId="0" applyFont="1"/>
    <xf numFmtId="0" fontId="13" fillId="0" borderId="0" xfId="3" applyAlignment="1" applyProtection="1"/>
    <xf numFmtId="0" fontId="10" fillId="0" borderId="0" xfId="0" applyFont="1" applyAlignment="1"/>
    <xf numFmtId="0" fontId="10" fillId="0" borderId="0" xfId="0" applyFont="1" applyFill="1" applyAlignment="1"/>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lignment horizontal="left" vertical="center" wrapText="1"/>
    </xf>
    <xf numFmtId="4" fontId="7" fillId="0" borderId="1" xfId="0" applyNumberFormat="1" applyFont="1" applyFill="1" applyBorder="1" applyAlignment="1">
      <alignment horizontal="left" vertical="center" wrapText="1"/>
    </xf>
    <xf numFmtId="0" fontId="5" fillId="0" borderId="0" xfId="0" applyFont="1" applyFill="1" applyAlignment="1">
      <alignment vertical="center"/>
    </xf>
    <xf numFmtId="0" fontId="7" fillId="0" borderId="1" xfId="0" applyFont="1" applyFill="1" applyBorder="1" applyAlignment="1">
      <alignment vertical="center" wrapText="1"/>
    </xf>
    <xf numFmtId="0" fontId="4" fillId="0" borderId="0" xfId="0" applyFont="1" applyFill="1" applyAlignment="1">
      <alignment wrapText="1"/>
    </xf>
    <xf numFmtId="0" fontId="7" fillId="0" borderId="0" xfId="0" applyFont="1" applyFill="1" applyAlignment="1">
      <alignment horizontal="left" vertical="center" wrapText="1"/>
    </xf>
    <xf numFmtId="0" fontId="0" fillId="0" borderId="0" xfId="0" applyFill="1" applyAlignment="1">
      <alignment wrapText="1"/>
    </xf>
    <xf numFmtId="4" fontId="7" fillId="0" borderId="2" xfId="0" applyNumberFormat="1" applyFont="1" applyFill="1" applyBorder="1" applyAlignment="1">
      <alignment horizontal="left" vertical="center" wrapText="1"/>
    </xf>
    <xf numFmtId="0" fontId="0" fillId="0" borderId="1" xfId="0" applyFill="1" applyBorder="1"/>
    <xf numFmtId="4" fontId="0" fillId="0" borderId="1" xfId="0" applyNumberFormat="1" applyFill="1" applyBorder="1"/>
    <xf numFmtId="9" fontId="0" fillId="0" borderId="0" xfId="2" applyFont="1" applyFill="1"/>
    <xf numFmtId="0" fontId="14" fillId="0" borderId="0" xfId="0" applyFont="1" applyAlignment="1"/>
    <xf numFmtId="0" fontId="15" fillId="0" borderId="0" xfId="0" applyFont="1"/>
    <xf numFmtId="0" fontId="16" fillId="0" borderId="0" xfId="0" applyFont="1"/>
  </cellXfs>
  <cellStyles count="4">
    <cellStyle name="Hyperlink" xfId="3" builtinId="8"/>
    <cellStyle name="Normal" xfId="0" builtinId="0"/>
    <cellStyle name="Normal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atis.silovs@e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view="pageBreakPreview" zoomScale="55" zoomScaleNormal="80" zoomScaleSheetLayoutView="55" workbookViewId="0">
      <pane ySplit="1" topLeftCell="A14" activePane="bottomLeft" state="frozen"/>
      <selection pane="bottomLeft" activeCell="B5" sqref="B5"/>
    </sheetView>
  </sheetViews>
  <sheetFormatPr defaultRowHeight="15.75" x14ac:dyDescent="0.25"/>
  <cols>
    <col min="1" max="1" width="6.25" style="5" customWidth="1"/>
    <col min="2" max="2" width="23.125" style="5" customWidth="1"/>
    <col min="3" max="3" width="22.375" style="5" customWidth="1"/>
    <col min="4" max="4" width="13" style="5" customWidth="1"/>
    <col min="5" max="6" width="18.25" style="5" customWidth="1"/>
    <col min="7" max="7" width="18.625" style="5" customWidth="1"/>
    <col min="8" max="16384" width="9" style="5"/>
  </cols>
  <sheetData>
    <row r="1" spans="1:36" ht="92.25" customHeight="1" x14ac:dyDescent="0.25">
      <c r="A1" s="49" t="s">
        <v>1</v>
      </c>
      <c r="B1" s="49" t="s">
        <v>0</v>
      </c>
      <c r="C1" s="49" t="s">
        <v>10</v>
      </c>
      <c r="D1" s="49" t="s">
        <v>4</v>
      </c>
      <c r="E1" s="50" t="s">
        <v>155</v>
      </c>
      <c r="F1" s="50" t="s">
        <v>157</v>
      </c>
      <c r="G1" s="50" t="s">
        <v>158</v>
      </c>
    </row>
    <row r="2" spans="1:36" s="6" customFormat="1" ht="142.5" customHeight="1" x14ac:dyDescent="0.25">
      <c r="A2" s="51">
        <v>1</v>
      </c>
      <c r="B2" s="51" t="s">
        <v>8</v>
      </c>
      <c r="C2" s="51" t="s">
        <v>11</v>
      </c>
      <c r="D2" s="52">
        <v>1280584.6200000001</v>
      </c>
      <c r="E2" s="51">
        <v>83</v>
      </c>
      <c r="F2" s="52">
        <f>9455772/0.702804</f>
        <v>13454351.426571278</v>
      </c>
      <c r="G2" s="52">
        <f>8982938/0.702804</f>
        <v>12781569.256862512</v>
      </c>
      <c r="H2" s="5"/>
      <c r="I2" s="5"/>
      <c r="J2" s="5"/>
      <c r="K2" s="5"/>
      <c r="L2" s="5"/>
      <c r="M2" s="5"/>
      <c r="N2" s="5"/>
      <c r="O2" s="5"/>
      <c r="P2" s="5"/>
      <c r="Q2" s="5"/>
      <c r="R2" s="5"/>
      <c r="S2" s="5"/>
      <c r="T2" s="5"/>
      <c r="U2" s="19"/>
      <c r="V2" s="20"/>
      <c r="W2" s="20"/>
      <c r="X2" s="20"/>
      <c r="Y2" s="20"/>
      <c r="Z2" s="20"/>
      <c r="AA2" s="20"/>
      <c r="AB2" s="20"/>
      <c r="AC2" s="20"/>
      <c r="AD2" s="20"/>
      <c r="AE2" s="20"/>
      <c r="AF2" s="20"/>
      <c r="AG2" s="20"/>
      <c r="AH2" s="20"/>
      <c r="AI2" s="20"/>
      <c r="AJ2" s="20"/>
    </row>
    <row r="3" spans="1:36" s="6" customFormat="1" ht="144.75" customHeight="1" x14ac:dyDescent="0.25">
      <c r="A3" s="51">
        <v>2</v>
      </c>
      <c r="B3" s="51" t="s">
        <v>29</v>
      </c>
      <c r="C3" s="51" t="s">
        <v>44</v>
      </c>
      <c r="D3" s="52">
        <v>2135000</v>
      </c>
      <c r="E3" s="51">
        <v>28</v>
      </c>
      <c r="F3" s="52">
        <v>3358800</v>
      </c>
      <c r="G3" s="52">
        <v>3190860</v>
      </c>
      <c r="H3" s="5"/>
      <c r="I3" s="5"/>
      <c r="J3" s="5"/>
      <c r="K3" s="5"/>
      <c r="L3" s="5"/>
      <c r="M3" s="5"/>
      <c r="N3" s="5"/>
      <c r="O3" s="5"/>
      <c r="P3" s="5"/>
      <c r="Q3" s="5"/>
      <c r="R3" s="5"/>
      <c r="S3" s="5"/>
      <c r="T3" s="5"/>
      <c r="U3" s="19"/>
      <c r="V3" s="20"/>
      <c r="W3" s="20"/>
      <c r="X3" s="20"/>
      <c r="Y3" s="20"/>
      <c r="Z3" s="20"/>
      <c r="AA3" s="20"/>
      <c r="AB3" s="20"/>
      <c r="AC3" s="20"/>
      <c r="AD3" s="20"/>
      <c r="AE3" s="20"/>
      <c r="AF3" s="20"/>
      <c r="AG3" s="20"/>
      <c r="AH3" s="20"/>
      <c r="AI3" s="20"/>
      <c r="AJ3" s="20"/>
    </row>
    <row r="4" spans="1:36" s="6" customFormat="1" ht="24" x14ac:dyDescent="0.25">
      <c r="A4" s="51">
        <v>3</v>
      </c>
      <c r="B4" s="51" t="s">
        <v>23</v>
      </c>
      <c r="C4" s="51" t="s">
        <v>45</v>
      </c>
      <c r="D4" s="52">
        <v>267224.34999999998</v>
      </c>
      <c r="E4" s="51">
        <v>79</v>
      </c>
      <c r="F4" s="52">
        <v>304823.25</v>
      </c>
      <c r="G4" s="52">
        <v>224677.15</v>
      </c>
      <c r="H4" s="5"/>
      <c r="I4" s="5"/>
      <c r="J4" s="5"/>
      <c r="K4" s="5"/>
      <c r="L4" s="5"/>
      <c r="M4" s="5"/>
      <c r="N4" s="5"/>
      <c r="O4" s="5"/>
      <c r="P4" s="5"/>
      <c r="Q4" s="5"/>
      <c r="R4" s="5"/>
      <c r="S4" s="5"/>
      <c r="T4" s="5"/>
      <c r="U4" s="19"/>
      <c r="V4" s="20"/>
      <c r="W4" s="20"/>
      <c r="X4" s="20"/>
      <c r="Y4" s="20"/>
      <c r="Z4" s="20"/>
      <c r="AA4" s="20"/>
      <c r="AB4" s="20"/>
      <c r="AC4" s="20"/>
      <c r="AD4" s="20"/>
      <c r="AE4" s="20"/>
      <c r="AF4" s="20"/>
      <c r="AG4" s="20"/>
      <c r="AH4" s="20"/>
      <c r="AI4" s="20"/>
      <c r="AJ4" s="20"/>
    </row>
    <row r="5" spans="1:36" s="6" customFormat="1" ht="93.75" customHeight="1" x14ac:dyDescent="0.25">
      <c r="A5" s="51">
        <v>4</v>
      </c>
      <c r="B5" s="51" t="s">
        <v>17</v>
      </c>
      <c r="C5" s="51" t="s">
        <v>18</v>
      </c>
      <c r="D5" s="52">
        <v>4268615.43</v>
      </c>
      <c r="E5" s="51">
        <v>55</v>
      </c>
      <c r="F5" s="52">
        <v>19082834</v>
      </c>
      <c r="G5" s="52">
        <v>16220409</v>
      </c>
      <c r="H5" s="5"/>
      <c r="I5" s="5"/>
      <c r="J5" s="5"/>
      <c r="K5" s="5"/>
      <c r="L5" s="5"/>
      <c r="M5" s="5"/>
      <c r="N5" s="5"/>
      <c r="O5" s="5"/>
      <c r="P5" s="5"/>
      <c r="Q5" s="5"/>
      <c r="R5" s="5"/>
      <c r="S5" s="5"/>
      <c r="T5" s="5"/>
      <c r="U5" s="19"/>
      <c r="V5" s="20"/>
      <c r="W5" s="20"/>
      <c r="X5" s="20"/>
      <c r="Y5" s="20"/>
      <c r="Z5" s="20"/>
      <c r="AA5" s="20"/>
      <c r="AB5" s="20"/>
      <c r="AC5" s="20"/>
      <c r="AD5" s="20"/>
      <c r="AE5" s="20"/>
      <c r="AF5" s="20"/>
      <c r="AG5" s="20"/>
      <c r="AH5" s="20"/>
      <c r="AI5" s="20"/>
      <c r="AJ5" s="20"/>
    </row>
    <row r="6" spans="1:36" ht="132" customHeight="1" x14ac:dyDescent="0.25">
      <c r="A6" s="51">
        <v>5</v>
      </c>
      <c r="B6" s="51" t="s">
        <v>36</v>
      </c>
      <c r="C6" s="51" t="s">
        <v>37</v>
      </c>
      <c r="D6" s="52">
        <v>1112655.1499999999</v>
      </c>
      <c r="E6" s="51">
        <v>226</v>
      </c>
      <c r="F6" s="52">
        <v>10822357.300000001</v>
      </c>
      <c r="G6" s="52">
        <v>10822357.300000001</v>
      </c>
    </row>
    <row r="7" spans="1:36" ht="171.75" customHeight="1" x14ac:dyDescent="0.25">
      <c r="A7" s="51">
        <v>6</v>
      </c>
      <c r="B7" s="51" t="s">
        <v>40</v>
      </c>
      <c r="C7" s="51" t="s">
        <v>41</v>
      </c>
      <c r="D7" s="52">
        <v>1223085.19</v>
      </c>
      <c r="E7" s="51">
        <v>22</v>
      </c>
      <c r="F7" s="52">
        <v>7722342</v>
      </c>
      <c r="G7" s="52">
        <v>3102065</v>
      </c>
    </row>
    <row r="8" spans="1:36" s="7" customFormat="1" ht="158.25" customHeight="1" x14ac:dyDescent="0.25">
      <c r="A8" s="51">
        <v>7</v>
      </c>
      <c r="B8" s="51" t="s">
        <v>59</v>
      </c>
      <c r="C8" s="51" t="s">
        <v>73</v>
      </c>
      <c r="D8" s="52">
        <v>63186.879999999997</v>
      </c>
      <c r="E8" s="51">
        <v>53</v>
      </c>
      <c r="F8" s="52">
        <v>1057000</v>
      </c>
      <c r="G8" s="52">
        <v>951300</v>
      </c>
    </row>
    <row r="9" spans="1:36" s="53" customFormat="1" ht="120" customHeight="1" x14ac:dyDescent="0.25">
      <c r="A9" s="51">
        <v>8</v>
      </c>
      <c r="B9" s="51" t="s">
        <v>65</v>
      </c>
      <c r="C9" s="51" t="s">
        <v>66</v>
      </c>
      <c r="D9" s="52">
        <v>909495.77</v>
      </c>
      <c r="E9" s="51">
        <v>13</v>
      </c>
      <c r="F9" s="52">
        <v>1627335</v>
      </c>
      <c r="G9" s="52">
        <v>1627335</v>
      </c>
    </row>
    <row r="10" spans="1:36" ht="81.75" customHeight="1" x14ac:dyDescent="0.25">
      <c r="A10" s="51">
        <v>9</v>
      </c>
      <c r="B10" s="51" t="s">
        <v>94</v>
      </c>
      <c r="C10" s="51" t="s">
        <v>95</v>
      </c>
      <c r="D10" s="52">
        <v>626500</v>
      </c>
      <c r="E10" s="51">
        <v>95</v>
      </c>
      <c r="F10" s="52">
        <v>12545476</v>
      </c>
      <c r="G10" s="52">
        <v>4017878</v>
      </c>
    </row>
    <row r="11" spans="1:36" ht="123.75" customHeight="1" x14ac:dyDescent="0.25">
      <c r="A11" s="51">
        <v>10</v>
      </c>
      <c r="B11" s="51" t="s">
        <v>130</v>
      </c>
      <c r="C11" s="51" t="s">
        <v>131</v>
      </c>
      <c r="D11" s="52">
        <v>285750</v>
      </c>
      <c r="E11" s="51">
        <v>14</v>
      </c>
      <c r="F11" s="52">
        <v>1240000</v>
      </c>
      <c r="G11" s="52">
        <v>744000</v>
      </c>
    </row>
    <row r="12" spans="1:36" s="55" customFormat="1" ht="256.5" customHeight="1" x14ac:dyDescent="0.2">
      <c r="A12" s="51">
        <v>11</v>
      </c>
      <c r="B12" s="54" t="s">
        <v>77</v>
      </c>
      <c r="C12" s="51" t="s">
        <v>55</v>
      </c>
      <c r="D12" s="52">
        <v>1338211.31</v>
      </c>
      <c r="E12" s="51">
        <v>25</v>
      </c>
      <c r="F12" s="52">
        <v>1756410</v>
      </c>
      <c r="G12" s="52">
        <v>1756410</v>
      </c>
    </row>
    <row r="13" spans="1:36" ht="141.75" customHeight="1" x14ac:dyDescent="0.25">
      <c r="A13" s="51">
        <v>12</v>
      </c>
      <c r="B13" s="56" t="s">
        <v>62</v>
      </c>
      <c r="C13" s="51" t="s">
        <v>54</v>
      </c>
      <c r="D13" s="52">
        <v>192500</v>
      </c>
      <c r="E13" s="51">
        <v>27</v>
      </c>
      <c r="F13" s="52">
        <v>1279619</v>
      </c>
      <c r="G13" s="52">
        <v>383886</v>
      </c>
    </row>
    <row r="14" spans="1:36" s="6" customFormat="1" ht="240" customHeight="1" x14ac:dyDescent="0.25">
      <c r="A14" s="56">
        <v>13</v>
      </c>
      <c r="B14" s="51" t="s">
        <v>48</v>
      </c>
      <c r="C14" s="51" t="s">
        <v>49</v>
      </c>
      <c r="D14" s="52">
        <v>752107</v>
      </c>
      <c r="E14" s="51">
        <v>23</v>
      </c>
      <c r="F14" s="52">
        <v>8772775.9100000001</v>
      </c>
      <c r="G14" s="52">
        <v>7895498.3200000003</v>
      </c>
      <c r="H14" s="5"/>
      <c r="I14" s="5"/>
      <c r="J14" s="5"/>
      <c r="K14" s="5"/>
      <c r="L14" s="5"/>
      <c r="M14" s="5"/>
      <c r="N14" s="5"/>
      <c r="O14" s="5"/>
      <c r="P14" s="5"/>
      <c r="Q14" s="5"/>
      <c r="R14" s="5"/>
      <c r="S14" s="5"/>
      <c r="T14" s="5"/>
      <c r="U14" s="5"/>
    </row>
    <row r="15" spans="1:36" s="53" customFormat="1" ht="78" customHeight="1" x14ac:dyDescent="0.25">
      <c r="A15" s="51">
        <v>14</v>
      </c>
      <c r="B15" s="51" t="s">
        <v>80</v>
      </c>
      <c r="C15" s="51" t="s">
        <v>79</v>
      </c>
      <c r="D15" s="52" t="s">
        <v>89</v>
      </c>
      <c r="E15" s="51">
        <v>70</v>
      </c>
      <c r="F15" s="52">
        <v>770196</v>
      </c>
      <c r="G15" s="52">
        <v>695200</v>
      </c>
    </row>
    <row r="16" spans="1:36" s="53" customFormat="1" ht="64.5" customHeight="1" x14ac:dyDescent="0.25">
      <c r="A16" s="51">
        <v>15</v>
      </c>
      <c r="B16" s="51" t="s">
        <v>69</v>
      </c>
      <c r="C16" s="51" t="s">
        <v>70</v>
      </c>
      <c r="D16" s="52">
        <v>940514.89</v>
      </c>
      <c r="E16" s="51">
        <v>110</v>
      </c>
      <c r="F16" s="52">
        <v>9142702</v>
      </c>
      <c r="G16" s="52">
        <v>5393389</v>
      </c>
    </row>
    <row r="17" spans="1:7" s="57" customFormat="1" ht="61.5" customHeight="1" x14ac:dyDescent="0.25">
      <c r="A17" s="51">
        <v>16</v>
      </c>
      <c r="B17" s="51" t="s">
        <v>81</v>
      </c>
      <c r="C17" s="51" t="s">
        <v>82</v>
      </c>
      <c r="D17" s="52">
        <v>1280700</v>
      </c>
      <c r="E17" s="51">
        <v>43</v>
      </c>
      <c r="F17" s="52">
        <v>34662413</v>
      </c>
      <c r="G17" s="52">
        <v>34662413</v>
      </c>
    </row>
    <row r="18" spans="1:7" ht="66.75" customHeight="1" x14ac:dyDescent="0.25">
      <c r="A18" s="51">
        <v>17</v>
      </c>
      <c r="B18" s="51" t="s">
        <v>86</v>
      </c>
      <c r="C18" s="51" t="s">
        <v>82</v>
      </c>
      <c r="D18" s="52">
        <v>2135000</v>
      </c>
      <c r="E18" s="51">
        <v>44</v>
      </c>
      <c r="F18" s="52">
        <v>72338802</v>
      </c>
      <c r="G18" s="52">
        <v>72338802</v>
      </c>
    </row>
    <row r="19" spans="1:7" ht="118.5" customHeight="1" x14ac:dyDescent="0.25">
      <c r="A19" s="51">
        <v>18</v>
      </c>
      <c r="B19" s="51" t="s">
        <v>147</v>
      </c>
      <c r="C19" s="51" t="s">
        <v>148</v>
      </c>
      <c r="D19" s="58" t="s">
        <v>150</v>
      </c>
      <c r="E19" s="51">
        <v>95</v>
      </c>
      <c r="F19" s="52">
        <v>5152000</v>
      </c>
      <c r="G19" s="52">
        <v>877000</v>
      </c>
    </row>
    <row r="20" spans="1:7" ht="27" customHeight="1" x14ac:dyDescent="0.25">
      <c r="D20" s="8">
        <f>SUM(D2:D18)</f>
        <v>18811130.590000004</v>
      </c>
      <c r="E20" s="59">
        <f>SUM(E2:E19)</f>
        <v>1105</v>
      </c>
      <c r="F20" s="60">
        <f>SUM(F2:F19)</f>
        <v>205090236.88657129</v>
      </c>
      <c r="G20" s="60">
        <f>SUM(G2:G19)</f>
        <v>177685049.0268625</v>
      </c>
    </row>
    <row r="21" spans="1:7" ht="34.5" customHeight="1" x14ac:dyDescent="0.25">
      <c r="G21" s="61">
        <f>G20/F20</f>
        <v>0.86637497583629153</v>
      </c>
    </row>
    <row r="22" spans="1:7" ht="27" customHeight="1" x14ac:dyDescent="0.25"/>
    <row r="23" spans="1:7" ht="27" customHeight="1" x14ac:dyDescent="0.25"/>
    <row r="24" spans="1:7" ht="27" customHeight="1" x14ac:dyDescent="0.25"/>
    <row r="25" spans="1:7" ht="60" customHeight="1" x14ac:dyDescent="0.25"/>
    <row r="26" spans="1:7" ht="60.75" customHeight="1" x14ac:dyDescent="0.25"/>
    <row r="27" spans="1:7" ht="27" customHeight="1" x14ac:dyDescent="0.25"/>
    <row r="28" spans="1:7" ht="27" customHeight="1" x14ac:dyDescent="0.25"/>
    <row r="29" spans="1:7" ht="27" customHeight="1" x14ac:dyDescent="0.25"/>
    <row r="30" spans="1:7" ht="27" customHeight="1" x14ac:dyDescent="0.25"/>
    <row r="31" spans="1:7" ht="27" customHeight="1" x14ac:dyDescent="0.25"/>
    <row r="32" spans="1:7" ht="27" customHeight="1" x14ac:dyDescent="0.25"/>
    <row r="33" ht="27" customHeight="1" x14ac:dyDescent="0.25"/>
    <row r="34" ht="27" customHeight="1" x14ac:dyDescent="0.25"/>
    <row r="35" ht="86.25" customHeight="1" x14ac:dyDescent="0.25"/>
    <row r="36" ht="27" customHeight="1" x14ac:dyDescent="0.25"/>
    <row r="37" ht="27" customHeight="1" x14ac:dyDescent="0.25"/>
    <row r="38" ht="27" customHeight="1" x14ac:dyDescent="0.25"/>
    <row r="39" ht="27" customHeight="1" x14ac:dyDescent="0.25"/>
    <row r="40" ht="27" customHeight="1" x14ac:dyDescent="0.25"/>
    <row r="41" ht="27" customHeight="1" x14ac:dyDescent="0.25"/>
    <row r="42" ht="27" customHeight="1" x14ac:dyDescent="0.25"/>
    <row r="43" ht="80.25" customHeight="1" x14ac:dyDescent="0.25"/>
    <row r="44" ht="27" customHeight="1" x14ac:dyDescent="0.25"/>
    <row r="45" ht="27" customHeight="1" x14ac:dyDescent="0.25"/>
    <row r="46" ht="27" customHeight="1" x14ac:dyDescent="0.25"/>
  </sheetData>
  <pageMargins left="0.25" right="0.25" top="0.75" bottom="0.75" header="0.3" footer="0.3"/>
  <pageSetup paperSize="9" scale="2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tabSelected="1" view="pageBreakPreview" zoomScale="55" zoomScaleNormal="80" zoomScaleSheetLayoutView="55" workbookViewId="0">
      <pane ySplit="3" topLeftCell="A16" activePane="bottomLeft" state="frozen"/>
      <selection pane="bottomLeft" activeCell="O26" sqref="O26"/>
    </sheetView>
  </sheetViews>
  <sheetFormatPr defaultRowHeight="15.75" x14ac:dyDescent="0.25"/>
  <cols>
    <col min="1" max="1" width="6.25" customWidth="1"/>
    <col min="2" max="2" width="23.125" customWidth="1"/>
    <col min="3" max="3" width="14.375" customWidth="1"/>
    <col min="4" max="4" width="33.375" customWidth="1"/>
    <col min="5" max="6" width="19.875" customWidth="1"/>
    <col min="7" max="7" width="13.625" customWidth="1"/>
    <col min="8" max="8" width="13" customWidth="1"/>
    <col min="9" max="9" width="11.5" customWidth="1"/>
    <col min="10" max="10" width="12" customWidth="1"/>
    <col min="11" max="11" width="11.375" customWidth="1"/>
    <col min="12" max="12" width="12.875" customWidth="1"/>
    <col min="13" max="13" width="16.75" customWidth="1"/>
    <col min="14" max="15" width="18.875" customWidth="1"/>
    <col min="16" max="16" width="49.375" customWidth="1"/>
    <col min="17" max="17" width="59.5" customWidth="1"/>
    <col min="18" max="18" width="44" customWidth="1"/>
    <col min="19" max="20" width="18.25" customWidth="1"/>
    <col min="21" max="21" width="18.625" customWidth="1"/>
  </cols>
  <sheetData>
    <row r="1" spans="1:50" ht="75" customHeight="1" x14ac:dyDescent="0.5">
      <c r="B1" s="64" t="s">
        <v>165</v>
      </c>
    </row>
    <row r="3" spans="1:50" ht="92.25" customHeight="1" x14ac:dyDescent="0.25">
      <c r="A3" s="4" t="s">
        <v>1</v>
      </c>
      <c r="B3" s="4" t="s">
        <v>0</v>
      </c>
      <c r="C3" s="4" t="s">
        <v>10</v>
      </c>
      <c r="D3" s="4" t="s">
        <v>2</v>
      </c>
      <c r="E3" s="4" t="s">
        <v>53</v>
      </c>
      <c r="F3" s="4" t="s">
        <v>128</v>
      </c>
      <c r="G3" s="4" t="s">
        <v>3</v>
      </c>
      <c r="H3" s="4" t="s">
        <v>4</v>
      </c>
      <c r="I3" s="4" t="s">
        <v>142</v>
      </c>
      <c r="J3" s="4" t="s">
        <v>101</v>
      </c>
      <c r="K3" s="4" t="s">
        <v>5</v>
      </c>
      <c r="L3" s="4" t="s">
        <v>120</v>
      </c>
      <c r="M3" s="4" t="s">
        <v>52</v>
      </c>
      <c r="N3" s="4" t="s">
        <v>125</v>
      </c>
      <c r="O3" s="4" t="s">
        <v>121</v>
      </c>
      <c r="P3" s="4" t="s">
        <v>6</v>
      </c>
      <c r="Q3" s="4" t="s">
        <v>7</v>
      </c>
      <c r="R3" s="21" t="s">
        <v>135</v>
      </c>
      <c r="S3" s="21" t="s">
        <v>155</v>
      </c>
      <c r="T3" s="21" t="s">
        <v>157</v>
      </c>
      <c r="U3" s="21" t="s">
        <v>158</v>
      </c>
    </row>
    <row r="4" spans="1:50" s="6" customFormat="1" ht="142.5" customHeight="1" x14ac:dyDescent="0.25">
      <c r="A4" s="9">
        <v>1</v>
      </c>
      <c r="B4" s="9" t="s">
        <v>8</v>
      </c>
      <c r="C4" s="9" t="s">
        <v>11</v>
      </c>
      <c r="D4" s="9" t="s">
        <v>9</v>
      </c>
      <c r="E4" s="9" t="s">
        <v>56</v>
      </c>
      <c r="F4" s="11">
        <v>4228391.8099999996</v>
      </c>
      <c r="G4" s="11">
        <v>4228391.8099999996</v>
      </c>
      <c r="H4" s="11">
        <v>1280584.6200000001</v>
      </c>
      <c r="I4" s="11">
        <v>0</v>
      </c>
      <c r="J4" s="10" t="s">
        <v>105</v>
      </c>
      <c r="K4" s="9" t="s">
        <v>12</v>
      </c>
      <c r="L4" s="9" t="s">
        <v>14</v>
      </c>
      <c r="M4" s="11">
        <v>1004532.6</v>
      </c>
      <c r="N4" s="12">
        <f>M4/G4</f>
        <v>0.23756847641798834</v>
      </c>
      <c r="O4" s="11">
        <f>M4*0.45</f>
        <v>452039.67</v>
      </c>
      <c r="P4" s="9" t="s">
        <v>15</v>
      </c>
      <c r="Q4" s="9" t="s">
        <v>16</v>
      </c>
      <c r="R4" s="9" t="s">
        <v>136</v>
      </c>
      <c r="S4" s="9">
        <v>83</v>
      </c>
      <c r="T4" s="11">
        <f>9455772/0.702804</f>
        <v>13454351.426571278</v>
      </c>
      <c r="U4" s="11">
        <f>8982938/0.702804</f>
        <v>12781569.256862512</v>
      </c>
      <c r="V4" s="5"/>
      <c r="W4" s="5"/>
      <c r="X4" s="5"/>
      <c r="Y4" s="5"/>
      <c r="Z4" s="5"/>
      <c r="AA4" s="5"/>
      <c r="AB4" s="5"/>
      <c r="AC4" s="5"/>
      <c r="AD4" s="5"/>
      <c r="AE4" s="5"/>
      <c r="AF4" s="5"/>
      <c r="AG4" s="5"/>
      <c r="AH4" s="5"/>
      <c r="AI4" s="19"/>
      <c r="AJ4" s="20"/>
      <c r="AK4" s="20"/>
      <c r="AL4" s="20"/>
      <c r="AM4" s="20"/>
      <c r="AN4" s="20"/>
      <c r="AO4" s="20"/>
      <c r="AP4" s="20"/>
      <c r="AQ4" s="20"/>
      <c r="AR4" s="20"/>
      <c r="AS4" s="20"/>
      <c r="AT4" s="20"/>
      <c r="AU4" s="20"/>
      <c r="AV4" s="20"/>
      <c r="AW4" s="20"/>
      <c r="AX4" s="20"/>
    </row>
    <row r="5" spans="1:50" s="6" customFormat="1" ht="144.75" customHeight="1" x14ac:dyDescent="0.25">
      <c r="A5" s="9">
        <v>2</v>
      </c>
      <c r="B5" s="9" t="s">
        <v>29</v>
      </c>
      <c r="C5" s="9" t="s">
        <v>44</v>
      </c>
      <c r="D5" s="9" t="s">
        <v>30</v>
      </c>
      <c r="E5" s="9" t="s">
        <v>57</v>
      </c>
      <c r="F5" s="11">
        <v>4906290.53</v>
      </c>
      <c r="G5" s="11">
        <v>4750000</v>
      </c>
      <c r="H5" s="11">
        <v>2135000</v>
      </c>
      <c r="I5" s="11">
        <v>1921500</v>
      </c>
      <c r="J5" s="9" t="s">
        <v>102</v>
      </c>
      <c r="K5" s="9" t="s">
        <v>31</v>
      </c>
      <c r="L5" s="9" t="s">
        <v>32</v>
      </c>
      <c r="M5" s="11">
        <v>3996553.69</v>
      </c>
      <c r="N5" s="12">
        <f t="shared" ref="N5:N18" si="0">M5/G5</f>
        <v>0.84137972421052631</v>
      </c>
      <c r="O5" s="11">
        <f t="shared" ref="O5:O18" si="1">M5*0.45</f>
        <v>1798449.1605</v>
      </c>
      <c r="P5" s="9" t="s">
        <v>34</v>
      </c>
      <c r="Q5" s="9" t="s">
        <v>35</v>
      </c>
      <c r="R5" s="9" t="s">
        <v>136</v>
      </c>
      <c r="S5" s="9">
        <v>28</v>
      </c>
      <c r="T5" s="11">
        <v>3358800</v>
      </c>
      <c r="U5" s="11">
        <v>3190860</v>
      </c>
      <c r="V5" s="5"/>
      <c r="W5" s="5"/>
      <c r="X5" s="5"/>
      <c r="Y5" s="5"/>
      <c r="Z5" s="5"/>
      <c r="AA5" s="5"/>
      <c r="AB5" s="5"/>
      <c r="AC5" s="5"/>
      <c r="AD5" s="5"/>
      <c r="AE5" s="5"/>
      <c r="AF5" s="5"/>
      <c r="AG5" s="5"/>
      <c r="AH5" s="5"/>
      <c r="AI5" s="19"/>
      <c r="AJ5" s="20"/>
      <c r="AK5" s="20"/>
      <c r="AL5" s="20"/>
      <c r="AM5" s="20"/>
      <c r="AN5" s="20"/>
      <c r="AO5" s="20"/>
      <c r="AP5" s="20"/>
      <c r="AQ5" s="20"/>
      <c r="AR5" s="20"/>
      <c r="AS5" s="20"/>
      <c r="AT5" s="20"/>
      <c r="AU5" s="20"/>
      <c r="AV5" s="20"/>
      <c r="AW5" s="20"/>
      <c r="AX5" s="20"/>
    </row>
    <row r="6" spans="1:50" s="6" customFormat="1" ht="108" x14ac:dyDescent="0.25">
      <c r="A6" s="9">
        <v>3</v>
      </c>
      <c r="B6" s="9" t="s">
        <v>23</v>
      </c>
      <c r="C6" s="9" t="s">
        <v>45</v>
      </c>
      <c r="D6" s="9" t="s">
        <v>24</v>
      </c>
      <c r="E6" s="9" t="s">
        <v>58</v>
      </c>
      <c r="F6" s="11">
        <v>741085</v>
      </c>
      <c r="G6" s="11">
        <v>636399.99</v>
      </c>
      <c r="H6" s="11">
        <v>267224.34999999998</v>
      </c>
      <c r="I6" s="11">
        <v>209320.14</v>
      </c>
      <c r="J6" s="9" t="s">
        <v>106</v>
      </c>
      <c r="K6" s="9" t="s">
        <v>25</v>
      </c>
      <c r="L6" s="9" t="s">
        <v>26</v>
      </c>
      <c r="M6" s="11">
        <v>622610</v>
      </c>
      <c r="N6" s="12">
        <f t="shared" si="0"/>
        <v>0.97833125358785755</v>
      </c>
      <c r="O6" s="11">
        <f>M6*0.42</f>
        <v>261496.19999999998</v>
      </c>
      <c r="P6" s="9" t="s">
        <v>27</v>
      </c>
      <c r="Q6" s="9" t="s">
        <v>28</v>
      </c>
      <c r="R6" s="9" t="s">
        <v>136</v>
      </c>
      <c r="S6" s="9">
        <v>79</v>
      </c>
      <c r="T6" s="11">
        <v>304823.25</v>
      </c>
      <c r="U6" s="11">
        <v>224677.15</v>
      </c>
      <c r="V6" s="5"/>
      <c r="W6" s="5"/>
      <c r="X6" s="5"/>
      <c r="Y6" s="5"/>
      <c r="Z6" s="5"/>
      <c r="AA6" s="5"/>
      <c r="AB6" s="5"/>
      <c r="AC6" s="5"/>
      <c r="AD6" s="5"/>
      <c r="AE6" s="5"/>
      <c r="AF6" s="5"/>
      <c r="AG6" s="5"/>
      <c r="AH6" s="5"/>
      <c r="AI6" s="19"/>
      <c r="AJ6" s="20"/>
      <c r="AK6" s="20"/>
      <c r="AL6" s="20"/>
      <c r="AM6" s="20"/>
      <c r="AN6" s="20"/>
      <c r="AO6" s="20"/>
      <c r="AP6" s="20"/>
      <c r="AQ6" s="20"/>
      <c r="AR6" s="20"/>
      <c r="AS6" s="20"/>
      <c r="AT6" s="20"/>
      <c r="AU6" s="20"/>
      <c r="AV6" s="20"/>
      <c r="AW6" s="20"/>
      <c r="AX6" s="20"/>
    </row>
    <row r="7" spans="1:50" s="6" customFormat="1" ht="93.75" customHeight="1" x14ac:dyDescent="0.25">
      <c r="A7" s="9">
        <v>4</v>
      </c>
      <c r="B7" s="9" t="s">
        <v>17</v>
      </c>
      <c r="C7" s="9" t="s">
        <v>18</v>
      </c>
      <c r="D7" s="9" t="s">
        <v>19</v>
      </c>
      <c r="E7" s="9" t="s">
        <v>114</v>
      </c>
      <c r="F7" s="11">
        <v>29218720</v>
      </c>
      <c r="G7" s="11">
        <v>15448056</v>
      </c>
      <c r="H7" s="11">
        <v>4268615.43</v>
      </c>
      <c r="I7" s="11">
        <v>3734883.71</v>
      </c>
      <c r="J7" s="9" t="s">
        <v>107</v>
      </c>
      <c r="K7" s="9" t="s">
        <v>20</v>
      </c>
      <c r="L7" s="9" t="s">
        <v>21</v>
      </c>
      <c r="M7" s="11">
        <v>15448056</v>
      </c>
      <c r="N7" s="12">
        <f t="shared" si="0"/>
        <v>1</v>
      </c>
      <c r="O7" s="11">
        <v>4268615.43</v>
      </c>
      <c r="P7" s="9" t="s">
        <v>122</v>
      </c>
      <c r="Q7" s="9" t="s">
        <v>22</v>
      </c>
      <c r="R7" s="9" t="s">
        <v>136</v>
      </c>
      <c r="S7" s="9">
        <v>55</v>
      </c>
      <c r="T7" s="11">
        <v>19082834</v>
      </c>
      <c r="U7" s="11">
        <v>16220409</v>
      </c>
      <c r="V7" s="5"/>
      <c r="W7" s="5"/>
      <c r="X7" s="5"/>
      <c r="Y7" s="5"/>
      <c r="Z7" s="5"/>
      <c r="AA7" s="5"/>
      <c r="AB7" s="5"/>
      <c r="AC7" s="5"/>
      <c r="AD7" s="5"/>
      <c r="AE7" s="5"/>
      <c r="AF7" s="5"/>
      <c r="AG7" s="5"/>
      <c r="AH7" s="5"/>
      <c r="AI7" s="19"/>
      <c r="AJ7" s="20"/>
      <c r="AK7" s="20"/>
      <c r="AL7" s="20"/>
      <c r="AM7" s="20"/>
      <c r="AN7" s="20"/>
      <c r="AO7" s="20"/>
      <c r="AP7" s="20"/>
      <c r="AQ7" s="20"/>
      <c r="AR7" s="20"/>
      <c r="AS7" s="20"/>
      <c r="AT7" s="20"/>
      <c r="AU7" s="20"/>
      <c r="AV7" s="20"/>
      <c r="AW7" s="20"/>
      <c r="AX7" s="20"/>
    </row>
    <row r="8" spans="1:50" s="5" customFormat="1" ht="132" customHeight="1" x14ac:dyDescent="0.25">
      <c r="A8" s="9">
        <v>5</v>
      </c>
      <c r="B8" s="9" t="s">
        <v>36</v>
      </c>
      <c r="C8" s="9" t="s">
        <v>37</v>
      </c>
      <c r="D8" s="9" t="s">
        <v>38</v>
      </c>
      <c r="E8" s="9" t="s">
        <v>13</v>
      </c>
      <c r="F8" s="11">
        <v>2483127.27</v>
      </c>
      <c r="G8" s="11">
        <v>2472567</v>
      </c>
      <c r="H8" s="11">
        <v>1112655.1499999999</v>
      </c>
      <c r="I8" s="11">
        <v>0</v>
      </c>
      <c r="J8" s="9" t="s">
        <v>105</v>
      </c>
      <c r="K8" s="9" t="s">
        <v>13</v>
      </c>
      <c r="L8" s="9" t="s">
        <v>39</v>
      </c>
      <c r="M8" s="11">
        <v>2252174.21</v>
      </c>
      <c r="N8" s="12">
        <f t="shared" si="0"/>
        <v>0.91086478546385197</v>
      </c>
      <c r="O8" s="11">
        <f t="shared" si="1"/>
        <v>1013478.3945000001</v>
      </c>
      <c r="P8" s="9" t="s">
        <v>143</v>
      </c>
      <c r="Q8" s="9" t="s">
        <v>46</v>
      </c>
      <c r="R8" s="9" t="s">
        <v>136</v>
      </c>
      <c r="S8" s="9">
        <v>226</v>
      </c>
      <c r="T8" s="11">
        <v>10822357.300000001</v>
      </c>
      <c r="U8" s="11">
        <v>10822357.300000001</v>
      </c>
    </row>
    <row r="9" spans="1:50" s="5" customFormat="1" ht="171.75" customHeight="1" x14ac:dyDescent="0.25">
      <c r="A9" s="9">
        <v>6</v>
      </c>
      <c r="B9" s="9" t="s">
        <v>40</v>
      </c>
      <c r="C9" s="9" t="s">
        <v>41</v>
      </c>
      <c r="D9" s="9" t="s">
        <v>42</v>
      </c>
      <c r="E9" s="9" t="s">
        <v>104</v>
      </c>
      <c r="F9" s="11">
        <v>3022185.19</v>
      </c>
      <c r="G9" s="11">
        <v>3022185.19</v>
      </c>
      <c r="H9" s="11">
        <v>1223085.19</v>
      </c>
      <c r="I9" s="11">
        <v>1079460</v>
      </c>
      <c r="J9" s="9" t="s">
        <v>102</v>
      </c>
      <c r="K9" s="9" t="s">
        <v>13</v>
      </c>
      <c r="L9" s="9" t="s">
        <v>14</v>
      </c>
      <c r="M9" s="11">
        <v>2698650</v>
      </c>
      <c r="N9" s="12">
        <f t="shared" si="0"/>
        <v>0.89294660331519926</v>
      </c>
      <c r="O9" s="11">
        <f>M9*0.4</f>
        <v>1079460</v>
      </c>
      <c r="P9" s="9" t="s">
        <v>43</v>
      </c>
      <c r="Q9" s="9" t="s">
        <v>47</v>
      </c>
      <c r="R9" s="9" t="s">
        <v>136</v>
      </c>
      <c r="S9" s="9">
        <v>22</v>
      </c>
      <c r="T9" s="11">
        <v>7722342</v>
      </c>
      <c r="U9" s="11">
        <v>3102065</v>
      </c>
    </row>
    <row r="10" spans="1:50" s="7" customFormat="1" ht="158.25" customHeight="1" x14ac:dyDescent="0.25">
      <c r="A10" s="9">
        <v>7</v>
      </c>
      <c r="B10" s="9" t="s">
        <v>59</v>
      </c>
      <c r="C10" s="9" t="s">
        <v>73</v>
      </c>
      <c r="D10" s="9" t="s">
        <v>108</v>
      </c>
      <c r="E10" s="9" t="s">
        <v>60</v>
      </c>
      <c r="F10" s="11">
        <v>138542.38</v>
      </c>
      <c r="G10" s="13">
        <v>138542.38</v>
      </c>
      <c r="H10" s="11">
        <v>63186.879999999997</v>
      </c>
      <c r="I10" s="11">
        <v>63408.6</v>
      </c>
      <c r="J10" s="9" t="s">
        <v>102</v>
      </c>
      <c r="K10" s="14" t="s">
        <v>61</v>
      </c>
      <c r="L10" s="15" t="s">
        <v>33</v>
      </c>
      <c r="M10" s="13">
        <v>66703</v>
      </c>
      <c r="N10" s="12">
        <f t="shared" si="0"/>
        <v>0.48146278416755939</v>
      </c>
      <c r="O10" s="11">
        <f t="shared" si="1"/>
        <v>30016.350000000002</v>
      </c>
      <c r="P10" s="17" t="s">
        <v>137</v>
      </c>
      <c r="Q10" s="17" t="s">
        <v>74</v>
      </c>
      <c r="R10" s="9" t="s">
        <v>136</v>
      </c>
      <c r="S10" s="9">
        <v>53</v>
      </c>
      <c r="T10" s="11">
        <v>1057000</v>
      </c>
      <c r="U10" s="11">
        <v>951300</v>
      </c>
    </row>
    <row r="11" spans="1:50" s="1" customFormat="1" ht="120" customHeight="1" x14ac:dyDescent="0.25">
      <c r="A11" s="9">
        <v>8</v>
      </c>
      <c r="B11" s="9" t="s">
        <v>65</v>
      </c>
      <c r="C11" s="9" t="s">
        <v>66</v>
      </c>
      <c r="D11" s="9" t="s">
        <v>67</v>
      </c>
      <c r="E11" s="18" t="s">
        <v>126</v>
      </c>
      <c r="F11" s="11">
        <v>2723335.94</v>
      </c>
      <c r="G11" s="13">
        <v>2011756.82</v>
      </c>
      <c r="H11" s="11">
        <v>909495.77</v>
      </c>
      <c r="I11" s="11" t="s">
        <v>109</v>
      </c>
      <c r="J11" s="17" t="s">
        <v>102</v>
      </c>
      <c r="K11" s="18" t="s">
        <v>33</v>
      </c>
      <c r="L11" s="15" t="s">
        <v>127</v>
      </c>
      <c r="M11" s="13">
        <v>1115621</v>
      </c>
      <c r="N11" s="12">
        <f t="shared" si="0"/>
        <v>0.55455062406598421</v>
      </c>
      <c r="O11" s="11">
        <f t="shared" si="1"/>
        <v>502029.45</v>
      </c>
      <c r="P11" s="17" t="s">
        <v>119</v>
      </c>
      <c r="Q11" s="9" t="s">
        <v>123</v>
      </c>
      <c r="R11" s="9" t="s">
        <v>136</v>
      </c>
      <c r="S11" s="9">
        <v>13</v>
      </c>
      <c r="T11" s="11">
        <v>1627335</v>
      </c>
      <c r="U11" s="11">
        <v>1627335</v>
      </c>
    </row>
    <row r="12" spans="1:50" ht="81.75" customHeight="1" x14ac:dyDescent="0.25">
      <c r="A12" s="9">
        <v>9</v>
      </c>
      <c r="B12" s="9" t="s">
        <v>94</v>
      </c>
      <c r="C12" s="9" t="s">
        <v>95</v>
      </c>
      <c r="D12" s="9" t="s">
        <v>98</v>
      </c>
      <c r="E12" s="9" t="s">
        <v>115</v>
      </c>
      <c r="F12" s="11">
        <v>1380000</v>
      </c>
      <c r="G12" s="11">
        <v>1380000</v>
      </c>
      <c r="H12" s="11">
        <v>626500</v>
      </c>
      <c r="I12" s="11">
        <v>217350</v>
      </c>
      <c r="J12" s="16" t="s">
        <v>102</v>
      </c>
      <c r="K12" s="9" t="s">
        <v>14</v>
      </c>
      <c r="L12" s="9" t="s">
        <v>117</v>
      </c>
      <c r="M12" s="13" t="s">
        <v>92</v>
      </c>
      <c r="N12" s="10" t="s">
        <v>105</v>
      </c>
      <c r="O12" s="13" t="s">
        <v>92</v>
      </c>
      <c r="P12" s="9" t="s">
        <v>99</v>
      </c>
      <c r="Q12" s="9" t="s">
        <v>116</v>
      </c>
      <c r="R12" s="9" t="s">
        <v>136</v>
      </c>
      <c r="S12" s="9">
        <v>95</v>
      </c>
      <c r="T12" s="11">
        <v>12545476</v>
      </c>
      <c r="U12" s="11">
        <v>4017878</v>
      </c>
    </row>
    <row r="13" spans="1:50" ht="123.75" customHeight="1" x14ac:dyDescent="0.25">
      <c r="A13" s="9">
        <v>10</v>
      </c>
      <c r="B13" s="9" t="s">
        <v>130</v>
      </c>
      <c r="C13" s="9" t="s">
        <v>131</v>
      </c>
      <c r="D13" s="9" t="s">
        <v>132</v>
      </c>
      <c r="E13" s="18">
        <v>42306</v>
      </c>
      <c r="F13" s="11">
        <v>768350</v>
      </c>
      <c r="G13" s="11">
        <v>635000</v>
      </c>
      <c r="H13" s="11">
        <v>285750</v>
      </c>
      <c r="I13" s="11">
        <v>191819.25</v>
      </c>
      <c r="J13" s="16" t="s">
        <v>102</v>
      </c>
      <c r="K13" s="18">
        <v>42323</v>
      </c>
      <c r="L13" s="18">
        <v>42353</v>
      </c>
      <c r="M13" s="13">
        <v>154000</v>
      </c>
      <c r="N13" s="12">
        <v>0.25</v>
      </c>
      <c r="O13" s="11">
        <f>M13*0.45</f>
        <v>69300</v>
      </c>
      <c r="P13" s="9" t="s">
        <v>134</v>
      </c>
      <c r="Q13" s="9" t="s">
        <v>133</v>
      </c>
      <c r="R13" s="9" t="s">
        <v>136</v>
      </c>
      <c r="S13" s="9">
        <v>14</v>
      </c>
      <c r="T13" s="11">
        <v>1240000</v>
      </c>
      <c r="U13" s="11">
        <v>744000</v>
      </c>
    </row>
    <row r="14" spans="1:50" s="3" customFormat="1" ht="256.5" customHeight="1" x14ac:dyDescent="0.2">
      <c r="A14" s="9">
        <v>11</v>
      </c>
      <c r="B14" s="17" t="s">
        <v>77</v>
      </c>
      <c r="C14" s="9" t="s">
        <v>55</v>
      </c>
      <c r="D14" s="17" t="s">
        <v>129</v>
      </c>
      <c r="E14" s="17" t="s">
        <v>78</v>
      </c>
      <c r="F14" s="11">
        <v>3861306.32</v>
      </c>
      <c r="G14" s="13">
        <v>2903370.75</v>
      </c>
      <c r="H14" s="11">
        <v>1338211.31</v>
      </c>
      <c r="I14" s="11">
        <v>1152526.49</v>
      </c>
      <c r="J14" s="17" t="s">
        <v>102</v>
      </c>
      <c r="K14" s="15" t="s">
        <v>118</v>
      </c>
      <c r="L14" s="9" t="s">
        <v>105</v>
      </c>
      <c r="M14" s="13">
        <v>2305562.12</v>
      </c>
      <c r="N14" s="12">
        <f>M14/G14</f>
        <v>0.79409841819202731</v>
      </c>
      <c r="O14" s="11">
        <f>M14*0.45</f>
        <v>1037502.954</v>
      </c>
      <c r="P14" s="17" t="s">
        <v>145</v>
      </c>
      <c r="Q14" s="17" t="s">
        <v>144</v>
      </c>
      <c r="R14" s="9" t="s">
        <v>146</v>
      </c>
      <c r="S14" s="9">
        <v>25</v>
      </c>
      <c r="T14" s="11">
        <v>1756410</v>
      </c>
      <c r="U14" s="11">
        <v>1756410</v>
      </c>
    </row>
    <row r="15" spans="1:50" s="5" customFormat="1" ht="141.75" customHeight="1" x14ac:dyDescent="0.25">
      <c r="A15" s="22">
        <v>12</v>
      </c>
      <c r="B15" s="23" t="s">
        <v>62</v>
      </c>
      <c r="C15" s="22" t="s">
        <v>54</v>
      </c>
      <c r="D15" s="22" t="s">
        <v>63</v>
      </c>
      <c r="E15" s="22" t="s">
        <v>64</v>
      </c>
      <c r="F15" s="24">
        <v>635250</v>
      </c>
      <c r="G15" s="24">
        <v>550000</v>
      </c>
      <c r="H15" s="24">
        <v>192500</v>
      </c>
      <c r="I15" s="24">
        <v>0</v>
      </c>
      <c r="J15" s="22" t="s">
        <v>105</v>
      </c>
      <c r="K15" s="25" t="s">
        <v>33</v>
      </c>
      <c r="L15" s="26" t="s">
        <v>113</v>
      </c>
      <c r="M15" s="24">
        <v>495000</v>
      </c>
      <c r="N15" s="27">
        <f>M15/G15</f>
        <v>0.9</v>
      </c>
      <c r="O15" s="24">
        <f>M15*0.35</f>
        <v>173250</v>
      </c>
      <c r="P15" s="22" t="s">
        <v>76</v>
      </c>
      <c r="Q15" s="22" t="s">
        <v>75</v>
      </c>
      <c r="R15" s="22" t="s">
        <v>141</v>
      </c>
      <c r="S15" s="22">
        <v>27</v>
      </c>
      <c r="T15" s="24">
        <v>1279619</v>
      </c>
      <c r="U15" s="24">
        <v>383886</v>
      </c>
    </row>
    <row r="16" spans="1:50" s="6" customFormat="1" ht="240" customHeight="1" x14ac:dyDescent="0.25">
      <c r="A16" s="23">
        <v>13</v>
      </c>
      <c r="B16" s="22" t="s">
        <v>48</v>
      </c>
      <c r="C16" s="22" t="s">
        <v>49</v>
      </c>
      <c r="D16" s="22" t="s">
        <v>139</v>
      </c>
      <c r="E16" s="22" t="s">
        <v>103</v>
      </c>
      <c r="F16" s="24">
        <v>1667725</v>
      </c>
      <c r="G16" s="24">
        <v>1667725</v>
      </c>
      <c r="H16" s="24">
        <v>752107</v>
      </c>
      <c r="I16" s="24" t="s">
        <v>100</v>
      </c>
      <c r="J16" s="22" t="s">
        <v>102</v>
      </c>
      <c r="K16" s="22" t="s">
        <v>14</v>
      </c>
      <c r="L16" s="28" t="s">
        <v>50</v>
      </c>
      <c r="M16" s="24">
        <v>0</v>
      </c>
      <c r="N16" s="27">
        <f>M16/G16</f>
        <v>0</v>
      </c>
      <c r="O16" s="24">
        <f>M16*0.45</f>
        <v>0</v>
      </c>
      <c r="P16" s="22" t="s">
        <v>51</v>
      </c>
      <c r="Q16" s="22" t="s">
        <v>88</v>
      </c>
      <c r="R16" s="22" t="s">
        <v>140</v>
      </c>
      <c r="S16" s="22">
        <v>23</v>
      </c>
      <c r="T16" s="24">
        <v>8772775.9100000001</v>
      </c>
      <c r="U16" s="24">
        <v>7895498.3200000003</v>
      </c>
      <c r="V16" s="5"/>
      <c r="W16" s="5"/>
      <c r="X16" s="5"/>
      <c r="Y16" s="5"/>
      <c r="Z16" s="5"/>
      <c r="AA16" s="5"/>
      <c r="AB16" s="5"/>
      <c r="AC16" s="5"/>
      <c r="AD16" s="5"/>
      <c r="AE16" s="5"/>
      <c r="AF16" s="5"/>
      <c r="AG16" s="5"/>
      <c r="AH16" s="5"/>
      <c r="AI16" s="5"/>
    </row>
    <row r="17" spans="1:21" s="1" customFormat="1" ht="78" customHeight="1" x14ac:dyDescent="0.25">
      <c r="A17" s="29">
        <v>14</v>
      </c>
      <c r="B17" s="29" t="s">
        <v>80</v>
      </c>
      <c r="C17" s="29" t="s">
        <v>79</v>
      </c>
      <c r="D17" s="29" t="s">
        <v>110</v>
      </c>
      <c r="E17" s="29" t="s">
        <v>68</v>
      </c>
      <c r="F17" s="37">
        <v>19013432.100000001</v>
      </c>
      <c r="G17" s="31" t="s">
        <v>90</v>
      </c>
      <c r="H17" s="37" t="s">
        <v>89</v>
      </c>
      <c r="I17" s="37">
        <v>747250</v>
      </c>
      <c r="J17" s="32" t="s">
        <v>102</v>
      </c>
      <c r="K17" s="33" t="s">
        <v>33</v>
      </c>
      <c r="L17" s="29" t="s">
        <v>111</v>
      </c>
      <c r="M17" s="31" t="s">
        <v>92</v>
      </c>
      <c r="N17" s="30" t="s">
        <v>105</v>
      </c>
      <c r="O17" s="31" t="s">
        <v>92</v>
      </c>
      <c r="P17" s="34" t="s">
        <v>91</v>
      </c>
      <c r="Q17" s="29" t="s">
        <v>93</v>
      </c>
      <c r="R17" s="29" t="s">
        <v>138</v>
      </c>
      <c r="S17" s="29">
        <v>70</v>
      </c>
      <c r="T17" s="37">
        <v>770196</v>
      </c>
      <c r="U17" s="37">
        <v>695200</v>
      </c>
    </row>
    <row r="18" spans="1:21" s="1" customFormat="1" ht="64.5" customHeight="1" x14ac:dyDescent="0.25">
      <c r="A18" s="29">
        <v>15</v>
      </c>
      <c r="B18" s="29" t="s">
        <v>69</v>
      </c>
      <c r="C18" s="29" t="s">
        <v>70</v>
      </c>
      <c r="D18" s="29" t="s">
        <v>71</v>
      </c>
      <c r="E18" s="29" t="s">
        <v>68</v>
      </c>
      <c r="F18" s="37">
        <v>2518433.7599999998</v>
      </c>
      <c r="G18" s="31">
        <v>2082429.86</v>
      </c>
      <c r="H18" s="37">
        <v>940514.89</v>
      </c>
      <c r="I18" s="37">
        <v>401143.57</v>
      </c>
      <c r="J18" s="32" t="s">
        <v>107</v>
      </c>
      <c r="K18" s="33" t="s">
        <v>33</v>
      </c>
      <c r="L18" s="35" t="s">
        <v>112</v>
      </c>
      <c r="M18" s="31">
        <v>891430.17</v>
      </c>
      <c r="N18" s="36">
        <f t="shared" si="0"/>
        <v>0.42807212243873605</v>
      </c>
      <c r="O18" s="37">
        <f t="shared" si="1"/>
        <v>401143.57650000002</v>
      </c>
      <c r="P18" s="34" t="s">
        <v>72</v>
      </c>
      <c r="Q18" s="29" t="s">
        <v>124</v>
      </c>
      <c r="R18" s="29" t="s">
        <v>138</v>
      </c>
      <c r="S18" s="29">
        <v>110</v>
      </c>
      <c r="T18" s="37">
        <v>9142702</v>
      </c>
      <c r="U18" s="37">
        <v>5393389</v>
      </c>
    </row>
    <row r="19" spans="1:21" s="2" customFormat="1" ht="61.5" customHeight="1" x14ac:dyDescent="0.25">
      <c r="A19" s="29">
        <v>16</v>
      </c>
      <c r="B19" s="29" t="s">
        <v>81</v>
      </c>
      <c r="C19" s="29" t="s">
        <v>82</v>
      </c>
      <c r="D19" s="29" t="s">
        <v>96</v>
      </c>
      <c r="E19" s="29" t="s">
        <v>68</v>
      </c>
      <c r="F19" s="37">
        <v>3000000</v>
      </c>
      <c r="G19" s="37">
        <v>3000000</v>
      </c>
      <c r="H19" s="37">
        <v>1280700</v>
      </c>
      <c r="I19" s="37">
        <v>448245</v>
      </c>
      <c r="J19" s="32" t="s">
        <v>102</v>
      </c>
      <c r="K19" s="29" t="s">
        <v>13</v>
      </c>
      <c r="L19" s="32" t="s">
        <v>83</v>
      </c>
      <c r="M19" s="31" t="s">
        <v>92</v>
      </c>
      <c r="N19" s="30" t="s">
        <v>105</v>
      </c>
      <c r="O19" s="31" t="s">
        <v>92</v>
      </c>
      <c r="P19" s="29" t="s">
        <v>84</v>
      </c>
      <c r="Q19" s="29" t="s">
        <v>85</v>
      </c>
      <c r="R19" s="29" t="s">
        <v>138</v>
      </c>
      <c r="S19" s="29">
        <v>43</v>
      </c>
      <c r="T19" s="37">
        <v>34662413</v>
      </c>
      <c r="U19" s="37">
        <v>34662413</v>
      </c>
    </row>
    <row r="20" spans="1:21" ht="66.75" customHeight="1" x14ac:dyDescent="0.25">
      <c r="A20" s="29">
        <v>17</v>
      </c>
      <c r="B20" s="29" t="s">
        <v>86</v>
      </c>
      <c r="C20" s="29" t="s">
        <v>82</v>
      </c>
      <c r="D20" s="29" t="s">
        <v>97</v>
      </c>
      <c r="E20" s="29" t="s">
        <v>68</v>
      </c>
      <c r="F20" s="37">
        <v>1603340</v>
      </c>
      <c r="G20" s="37">
        <v>4744444.4400000004</v>
      </c>
      <c r="H20" s="37">
        <v>2135000</v>
      </c>
      <c r="I20" s="37">
        <v>747249.99</v>
      </c>
      <c r="J20" s="32" t="s">
        <v>102</v>
      </c>
      <c r="K20" s="29" t="s">
        <v>14</v>
      </c>
      <c r="L20" s="32" t="s">
        <v>83</v>
      </c>
      <c r="M20" s="31" t="s">
        <v>92</v>
      </c>
      <c r="N20" s="30" t="s">
        <v>105</v>
      </c>
      <c r="O20" s="31" t="s">
        <v>92</v>
      </c>
      <c r="P20" s="29" t="s">
        <v>87</v>
      </c>
      <c r="Q20" s="29" t="s">
        <v>85</v>
      </c>
      <c r="R20" s="29" t="s">
        <v>138</v>
      </c>
      <c r="S20" s="29">
        <v>44</v>
      </c>
      <c r="T20" s="37">
        <v>72338802</v>
      </c>
      <c r="U20" s="37">
        <v>72338802</v>
      </c>
    </row>
    <row r="21" spans="1:21" ht="118.5" customHeight="1" x14ac:dyDescent="0.25">
      <c r="A21" s="29">
        <v>18</v>
      </c>
      <c r="B21" s="29" t="s">
        <v>147</v>
      </c>
      <c r="C21" s="29" t="s">
        <v>148</v>
      </c>
      <c r="D21" s="29" t="s">
        <v>156</v>
      </c>
      <c r="E21" s="29" t="s">
        <v>68</v>
      </c>
      <c r="F21" s="39" t="s">
        <v>149</v>
      </c>
      <c r="G21" s="39" t="s">
        <v>149</v>
      </c>
      <c r="H21" s="39" t="s">
        <v>150</v>
      </c>
      <c r="I21" s="39" t="s">
        <v>151</v>
      </c>
      <c r="J21" s="32" t="s">
        <v>102</v>
      </c>
      <c r="K21" s="29" t="s">
        <v>152</v>
      </c>
      <c r="L21" s="32" t="s">
        <v>83</v>
      </c>
      <c r="M21" s="37" t="s">
        <v>154</v>
      </c>
      <c r="N21" s="30" t="s">
        <v>92</v>
      </c>
      <c r="O21" s="31" t="s">
        <v>92</v>
      </c>
      <c r="P21" s="32" t="s">
        <v>92</v>
      </c>
      <c r="Q21" s="29" t="s">
        <v>153</v>
      </c>
      <c r="R21" s="29" t="s">
        <v>138</v>
      </c>
      <c r="S21" s="29">
        <v>95</v>
      </c>
      <c r="T21" s="37">
        <v>5152000</v>
      </c>
      <c r="U21" s="37">
        <v>877000</v>
      </c>
    </row>
    <row r="22" spans="1:21" ht="27" customHeight="1" x14ac:dyDescent="0.25">
      <c r="F22" s="8">
        <f>SUM(F4:F20)</f>
        <v>81909515.300000012</v>
      </c>
      <c r="G22" s="8">
        <f>SUM(G4:G20)</f>
        <v>49670869.239999995</v>
      </c>
      <c r="H22" s="8">
        <f>SUM(H4:H20)</f>
        <v>18811130.590000004</v>
      </c>
      <c r="I22" s="8">
        <f>SUM(I4:I20)</f>
        <v>10914156.75</v>
      </c>
      <c r="J22" s="5"/>
      <c r="K22" s="5"/>
      <c r="L22" s="5"/>
      <c r="M22" s="5"/>
      <c r="N22" s="5"/>
      <c r="O22" s="8">
        <f>SUM(O4:O12)</f>
        <v>9405584.6549999993</v>
      </c>
      <c r="S22" s="38">
        <f>SUM(S4:S21)</f>
        <v>1105</v>
      </c>
      <c r="T22" s="40">
        <f>SUM(T4:T21)</f>
        <v>205090236.88657129</v>
      </c>
      <c r="U22" s="40">
        <f>SUM(U4:U21)</f>
        <v>177685049.0268625</v>
      </c>
    </row>
    <row r="23" spans="1:21" ht="34.5" customHeight="1" x14ac:dyDescent="0.25">
      <c r="U23" s="41">
        <f>U22/T22</f>
        <v>0.86637497583629153</v>
      </c>
    </row>
    <row r="24" spans="1:21" ht="27" customHeight="1" x14ac:dyDescent="0.5">
      <c r="B24" s="42"/>
      <c r="C24" s="62" t="s">
        <v>164</v>
      </c>
      <c r="D24" s="62"/>
      <c r="E24" s="62"/>
      <c r="F24" s="63"/>
      <c r="G24" s="63"/>
      <c r="H24" s="63"/>
      <c r="L24" s="62" t="s">
        <v>163</v>
      </c>
    </row>
    <row r="25" spans="1:21" ht="27" customHeight="1" x14ac:dyDescent="0.5">
      <c r="B25" s="42"/>
      <c r="C25" s="62"/>
      <c r="D25" s="62"/>
      <c r="E25" s="62"/>
      <c r="F25" s="63"/>
      <c r="G25" s="63"/>
      <c r="H25" s="63"/>
      <c r="L25" s="62"/>
    </row>
    <row r="26" spans="1:21" ht="27" customHeight="1" x14ac:dyDescent="0.5">
      <c r="B26" s="42"/>
      <c r="C26" s="62"/>
      <c r="D26" s="62"/>
      <c r="E26" s="62"/>
      <c r="F26" s="63"/>
      <c r="G26" s="63"/>
      <c r="H26" s="63"/>
      <c r="L26" s="62"/>
    </row>
    <row r="27" spans="1:21" ht="27" customHeight="1" x14ac:dyDescent="0.5">
      <c r="B27" s="42"/>
      <c r="C27" s="62" t="s">
        <v>161</v>
      </c>
      <c r="D27" s="62"/>
      <c r="E27" s="62"/>
      <c r="F27" s="63"/>
      <c r="G27" s="63"/>
      <c r="H27" s="63"/>
      <c r="L27" s="62" t="s">
        <v>162</v>
      </c>
    </row>
    <row r="28" spans="1:21" ht="27" customHeight="1" x14ac:dyDescent="0.25">
      <c r="B28" s="42"/>
      <c r="C28" s="47"/>
      <c r="D28" s="47"/>
      <c r="E28" s="47"/>
      <c r="F28" s="48"/>
    </row>
    <row r="29" spans="1:21" ht="27" customHeight="1" x14ac:dyDescent="0.25">
      <c r="B29" s="42"/>
      <c r="C29" s="42"/>
      <c r="D29" s="42"/>
      <c r="E29" s="42"/>
      <c r="F29" s="42"/>
    </row>
    <row r="30" spans="1:21" ht="27" customHeight="1" x14ac:dyDescent="0.25">
      <c r="B30" s="42"/>
      <c r="C30" s="43">
        <v>42317.759722222225</v>
      </c>
      <c r="D30" s="42"/>
      <c r="E30" s="42"/>
      <c r="F30" s="42"/>
    </row>
    <row r="31" spans="1:21" ht="27" customHeight="1" x14ac:dyDescent="0.25">
      <c r="B31" s="42"/>
      <c r="C31" s="44" t="s">
        <v>159</v>
      </c>
      <c r="D31" s="42"/>
      <c r="E31" s="42"/>
      <c r="F31" s="42"/>
    </row>
    <row r="32" spans="1:21" ht="27" customHeight="1" x14ac:dyDescent="0.25">
      <c r="B32" s="45"/>
      <c r="C32" s="46" t="s">
        <v>160</v>
      </c>
      <c r="D32" s="45"/>
      <c r="E32" s="45"/>
      <c r="F32" s="45"/>
    </row>
    <row r="33" ht="27" customHeight="1" x14ac:dyDescent="0.25"/>
    <row r="34" ht="27" customHeight="1" x14ac:dyDescent="0.25"/>
    <row r="35" ht="27" customHeight="1" x14ac:dyDescent="0.25"/>
    <row r="36" ht="27" customHeight="1" x14ac:dyDescent="0.25"/>
    <row r="37" ht="60" customHeight="1" x14ac:dyDescent="0.25"/>
    <row r="38" ht="60.75" customHeight="1" x14ac:dyDescent="0.25"/>
    <row r="39" ht="27" customHeight="1" x14ac:dyDescent="0.25"/>
    <row r="40" ht="27" customHeight="1" x14ac:dyDescent="0.25"/>
    <row r="41" ht="27" customHeight="1" x14ac:dyDescent="0.25"/>
    <row r="42" ht="27" customHeight="1" x14ac:dyDescent="0.25"/>
    <row r="43" ht="27" customHeight="1" x14ac:dyDescent="0.25"/>
    <row r="44" ht="27" customHeight="1" x14ac:dyDescent="0.25"/>
    <row r="45" ht="27" customHeight="1" x14ac:dyDescent="0.25"/>
    <row r="46" ht="27" customHeight="1" x14ac:dyDescent="0.25"/>
    <row r="47" ht="86.25" customHeight="1" x14ac:dyDescent="0.25"/>
    <row r="48" ht="27" customHeight="1" x14ac:dyDescent="0.25"/>
    <row r="49" ht="27" customHeight="1" x14ac:dyDescent="0.25"/>
    <row r="50" ht="27" customHeight="1" x14ac:dyDescent="0.25"/>
    <row r="51" ht="27" customHeight="1" x14ac:dyDescent="0.25"/>
    <row r="52" ht="27" customHeight="1" x14ac:dyDescent="0.25"/>
    <row r="53" ht="27" customHeight="1" x14ac:dyDescent="0.25"/>
    <row r="54" ht="27" customHeight="1" x14ac:dyDescent="0.25"/>
    <row r="55" ht="80.25" customHeight="1" x14ac:dyDescent="0.25"/>
    <row r="56" ht="27" customHeight="1" x14ac:dyDescent="0.25"/>
    <row r="57" ht="27" customHeight="1" x14ac:dyDescent="0.25"/>
    <row r="58" ht="27" customHeight="1" x14ac:dyDescent="0.25"/>
  </sheetData>
  <hyperlinks>
    <hyperlink ref="C32" r:id="rId1"/>
  </hyperlinks>
  <pageMargins left="0.25" right="0.25" top="0.75" bottom="0.75" header="0.3" footer="0.3"/>
  <pageSetup paperSize="9" scale="54" orientation="landscape" horizontalDpi="300" verticalDpi="300" r:id="rId2"/>
  <colBreaks count="1" manualBreakCount="1">
    <brk id="13"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kopsavilkums</vt:lpstr>
      <vt:lpstr>APV projekti</vt:lpstr>
      <vt:lpstr>'APV projekti'!Print_Area</vt:lpstr>
      <vt:lpstr>kopsavilkums!Print_Area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Toms Umulis</dc:creator>
  <cp:lastModifiedBy>Gatis Silovs</cp:lastModifiedBy>
  <cp:lastPrinted>2015-11-09T16:25:22Z</cp:lastPrinted>
  <dcterms:created xsi:type="dcterms:W3CDTF">2015-09-08T07:19:52Z</dcterms:created>
  <dcterms:modified xsi:type="dcterms:W3CDTF">2015-11-09T16:25:33Z</dcterms:modified>
</cp:coreProperties>
</file>