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45" windowWidth="14400" windowHeight="12555"/>
  </bookViews>
  <sheets>
    <sheet name="DZSVPl_1.pielikums" sheetId="7" r:id="rId1"/>
    <sheet name="DZSVPl_1.1._LNKC_2017.g." sheetId="4" r:id="rId2"/>
    <sheet name="DZSVPl_1.2._LNKC_2018.g." sheetId="6" r:id="rId3"/>
  </sheets>
  <definedNames>
    <definedName name="_xlnm.Print_Area" localSheetId="1">DZSVPl_1.1._LNKC_2017.g.!$A$1:$G$338</definedName>
    <definedName name="_xlnm.Print_Area" localSheetId="2">DZSVPl_1.2._LNKC_2018.g.!$A$1:$G$118</definedName>
    <definedName name="_xlnm.Print_Area" localSheetId="0">DZSVPl_1.pielikums!$A$1:$H$119</definedName>
  </definedNames>
  <calcPr calcId="125725"/>
</workbook>
</file>

<file path=xl/calcChain.xml><?xml version="1.0" encoding="utf-8"?>
<calcChain xmlns="http://schemas.openxmlformats.org/spreadsheetml/2006/main">
  <c r="G296" i="4"/>
  <c r="G295"/>
  <c r="G283"/>
  <c r="G282"/>
  <c r="G281"/>
  <c r="G280"/>
  <c r="G278"/>
  <c r="G277"/>
  <c r="G325" l="1"/>
  <c r="G108" i="7"/>
  <c r="F108"/>
  <c r="E108"/>
  <c r="G6" i="4" l="1"/>
  <c r="G6" i="6"/>
  <c r="G79" l="1"/>
  <c r="G108" l="1"/>
  <c r="G107"/>
  <c r="G106"/>
  <c r="G105"/>
  <c r="G95"/>
  <c r="G94"/>
  <c r="G93"/>
  <c r="G97" l="1"/>
  <c r="G98" s="1"/>
  <c r="G109"/>
  <c r="G110" s="1"/>
  <c r="G85"/>
  <c r="G78"/>
  <c r="G76"/>
  <c r="G80" l="1"/>
  <c r="G67"/>
  <c r="G64"/>
  <c r="G63"/>
  <c r="G61"/>
  <c r="G57"/>
  <c r="G58" s="1"/>
  <c r="G54"/>
  <c r="G53"/>
  <c r="G41"/>
  <c r="G40"/>
  <c r="G39"/>
  <c r="G38"/>
  <c r="G37"/>
  <c r="G33"/>
  <c r="G32"/>
  <c r="G31"/>
  <c r="G28"/>
  <c r="G29" s="1"/>
  <c r="E59" l="1"/>
  <c r="G59"/>
  <c r="E81"/>
  <c r="G81"/>
  <c r="G55"/>
  <c r="G68"/>
  <c r="G34"/>
  <c r="G44"/>
  <c r="E35" l="1"/>
  <c r="G35"/>
  <c r="G45" s="1"/>
  <c r="G86"/>
  <c r="G69"/>
  <c r="G326" i="4"/>
  <c r="G322"/>
  <c r="G321"/>
  <c r="G320"/>
  <c r="G319"/>
  <c r="G318"/>
  <c r="G327" l="1"/>
  <c r="G328" s="1"/>
  <c r="G323"/>
  <c r="G255"/>
  <c r="G256"/>
  <c r="G257"/>
  <c r="G258"/>
  <c r="G259"/>
  <c r="G260"/>
  <c r="G261"/>
  <c r="G262"/>
  <c r="G263"/>
  <c r="G266"/>
  <c r="G267"/>
  <c r="G268"/>
  <c r="G270"/>
  <c r="G271"/>
  <c r="G272"/>
  <c r="G273"/>
  <c r="G274"/>
  <c r="G275"/>
  <c r="G284"/>
  <c r="G285"/>
  <c r="G288"/>
  <c r="G291"/>
  <c r="G293"/>
  <c r="G297"/>
  <c r="G299"/>
  <c r="G309"/>
  <c r="G308"/>
  <c r="G307"/>
  <c r="G306"/>
  <c r="G305"/>
  <c r="G304"/>
  <c r="G303"/>
  <c r="G302"/>
  <c r="G301"/>
  <c r="G300"/>
  <c r="G276"/>
  <c r="G243"/>
  <c r="G244" s="1"/>
  <c r="G240"/>
  <c r="G239"/>
  <c r="G238"/>
  <c r="G229"/>
  <c r="G221"/>
  <c r="G220"/>
  <c r="G227"/>
  <c r="G217"/>
  <c r="G216"/>
  <c r="G215"/>
  <c r="G214"/>
  <c r="G205"/>
  <c r="G204"/>
  <c r="G203"/>
  <c r="G202"/>
  <c r="G199"/>
  <c r="G200" s="1"/>
  <c r="G190"/>
  <c r="G189"/>
  <c r="G185"/>
  <c r="G184"/>
  <c r="G183"/>
  <c r="G174"/>
  <c r="G175" s="1"/>
  <c r="G171"/>
  <c r="G170"/>
  <c r="G169"/>
  <c r="G168"/>
  <c r="G167"/>
  <c r="G166"/>
  <c r="G158"/>
  <c r="G157"/>
  <c r="G156"/>
  <c r="G152"/>
  <c r="G151"/>
  <c r="G148"/>
  <c r="G149" s="1"/>
  <c r="G140"/>
  <c r="G139"/>
  <c r="G138"/>
  <c r="G135"/>
  <c r="G136" s="1"/>
  <c r="G123"/>
  <c r="G117"/>
  <c r="G126"/>
  <c r="G125"/>
  <c r="G124"/>
  <c r="G119"/>
  <c r="G118"/>
  <c r="G114"/>
  <c r="G113"/>
  <c r="G112"/>
  <c r="G111"/>
  <c r="G110"/>
  <c r="G109"/>
  <c r="G108"/>
  <c r="G100"/>
  <c r="G99"/>
  <c r="G98"/>
  <c r="G97"/>
  <c r="G96"/>
  <c r="G92"/>
  <c r="G91"/>
  <c r="G90"/>
  <c r="G87"/>
  <c r="G86"/>
  <c r="G85"/>
  <c r="G84"/>
  <c r="G83"/>
  <c r="G82"/>
  <c r="G73"/>
  <c r="G72"/>
  <c r="G71"/>
  <c r="G67"/>
  <c r="G66"/>
  <c r="G63"/>
  <c r="G62"/>
  <c r="G61"/>
  <c r="G48"/>
  <c r="G49"/>
  <c r="G53"/>
  <c r="G52"/>
  <c r="G38"/>
  <c r="G37"/>
  <c r="G36"/>
  <c r="G32"/>
  <c r="G33" s="1"/>
  <c r="G34" s="1"/>
  <c r="G29"/>
  <c r="G28"/>
  <c r="G153" l="1"/>
  <c r="G154" s="1"/>
  <c r="G74"/>
  <c r="G40"/>
  <c r="G241"/>
  <c r="G245" s="1"/>
  <c r="G120"/>
  <c r="G121" s="1"/>
  <c r="G159"/>
  <c r="G191"/>
  <c r="G222"/>
  <c r="G223" s="1"/>
  <c r="G218"/>
  <c r="G50"/>
  <c r="G310"/>
  <c r="G311" s="1"/>
  <c r="G206"/>
  <c r="G207" s="1"/>
  <c r="G115"/>
  <c r="G127"/>
  <c r="G54"/>
  <c r="G186"/>
  <c r="G187" s="1"/>
  <c r="G230"/>
  <c r="G64"/>
  <c r="G172"/>
  <c r="G176" s="1"/>
  <c r="G88"/>
  <c r="G93"/>
  <c r="G94" s="1"/>
  <c r="G101"/>
  <c r="G141"/>
  <c r="G142" s="1"/>
  <c r="G160"/>
  <c r="G68"/>
  <c r="G69" s="1"/>
  <c r="G30"/>
  <c r="G329" l="1"/>
  <c r="G41"/>
  <c r="G192"/>
  <c r="G128"/>
  <c r="G102"/>
  <c r="G231"/>
  <c r="G55"/>
  <c r="G312"/>
  <c r="G75"/>
  <c r="G19" i="6" l="1"/>
  <c r="G18"/>
  <c r="G17"/>
  <c r="G16"/>
  <c r="G15"/>
  <c r="G13"/>
  <c r="G12"/>
  <c r="G11"/>
  <c r="G7"/>
  <c r="G8" s="1"/>
  <c r="G116" l="1"/>
  <c r="G115"/>
  <c r="G20"/>
  <c r="G117" s="1"/>
  <c r="G21" l="1"/>
  <c r="G114"/>
  <c r="G118"/>
  <c r="G12" i="4" l="1"/>
  <c r="G13"/>
  <c r="G11"/>
  <c r="G19" l="1"/>
  <c r="G18"/>
  <c r="G17"/>
  <c r="G16"/>
  <c r="G15"/>
  <c r="G7"/>
  <c r="G8" s="1"/>
  <c r="G335" l="1"/>
  <c r="G334"/>
  <c r="G20"/>
  <c r="G21" l="1"/>
  <c r="G336"/>
  <c r="G337" s="1"/>
  <c r="G333"/>
</calcChain>
</file>

<file path=xl/sharedStrings.xml><?xml version="1.0" encoding="utf-8"?>
<sst xmlns="http://schemas.openxmlformats.org/spreadsheetml/2006/main" count="1245" uniqueCount="558">
  <si>
    <t xml:space="preserve">Nr. p. k. </t>
  </si>
  <si>
    <t xml:space="preserve">Pozīcijas un apakšpozīcijas </t>
  </si>
  <si>
    <t>EKK</t>
  </si>
  <si>
    <t>Vienība</t>
  </si>
  <si>
    <t>Vienību skaits</t>
  </si>
  <si>
    <t>Vienas vienības izmaksas</t>
  </si>
  <si>
    <t>Kopā EUR</t>
  </si>
  <si>
    <t>1.1.</t>
  </si>
  <si>
    <t>KOPĀ</t>
  </si>
  <si>
    <t xml:space="preserve">Pavisam kopā </t>
  </si>
  <si>
    <t>Transporta izdevumi (2 braucieni, katrs 2 dienas)</t>
  </si>
  <si>
    <t>brauc.</t>
  </si>
  <si>
    <t>dienas</t>
  </si>
  <si>
    <t xml:space="preserve">Dienas nauda (2 dienas x 7 pers.) </t>
  </si>
  <si>
    <t>LNKC darbinieku komandējumi uz Baltijas komitejas sanāksmēm LT un EST</t>
  </si>
  <si>
    <t xml:space="preserve">Apdrošināšana (2 dienas x 7 pers.) </t>
  </si>
  <si>
    <t xml:space="preserve">Naktsmītnes (1 naksts x 7 pers.) </t>
  </si>
  <si>
    <t>nakts</t>
  </si>
  <si>
    <t xml:space="preserve">Dokumentu tulkošanas pakalpojumu apmaksa </t>
  </si>
  <si>
    <t>reizes</t>
  </si>
  <si>
    <t xml:space="preserve"> Darba sanāksmes Latvijā</t>
  </si>
  <si>
    <t>Kancelejas preces</t>
  </si>
  <si>
    <t>Pusdienas, kafijas pauzes</t>
  </si>
  <si>
    <t>sēdes</t>
  </si>
  <si>
    <t>pers.</t>
  </si>
  <si>
    <t xml:space="preserve"> Sekretāra pienākumi laika posmā no 2016.-2018.gadam (līdz 2017.g. LV- koordinējošā valsts)</t>
  </si>
  <si>
    <t xml:space="preserve">Darba samaksa </t>
  </si>
  <si>
    <t>mēn</t>
  </si>
  <si>
    <t>3.1.</t>
  </si>
  <si>
    <t>3.2.</t>
  </si>
  <si>
    <t>3.3.</t>
  </si>
  <si>
    <t>3.4.</t>
  </si>
  <si>
    <t>3.5.</t>
  </si>
  <si>
    <t>3.6.</t>
  </si>
  <si>
    <t>3.7.</t>
  </si>
  <si>
    <t>3.8.</t>
  </si>
  <si>
    <t>Vienība (sk./gb./mēn.)</t>
  </si>
  <si>
    <t xml:space="preserve"> Kopā EUR </t>
  </si>
  <si>
    <t>Mākslinieciskais vadītājs</t>
  </si>
  <si>
    <t>Solistu honorāri</t>
  </si>
  <si>
    <t>Koncerta vadītāji</t>
  </si>
  <si>
    <t>Koncertmeistara honorārs</t>
  </si>
  <si>
    <t xml:space="preserve">Virsdiriģentu honorārs </t>
  </si>
  <si>
    <t>4.1.</t>
  </si>
  <si>
    <t>Transporta izdevumi</t>
  </si>
  <si>
    <t>4.2.</t>
  </si>
  <si>
    <t>Nošu materiāla sagatavošana</t>
  </si>
  <si>
    <t>Metodiskais materiāls un semināru vadība</t>
  </si>
  <si>
    <t>lektori</t>
  </si>
  <si>
    <t>2.1.</t>
  </si>
  <si>
    <t xml:space="preserve">Transporta pakalpojumi </t>
  </si>
  <si>
    <t>braucieni</t>
  </si>
  <si>
    <t>Lektors</t>
  </si>
  <si>
    <t>2.4.</t>
  </si>
  <si>
    <t>Kafijas pauze</t>
  </si>
  <si>
    <t>dalībn.</t>
  </si>
  <si>
    <t>2.5.</t>
  </si>
  <si>
    <t>Telpu noma, tehniskais nodrošinājums</t>
  </si>
  <si>
    <t xml:space="preserve">Interneta tiešraides nodrošinājums </t>
  </si>
  <si>
    <t>Transporta pakalpojumi</t>
  </si>
  <si>
    <t>Projekta vadītājs</t>
  </si>
  <si>
    <t>1.2.</t>
  </si>
  <si>
    <t>2.2.</t>
  </si>
  <si>
    <t>Virsvadītāji</t>
  </si>
  <si>
    <t>Konsultanti</t>
  </si>
  <si>
    <t>Projekta vadītājs (4 mēn.)</t>
  </si>
  <si>
    <t>%</t>
  </si>
  <si>
    <t>Telpu un audiovizuālās aparatūras īre</t>
  </si>
  <si>
    <t>Saimnieciskie izdevumi</t>
  </si>
  <si>
    <t>4.3.</t>
  </si>
  <si>
    <t>II programmas metodisko materiālu sagatavošana un izdošana</t>
  </si>
  <si>
    <t>Horeogrāfijas (29 horeogrāfijas)</t>
  </si>
  <si>
    <t>Mūzika (29  jaundarbi)</t>
  </si>
  <si>
    <t>Skaņu ierakstu studijas īre (15  EUR/h; k  96 st.)</t>
  </si>
  <si>
    <t>līdz 2017.gada aprīlim</t>
  </si>
  <si>
    <t>Režisors</t>
  </si>
  <si>
    <t>Mākslinieciskais  vadītājs</t>
  </si>
  <si>
    <t>1.3.</t>
  </si>
  <si>
    <t>Koncerta administrators</t>
  </si>
  <si>
    <t>Videofilmēšana</t>
  </si>
  <si>
    <t>Transporta pakalpojumi mākslinieciskajai darba grupai ( šofera pakalpojumi)</t>
  </si>
  <si>
    <t>Novadu  pūtēju orķestru programmu modelēšanas koncerts</t>
  </si>
  <si>
    <t>Mākslinieciskie vadītāji</t>
  </si>
  <si>
    <t xml:space="preserve">Diriģenti, programmu  iestudēšana </t>
  </si>
  <si>
    <t xml:space="preserve">Diriģenti koncertā </t>
  </si>
  <si>
    <t>1.4.</t>
  </si>
  <si>
    <t>Solisti</t>
  </si>
  <si>
    <t>1.5.</t>
  </si>
  <si>
    <t>Programmu vadītāji</t>
  </si>
  <si>
    <t>1.6.</t>
  </si>
  <si>
    <t>Skaņdarbu redakcijas</t>
  </si>
  <si>
    <t>Koncertu administratori</t>
  </si>
  <si>
    <t>Skatuves koordinatori</t>
  </si>
  <si>
    <t>2.3.</t>
  </si>
  <si>
    <t xml:space="preserve">Apkalpojošais personāls LU </t>
  </si>
  <si>
    <t xml:space="preserve">LU Aula īre mēģinājumiem un koncertam (daļēja samaksa) </t>
  </si>
  <si>
    <t>Skaņu un gaismas aparatūras īre LU Aulā</t>
  </si>
  <si>
    <t>Sitaminstrumentu īre</t>
  </si>
  <si>
    <t>Koncertu video ieraksts</t>
  </si>
  <si>
    <t>Transporta pakalpojumi sitaminstrumentu vešanai</t>
  </si>
  <si>
    <t xml:space="preserve">Novadu pūtēju orķestru programmu modelēšanas koncerts </t>
  </si>
  <si>
    <t xml:space="preserve">Mākslinieciskie vadītāji </t>
  </si>
  <si>
    <t>1.7.</t>
  </si>
  <si>
    <t>Apkalpojošais personāls</t>
  </si>
  <si>
    <t>Daļēja telpu un aparatūras  īre</t>
  </si>
  <si>
    <t>Koncerta video ieraksts</t>
  </si>
  <si>
    <t>2017.gada marts, aprīlis</t>
  </si>
  <si>
    <t>Žūrija skatēs (5  eksperti )</t>
  </si>
  <si>
    <t xml:space="preserve"> Žūrijas sekretārs</t>
  </si>
  <si>
    <t>Projektu vadītājs  (4 mēn.)</t>
  </si>
  <si>
    <t>Saimniecības un kancelejas preces</t>
  </si>
  <si>
    <t>Transporta pakalpojumi žūrijai nokļūšanai skates norises vietās</t>
  </si>
  <si>
    <t>4.4.</t>
  </si>
  <si>
    <t>Viesnīcu pakalpojumi žūrijai (2 norises vietās)</t>
  </si>
  <si>
    <t>Pavadošās grupas</t>
  </si>
  <si>
    <t>Dziesmu svētku koncertu repertuāra iestudēšanas semināri diriģentiem</t>
  </si>
  <si>
    <t>2017.g.janvāris</t>
  </si>
  <si>
    <t>Dziesmu svētku jaukto koru virsdiriģentu darba samaksa semināros</t>
  </si>
  <si>
    <t>Dziesmu svētku sieviešu un vīru koru virsdiriģentu darba samaksa semināros</t>
  </si>
  <si>
    <t xml:space="preserve">Koncertmeistara darba samaksa </t>
  </si>
  <si>
    <t>23,59</t>
  </si>
  <si>
    <t>XXI  Senioru deju diena</t>
  </si>
  <si>
    <t>Svētku virsvadītāji (8 cilv.)</t>
  </si>
  <si>
    <t>Iespieddarbu mākslinieks</t>
  </si>
  <si>
    <t xml:space="preserve">Programmas vadītāji </t>
  </si>
  <si>
    <t>Deju muzikālā materiāla kompilācija</t>
  </si>
  <si>
    <t>Naktsmītnes māksl. darba grupai</t>
  </si>
  <si>
    <t>Tipogrāfijas pakalpojumi (afiša, programma)</t>
  </si>
  <si>
    <t>4.5.</t>
  </si>
  <si>
    <t xml:space="preserve">I Latvijas Senioru orķestru festivāls </t>
  </si>
  <si>
    <t>Mākslinieciskā vadītāja un koncepcijas izveidošanas autorhonorārs</t>
  </si>
  <si>
    <t>Diriģentu autorhonorāri</t>
  </si>
  <si>
    <t>Programmas vadītājs koncerta daļā</t>
  </si>
  <si>
    <t>"XXVI Vispārējo latviešu Dziesmu un XVI Deju svētku"komunikācijas koncepcijas izstrāde</t>
  </si>
  <si>
    <t xml:space="preserve">"XXVI Vispārējo latviešu Dziesmu un XVI Deju svētku"komunikācijas taktiskā plāna sagatavošana sadarbībā ar informatīvajiem mediju partneriem </t>
  </si>
  <si>
    <t>2</t>
  </si>
  <si>
    <t>Projekta ( reklāmas, PR, soc.mediju, digitālo risinājumu, netradicionalo risinājumu, web platformas ) vadība</t>
  </si>
  <si>
    <t>h</t>
  </si>
  <si>
    <t>Sabiedrisko attiecību pakalpojumu nodrošināšana</t>
  </si>
  <si>
    <t>Sociālo mediju profilu uzturēšana un satura ģenerēšana</t>
  </si>
  <si>
    <t>Kampaņas mērījumi, analīze un ieteikumu ieviešana</t>
  </si>
  <si>
    <t>Mediju kanālu kombināciju izstrāde, reklāmas  risinājumu un apjomu gatavošana, reklāmas materiālu sagatavošana iesniegšanai informatīvajiem mediju partneriem</t>
  </si>
  <si>
    <t>2.6.</t>
  </si>
  <si>
    <t>Drukāto materiālu dizaina izstrāde</t>
  </si>
  <si>
    <t>2.7.</t>
  </si>
  <si>
    <t>Drukāto materiālu izmēru pielāgošana un maketu failu gatavošana ražošanai</t>
  </si>
  <si>
    <t>2.8.</t>
  </si>
  <si>
    <t>Informatīvo tekstu, ziņu, vēstījumu izstrāde, rediģēšana un korektūra</t>
  </si>
  <si>
    <t>2.9.</t>
  </si>
  <si>
    <t>Informatīvo tekstu, ziņu, vēstījumu tulkošana krievu un angļu valodā</t>
  </si>
  <si>
    <t>2.10.</t>
  </si>
  <si>
    <t>Mājas lapas dizaina izstrāde</t>
  </si>
  <si>
    <t>gb</t>
  </si>
  <si>
    <t xml:space="preserve">2.11. </t>
  </si>
  <si>
    <t>Mājas lapas programmēšanas darbi</t>
  </si>
  <si>
    <t>2.12.</t>
  </si>
  <si>
    <t>Mājas lapas platformas uzturēšana ( jaunumi informatīva sadaļa, logotipa sadaļa, raidījumi, infografikas)</t>
  </si>
  <si>
    <t>2.13.</t>
  </si>
  <si>
    <t>Digitālo risinājumu izstrāde un ražošana</t>
  </si>
  <si>
    <t>2.14.</t>
  </si>
  <si>
    <t>TV klipu ražošana</t>
  </si>
  <si>
    <t>2.15.</t>
  </si>
  <si>
    <t>TV raidījuma galviņas un titru dizaina izstrāde un ražošana</t>
  </si>
  <si>
    <t>2.16.</t>
  </si>
  <si>
    <t>Radio džinglu ražošana</t>
  </si>
  <si>
    <t>2.17.</t>
  </si>
  <si>
    <t>Interneta baneru ražošana</t>
  </si>
  <si>
    <t>2.18.</t>
  </si>
  <si>
    <t>Dziesmusvetku tv satura/ raidījumu satura gatavošana un ražošana</t>
  </si>
  <si>
    <t>2.19.</t>
  </si>
  <si>
    <t>Infografiku satura ražošana un realizācija</t>
  </si>
  <si>
    <t>2.20.</t>
  </si>
  <si>
    <t xml:space="preserve">Sadarbības partneru aktivizācijas plānu koordinēšana, t.sk. pasākumu līdzorganizēšana </t>
  </si>
  <si>
    <t>2.21.</t>
  </si>
  <si>
    <t>Sadarbības partneru pasākumu promo cilvēku nodrošināšana</t>
  </si>
  <si>
    <t>2.22.</t>
  </si>
  <si>
    <t>Preses monitorings</t>
  </si>
  <si>
    <t>3</t>
  </si>
  <si>
    <t>Reklāmas materiālu koordinācija medijos, izmaiņu veikšana, kampaņas vadība sadarbība ar informatīvajiem mediju partneriem</t>
  </si>
  <si>
    <t>Drukāto, u.c. materiālu izmēru pielāgošana un maketu failu gatavošana ražošanai</t>
  </si>
  <si>
    <t>Informatīvo tekstu, ziņu, vēstījumu gatavošana, rediģēšana un korektūra</t>
  </si>
  <si>
    <t>3.9.</t>
  </si>
  <si>
    <t>Mājas lapas platformas uzturēšana, jaunumu gatavošana, izmaiņu veikšana</t>
  </si>
  <si>
    <t>3.10.</t>
  </si>
  <si>
    <t>DVD vāciņa dizaina izstrāde</t>
  </si>
  <si>
    <t>3.11.</t>
  </si>
  <si>
    <t>Atskata grāmatas vāka dizaina izstrāde</t>
  </si>
  <si>
    <t>3.12.</t>
  </si>
  <si>
    <t>Dziesmusvetku tv raidījumu gatavošana un ražošana</t>
  </si>
  <si>
    <t>3.13.</t>
  </si>
  <si>
    <t>Infografiku gatavošana un realizācija</t>
  </si>
  <si>
    <t>3.14.</t>
  </si>
  <si>
    <t>Sadarbības partneru aktivizācijas koordinēšana</t>
  </si>
  <si>
    <t>3.15.</t>
  </si>
  <si>
    <t>3.16.</t>
  </si>
  <si>
    <t>3.17.</t>
  </si>
  <si>
    <t>Dziesmusvētku katalogs / gadagrāmata</t>
  </si>
  <si>
    <t>4</t>
  </si>
  <si>
    <t xml:space="preserve">Projekta noslēguma kampaņas koordinēšana, XXVI Vispārējo latviešu Dziesmu un XVI Deju svētku sagatavošanas procesa plāna izstrādes vadība  </t>
  </si>
  <si>
    <t>Mediju kampaņas izvērtējums, atskaites gatavošana par sasniegto auditoriju un kampaņas efektivitāti, noslēguma kampaņas plānošana informatīvo mediju partneru kanālos</t>
  </si>
  <si>
    <t>4.6.</t>
  </si>
  <si>
    <t>4.7.</t>
  </si>
  <si>
    <t>4.8.</t>
  </si>
  <si>
    <t>4.9.</t>
  </si>
  <si>
    <t>Mājas lapas platformas uzturēšana, noslēguma kampaņas ieviešana un izmaiņu veikšana</t>
  </si>
  <si>
    <t>4.10.</t>
  </si>
  <si>
    <t>Monitorings</t>
  </si>
  <si>
    <t>4.11.</t>
  </si>
  <si>
    <t>Plakātu/diplomu/pateicības rakstu ražošana</t>
  </si>
  <si>
    <t>PVN 21%</t>
  </si>
  <si>
    <t xml:space="preserve">Koncerta režisors </t>
  </si>
  <si>
    <t>Scenārija plāns</t>
  </si>
  <si>
    <t>Scenogrāfs</t>
  </si>
  <si>
    <t>Muzikālais vadītājs</t>
  </si>
  <si>
    <t xml:space="preserve">Mākslinieciskais vadītājs </t>
  </si>
  <si>
    <t>Baltijas valstu pūtēju orķestru diriģentu un ansambļu vadītāju forums</t>
  </si>
  <si>
    <t>2018.gada oktobris</t>
  </si>
  <si>
    <t>Meistarklašu vadītāji</t>
  </si>
  <si>
    <t>cilv.</t>
  </si>
  <si>
    <t>Foruma administrators ( 2 dienas)</t>
  </si>
  <si>
    <t>Mūzikas instrumentu, nošu izstāžu un meistarklašu telpu koordinatori ( 2 dienas)</t>
  </si>
  <si>
    <t>Viesnīca ārzemju ekspertiem</t>
  </si>
  <si>
    <t>Foruma koncertu CD ieraksti</t>
  </si>
  <si>
    <t>Iespieddarbi</t>
  </si>
  <si>
    <t>Autortiesību licence</t>
  </si>
  <si>
    <t>XXVI  Vispārējo latviešu dziesmu un XVI  Deju svētku izvērtēšanas konference</t>
  </si>
  <si>
    <t>Referātu autori</t>
  </si>
  <si>
    <t>Konferences moderators</t>
  </si>
  <si>
    <t>Konferences materiālu apkopošana, rediģēšana</t>
  </si>
  <si>
    <t>Telpu īre (lielā zāle, telpas darba grupām) un aparat.nodrošinājums</t>
  </si>
  <si>
    <t>Prezentācijas izdevumi</t>
  </si>
  <si>
    <t>Kafijas pauzes nodrošinājums</t>
  </si>
  <si>
    <t>Transporta pakalpojumi darba grupai</t>
  </si>
  <si>
    <t>Konferences sagatavošana -semināri novados</t>
  </si>
  <si>
    <t>II Daļa</t>
  </si>
  <si>
    <t>Kataloga sastādītājs - deju materiāla atlase</t>
  </si>
  <si>
    <t xml:space="preserve">Kataloga rediģēšana </t>
  </si>
  <si>
    <t>Deju zīmējumu rediģēšana</t>
  </si>
  <si>
    <t>Nošu materiāla rediģēšana</t>
  </si>
  <si>
    <t>Deju aprakstu skenēšana</t>
  </si>
  <si>
    <t>Elektroniskā kataloga pilnveide</t>
  </si>
  <si>
    <t>Scenārijs, režija koncertam</t>
  </si>
  <si>
    <t>Ekspertu komisijas darbs izstādes darbu atlasei</t>
  </si>
  <si>
    <t>Vizuālo materiālu izstrāde</t>
  </si>
  <si>
    <t>Tekstu un nošu  materiāla izveide</t>
  </si>
  <si>
    <t xml:space="preserve">Teksta materiāla tulkošana  angliski </t>
  </si>
  <si>
    <t>Maketēšana, tipogrāfijas pakalpojumi (iesk.PVN)</t>
  </si>
  <si>
    <t>Redaktora, korektora pakalpojumi</t>
  </si>
  <si>
    <t>2017.gada septembris, Rīga</t>
  </si>
  <si>
    <t xml:space="preserve"> 2017.gada pavasaris, rudens </t>
  </si>
  <si>
    <t xml:space="preserve">Starptautisko saistību izpilde - 
Baltijas valstu dziesmu un deju svētku komitejas darbības nodrošināšana </t>
  </si>
  <si>
    <t xml:space="preserve">2018.gads </t>
  </si>
  <si>
    <t>Mūzikas ierakstu veidošana 
(aranžēšana, mūziķi, solisti, ieraksts 15 dejām</t>
  </si>
  <si>
    <t>Transporta pakalpojumi mākslinieciskajai darba grupai (šofera pakalpojumi)</t>
  </si>
  <si>
    <t xml:space="preserve">Mazākumtautību kolektīvu sagatavošana 2018.gada Dziesmu un deju svētkiem
3  informatīvi izglītojošie semināri </t>
  </si>
  <si>
    <t>2017.gada pavasaris</t>
  </si>
  <si>
    <t>2017.gada  maijs/jūnijs</t>
  </si>
  <si>
    <t>2017.gada maijs (Krāslava vai Alūksne)</t>
  </si>
  <si>
    <t>Ārējās komunikācijas stratēģijas un vizuālās kampaņas materiālu ražošana (druka, klipi, baneri, u.c.), 
maketēšanas darbi, digitālo risinājumu ražošana, dokumentēšana (foto,video), 
autortiesību honorāri, sabiedriskās attiecības, korektūras darbi</t>
  </si>
  <si>
    <t xml:space="preserve"> 2018.gada Dziesmu un Deju svētku II programmas 
mākslinieciskā procesa nodrošināšana</t>
  </si>
  <si>
    <t>2017.gada februāris - decembris</t>
  </si>
  <si>
    <t>Dziesmu un Deju svētku tradīcijas ilgtspējas stiprināšanai veltīts semināru un metodisko pasākumu cikls reģionos:  
10 informatīvi izglītojošie semināri</t>
  </si>
  <si>
    <t>Starptautisko saistību izpilde - 
Baltijas valstu dziesmu un deju svētku komitejas darbības nodrošināšana 2017.gads</t>
  </si>
  <si>
    <t>Daļēja telpu īre un foruma tehniskais nodrošinājums  (J.Vītola Latvijas Mūzikas akadēmija, Latvijas Universitātes Lielā Aula)</t>
  </si>
  <si>
    <t xml:space="preserve">Kancelejas preces (personas kartes, piezīmju papīrs, pildspalvas u.tml.) </t>
  </si>
  <si>
    <t>2.23.</t>
  </si>
  <si>
    <t>Librets</t>
  </si>
  <si>
    <t>Mazākumtautību kolektīvu atlases skates dalībai  XXVI Vispārējo latviešu dziesmu un  XVI  deju svētkos 2018.gadā</t>
  </si>
  <si>
    <t>Atlīdzība</t>
  </si>
  <si>
    <t>Atalgojums</t>
  </si>
  <si>
    <t>Darba devēja VSAOI</t>
  </si>
  <si>
    <t>summa EUR</t>
  </si>
  <si>
    <t>kopā</t>
  </si>
  <si>
    <t xml:space="preserve">Preces un pakalpojumi </t>
  </si>
  <si>
    <t>Izdevumu pozīcijas</t>
  </si>
  <si>
    <t xml:space="preserve">KOPĀ </t>
  </si>
  <si>
    <t>Koncepcija izstādes izveidei</t>
  </si>
  <si>
    <t>Dziesmu svētku Ieskaņu koncerti (4 koncerti reģionos)</t>
  </si>
  <si>
    <t>Preces un pakalpojumi</t>
  </si>
  <si>
    <t>Darba devēja valsts sociālās apdrošināšanas obligātās iemaksas</t>
  </si>
  <si>
    <t>Atalgojums (uzņēmuma līgumi)</t>
  </si>
  <si>
    <t>Atalgojums (autorlīgumi)</t>
  </si>
  <si>
    <t>I</t>
  </si>
  <si>
    <t>Dziesmu un deju svētku tradīcijas saglabāšanas un attīstības plāns 2016.-2018.</t>
  </si>
  <si>
    <t>Indikatīvie aprēķini/skaidrojumi pasākumi izvirzīto mērķu sasniegšanai un uzdevumu izpildei</t>
  </si>
  <si>
    <t>Nr.p.k.</t>
  </si>
  <si>
    <t>Pasākumi mērķa sasniegšanai un uzdevumu izpildei</t>
  </si>
  <si>
    <t xml:space="preserve">Izpildes termiņš (gads) </t>
  </si>
  <si>
    <t>Papildus        nepieciešamais finansējums EUR 2016.-2018. gadā</t>
  </si>
  <si>
    <t>2016        (EUR)</t>
  </si>
  <si>
    <t>2017     (EUR)</t>
  </si>
  <si>
    <t>2018        (EUR)</t>
  </si>
  <si>
    <t>Indikatīvie aprēķini/skaidrojumi</t>
  </si>
  <si>
    <t>1.uzdevums: Nostiprināt formālās un neformālās izglītības lomu Dziesmu un deju svētku tradīcijas saglabāšanai un ilgtspējai</t>
  </si>
  <si>
    <t>Aicināt augstskolas prezentēt savu iespēju potenciālu attiecībā uz Dziesmu un deju svētku tradīcijas saglabāšanu un attīstību, definējot kopīgi risināmos uzdevumus augstākās izglītības, tālākizglītības, studiju prakses un pētniecības jomā (aktuālie jautājumi: mūzikas pedagogu, horeogrāfu, svētku režisoru un pasākumu vadītāju sagatavošana, pedagoģiskās izglītības apguves iespējas (modulis), pastiprināt prakses un pētniecības lomu, attīstīt analītisku pieeju procesu izvērtēšanai nozarē)</t>
  </si>
  <si>
    <t>Uzdevums tiek īstenots piešķirtā valsts budžeta ietvaros</t>
  </si>
  <si>
    <t>Pilnveidot esošās vai izveidot jaunas studiju un tālākizglītības programmas (vai moduļus) Dziesmu un deju svētku tradīcijas saglabāšanas kontekstā</t>
  </si>
  <si>
    <t>Aktualizēt nemateriālā kultūras mantojuma izpausmju, t.sk. Dziesmu un deju svētku tradīcijai raksturīgo kopmuzicēšanas un kopdziedāšanas formu integrēšanu un attīstību profesionālās vidējās izglītības un profesionālās ievirzes izglītības līmenī</t>
  </si>
  <si>
    <t xml:space="preserve">2018.
EUR 2000 
</t>
  </si>
  <si>
    <t>Nostiprināt profesionālās izglītības kompetences centru metodiskā atbalsta lomu Dziesmu un deju svētku tradīcijas saglabāšanā un attīstībā</t>
  </si>
  <si>
    <t>Nodrošināt daudzveidīgas kultūrizglītības programmas interešu izglītībā, motivējot bērnus un jauniešus iesaistīties Dziesmu un deju svētku tradīcijas (plašāk – kultūras mantojuma) saglabāšanā un attīstībā</t>
  </si>
  <si>
    <t>2.uzdevums: Stiprināt Dziesmu un deju svētku tradīcijas saglabāšanā un attīstībā iesaistīto kultūras un izglītības darbinieku, t.sk. māksliniecisko kolektīvu vadītāju kapacitāti, sekmējot Dziesmu un deju svētku saglabāšanas un attīstības procesa kvalitāti un nepārtrauktību</t>
  </si>
  <si>
    <t xml:space="preserve">Izstrādāt attīstības stratēģiju katrā tautas mākslas nozarē (ņemot vērā kultūrizglītības lomu Dziesmu un deju svētku tradīcijas ilgtspējas un kvalitātes nodrošinājumam, definējot galvenos uzdevumus trīs gadiem un nosakot nozīmīgākās prioritātes LNKC un sadarbības partneru vienotai izpratnei un rīcībai) </t>
  </si>
  <si>
    <t>2016.- 2017.</t>
  </si>
  <si>
    <t>Nodrošināt Dziesmu un deju svētku tradīcijas saglabāšanā un attīstībā iesaistītajiem speciālistiem, t.sk. māksliniecisko kolektīvu vadītājiem, kultūras centru vadītājiem un darbiniekiem, kā arī pedagogiem pastāvīgu profesionālās meistarības pilnveidi atbilstoši nozaru specifiskajām vajadzībām</t>
  </si>
  <si>
    <t xml:space="preserve">2.4. </t>
  </si>
  <si>
    <t xml:space="preserve">Organizēt teorētiskos un praktiskos seminārus par latviešu tautas tērpiem, to darināšanu un valkāšanu </t>
  </si>
  <si>
    <t>2016-2018</t>
  </si>
  <si>
    <t>Potenciāli – no VKKF piesaistītie līdzekļi</t>
  </si>
  <si>
    <t xml:space="preserve">Sniegt metodisku atbalstu ārvalstu latviešu māksliniecisko kolektīvu vadītājiem un dalībniekiem, t.sk. līdzdalībai starpsvētku laika pasākumos un kārtējos Vispārējos latviešu Dziesmu un deju svētkos Latvijā, sekmējot ārvalstu latviešu līdzdalību Dziesmu un deju svētku tradīcijas saglabāšanā un attīstībā  </t>
  </si>
  <si>
    <t xml:space="preserve">Izveidot un regulāri atjaunot ekspertu sarakstu katrā no Dziesmu un deju svētku tradīcijas saglabāšanā un attīstībā iesaistītajām nozarēm, kā arī kultūrizglītības jomā, sekmējot kvalitatīvu metodisko atbalstu un objektīvu Dziesmu un deju svētku procesa izvērtēšanu valsts un pašvaldību līmenī </t>
  </si>
  <si>
    <t xml:space="preserve">Aktualizēt jautājumu par atzinības sistēmas izveidi (goda nosaukums, ilgtermiņā – gada balva) un attīstību tautas mākslas nozarē, ar mērķi popularizēt Dziesmu un deju svētku tradīcijas saglabāšanā un attīstīšanā iesaistīto personu, grupu (lietpratēju) un institūciju izcilību un ieguldījumu, kā arī plašākā sabiedrībā celt nozares prestižu </t>
  </si>
  <si>
    <t>2.11.</t>
  </si>
  <si>
    <t xml:space="preserve">3.uzdevums: Nodrošināt un pilnveidot pārvaldības (organizatorisko) sistēmu, sekmējot starpinstitūciju sadarbību Dziesmu un deju svētku tradīcijas saglabāšanā un attīstībā </t>
  </si>
  <si>
    <t>Nodrošināt Dziesmu un deju svētku padomes darbību</t>
  </si>
  <si>
    <t>Nodrošināt Vispārējo latviešu Dziesmu un deju svētku Mākslinieciskās padomes darbību</t>
  </si>
  <si>
    <t>Nodrošināt XII Latvijas skolu jaunatnes dziesmu un deju svētku Mākslinieciskās padomes darbību</t>
  </si>
  <si>
    <t>no 2018.</t>
  </si>
  <si>
    <t>Nodrošināt XXVI Vispārējo latviešu Dziesmu un XVI Deju svētku Rīcības komitejas darbību</t>
  </si>
  <si>
    <t>2017-2018</t>
  </si>
  <si>
    <t>Nodrošināt XII Latvijas skolu jaunatnes dziesmu un deju svētku Rīcības komitejas darbību</t>
  </si>
  <si>
    <t>Nodrošināt regulāru komunikāciju ar pašvaldību deleģētajiem Dziesmu un deju svētku koordinatoriem (aktuālas informācijas apmaiņa, attiecīgu uzdevumu un pasākumu definēšana un īstenošana, regulāra kontaktpersonu saraksta precizēšana u.c.)</t>
  </si>
  <si>
    <t>Nodrošināt regulāru komunikāciju ar Dziesmu un deju svētku tradīcijas saglabāšanā un attīstībā iesaistītajām nevalstiskajām organizācijām (informācijas apmaiņa, tālākizglītība, NVO līdzdalība konkrētu uzdevumu un pasākumu īstenošanā)</t>
  </si>
  <si>
    <t>4.uzdevums: Pilnveidot tiesību aktus, nodrošinot Dziesmu un deju svētku tradīcijas saglabāšanu un attīstību</t>
  </si>
  <si>
    <t>Izstrādāt nosacījumus, definējot Vispārējo latviešu Dziesmu un deju svētku dalībniekus u.c. svētkos iesaistītās grupas, nosakot svētku organizatorisko struktūru u.c.</t>
  </si>
  <si>
    <t>5.1.</t>
  </si>
  <si>
    <t xml:space="preserve">Organizēt kultūrvēsturisko novadu Dziesmu svētkus: Kurzemes Dziesmu svētki Kuldīgā </t>
  </si>
  <si>
    <t>5.2.</t>
  </si>
  <si>
    <t>Organizēt sieviešu un vīru koru salidojumu Cēsīs</t>
  </si>
  <si>
    <t>5.3.</t>
  </si>
  <si>
    <t>Organizēt IV Virsdiriģentu svētkus Alojā</t>
  </si>
  <si>
    <t>5.4.</t>
  </si>
  <si>
    <t>Organizēt jubilejas pasākumu Jurjānu Andrejam – 160 </t>
  </si>
  <si>
    <t>5.5.</t>
  </si>
  <si>
    <t>Organizēt Vidzemes un Latgales dziesmu dienu Alūksnē</t>
  </si>
  <si>
    <t>5.6.</t>
  </si>
  <si>
    <t>Organizēt Senioru koru svētkus</t>
  </si>
  <si>
    <t>5.7.</t>
  </si>
  <si>
    <t>2018: EUR 3000</t>
  </si>
  <si>
    <t>5.8.</t>
  </si>
  <si>
    <t>2018: EUR 4000</t>
  </si>
  <si>
    <t>5.9.</t>
  </si>
  <si>
    <t>5.10.</t>
  </si>
  <si>
    <t>Organizēt kultūrvēsturisko novadu deju svētkus: Kurzemes reģionā (2016.), Zemgales reģionā (2017.)</t>
  </si>
  <si>
    <t>2016-2017</t>
  </si>
  <si>
    <t>5.11.</t>
  </si>
  <si>
    <t>Organizēt Tautas deju ansambļu svētkus</t>
  </si>
  <si>
    <t>5.12.</t>
  </si>
  <si>
    <t>Organizēt Senioru deju dienu</t>
  </si>
  <si>
    <t>2017: EUR 6230</t>
  </si>
  <si>
    <t>5.13.</t>
  </si>
  <si>
    <t>5.14.</t>
  </si>
  <si>
    <t>Organizēt ikgadējo Latvijas pūtēju orķestru konkursu, tā ietvaros katru otro gadu (2017.gadā) organizēt apvienoto Latvijas un starptautisko pūtēju orķestru konkursu „Baltic Open”</t>
  </si>
  <si>
    <t>5.15.</t>
  </si>
  <si>
    <t>Organizēt Latvijas kultūrvēsturisko novadu pūtēju orķestru svētkus: Kurzemes un Vidzemes; Zemgales un Latgales</t>
  </si>
  <si>
    <t>5.16.</t>
  </si>
  <si>
    <t>Organizēt Latvijas pūtēju orķestru svētkus maestro G.Ordelovska 90.dzimšanas dienas atcerei</t>
  </si>
  <si>
    <t>5.17.</t>
  </si>
  <si>
    <t>I Latvijas Senioru orķestru festivāls</t>
  </si>
  <si>
    <t>5.18.</t>
  </si>
  <si>
    <t xml:space="preserve">Organizēt Latvijas amatierteātru iestudējumu skati „Gada izrāde” </t>
  </si>
  <si>
    <t>5.19.</t>
  </si>
  <si>
    <t>Organizēt Latvijas amatierteātru kamerizrāžu festivālu</t>
  </si>
  <si>
    <t>5.20.</t>
  </si>
  <si>
    <t>Organizēt Novadu dienas Rīgā</t>
  </si>
  <si>
    <t>5.21.</t>
  </si>
  <si>
    <t>Organizēt Jauniešu etno dienas</t>
  </si>
  <si>
    <t>5.22.</t>
  </si>
  <si>
    <t>Organizēt pasākumu „Kokļu dienas”</t>
  </si>
  <si>
    <t>5.23.</t>
  </si>
  <si>
    <t>Organizēt Koklētāju ansambļu reģionālos pasākumus</t>
  </si>
  <si>
    <t>5.24.</t>
  </si>
  <si>
    <t>Organizēt kokļu mūzikas festivālu „Gaismas ceļā”</t>
  </si>
  <si>
    <t>5.25.</t>
  </si>
  <si>
    <t>Organizēt Latvijas Tautas mūzikas svētkus (tautas mūzikas instrumentu spēles tradīciju pārmantošana)</t>
  </si>
  <si>
    <t>5.26.</t>
  </si>
  <si>
    <t>Organizēt tautas mūzikas festivālu „Dzīvā mūzika”</t>
  </si>
  <si>
    <t>5.27.</t>
  </si>
  <si>
    <t>Izvedot un attīstīt digitālo platformu „Katram savu tautas tērpu”</t>
  </si>
  <si>
    <t>5.28.</t>
  </si>
  <si>
    <t>6.uzdevums: Latvijas Republikas simtgades kultūras programmas ietvaros sagatavot un sarīkot XVI Vispārējos latviešu Dziesmu un XVI Deju svētkus (2018.)</t>
  </si>
  <si>
    <t>6.1.</t>
  </si>
  <si>
    <t>Izveidot svētku māksliniecisko programmu (pasākumu plānu, mēģinājumu grafikus u.c., nosakot katram svētku pasākumam vietu un laiku).Izveidot pasākumu mākslinieciskās un organizatoriskās darba grupas, nodrošinot to darbu, t.sk. sagatavot un noteiktā kārtībā Ministru kabinetā iesniegt tiesību akta projektu „Par XXVI Vispārējo latviešu Dziesmu un XVI Deju svētku norises laiku un vietu”</t>
  </si>
  <si>
    <t>6.2.</t>
  </si>
  <si>
    <t>Izveidot svētku koprepertuāru un nodrošināt tā savlaicīgu apguvi saskaņā ar attiecīgo svētku pasākumu mākslinieciskajām koncepcijām. (Īstenot attiecīgus pasākumus: izvērtēt un precizēt svētku koprepertuāru, organizēt svētku sagatavošanas informatīvos seminārus, kā arī koprepertuāra precizēšanas un pārbaudes skates, konkursus, reģionālos kopmēģinājumus, svētku ieskaņas pasākumus, modelēšanas koncertus, u.c.)</t>
  </si>
  <si>
    <t xml:space="preserve">2017:EUR 117352 </t>
  </si>
  <si>
    <t>6.3.</t>
  </si>
  <si>
    <t>Nodrošināt svētku dalībnieku atlases pasākumu (skates, izstādes, konkursi) sagatavošanu un norisi visas Latvijas reģionos un Rīgā</t>
  </si>
  <si>
    <t>2017:EUR 7248</t>
  </si>
  <si>
    <t>6.4.</t>
  </si>
  <si>
    <t>Organizēt pasākumus jaundarbu ieguvei (pasūtināšana, jaunrades konkursi) koru, deju, pūtēju orķestru, kokļu mūzikas, vokālās mākslas nozarēs</t>
  </si>
  <si>
    <t>6.5.</t>
  </si>
  <si>
    <t>Nodrošināt svētku ārējās komunikācijas kampaņas sagatavošanu un īstenošanu, sekmējot sabiedrības informētību un pieejamību svētkiem. Savlaicīgi nodrošināt iespieddarbus (katalogs u.c. informācija) veiksmīgai svētku norisei</t>
  </si>
  <si>
    <t>2017:EUR 306325</t>
  </si>
  <si>
    <t>6.6.</t>
  </si>
  <si>
    <t xml:space="preserve">Organizēt un nodrošināt brīvprātīgo darbu </t>
  </si>
  <si>
    <t>6.7.</t>
  </si>
  <si>
    <t>Aktualizēt un risināt jautājumus saistītus ar svētku dalībnieku uzņemšanu un drošību  svētku laikā: naktsmītņu (izglītības iestāžu) kapacitāte un atbilstība, ēdināšana, Rīgas un piepilsētas sabiedriskais transports, e-talons (tā lietošanas instrukcija), u.c.</t>
  </si>
  <si>
    <t>6.8.</t>
  </si>
  <si>
    <t>Sagatavot svētku risku vadības plānu (un nepieciešamās instrukcijas svētkos iesaistīto pušu informētībai un rīcībai)</t>
  </si>
  <si>
    <t>6.9.</t>
  </si>
  <si>
    <t>Saskaņā ar svētku norises plānu nodrošināt sabiedrisko kārtību un drošību svētkos</t>
  </si>
  <si>
    <t>2018: EUR 308276</t>
  </si>
  <si>
    <t>6.10.</t>
  </si>
  <si>
    <t>Saskaņā ar svētku norises plānu nodrošināt neatliekamo medicīnisko palīdzību svētku dalībniekiem un skatītājiem svētku laikā</t>
  </si>
  <si>
    <t xml:space="preserve"> </t>
  </si>
  <si>
    <t>Nodrošināt svētku pieejamību plašai sabiedrībai, translējot svētku pasākumu tiešraides un raidījumus Latvijas nacionālajās raidorganizācijās – Latvijas Televīzijā un Latvijas Radio</t>
  </si>
  <si>
    <t>6.12.</t>
  </si>
  <si>
    <t>Organizēt svētku izvērtēšanas procesu, t.sk. sarīkojot svētku izvērtēšanas konferenci</t>
  </si>
  <si>
    <t>2018: EUR 8162</t>
  </si>
  <si>
    <t>7.  Uzsākt XII Latvijas Skolu jaunatnes dziesmu un deju svētku (2020.) sagatavošanu</t>
  </si>
  <si>
    <t>7.1.</t>
  </si>
  <si>
    <t>Palielināt bērnu un jauniešu skaitu, kuri apgūst kultūrvēsturisko mantojumu un rada jaunas kultūras vērtības, veicinot Dziesmu un deju svētku tradīcijas saglabāšanu un pilnveidi</t>
  </si>
  <si>
    <t>Uzdevums iekļauts IAP, EUR 6,98 milj.</t>
  </si>
  <si>
    <t>7.2.</t>
  </si>
  <si>
    <t>Organizēt starpsvētku pasākumus visās Dziesmu un deju svētku nozarēs (koris, deja, instrumentālā mūzika, teātris, vizuālā un vizuāli lietišķā māksla, tradicionālā māksla), gatavojoties XII Latvijas skolu jaunatnes dziesmu un deju svētkiem</t>
  </si>
  <si>
    <t>7.3.</t>
  </si>
  <si>
    <t>Organizēt pedagogu profesionālās meistarības pilnveides seminārus un kursus, kā arī izstrādāt metodiskos materiālus, gatavojoties XII Latvijas skolu jaunatnes dziesmu un deju svētkiem</t>
  </si>
  <si>
    <t>7.4.</t>
  </si>
  <si>
    <t>Uzsākt gatavošanos XII Latvijas skolu jaunatnes dziesmu un deju svētkiem</t>
  </si>
  <si>
    <t>8. uzdevums: Nodrošināt svētku tradīcijas dokumentēšanu, pētniecība, informācijas pieejamību un svētku tradīcijas vērtības izplatīšanu</t>
  </si>
  <si>
    <t>8.1.</t>
  </si>
  <si>
    <t>Īstenot pētījumu “Latvijas kultūras tradīciju ilgtspēja inovatīvā vidē” (LKA pētījumu programma „Habitus”), t.sk. pētniecības procesā mērķtiecīgi iesaistot studentus – topošos sociologus kultūras jomā</t>
  </si>
  <si>
    <t>Uzdevums tiek īstenots pētījumam piešķirtā finansējuma ietvaros</t>
  </si>
  <si>
    <t>8.2.</t>
  </si>
  <si>
    <t>Nodrošināt pastāvīgu un aktualizētu informāciju par Vispārējiem latviešu Dziesmu un deju svētkiem un svētku starplaika aktivitātēm (mājaslapa, sociālie mediji) sabiedrības informētībai</t>
  </si>
  <si>
    <t>8.3.</t>
  </si>
  <si>
    <t>Nodrošināt pastāvīgu un aktualizētu informāciju par Latvijas skolu jaunatnes dziesmu un deju svētkiem un svētku starplaika aktivitātēm (mājaslapa, sociālie mediji) sabiedrības informētībai</t>
  </si>
  <si>
    <t>8.4.</t>
  </si>
  <si>
    <t>Pilnveidot un nostiprināt Dziesmu un deju svētku tradīcijas rezultatīvo rādītāju sistēmu</t>
  </si>
  <si>
    <t>8.5.</t>
  </si>
  <si>
    <t>Izvērtēt iespējas izveidot patstāvīgu Dziesmu un deju svētku tradīcijai veltītu ekspozīciju (Rīgas pilsētā vai citā pašvaldībā)</t>
  </si>
  <si>
    <t>8.6.</t>
  </si>
  <si>
    <t>Nostiprināt Dziesmu un deju svētku vērtību dažādās mērķauditorijās, aktualizējot Dziesmu un deju svētku tradīciju kā Latvijas Kultūras kanona sastāvdaļu</t>
  </si>
  <si>
    <t>8.7.</t>
  </si>
  <si>
    <t>8.8.</t>
  </si>
  <si>
    <t>9. uzdevums: Nodrošināt Dziesmu un deju svētku tradīcijas norisēm atbilstošu infrastruktūru</t>
  </si>
  <si>
    <t>9.1.</t>
  </si>
  <si>
    <t>Izveidot Dziesmu un deju svētku stadionu. Nacionālas nozīmes kultūras un sporta infrastruktūras objekta – Daugavas stadiona (Rīgā) teritorijas attīstības projekts</t>
  </si>
  <si>
    <t xml:space="preserve">Uzdevums iekļauts SPP: EUR 5769230; Papildu no valsts budžeta EUR 3201462 </t>
  </si>
  <si>
    <t>9.2.</t>
  </si>
  <si>
    <t>Aktualizēt jautājumu par iespēju veikt estrādes Mežaparka Lielās estrādes (Rīgā) rekonstrukciju</t>
  </si>
  <si>
    <t>10.uzdevums: Īstenot starptautisko sadarbību, sekmējot Dziesmu un deju svētku tradīcijas atpazīstamību Baltijā, Eiropā un pasaulē</t>
  </si>
  <si>
    <t>10.1.</t>
  </si>
  <si>
    <t>Definēt un īstenot galvenos kopīgi veicamos uzdevumus (t.sk. konference) Baltijas valstu Dziesmu un deju svētku tradīcijas kā UNESCO Cilvēces mutvārdu un nemateriālā kultūras mantojuma saglabāšanai un attīstībai (sk.8.1.) sadarbībā ar Baltijas valstīm</t>
  </si>
  <si>
    <t>2016-2018 (2016- 2017 Latvija - koordinē sadarbību)</t>
  </si>
  <si>
    <t xml:space="preserve">2017: EUR 2 771; 2018: EUR 2 211 </t>
  </si>
  <si>
    <t>10.2.</t>
  </si>
  <si>
    <t>Sagatavot un noteiktā kārtībā iesniegt UNESCO kārtējo ziņojumu (sadarbībā ar Dziesmu un deju svētku tradīcijā iesaistītajām pusēm) par Reprezentatīvajā sarakstā iekļauto Dziesmu un deju svētku tradīciju, ņemot vērā to, ka Latvija ir „UNESCO Konvencija par nemateriālā kultūras mantojuma saglabāšanu” dalībvalsts</t>
  </si>
  <si>
    <t>10.3.</t>
  </si>
  <si>
    <t>Organizēt kārtējos Baltijas studentu dziesmu un deju svētkus „Gaudeamus”. Sekmēt Latvijas studentu līdzdalību svētkos 2017.gadā Igaunijā</t>
  </si>
  <si>
    <t>10.4.</t>
  </si>
  <si>
    <t>Organizēt starptautisko tautas deju festivālu "Sudmaliņas"</t>
  </si>
  <si>
    <t>10.5.</t>
  </si>
  <si>
    <t>Organizēt ikgadējo Baltijas valstu pūtēju orķestru diriģentu un ansambļu vadītāju forumu (t.sk. meistarklases, koncerti, izstādes)</t>
  </si>
  <si>
    <t xml:space="preserve">2018: EUR 5927           </t>
  </si>
  <si>
    <t>10.6.</t>
  </si>
  <si>
    <t>Organizēt starptautisko izklaidējošās un deju mūzikas pūtēju orķestru konkursu „Cēsu kauss”</t>
  </si>
  <si>
    <t>10.7.</t>
  </si>
  <si>
    <t>Organizēt starptautisko Baltijas valstu amatierteātru festivālu „Baltijas rampa”</t>
  </si>
  <si>
    <t>10.8.</t>
  </si>
  <si>
    <t>Organizēt starptautisko folkloras festivālu „Baltica” (t.sk. tautas lietišķās mākslas izstādi)</t>
  </si>
  <si>
    <t>10.9.</t>
  </si>
  <si>
    <t xml:space="preserve">Organizēt starptautisko kokļu mūzikas festivālu „Solaris” </t>
  </si>
  <si>
    <t>Ierosināt NEPLP definēt nacionālo pasūtījumu kultūras raidījumiem un programmām sabiedriskajos medijos (Latvijas Televīzija, Latvijas Radio, interneta platforma), iekļaujot tajās Dziesmu un deju svētku tradīcijas pasākumus</t>
  </si>
  <si>
    <t>Sagatavot un izdot metodisku  materiālu "Tradicionālās dziedāšanas stili"</t>
  </si>
  <si>
    <t>Potenciāli – VKKF piesaistītie līdzekļi</t>
  </si>
  <si>
    <t>2016- 2018</t>
  </si>
  <si>
    <t>līdz 2017.</t>
  </si>
  <si>
    <t xml:space="preserve">2017: EUR 1614 </t>
  </si>
  <si>
    <t>no 2016.</t>
  </si>
  <si>
    <t>Potenciālās izmaksas tiks aprēķinātas, kad būs atsaukusies pašvaldība, ar kuru sadarbībā uzdevums tiks īstenots</t>
  </si>
  <si>
    <t>Uzdevums tiek aktualizēts saskaņā ar Ministru kabineta 2015.gada 6.oktobra sēdes protokola Nr.53 42§ 6.punktu</t>
  </si>
  <si>
    <t>Izveidot terminoloģiju nemateriālā kultūras mantojuma nozarē, t.sk. par Dziesmu un deju svētku tradīciju, sekmējot nozarē iesaistīto un sadarbības partneru vienotu izpratni par nozares saturu</t>
  </si>
  <si>
    <t>Kopā papildus nepieciešamais finansējums EUR</t>
  </si>
  <si>
    <t>Pētījumam piešķirts finansējums EUR 200637 valsts pētījumu programmā, prioritārais virziens “Letonika” (2014.–2017.)</t>
  </si>
  <si>
    <t>2017.gada oktobris, Rīga</t>
  </si>
  <si>
    <t>Novadu koncepcija un iestudēšana</t>
  </si>
  <si>
    <t>2017.gada oktobris, reģionos</t>
  </si>
  <si>
    <t>2017.gada jūlijs, Elejā</t>
  </si>
  <si>
    <t>Dziesmu un deju svētku ieskaņas kampaņa</t>
  </si>
  <si>
    <t>Dziesmu un deju svētku ilgtspējas kampaņa</t>
  </si>
  <si>
    <t>Projekta (reklāmas, PR, soc.mediju, digitālo risinājumu, netradicionalo risinājumu, web platformas ) vadība, sadarbības partneru aktivitāšu ieviešanas koordinēšana, svētku norises komunikācijas koordinēšana</t>
  </si>
  <si>
    <t>Dziesmu un deju svētku reklāmas kampaņa</t>
  </si>
  <si>
    <t>2017. gada janvāris - decembris</t>
  </si>
  <si>
    <t>2018.gada janvāris - decembris</t>
  </si>
  <si>
    <t>Metodiskais materiāls "Tradicionālās dziedāšanas stili"</t>
  </si>
  <si>
    <t>Dziesmu un deju svētku tradīcijai raksturīgo kopmuzicēšanas un kopdziedāšanas formu integrēšana  profesionālās vidējās izglītības un profesionālās ievirzes izglītības līmenī
(projekta noslēguma koncerts un izstāde)</t>
  </si>
  <si>
    <t xml:space="preserve"> "Latviešu deju bibliogrāfiskais katalogs un deju aprakstu digitalizācija. 1998.-2014. gads."
</t>
  </si>
  <si>
    <t xml:space="preserve"> 2018.gada Dziesmu un Deju svētku II programmas prezentācijas koncerts</t>
  </si>
  <si>
    <t>2018.gada Dziesmu un Deju svētku II  programmas repertuāra iepirkums, deju pavadījumu izveide</t>
  </si>
  <si>
    <t>2018.gada Dziesmu un Deju svētku II programmas repertuāra semināri</t>
  </si>
  <si>
    <t>5.uzdevums: Sagatavot un sarīkot XVI Vispārējo latviešu Dziesmu un XVI Deju svētku (2018.) starpsvētku posma pasākumus (valsts nozīmes pasākumi)</t>
  </si>
  <si>
    <t>Kultūras ministre</t>
  </si>
  <si>
    <t>D.Melbārde</t>
  </si>
  <si>
    <t>Vīza: Valsts sekretārs</t>
  </si>
  <si>
    <t>S.Voldiņš</t>
  </si>
  <si>
    <t>S.Pujāte, 67228985</t>
  </si>
  <si>
    <t>Signe.Pujate@lnkc.gov.lv</t>
  </si>
  <si>
    <t>Organizēt Jaunrades deju konkursu (2018. gada Dziesmu un deju svētku Deju lieluzveduma repertuāra konkurss (2016.)</t>
  </si>
  <si>
    <t xml:space="preserve">Izstrādāt metodiskos norādījumus Publisko iepirkumu likuma 2.pielikuma B daļas piemērošanai Dziesmu un deju svētku tradīcijas ilgtspējas kontekstā </t>
  </si>
  <si>
    <t>Attīstīt sadarbību ar tūrisma sektoru Dziesmu un deju svētku tradīcijas pieejamībai un vērtības nostiprināšanai sabiedrībā</t>
  </si>
  <si>
    <t>2.24.</t>
  </si>
  <si>
    <t>Vides reklāmas baneru ražošana</t>
  </si>
  <si>
    <t>Plakātu un afišu ražošana</t>
  </si>
  <si>
    <t>Vides objekti (notikumu vietās, pilsētvidē)</t>
  </si>
  <si>
    <t>3.18.</t>
  </si>
  <si>
    <t>2017:EUR 15321</t>
  </si>
  <si>
    <t>2018: EUR 132475</t>
  </si>
  <si>
    <t>2018. (LTV):    EUR 521800; 2018. ( Radio): EUR 151643</t>
  </si>
  <si>
    <t>Nr. 1.2-1</t>
  </si>
  <si>
    <t>Nr. 1.2-2</t>
  </si>
  <si>
    <t>Nr. 1.2-3</t>
  </si>
  <si>
    <t>Nr. 1.2-4</t>
  </si>
  <si>
    <t>Nr. 1.2-5</t>
  </si>
  <si>
    <t>Nr. 1.2-6</t>
  </si>
  <si>
    <t>Nr. 1.1-1</t>
  </si>
  <si>
    <t>Nr. 1.1-2</t>
  </si>
  <si>
    <t>Nr. 1.1-3</t>
  </si>
  <si>
    <t>Nr. 1.1-4</t>
  </si>
  <si>
    <t>Nr. 1.1-5</t>
  </si>
  <si>
    <t>Nr. 1.1-6</t>
  </si>
  <si>
    <t>Nr. 1.1-7</t>
  </si>
  <si>
    <t>Nr. 1.1-8</t>
  </si>
  <si>
    <t>Nr. 1.1-9</t>
  </si>
  <si>
    <t>Nr. 1.1-10</t>
  </si>
  <si>
    <t>Nr. 1.1-11</t>
  </si>
  <si>
    <t>Nr. 1.1-12</t>
  </si>
  <si>
    <t>Nr. 1.1-13</t>
  </si>
  <si>
    <t>Nr. 1.1-14</t>
  </si>
  <si>
    <t>Nr. 1.1-15</t>
  </si>
  <si>
    <t>Izvērtēt un, pamatojoties uz izvērtējumu (aptauju), pilnveidot svētku procesa virsvadītāju un virsdiriģentu pašvaldībās nodrošinātā metodiskā atbalsta sistēmu, nostiprinot arī pašvaldību līdzdalību šajā procesā</t>
  </si>
  <si>
    <t>Pamatojoties uz tautas mākslas nozaru vajadzībām, izstrādāt LNKC starpsvētku pasākumu (skašu) paraugnolikumus, izveidojot vienotu attiecīgās nozares māksliniecisko kolektīvu kvalitātes un kvantitātes izvērtēšanas sistēmu, t.sk. nosakot vērtēšanas kritērijus</t>
  </si>
  <si>
    <t>Izvērtēt nepieciešamību aktualizēt Profesiju klasifikatoru, pamatojoties uz 2010.gada 18.maija Ministru kabineta noteikumu Nr.461 „Noteikumi par Profesiju klasifikatoru, profesijai atbilstošiem pamatuzdevumiem un kvalifikācijas pamatprasībām un Profesiju klasifikatora lietošanas un aktualizēšanas kārtību” (t.sk. profesiju standarti) un  aktualizēt jautājumu par pašvaldību kultūras centru direktoru/vadītāju un darbinieku, kā arī māksliniecisko kolektīvu vadītāju darba samaksas sistēmu saskaņā 2010.gada 30.novembra Ministru kabineta noteikumiem Nr.1075 „Valsts un pašvaldību institūciju amatu katalogs"</t>
  </si>
  <si>
    <t>[1.2.piel.2-5]</t>
  </si>
  <si>
    <t>[1.1.piel. 1-12]</t>
  </si>
  <si>
    <t>[1.2.piel. 2-4]</t>
  </si>
  <si>
    <t>[1.1.piel.1-13]</t>
  </si>
  <si>
    <t>[1.2.piel. 2-6]</t>
  </si>
  <si>
    <t>[1.1.piel. 1-15]</t>
  </si>
  <si>
    <t>[1.1.piel. 1-2; 1-3; 1- 4; 1-5; 1-6; 1-7; 1-9; 1-10; 1-11]</t>
  </si>
  <si>
    <t>[1.1.piel.1-8]</t>
  </si>
  <si>
    <t>[1.1.piel.1-14]</t>
  </si>
  <si>
    <t xml:space="preserve">[3.piel.VM tāme] </t>
  </si>
  <si>
    <t>[2.piel.IeM tāme]</t>
  </si>
  <si>
    <t>[4.piel.LTV tāme], [5.piel.Radio tāme]</t>
  </si>
  <si>
    <t>[1.2.piel. 2-3]</t>
  </si>
  <si>
    <t>[1.1.piel.1-1]; [1.2.piel.2-1]</t>
  </si>
  <si>
    <t>[1.2.piel. 2-2]</t>
  </si>
  <si>
    <t>Sniegt metodisku atbalstu Latvijas mazākumtautību māksliniecisko kolektīvu vadītājiem un nevalstisko organizāciju pārstāvjiem, sekmējot Latvijas mazākumtautību līdzdalību Dziesmu un deju svētku tradīcijas saglabāšanā un attīstībā</t>
  </si>
  <si>
    <t>Nodrošināt valsts mērķdotāciju māksliniecisko kolektīvu darba samaksai un VSAOI, sekmējot savlaicīgu Vispārējo latviešu Dziesmu un deju svētku sagatavošanu un norisi</t>
  </si>
  <si>
    <t>Nodrošināt virsvadītāju un virsdiriģentu darbību Latvijas pilsētās un novados Vispārējo latviešu Dziesmu un deju svētku tradīcijas saglabāšanas un attīstības procesa nepārtrauktībai un kvalitātei</t>
  </si>
  <si>
    <t>Veikt grozījumus Dziesmu un deju svētku likumā, t.sk. apzināt alternatīvas tiesiskajam regulējumam, lai nodrošinātu savlaicīgu un kvalitatīvu Dziesmu un deju svētku sagatavošanu un sarīkošanu
(aktualizējamie jautājumi: operatīvās vadības grupa, tās funkcijas un uzdevumi; Padomes procedūra; ziedojumi, t.sk. nosakot principu, ka valsts kapitālsabiedrības peļņu drīkst novirzīt valsts nozīmīgiem pasākumiem, t.sk. Dziesmu un deju svētkiem; svētku biļešu politika un ielūgumi; licenču tirdzniecība; svētkos sniegto maksas pakalpojumu cenrādis; svētku rīkotāja un valsts mediju sadarbība, valsts pasūtījums; savstarpējā ieskaita darījumi; mākslinieciskā kolektīva dibinātājs (definējums); definēt ilgtspējas pasākumus; iespēja svētku norises laiku noteikt pirms/pēc 4. jūlija u.c.)</t>
  </si>
  <si>
    <t>Izveidot katalogu "Latviešu deju bibliogrāfiskais katalogs" un digitalizēt deju aprakstus no 1998. līdz 2014. gadam</t>
  </si>
  <si>
    <t>Organizēt vokālo ansambļu konkursus: 
2016.gadā sieviešu, vīru, jauktajiem un senioru vokālajiem ansambļiem,
2017.gadā jauktajiem vokālajiem ansambļiem,
2018.gadā sieviešu, vīru, jauktajiem un senioru vokālajiem ansambļiem</t>
  </si>
  <si>
    <t>Organizēt tematiskas tautas lietišķās mākslas žanru izstādes:
2016.gadā Latvijas novadu segu izstāde, pašdarināto tērpu skate „Radošais nemiers”, rokdarbu izstāde
2017.gadā izstāde–konkurss „Tautas tērpi Piebalgā”, kokamatniecības un pinumu izstāde, izstāde reģionos
2018.gadā Dziesmu un deju svētku izstāde</t>
  </si>
  <si>
    <t>Sekmēt labo prakšu apmaiņu starp dažādām Dziesmu un deju svētku tradīcijā iesaistītajām mērķgrupām (institūcijām, iestādēm, māksliniecisko kolektīvu vadītājiem un dalībniekiem, NVO u.c.)</t>
  </si>
  <si>
    <t>09.11.2015. 09:14</t>
  </si>
</sst>
</file>

<file path=xl/styles.xml><?xml version="1.0" encoding="utf-8"?>
<styleSheet xmlns="http://schemas.openxmlformats.org/spreadsheetml/2006/main">
  <numFmts count="7">
    <numFmt numFmtId="44" formatCode="_-&quot;€&quot;\ * #,##0.00_-;\-&quot;€&quot;\ * #,##0.00_-;_-&quot;€&quot;\ * &quot;-&quot;??_-;_-@_-"/>
    <numFmt numFmtId="43" formatCode="_-* #,##0.00_-;\-* #,##0.00_-;_-* &quot;-&quot;??_-;_-@_-"/>
    <numFmt numFmtId="164" formatCode="_-* #,##0.00\ _L_s_-;\-* #,##0.00\ _L_s_-;_-* &quot;-&quot;??\ _L_s_-;_-@_-"/>
    <numFmt numFmtId="165" formatCode="_-&quot;Ls&quot;\ * #,##0.00_-;\-&quot;Ls&quot;\ * #,##0.00_-;_-&quot;Ls&quot;\ * &quot;-&quot;??_-;_-@_-"/>
    <numFmt numFmtId="166" formatCode="_-* #,##0.00\ &quot;Ls&quot;_-;\-* #,##0.00\ &quot;Ls&quot;_-;_-* &quot;-&quot;??\ &quot;Ls&quot;_-;_-@_-"/>
    <numFmt numFmtId="167" formatCode="_-* #,##0.0000_-;\-* #,##0.0000_-;_-* &quot;-&quot;??_-;_-@_-"/>
    <numFmt numFmtId="168" formatCode="_-* #,##0_-;\-* #,##0_-;_-* &quot;-&quot;??_-;_-@_-"/>
  </numFmts>
  <fonts count="34">
    <font>
      <sz val="11"/>
      <color theme="1"/>
      <name val="Calibri"/>
      <family val="2"/>
      <charset val="186"/>
      <scheme val="minor"/>
    </font>
    <font>
      <sz val="11"/>
      <color theme="1"/>
      <name val="Calibri"/>
      <family val="2"/>
      <charset val="186"/>
      <scheme val="minor"/>
    </font>
    <font>
      <sz val="10"/>
      <name val="Arial"/>
      <family val="2"/>
      <charset val="186"/>
    </font>
    <font>
      <sz val="12"/>
      <name val="Times New Roman"/>
      <family val="1"/>
      <charset val="186"/>
    </font>
    <font>
      <sz val="10"/>
      <name val="Times New Roman"/>
      <family val="1"/>
      <charset val="186"/>
    </font>
    <font>
      <b/>
      <sz val="12"/>
      <name val="Times New Roman"/>
      <family val="1"/>
      <charset val="186"/>
    </font>
    <font>
      <b/>
      <sz val="11"/>
      <name val="Times New Roman"/>
      <family val="1"/>
      <charset val="186"/>
    </font>
    <font>
      <b/>
      <sz val="12"/>
      <color theme="1"/>
      <name val="Times New Roman"/>
      <family val="1"/>
      <charset val="186"/>
    </font>
    <font>
      <sz val="12"/>
      <color theme="1"/>
      <name val="Times New Roman"/>
      <family val="1"/>
      <charset val="186"/>
    </font>
    <font>
      <b/>
      <sz val="12"/>
      <name val="Times New Roman"/>
      <family val="1"/>
      <charset val="204"/>
    </font>
    <font>
      <sz val="11"/>
      <color indexed="8"/>
      <name val="Calibri"/>
      <family val="2"/>
      <charset val="186"/>
    </font>
    <font>
      <sz val="11"/>
      <color indexed="8"/>
      <name val="Calibri"/>
      <family val="2"/>
    </font>
    <font>
      <sz val="11"/>
      <color theme="1"/>
      <name val="Calibri"/>
      <family val="2"/>
      <scheme val="minor"/>
    </font>
    <font>
      <i/>
      <u/>
      <sz val="12"/>
      <name val="Times New Roman"/>
      <family val="1"/>
      <charset val="186"/>
    </font>
    <font>
      <b/>
      <sz val="12"/>
      <color indexed="8"/>
      <name val="Times New Roman"/>
      <family val="1"/>
      <charset val="186"/>
    </font>
    <font>
      <sz val="11"/>
      <name val="Times New Roman"/>
      <family val="1"/>
      <charset val="186"/>
    </font>
    <font>
      <sz val="12"/>
      <color indexed="8"/>
      <name val="Times New Roman"/>
      <family val="1"/>
      <charset val="186"/>
    </font>
    <font>
      <sz val="12"/>
      <name val="Times New Roman"/>
      <family val="1"/>
      <charset val="204"/>
    </font>
    <font>
      <sz val="12"/>
      <color rgb="FF000000"/>
      <name val="Times New Roman"/>
      <family val="1"/>
      <charset val="186"/>
    </font>
    <font>
      <sz val="12"/>
      <color indexed="8"/>
      <name val="Times New Roman"/>
      <family val="1"/>
      <charset val="204"/>
    </font>
    <font>
      <b/>
      <sz val="12"/>
      <color rgb="FF000000"/>
      <name val="Calibri"/>
      <family val="2"/>
      <charset val="186"/>
      <scheme val="minor"/>
    </font>
    <font>
      <b/>
      <sz val="14"/>
      <color indexed="8"/>
      <name val="Times New Roman"/>
      <family val="1"/>
      <charset val="186"/>
    </font>
    <font>
      <b/>
      <sz val="14"/>
      <color theme="1"/>
      <name val="Times New Roman"/>
      <family val="1"/>
      <charset val="186"/>
    </font>
    <font>
      <b/>
      <sz val="14"/>
      <name val="Times New Roman"/>
      <family val="1"/>
      <charset val="186"/>
    </font>
    <font>
      <b/>
      <sz val="14"/>
      <color rgb="FF000000"/>
      <name val="Times New Roman"/>
      <family val="1"/>
      <charset val="186"/>
    </font>
    <font>
      <b/>
      <sz val="14"/>
      <name val="Times New Roman"/>
      <family val="1"/>
      <charset val="204"/>
    </font>
    <font>
      <sz val="11"/>
      <name val="Arial"/>
      <family val="2"/>
      <charset val="186"/>
    </font>
    <font>
      <b/>
      <sz val="11"/>
      <name val="Times New Roman"/>
      <family val="1"/>
      <charset val="204"/>
    </font>
    <font>
      <sz val="11"/>
      <color theme="1"/>
      <name val="Times New Roman"/>
      <family val="1"/>
      <charset val="186"/>
    </font>
    <font>
      <b/>
      <sz val="10"/>
      <name val="Times New Roman"/>
      <family val="1"/>
      <charset val="186"/>
    </font>
    <font>
      <sz val="10"/>
      <color theme="1"/>
      <name val="Times New Roman"/>
      <family val="1"/>
      <charset val="186"/>
    </font>
    <font>
      <sz val="8"/>
      <color theme="1"/>
      <name val="Times New Roman"/>
      <family val="1"/>
      <charset val="186"/>
    </font>
    <font>
      <u/>
      <sz val="11"/>
      <color theme="10"/>
      <name val="Calibri"/>
      <family val="2"/>
      <charset val="186"/>
    </font>
    <font>
      <u/>
      <sz val="11"/>
      <color theme="10"/>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top/>
      <bottom style="thin">
        <color indexed="64"/>
      </bottom>
      <diagonal/>
    </border>
  </borders>
  <cellStyleXfs count="29">
    <xf numFmtId="0" fontId="0" fillId="0" borderId="0"/>
    <xf numFmtId="43" fontId="1"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43" fontId="10" fillId="0" borderId="0" applyFont="0" applyFill="0" applyBorder="0" applyAlignment="0" applyProtection="0"/>
    <xf numFmtId="0" fontId="2" fillId="0" borderId="0"/>
    <xf numFmtId="0" fontId="12" fillId="0" borderId="0"/>
    <xf numFmtId="0" fontId="1" fillId="0" borderId="0"/>
    <xf numFmtId="0" fontId="2" fillId="0" borderId="0"/>
    <xf numFmtId="0" fontId="2" fillId="0" borderId="0"/>
    <xf numFmtId="0" fontId="11" fillId="0" borderId="0"/>
    <xf numFmtId="0" fontId="1" fillId="0" borderId="0"/>
    <xf numFmtId="165" fontId="10" fillId="0" borderId="0" applyFont="0" applyFill="0" applyBorder="0" applyAlignment="0" applyProtection="0"/>
    <xf numFmtId="0" fontId="2" fillId="0" borderId="0"/>
    <xf numFmtId="0" fontId="2" fillId="0" borderId="0"/>
    <xf numFmtId="0" fontId="2" fillId="0" borderId="0"/>
    <xf numFmtId="0" fontId="2" fillId="0" borderId="0"/>
    <xf numFmtId="44" fontId="1" fillId="0" borderId="0" applyFont="0" applyFill="0" applyBorder="0" applyAlignment="0" applyProtection="0"/>
    <xf numFmtId="0" fontId="32" fillId="0" borderId="0" applyNumberFormat="0" applyFill="0" applyBorder="0" applyAlignment="0" applyProtection="0">
      <alignment vertical="top"/>
      <protection locked="0"/>
    </xf>
  </cellStyleXfs>
  <cellXfs count="474">
    <xf numFmtId="0" fontId="0" fillId="0" borderId="0" xfId="0"/>
    <xf numFmtId="0" fontId="2" fillId="0" borderId="0" xfId="2"/>
    <xf numFmtId="0" fontId="3" fillId="0" borderId="0" xfId="2" applyFont="1"/>
    <xf numFmtId="0" fontId="4" fillId="0" borderId="0" xfId="2" applyFont="1" applyBorder="1"/>
    <xf numFmtId="0" fontId="2" fillId="0" borderId="0" xfId="2" applyBorder="1"/>
    <xf numFmtId="0" fontId="3" fillId="0" borderId="0" xfId="2" applyFont="1" applyFill="1" applyBorder="1" applyAlignment="1">
      <alignment horizontal="center" vertical="center" wrapText="1"/>
    </xf>
    <xf numFmtId="0" fontId="4" fillId="0" borderId="0" xfId="2" applyFont="1" applyFill="1"/>
    <xf numFmtId="0" fontId="2" fillId="0" borderId="0" xfId="2" applyFill="1"/>
    <xf numFmtId="0" fontId="2" fillId="2" borderId="0" xfId="2" applyFill="1"/>
    <xf numFmtId="0" fontId="3" fillId="0" borderId="0" xfId="2" applyFont="1" applyFill="1"/>
    <xf numFmtId="0" fontId="2" fillId="0" borderId="0" xfId="4" applyFill="1"/>
    <xf numFmtId="0" fontId="2" fillId="2" borderId="0" xfId="4" applyFill="1"/>
    <xf numFmtId="0" fontId="0" fillId="0" borderId="0" xfId="0" applyBorder="1"/>
    <xf numFmtId="0" fontId="8" fillId="0" borderId="0" xfId="0" applyFont="1" applyBorder="1"/>
    <xf numFmtId="0" fontId="3" fillId="0" borderId="1" xfId="3" applyNumberFormat="1" applyFont="1" applyFill="1" applyBorder="1" applyAlignment="1">
      <alignment horizontal="center"/>
    </xf>
    <xf numFmtId="2" fontId="3" fillId="0" borderId="1" xfId="3" applyNumberFormat="1" applyFont="1" applyFill="1" applyBorder="1" applyAlignment="1">
      <alignment wrapText="1"/>
    </xf>
    <xf numFmtId="0" fontId="3" fillId="0" borderId="0" xfId="3" applyFont="1" applyFill="1" applyBorder="1" applyAlignment="1">
      <alignment horizontal="center" vertical="center" wrapText="1"/>
    </xf>
    <xf numFmtId="0" fontId="0" fillId="0" borderId="0" xfId="0"/>
    <xf numFmtId="0" fontId="2" fillId="0" borderId="0" xfId="2"/>
    <xf numFmtId="0" fontId="3" fillId="0" borderId="0" xfId="2" applyFont="1"/>
    <xf numFmtId="0" fontId="3" fillId="0" borderId="0" xfId="2" applyFont="1" applyAlignment="1">
      <alignment horizontal="right"/>
    </xf>
    <xf numFmtId="0" fontId="4" fillId="0" borderId="0" xfId="2" applyFont="1" applyBorder="1"/>
    <xf numFmtId="0" fontId="2" fillId="0" borderId="0" xfId="2" applyBorder="1"/>
    <xf numFmtId="0" fontId="3" fillId="0" borderId="0" xfId="2" applyFont="1" applyFill="1" applyBorder="1" applyAlignment="1">
      <alignment horizontal="center" vertical="center" wrapText="1"/>
    </xf>
    <xf numFmtId="0" fontId="4" fillId="0" borderId="0" xfId="2" applyFont="1" applyFill="1"/>
    <xf numFmtId="0" fontId="2" fillId="0" borderId="0" xfId="2" applyFill="1"/>
    <xf numFmtId="0" fontId="2" fillId="2" borderId="0" xfId="2" applyFill="1"/>
    <xf numFmtId="0" fontId="3" fillId="0" borderId="0" xfId="2" applyFont="1" applyFill="1"/>
    <xf numFmtId="0" fontId="2" fillId="0" borderId="0" xfId="4" applyFill="1"/>
    <xf numFmtId="0" fontId="2" fillId="2" borderId="0" xfId="4" applyFill="1"/>
    <xf numFmtId="0" fontId="3" fillId="0" borderId="1" xfId="4" applyFont="1" applyFill="1" applyBorder="1" applyAlignment="1">
      <alignment horizontal="left" wrapText="1"/>
    </xf>
    <xf numFmtId="0" fontId="3" fillId="0" borderId="1" xfId="4" applyFont="1" applyFill="1" applyBorder="1" applyAlignment="1">
      <alignment horizontal="center"/>
    </xf>
    <xf numFmtId="14" fontId="5" fillId="3" borderId="1" xfId="3" applyNumberFormat="1" applyFont="1" applyFill="1" applyBorder="1" applyAlignment="1">
      <alignment horizontal="left" wrapText="1"/>
    </xf>
    <xf numFmtId="0" fontId="3" fillId="0" borderId="1" xfId="3" applyNumberFormat="1" applyFont="1" applyFill="1" applyBorder="1" applyAlignment="1">
      <alignment horizontal="center" wrapText="1"/>
    </xf>
    <xf numFmtId="0" fontId="5" fillId="0" borderId="1" xfId="3" applyFont="1" applyFill="1" applyBorder="1" applyAlignment="1">
      <alignment horizontal="center"/>
    </xf>
    <xf numFmtId="4" fontId="3" fillId="3" borderId="1" xfId="3" applyNumberFormat="1" applyFont="1" applyFill="1" applyBorder="1" applyAlignment="1">
      <alignment horizontal="center"/>
    </xf>
    <xf numFmtId="10" fontId="5" fillId="3" borderId="1" xfId="3" applyNumberFormat="1" applyFont="1" applyFill="1" applyBorder="1" applyAlignment="1">
      <alignment horizontal="center"/>
    </xf>
    <xf numFmtId="43" fontId="0" fillId="0" borderId="0" xfId="1" applyFont="1"/>
    <xf numFmtId="0" fontId="3" fillId="0" borderId="1" xfId="2" applyFont="1" applyFill="1" applyBorder="1" applyAlignment="1">
      <alignment wrapText="1"/>
    </xf>
    <xf numFmtId="14" fontId="3" fillId="0" borderId="1" xfId="4" applyNumberFormat="1" applyFont="1" applyFill="1" applyBorder="1" applyAlignment="1">
      <alignment wrapText="1"/>
    </xf>
    <xf numFmtId="14" fontId="3" fillId="2" borderId="1" xfId="2" applyNumberFormat="1" applyFont="1" applyFill="1" applyBorder="1"/>
    <xf numFmtId="0" fontId="3" fillId="0" borderId="1" xfId="4" applyFont="1" applyFill="1" applyBorder="1" applyAlignment="1">
      <alignment horizontal="center" wrapText="1"/>
    </xf>
    <xf numFmtId="0" fontId="3" fillId="2" borderId="1" xfId="2" applyFont="1" applyFill="1" applyBorder="1" applyAlignment="1">
      <alignment horizontal="center" wrapText="1"/>
    </xf>
    <xf numFmtId="2" fontId="3" fillId="0" borderId="1" xfId="10" applyNumberFormat="1" applyFont="1" applyFill="1" applyBorder="1" applyAlignment="1">
      <alignment horizontal="center"/>
    </xf>
    <xf numFmtId="1" fontId="3" fillId="0" borderId="1" xfId="23" applyNumberFormat="1" applyFont="1" applyFill="1" applyBorder="1" applyAlignment="1">
      <alignment horizontal="left" wrapText="1"/>
    </xf>
    <xf numFmtId="0" fontId="8" fillId="0" borderId="0" xfId="0" applyFont="1" applyFill="1"/>
    <xf numFmtId="0" fontId="8" fillId="0" borderId="0" xfId="0" applyFont="1" applyFill="1" applyBorder="1"/>
    <xf numFmtId="2" fontId="3" fillId="0" borderId="1" xfId="3" applyNumberFormat="1" applyFont="1" applyFill="1" applyBorder="1" applyAlignment="1">
      <alignment horizontal="left"/>
    </xf>
    <xf numFmtId="0" fontId="3" fillId="2" borderId="1" xfId="0" applyFont="1" applyFill="1" applyBorder="1" applyAlignment="1">
      <alignment wrapText="1"/>
    </xf>
    <xf numFmtId="0" fontId="3" fillId="0" borderId="1" xfId="0" applyFont="1" applyBorder="1"/>
    <xf numFmtId="0" fontId="3" fillId="3" borderId="1" xfId="0" applyFont="1" applyFill="1" applyBorder="1" applyAlignment="1">
      <alignment horizontal="left"/>
    </xf>
    <xf numFmtId="0" fontId="3" fillId="0" borderId="1" xfId="2" applyFont="1" applyBorder="1"/>
    <xf numFmtId="0" fontId="8" fillId="0" borderId="1" xfId="0" applyFont="1" applyBorder="1"/>
    <xf numFmtId="0" fontId="3" fillId="0" borderId="1" xfId="25" applyFont="1" applyFill="1" applyBorder="1" applyAlignment="1">
      <alignment horizontal="center"/>
    </xf>
    <xf numFmtId="0" fontId="3" fillId="3" borderId="1" xfId="25" applyFont="1" applyFill="1" applyBorder="1" applyAlignment="1">
      <alignment horizontal="center"/>
    </xf>
    <xf numFmtId="2" fontId="3" fillId="0" borderId="1" xfId="25" applyNumberFormat="1" applyFont="1" applyFill="1" applyBorder="1" applyAlignment="1">
      <alignment horizontal="center"/>
    </xf>
    <xf numFmtId="0" fontId="3" fillId="0" borderId="1" xfId="25" applyFont="1" applyFill="1" applyBorder="1" applyAlignment="1">
      <alignment horizontal="center" wrapText="1"/>
    </xf>
    <xf numFmtId="0" fontId="3" fillId="3" borderId="1" xfId="25" applyFont="1" applyFill="1" applyBorder="1" applyAlignment="1">
      <alignment horizontal="left" wrapText="1"/>
    </xf>
    <xf numFmtId="2" fontId="3" fillId="3" borderId="1" xfId="25" applyNumberFormat="1" applyFont="1" applyFill="1" applyBorder="1" applyAlignment="1">
      <alignment horizontal="center"/>
    </xf>
    <xf numFmtId="0" fontId="3" fillId="2" borderId="1" xfId="25" applyFont="1" applyFill="1" applyBorder="1"/>
    <xf numFmtId="0" fontId="3" fillId="0" borderId="1" xfId="25" applyFont="1" applyFill="1" applyBorder="1" applyAlignment="1">
      <alignment horizontal="left"/>
    </xf>
    <xf numFmtId="0" fontId="3" fillId="0" borderId="1" xfId="25" applyFont="1" applyBorder="1" applyAlignment="1">
      <alignment horizontal="center"/>
    </xf>
    <xf numFmtId="4" fontId="3" fillId="3" borderId="1" xfId="25" applyNumberFormat="1" applyFont="1" applyFill="1" applyBorder="1" applyAlignment="1">
      <alignment horizontal="center"/>
    </xf>
    <xf numFmtId="2" fontId="3" fillId="2" borderId="1" xfId="26" applyNumberFormat="1" applyFont="1" applyFill="1" applyBorder="1" applyAlignment="1">
      <alignment horizontal="center"/>
    </xf>
    <xf numFmtId="0" fontId="3" fillId="3" borderId="1" xfId="25" applyFont="1" applyFill="1" applyBorder="1" applyAlignment="1">
      <alignment horizontal="left"/>
    </xf>
    <xf numFmtId="0" fontId="3" fillId="0" borderId="1" xfId="25" applyFont="1" applyFill="1" applyBorder="1"/>
    <xf numFmtId="0" fontId="3" fillId="0" borderId="1" xfId="25" applyFont="1" applyFill="1" applyBorder="1" applyAlignment="1">
      <alignment wrapText="1"/>
    </xf>
    <xf numFmtId="0" fontId="17" fillId="3" borderId="1" xfId="0" applyFont="1" applyFill="1" applyBorder="1" applyAlignment="1">
      <alignment horizontal="center" wrapText="1"/>
    </xf>
    <xf numFmtId="0" fontId="3" fillId="0" borderId="0" xfId="0" applyFont="1" applyFill="1" applyAlignment="1">
      <alignment horizontal="center" vertical="center" wrapText="1"/>
    </xf>
    <xf numFmtId="0" fontId="3" fillId="3" borderId="1" xfId="0" applyFont="1" applyFill="1" applyBorder="1" applyAlignment="1">
      <alignment horizontal="center" wrapText="1"/>
    </xf>
    <xf numFmtId="0" fontId="3" fillId="3" borderId="1" xfId="0" applyNumberFormat="1" applyFont="1" applyFill="1" applyBorder="1" applyAlignment="1" applyProtection="1">
      <alignment horizontal="center"/>
      <protection locked="0"/>
    </xf>
    <xf numFmtId="0" fontId="3" fillId="3" borderId="1" xfId="0" applyFont="1" applyFill="1" applyBorder="1" applyAlignment="1">
      <alignment horizontal="left" wrapText="1"/>
    </xf>
    <xf numFmtId="0" fontId="3" fillId="3" borderId="1" xfId="0" applyFont="1" applyFill="1" applyBorder="1" applyAlignment="1">
      <alignment horizontal="center"/>
    </xf>
    <xf numFmtId="2" fontId="3" fillId="3" borderId="1" xfId="0" applyNumberFormat="1" applyFont="1" applyFill="1" applyBorder="1" applyAlignment="1" applyProtection="1">
      <alignment horizontal="center"/>
      <protection locked="0"/>
    </xf>
    <xf numFmtId="0" fontId="3" fillId="3" borderId="1" xfId="0" applyFont="1" applyFill="1" applyBorder="1" applyAlignment="1">
      <alignment wrapText="1"/>
    </xf>
    <xf numFmtId="14" fontId="3" fillId="3" borderId="1" xfId="0" applyNumberFormat="1" applyFont="1" applyFill="1" applyBorder="1" applyAlignment="1">
      <alignment wrapText="1"/>
    </xf>
    <xf numFmtId="2" fontId="3" fillId="3" borderId="1" xfId="0" applyNumberFormat="1" applyFont="1" applyFill="1" applyBorder="1" applyAlignment="1">
      <alignment horizontal="center" wrapText="1"/>
    </xf>
    <xf numFmtId="0" fontId="3" fillId="3" borderId="1" xfId="25" applyFont="1" applyFill="1" applyBorder="1" applyAlignment="1">
      <alignment horizontal="center" wrapText="1"/>
    </xf>
    <xf numFmtId="2" fontId="3" fillId="0" borderId="1" xfId="25" applyNumberFormat="1" applyFont="1" applyBorder="1" applyAlignment="1">
      <alignment horizontal="center"/>
    </xf>
    <xf numFmtId="0" fontId="17" fillId="0" borderId="1" xfId="0" applyNumberFormat="1" applyFont="1" applyFill="1" applyBorder="1" applyAlignment="1">
      <alignment horizontal="center" wrapText="1"/>
    </xf>
    <xf numFmtId="0" fontId="17" fillId="0" borderId="1" xfId="0" applyFont="1" applyBorder="1" applyAlignment="1">
      <alignment horizontal="center" wrapText="1"/>
    </xf>
    <xf numFmtId="0" fontId="17" fillId="2" borderId="1" xfId="0" applyNumberFormat="1" applyFont="1" applyFill="1" applyBorder="1" applyAlignment="1">
      <alignment horizontal="center" wrapText="1"/>
    </xf>
    <xf numFmtId="0" fontId="17" fillId="2" borderId="1" xfId="0" applyFont="1" applyFill="1" applyBorder="1" applyAlignment="1">
      <alignment horizontal="center"/>
    </xf>
    <xf numFmtId="0" fontId="17" fillId="0" borderId="1" xfId="0" applyFont="1" applyBorder="1" applyAlignment="1">
      <alignment wrapText="1"/>
    </xf>
    <xf numFmtId="0" fontId="17" fillId="3" borderId="1" xfId="0" applyNumberFormat="1" applyFont="1" applyFill="1" applyBorder="1" applyAlignment="1">
      <alignment horizontal="center"/>
    </xf>
    <xf numFmtId="1" fontId="17" fillId="3" borderId="1" xfId="0" applyNumberFormat="1" applyFont="1" applyFill="1" applyBorder="1" applyAlignment="1">
      <alignment horizontal="center"/>
    </xf>
    <xf numFmtId="0" fontId="16" fillId="0" borderId="0" xfId="0" applyFont="1" applyFill="1" applyBorder="1" applyAlignment="1">
      <alignment vertical="center" wrapText="1"/>
    </xf>
    <xf numFmtId="0" fontId="0" fillId="0" borderId="0" xfId="0" applyFill="1"/>
    <xf numFmtId="2" fontId="3" fillId="3" borderId="1" xfId="0" applyNumberFormat="1" applyFont="1" applyFill="1" applyBorder="1" applyAlignment="1">
      <alignment horizontal="center"/>
    </xf>
    <xf numFmtId="2" fontId="17" fillId="0" borderId="1" xfId="0" applyNumberFormat="1" applyFont="1" applyFill="1" applyBorder="1" applyAlignment="1">
      <alignment wrapText="1"/>
    </xf>
    <xf numFmtId="2" fontId="17" fillId="0" borderId="1" xfId="5" applyNumberFormat="1" applyFont="1" applyFill="1" applyBorder="1" applyAlignment="1">
      <alignment horizontal="center" wrapText="1"/>
    </xf>
    <xf numFmtId="2" fontId="17" fillId="2" borderId="1" xfId="0" applyNumberFormat="1" applyFont="1" applyFill="1" applyBorder="1" applyAlignment="1">
      <alignment wrapText="1"/>
    </xf>
    <xf numFmtId="2" fontId="17" fillId="2" borderId="1" xfId="5" applyNumberFormat="1" applyFont="1" applyFill="1" applyBorder="1" applyAlignment="1">
      <alignment horizontal="center" wrapText="1"/>
    </xf>
    <xf numFmtId="0" fontId="17" fillId="2" borderId="1" xfId="0" applyFont="1" applyFill="1" applyBorder="1" applyAlignment="1">
      <alignment horizontal="left"/>
    </xf>
    <xf numFmtId="2" fontId="17" fillId="2" borderId="1" xfId="0" applyNumberFormat="1" applyFont="1" applyFill="1" applyBorder="1" applyAlignment="1">
      <alignment horizontal="center"/>
    </xf>
    <xf numFmtId="2" fontId="17" fillId="2" borderId="1" xfId="5" applyNumberFormat="1" applyFont="1" applyFill="1" applyBorder="1" applyAlignment="1">
      <alignment horizontal="center"/>
    </xf>
    <xf numFmtId="0" fontId="17" fillId="3" borderId="1" xfId="26" applyFont="1" applyFill="1" applyBorder="1" applyAlignment="1">
      <alignment horizontal="center"/>
    </xf>
    <xf numFmtId="0" fontId="9" fillId="3" borderId="1" xfId="26" applyFont="1" applyFill="1" applyBorder="1" applyAlignment="1">
      <alignment horizontal="center"/>
    </xf>
    <xf numFmtId="4" fontId="17" fillId="3" borderId="1" xfId="26" applyNumberFormat="1" applyFont="1" applyFill="1" applyBorder="1"/>
    <xf numFmtId="2" fontId="15" fillId="2" borderId="1" xfId="26" applyNumberFormat="1" applyFont="1" applyFill="1" applyBorder="1" applyAlignment="1">
      <alignment horizontal="center"/>
    </xf>
    <xf numFmtId="2" fontId="17" fillId="0" borderId="1" xfId="0" applyNumberFormat="1" applyFont="1" applyBorder="1" applyAlignment="1">
      <alignment horizontal="center" wrapText="1"/>
    </xf>
    <xf numFmtId="0" fontId="17" fillId="0" borderId="1" xfId="0" applyFont="1" applyBorder="1"/>
    <xf numFmtId="0" fontId="17" fillId="3" borderId="1" xfId="0" applyFont="1" applyFill="1" applyBorder="1" applyAlignment="1">
      <alignment wrapText="1"/>
    </xf>
    <xf numFmtId="0" fontId="17" fillId="0" borderId="1" xfId="0" applyFont="1" applyFill="1" applyBorder="1" applyAlignment="1">
      <alignment wrapText="1"/>
    </xf>
    <xf numFmtId="0" fontId="17" fillId="0" borderId="1" xfId="0" applyFont="1" applyFill="1" applyBorder="1" applyAlignment="1">
      <alignment horizontal="center" wrapText="1"/>
    </xf>
    <xf numFmtId="0" fontId="17" fillId="0" borderId="1" xfId="0" applyFont="1" applyFill="1" applyBorder="1" applyAlignment="1">
      <alignment horizontal="center"/>
    </xf>
    <xf numFmtId="0" fontId="17" fillId="0" borderId="1" xfId="0" applyFont="1" applyBorder="1" applyAlignment="1">
      <alignment horizontal="center"/>
    </xf>
    <xf numFmtId="0" fontId="3" fillId="0" borderId="1" xfId="26" applyFont="1" applyBorder="1" applyAlignment="1">
      <alignment horizontal="center"/>
    </xf>
    <xf numFmtId="0" fontId="17" fillId="0" borderId="1" xfId="0" applyNumberFormat="1" applyFont="1" applyFill="1" applyBorder="1" applyAlignment="1">
      <alignment horizontal="center"/>
    </xf>
    <xf numFmtId="0" fontId="18" fillId="4" borderId="0" xfId="0" applyFont="1" applyFill="1" applyBorder="1" applyAlignment="1">
      <alignment horizontal="left" vertical="center" wrapText="1"/>
    </xf>
    <xf numFmtId="0" fontId="3" fillId="3" borderId="1" xfId="25" applyNumberFormat="1" applyFont="1" applyFill="1" applyBorder="1" applyAlignment="1">
      <alignment horizontal="center"/>
    </xf>
    <xf numFmtId="4" fontId="16" fillId="3" borderId="1" xfId="25" applyNumberFormat="1" applyFont="1" applyFill="1" applyBorder="1" applyAlignment="1">
      <alignment horizontal="center"/>
    </xf>
    <xf numFmtId="2" fontId="17" fillId="0" borderId="1" xfId="0" applyNumberFormat="1" applyFont="1" applyBorder="1" applyAlignment="1">
      <alignment horizontal="center"/>
    </xf>
    <xf numFmtId="0" fontId="17" fillId="0" borderId="1" xfId="26" applyFont="1" applyBorder="1"/>
    <xf numFmtId="0" fontId="17" fillId="0" borderId="1" xfId="26" applyNumberFormat="1" applyFont="1" applyFill="1" applyBorder="1" applyAlignment="1">
      <alignment horizontal="center" wrapText="1"/>
    </xf>
    <xf numFmtId="2" fontId="17" fillId="0" borderId="1" xfId="5" applyNumberFormat="1" applyFont="1" applyFill="1" applyBorder="1" applyAlignment="1">
      <alignment horizontal="center"/>
    </xf>
    <xf numFmtId="2" fontId="3" fillId="0" borderId="1" xfId="3" applyNumberFormat="1" applyFont="1" applyFill="1" applyBorder="1" applyAlignment="1">
      <alignment horizontal="center"/>
    </xf>
    <xf numFmtId="2" fontId="3" fillId="0" borderId="1" xfId="11" applyNumberFormat="1" applyFont="1" applyFill="1" applyBorder="1" applyAlignment="1">
      <alignment horizontal="center"/>
    </xf>
    <xf numFmtId="0" fontId="3" fillId="2" borderId="1" xfId="0" applyFont="1" applyFill="1" applyBorder="1" applyAlignment="1">
      <alignment horizontal="center"/>
    </xf>
    <xf numFmtId="0" fontId="8" fillId="2" borderId="1" xfId="0" applyFont="1" applyFill="1" applyBorder="1" applyAlignment="1">
      <alignment horizontal="center"/>
    </xf>
    <xf numFmtId="2" fontId="8" fillId="2" borderId="1" xfId="0" applyNumberFormat="1" applyFont="1" applyFill="1" applyBorder="1" applyAlignment="1">
      <alignment horizontal="center"/>
    </xf>
    <xf numFmtId="0" fontId="16" fillId="0" borderId="0" xfId="0" applyFont="1" applyBorder="1" applyAlignment="1">
      <alignment vertical="center" wrapText="1"/>
    </xf>
    <xf numFmtId="0" fontId="3" fillId="0" borderId="1" xfId="25" applyNumberFormat="1" applyFont="1" applyFill="1" applyBorder="1" applyAlignment="1">
      <alignment horizontal="center"/>
    </xf>
    <xf numFmtId="0" fontId="3" fillId="0" borderId="1" xfId="25" applyFont="1" applyBorder="1" applyAlignment="1">
      <alignment wrapText="1"/>
    </xf>
    <xf numFmtId="0" fontId="3" fillId="0" borderId="1" xfId="25" applyFont="1" applyFill="1" applyBorder="1" applyAlignment="1">
      <alignment horizontal="left" wrapText="1"/>
    </xf>
    <xf numFmtId="0" fontId="16" fillId="3" borderId="1" xfId="25" applyFont="1" applyFill="1" applyBorder="1" applyAlignment="1">
      <alignment horizontal="center"/>
    </xf>
    <xf numFmtId="2" fontId="16" fillId="3" borderId="1" xfId="25" applyNumberFormat="1" applyFont="1" applyFill="1" applyBorder="1" applyAlignment="1">
      <alignment horizontal="center"/>
    </xf>
    <xf numFmtId="2" fontId="3" fillId="0" borderId="1" xfId="25" applyNumberFormat="1" applyFont="1" applyFill="1" applyBorder="1" applyAlignment="1">
      <alignment horizontal="left" wrapText="1"/>
    </xf>
    <xf numFmtId="0" fontId="3" fillId="2" borderId="1" xfId="25" applyFont="1" applyFill="1" applyBorder="1" applyAlignment="1">
      <alignment horizontal="left" wrapText="1"/>
    </xf>
    <xf numFmtId="0" fontId="3" fillId="2" borderId="1" xfId="25" applyFont="1" applyFill="1" applyBorder="1" applyAlignment="1">
      <alignment horizontal="center"/>
    </xf>
    <xf numFmtId="2" fontId="3" fillId="2" borderId="1" xfId="25" applyNumberFormat="1" applyFont="1" applyFill="1" applyBorder="1" applyAlignment="1">
      <alignment horizontal="center"/>
    </xf>
    <xf numFmtId="0" fontId="16" fillId="0" borderId="0" xfId="0" applyFont="1" applyFill="1" applyBorder="1" applyAlignment="1">
      <alignment vertical="center"/>
    </xf>
    <xf numFmtId="0" fontId="3" fillId="3" borderId="1" xfId="26" applyFont="1" applyFill="1" applyBorder="1" applyAlignment="1">
      <alignment horizontal="left" wrapText="1"/>
    </xf>
    <xf numFmtId="0" fontId="3" fillId="2" borderId="1" xfId="26" applyNumberFormat="1" applyFont="1" applyFill="1" applyBorder="1" applyAlignment="1">
      <alignment horizontal="center"/>
    </xf>
    <xf numFmtId="0" fontId="3" fillId="3" borderId="1" xfId="26" applyNumberFormat="1" applyFont="1" applyFill="1" applyBorder="1" applyAlignment="1">
      <alignment horizontal="center"/>
    </xf>
    <xf numFmtId="0" fontId="3" fillId="3" borderId="1" xfId="26" applyFont="1" applyFill="1" applyBorder="1" applyAlignment="1">
      <alignment horizontal="center"/>
    </xf>
    <xf numFmtId="2" fontId="3" fillId="3" borderId="1" xfId="26" applyNumberFormat="1" applyFont="1" applyFill="1" applyBorder="1" applyAlignment="1">
      <alignment wrapText="1"/>
    </xf>
    <xf numFmtId="0" fontId="3" fillId="2" borderId="1" xfId="26" applyFont="1" applyFill="1" applyBorder="1" applyAlignment="1">
      <alignment horizontal="center"/>
    </xf>
    <xf numFmtId="2" fontId="3" fillId="0" borderId="1" xfId="26" applyNumberFormat="1" applyFont="1" applyFill="1" applyBorder="1" applyAlignment="1">
      <alignment wrapText="1"/>
    </xf>
    <xf numFmtId="0" fontId="3" fillId="2" borderId="1" xfId="25" applyFont="1" applyFill="1" applyBorder="1" applyAlignment="1">
      <alignment horizontal="center" wrapText="1"/>
    </xf>
    <xf numFmtId="1" fontId="3" fillId="0" borderId="1" xfId="25" applyNumberFormat="1" applyFont="1" applyFill="1" applyBorder="1" applyAlignment="1">
      <alignment horizontal="center"/>
    </xf>
    <xf numFmtId="0" fontId="8" fillId="2" borderId="0" xfId="0" applyFont="1" applyFill="1" applyBorder="1"/>
    <xf numFmtId="0" fontId="3" fillId="0" borderId="1" xfId="25" applyNumberFormat="1" applyFont="1" applyFill="1" applyBorder="1" applyAlignment="1">
      <alignment horizontal="center" wrapText="1"/>
    </xf>
    <xf numFmtId="1" fontId="3" fillId="0" borderId="1" xfId="25" applyNumberFormat="1" applyFont="1" applyBorder="1" applyAlignment="1">
      <alignment horizontal="center"/>
    </xf>
    <xf numFmtId="0" fontId="3" fillId="0" borderId="1" xfId="0" applyNumberFormat="1" applyFont="1" applyFill="1" applyBorder="1" applyAlignment="1">
      <alignment horizontal="center"/>
    </xf>
    <xf numFmtId="43" fontId="3" fillId="0" borderId="0" xfId="1" applyFont="1"/>
    <xf numFmtId="2" fontId="3" fillId="0" borderId="1" xfId="25" applyNumberFormat="1" applyFont="1" applyFill="1" applyBorder="1" applyAlignment="1">
      <alignment wrapText="1"/>
    </xf>
    <xf numFmtId="3" fontId="15" fillId="3" borderId="1" xfId="25" applyNumberFormat="1" applyFont="1" applyFill="1" applyBorder="1"/>
    <xf numFmtId="2" fontId="3" fillId="3" borderId="1" xfId="26" applyNumberFormat="1" applyFont="1" applyFill="1" applyBorder="1" applyAlignment="1">
      <alignment horizontal="center"/>
    </xf>
    <xf numFmtId="2" fontId="3" fillId="0" borderId="1" xfId="0" applyNumberFormat="1" applyFont="1" applyFill="1" applyBorder="1" applyAlignment="1">
      <alignment horizontal="left"/>
    </xf>
    <xf numFmtId="2" fontId="3" fillId="0" borderId="1" xfId="0" applyNumberFormat="1" applyFont="1" applyFill="1" applyBorder="1" applyAlignment="1">
      <alignment horizontal="left" wrapText="1"/>
    </xf>
    <xf numFmtId="4" fontId="5" fillId="3" borderId="1" xfId="25" applyNumberFormat="1" applyFont="1" applyFill="1" applyBorder="1" applyAlignment="1">
      <alignment horizontal="center"/>
    </xf>
    <xf numFmtId="0" fontId="16" fillId="0" borderId="0" xfId="0" applyFont="1" applyFill="1" applyBorder="1" applyAlignment="1">
      <alignment horizontal="right" vertical="center" wrapText="1"/>
    </xf>
    <xf numFmtId="0" fontId="18" fillId="4" borderId="0" xfId="0" applyFont="1" applyFill="1" applyBorder="1" applyAlignment="1">
      <alignment vertical="center" wrapText="1"/>
    </xf>
    <xf numFmtId="0" fontId="3" fillId="0" borderId="1" xfId="26" applyNumberFormat="1" applyFont="1" applyFill="1" applyBorder="1" applyAlignment="1">
      <alignment horizontal="center"/>
    </xf>
    <xf numFmtId="0" fontId="5" fillId="0" borderId="0" xfId="4" applyFont="1" applyFill="1" applyAlignment="1">
      <alignment horizontal="center" vertical="center" wrapText="1"/>
    </xf>
    <xf numFmtId="0" fontId="3" fillId="0" borderId="1" xfId="4" applyFont="1" applyFill="1" applyBorder="1" applyAlignment="1">
      <alignment horizontal="center" vertical="top"/>
    </xf>
    <xf numFmtId="0" fontId="3" fillId="0" borderId="0" xfId="0" applyFont="1"/>
    <xf numFmtId="0" fontId="3" fillId="0" borderId="0" xfId="0" applyFont="1" applyAlignment="1">
      <alignment horizontal="center"/>
    </xf>
    <xf numFmtId="0" fontId="3" fillId="0" borderId="1" xfId="0" applyFont="1" applyBorder="1" applyAlignment="1"/>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26" applyFont="1" applyFill="1" applyBorder="1" applyAlignment="1">
      <alignment horizontal="center"/>
    </xf>
    <xf numFmtId="0" fontId="3" fillId="0" borderId="1" xfId="26" applyFont="1" applyFill="1" applyBorder="1" applyAlignment="1">
      <alignment horizontal="center" wrapText="1"/>
    </xf>
    <xf numFmtId="0" fontId="3" fillId="0" borderId="1" xfId="26" applyFont="1" applyFill="1" applyBorder="1"/>
    <xf numFmtId="0" fontId="5" fillId="0" borderId="1" xfId="26" applyFont="1" applyFill="1" applyBorder="1" applyAlignment="1">
      <alignment horizontal="center"/>
    </xf>
    <xf numFmtId="0" fontId="3" fillId="0" borderId="1" xfId="26" applyNumberFormat="1" applyFont="1" applyFill="1" applyBorder="1" applyAlignment="1">
      <alignment horizontal="center" wrapText="1"/>
    </xf>
    <xf numFmtId="0" fontId="3" fillId="0" borderId="1" xfId="5" applyNumberFormat="1" applyFont="1" applyFill="1" applyBorder="1" applyAlignment="1">
      <alignment horizontal="center"/>
    </xf>
    <xf numFmtId="0" fontId="3" fillId="0" borderId="1" xfId="26" applyFont="1" applyFill="1" applyBorder="1" applyAlignment="1">
      <alignment horizontal="left"/>
    </xf>
    <xf numFmtId="0" fontId="3" fillId="0" borderId="1" xfId="26" applyFont="1" applyFill="1" applyBorder="1" applyAlignment="1">
      <alignment horizontal="right"/>
    </xf>
    <xf numFmtId="0" fontId="3" fillId="0" borderId="1" xfId="26" applyFont="1" applyFill="1" applyBorder="1" applyAlignment="1">
      <alignment horizontal="left" wrapText="1"/>
    </xf>
    <xf numFmtId="4" fontId="3" fillId="0" borderId="1" xfId="26" applyNumberFormat="1" applyFont="1" applyFill="1" applyBorder="1" applyAlignment="1">
      <alignment horizontal="center"/>
    </xf>
    <xf numFmtId="2" fontId="3" fillId="0" borderId="1" xfId="26" applyNumberFormat="1" applyFont="1" applyFill="1" applyBorder="1" applyAlignment="1">
      <alignment horizontal="center"/>
    </xf>
    <xf numFmtId="0" fontId="3" fillId="0" borderId="1" xfId="26" applyFont="1" applyFill="1" applyBorder="1" applyAlignment="1">
      <alignment wrapText="1"/>
    </xf>
    <xf numFmtId="0" fontId="3" fillId="0" borderId="1" xfId="5" applyNumberFormat="1" applyFont="1" applyFill="1" applyBorder="1" applyAlignment="1">
      <alignment horizontal="center" wrapText="1"/>
    </xf>
    <xf numFmtId="0" fontId="19" fillId="0" borderId="0" xfId="0" applyFont="1" applyFill="1"/>
    <xf numFmtId="0" fontId="19" fillId="0" borderId="0" xfId="0" applyFont="1" applyFill="1" applyBorder="1" applyAlignment="1">
      <alignment horizontal="left" wrapText="1"/>
    </xf>
    <xf numFmtId="0" fontId="19" fillId="0" borderId="0" xfId="0" applyFont="1" applyFill="1" applyBorder="1" applyAlignment="1">
      <alignment wrapText="1"/>
    </xf>
    <xf numFmtId="0" fontId="19" fillId="0" borderId="1" xfId="0" applyFont="1" applyFill="1" applyBorder="1" applyAlignment="1">
      <alignment horizontal="center"/>
    </xf>
    <xf numFmtId="2" fontId="17" fillId="0" borderId="1" xfId="0" applyNumberFormat="1" applyFont="1" applyFill="1" applyBorder="1"/>
    <xf numFmtId="2" fontId="17" fillId="0" borderId="1" xfId="27" applyNumberFormat="1" applyFont="1" applyFill="1" applyBorder="1" applyAlignment="1">
      <alignment horizontal="center"/>
    </xf>
    <xf numFmtId="2" fontId="17" fillId="0" borderId="1" xfId="0" applyNumberFormat="1" applyFont="1" applyFill="1" applyBorder="1" applyAlignment="1">
      <alignment horizontal="center"/>
    </xf>
    <xf numFmtId="4" fontId="17" fillId="0" borderId="1" xfId="0" applyNumberFormat="1" applyFont="1" applyFill="1" applyBorder="1"/>
    <xf numFmtId="0" fontId="17" fillId="0" borderId="1" xfId="24" applyFont="1" applyFill="1" applyBorder="1" applyAlignment="1">
      <alignment horizontal="left"/>
    </xf>
    <xf numFmtId="0" fontId="17" fillId="0" borderId="1" xfId="24" applyFont="1" applyFill="1" applyBorder="1" applyAlignment="1">
      <alignment horizontal="left" wrapText="1"/>
    </xf>
    <xf numFmtId="0" fontId="17" fillId="0" borderId="1" xfId="24" applyFont="1" applyFill="1" applyBorder="1" applyAlignment="1">
      <alignment horizontal="center"/>
    </xf>
    <xf numFmtId="0" fontId="9" fillId="0" borderId="1" xfId="24" applyFont="1" applyFill="1" applyBorder="1" applyAlignment="1">
      <alignment horizontal="center"/>
    </xf>
    <xf numFmtId="2" fontId="17" fillId="0" borderId="1" xfId="24" applyNumberFormat="1" applyFont="1" applyFill="1" applyBorder="1" applyAlignment="1">
      <alignment horizontal="center"/>
    </xf>
    <xf numFmtId="0" fontId="3" fillId="0" borderId="1" xfId="0" applyFont="1" applyBorder="1" applyAlignment="1">
      <alignment wrapText="1"/>
    </xf>
    <xf numFmtId="43" fontId="3" fillId="3" borderId="1" xfId="6" applyFont="1" applyFill="1" applyBorder="1" applyAlignment="1"/>
    <xf numFmtId="0" fontId="3" fillId="3" borderId="1" xfId="0" applyNumberFormat="1" applyFont="1" applyFill="1" applyBorder="1" applyAlignment="1">
      <alignment horizontal="center"/>
    </xf>
    <xf numFmtId="4" fontId="16" fillId="3" borderId="1" xfId="0" applyNumberFormat="1" applyFont="1" applyFill="1" applyBorder="1" applyAlignment="1">
      <alignment horizontal="center"/>
    </xf>
    <xf numFmtId="0" fontId="20" fillId="0" borderId="0" xfId="0" applyFont="1"/>
    <xf numFmtId="0" fontId="16" fillId="2" borderId="0" xfId="0" applyFont="1" applyFill="1" applyBorder="1" applyAlignment="1">
      <alignment horizontal="left" vertical="center"/>
    </xf>
    <xf numFmtId="0" fontId="3" fillId="0" borderId="0" xfId="0" applyFont="1" applyAlignment="1">
      <alignment horizontal="left"/>
    </xf>
    <xf numFmtId="0" fontId="22" fillId="0" borderId="0" xfId="0" applyFont="1" applyAlignment="1">
      <alignment horizontal="center" wrapText="1"/>
    </xf>
    <xf numFmtId="0" fontId="5" fillId="3" borderId="1" xfId="25" applyFont="1" applyFill="1" applyBorder="1" applyAlignment="1">
      <alignment horizontal="center"/>
    </xf>
    <xf numFmtId="0" fontId="6" fillId="2" borderId="1" xfId="2" applyFont="1" applyFill="1" applyBorder="1" applyAlignment="1">
      <alignment horizontal="center" vertical="center" wrapText="1"/>
    </xf>
    <xf numFmtId="0" fontId="5" fillId="2" borderId="1" xfId="2" applyFont="1" applyFill="1" applyBorder="1"/>
    <xf numFmtId="2" fontId="3" fillId="0" borderId="1" xfId="4" applyNumberFormat="1" applyFont="1" applyFill="1" applyBorder="1" applyAlignment="1">
      <alignment horizontal="right"/>
    </xf>
    <xf numFmtId="4" fontId="7" fillId="0" borderId="1" xfId="4" applyNumberFormat="1" applyFont="1" applyFill="1" applyBorder="1"/>
    <xf numFmtId="0" fontId="5" fillId="3" borderId="1" xfId="3" applyFont="1" applyFill="1" applyBorder="1"/>
    <xf numFmtId="0" fontId="5" fillId="2" borderId="1" xfId="2" applyFont="1" applyFill="1" applyBorder="1" applyAlignment="1">
      <alignment horizontal="left" wrapText="1"/>
    </xf>
    <xf numFmtId="4" fontId="3" fillId="2" borderId="1" xfId="2" applyNumberFormat="1" applyFont="1" applyFill="1" applyBorder="1"/>
    <xf numFmtId="0" fontId="3" fillId="2" borderId="1" xfId="2" applyNumberFormat="1" applyFont="1" applyFill="1" applyBorder="1" applyAlignment="1">
      <alignment horizontal="center"/>
    </xf>
    <xf numFmtId="14" fontId="3" fillId="2" borderId="1" xfId="2" applyNumberFormat="1" applyFont="1" applyFill="1" applyBorder="1" applyAlignment="1">
      <alignment horizontal="center"/>
    </xf>
    <xf numFmtId="4" fontId="3" fillId="0" borderId="1" xfId="2" applyNumberFormat="1" applyFont="1" applyFill="1" applyBorder="1"/>
    <xf numFmtId="0" fontId="13" fillId="2" borderId="1" xfId="2" applyFont="1" applyFill="1" applyBorder="1" applyAlignment="1">
      <alignment horizontal="left" wrapText="1"/>
    </xf>
    <xf numFmtId="0" fontId="3" fillId="0" borderId="1" xfId="2" applyNumberFormat="1" applyFont="1" applyFill="1" applyBorder="1" applyAlignment="1">
      <alignment horizontal="center"/>
    </xf>
    <xf numFmtId="0" fontId="3" fillId="0" borderId="1" xfId="2" applyFont="1" applyFill="1" applyBorder="1" applyAlignment="1">
      <alignment horizontal="center"/>
    </xf>
    <xf numFmtId="0" fontId="3" fillId="0" borderId="1" xfId="4" applyNumberFormat="1" applyFont="1" applyFill="1" applyBorder="1" applyAlignment="1">
      <alignment horizontal="center" wrapText="1"/>
    </xf>
    <xf numFmtId="4" fontId="3" fillId="0" borderId="1" xfId="4" applyNumberFormat="1" applyFont="1" applyFill="1" applyBorder="1"/>
    <xf numFmtId="4" fontId="5" fillId="0" borderId="1" xfId="2" applyNumberFormat="1" applyFont="1" applyFill="1" applyBorder="1"/>
    <xf numFmtId="2" fontId="5" fillId="0" borderId="1" xfId="2" applyNumberFormat="1" applyFont="1" applyFill="1" applyBorder="1"/>
    <xf numFmtId="0" fontId="5" fillId="0" borderId="1" xfId="26" applyFont="1" applyFill="1" applyBorder="1" applyAlignment="1">
      <alignment horizontal="center" vertical="center" wrapText="1"/>
    </xf>
    <xf numFmtId="43" fontId="3" fillId="0" borderId="1" xfId="1" applyFont="1" applyFill="1" applyBorder="1" applyAlignment="1">
      <alignment horizontal="center"/>
    </xf>
    <xf numFmtId="43" fontId="5" fillId="0" borderId="1" xfId="1" applyFont="1" applyFill="1" applyBorder="1" applyAlignment="1">
      <alignment horizontal="center"/>
    </xf>
    <xf numFmtId="0" fontId="5" fillId="0" borderId="1" xfId="26" applyFont="1" applyFill="1" applyBorder="1"/>
    <xf numFmtId="0" fontId="9" fillId="0" borderId="1" xfId="0" applyFont="1" applyFill="1" applyBorder="1"/>
    <xf numFmtId="43" fontId="17" fillId="0" borderId="1" xfId="1" applyFont="1" applyFill="1" applyBorder="1" applyAlignment="1">
      <alignment horizontal="right"/>
    </xf>
    <xf numFmtId="43" fontId="9" fillId="0" borderId="1" xfId="1" applyFont="1" applyFill="1" applyBorder="1" applyAlignment="1">
      <alignment horizontal="right"/>
    </xf>
    <xf numFmtId="0" fontId="5" fillId="3" borderId="1" xfId="0" applyFont="1" applyFill="1" applyBorder="1" applyAlignment="1">
      <alignment horizontal="center" vertical="center" wrapText="1"/>
    </xf>
    <xf numFmtId="43" fontId="5" fillId="3" borderId="1" xfId="6" applyFont="1" applyFill="1" applyBorder="1" applyAlignment="1">
      <alignment horizontal="center" vertical="center" wrapText="1"/>
    </xf>
    <xf numFmtId="43" fontId="5" fillId="2" borderId="1" xfId="6" applyFont="1" applyFill="1" applyBorder="1" applyAlignment="1">
      <alignment horizontal="center" vertical="center" wrapText="1"/>
    </xf>
    <xf numFmtId="43" fontId="16" fillId="2" borderId="1" xfId="1" applyFont="1" applyFill="1" applyBorder="1"/>
    <xf numFmtId="43" fontId="3" fillId="2" borderId="1" xfId="1" applyFont="1" applyFill="1" applyBorder="1" applyAlignment="1"/>
    <xf numFmtId="43" fontId="14" fillId="2" borderId="1" xfId="1" applyFont="1" applyFill="1" applyBorder="1"/>
    <xf numFmtId="43" fontId="5" fillId="2" borderId="1" xfId="1" applyFont="1" applyFill="1" applyBorder="1"/>
    <xf numFmtId="0" fontId="3" fillId="0" borderId="0" xfId="2" applyFont="1" applyFill="1" applyBorder="1" applyAlignment="1">
      <alignment horizontal="left" vertical="center" wrapText="1"/>
    </xf>
    <xf numFmtId="0" fontId="8" fillId="0" borderId="0" xfId="0" applyFont="1" applyAlignment="1">
      <alignment horizontal="left" wrapText="1"/>
    </xf>
    <xf numFmtId="0" fontId="14" fillId="3" borderId="1" xfId="0" applyFont="1" applyFill="1" applyBorder="1" applyAlignment="1">
      <alignment horizontal="right"/>
    </xf>
    <xf numFmtId="0" fontId="16" fillId="3" borderId="1" xfId="0" applyFont="1" applyFill="1" applyBorder="1" applyAlignment="1">
      <alignment horizontal="right"/>
    </xf>
    <xf numFmtId="0" fontId="9" fillId="0" borderId="1" xfId="0" applyFont="1" applyFill="1" applyBorder="1" applyAlignment="1">
      <alignment horizontal="right"/>
    </xf>
    <xf numFmtId="0" fontId="9" fillId="0" borderId="1" xfId="24" applyFont="1" applyFill="1" applyBorder="1" applyAlignment="1">
      <alignment horizontal="right"/>
    </xf>
    <xf numFmtId="0" fontId="17" fillId="0" borderId="1" xfId="24" applyFont="1" applyFill="1" applyBorder="1" applyAlignment="1">
      <alignment horizontal="right"/>
    </xf>
    <xf numFmtId="0" fontId="17" fillId="0" borderId="1" xfId="0" applyFont="1" applyFill="1" applyBorder="1" applyAlignment="1">
      <alignment horizontal="right"/>
    </xf>
    <xf numFmtId="0" fontId="5" fillId="2" borderId="1" xfId="2" applyFont="1" applyFill="1" applyBorder="1" applyAlignment="1">
      <alignment horizontal="right"/>
    </xf>
    <xf numFmtId="0" fontId="8" fillId="0" borderId="1" xfId="4" applyFont="1" applyFill="1" applyBorder="1" applyAlignment="1">
      <alignment horizontal="right"/>
    </xf>
    <xf numFmtId="0" fontId="3" fillId="2" borderId="1" xfId="2" applyFont="1" applyFill="1" applyBorder="1" applyAlignment="1">
      <alignment horizontal="right"/>
    </xf>
    <xf numFmtId="0" fontId="3" fillId="0" borderId="1" xfId="2" applyFont="1" applyFill="1" applyBorder="1" applyAlignment="1">
      <alignment horizontal="right"/>
    </xf>
    <xf numFmtId="0" fontId="3" fillId="0" borderId="1" xfId="4" applyFont="1" applyFill="1" applyBorder="1" applyAlignment="1">
      <alignment horizontal="right"/>
    </xf>
    <xf numFmtId="43" fontId="3" fillId="3" borderId="1" xfId="1" applyFont="1" applyFill="1" applyBorder="1" applyAlignment="1">
      <alignment horizontal="right"/>
    </xf>
    <xf numFmtId="43" fontId="5" fillId="3" borderId="1" xfId="1" applyFont="1" applyFill="1" applyBorder="1" applyAlignment="1">
      <alignment horizontal="right"/>
    </xf>
    <xf numFmtId="43" fontId="3" fillId="3" borderId="1" xfId="1" applyFont="1" applyFill="1" applyBorder="1" applyAlignment="1">
      <alignment horizontal="center"/>
    </xf>
    <xf numFmtId="43" fontId="5" fillId="3" borderId="1" xfId="1" applyFont="1" applyFill="1" applyBorder="1"/>
    <xf numFmtId="0" fontId="6" fillId="3" borderId="1" xfId="3"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3" borderId="1" xfId="3" applyFont="1" applyFill="1" applyBorder="1"/>
    <xf numFmtId="43" fontId="5" fillId="3" borderId="1" xfId="1" applyFont="1" applyFill="1" applyBorder="1" applyAlignment="1">
      <alignment horizontal="center"/>
    </xf>
    <xf numFmtId="43" fontId="8" fillId="2" borderId="1" xfId="1" applyFont="1" applyFill="1" applyBorder="1" applyAlignment="1">
      <alignment horizontal="center"/>
    </xf>
    <xf numFmtId="43" fontId="3" fillId="0" borderId="1" xfId="1" applyFont="1" applyFill="1" applyBorder="1" applyAlignment="1">
      <alignment horizontal="right"/>
    </xf>
    <xf numFmtId="43" fontId="7" fillId="0" borderId="1" xfId="1" applyFont="1" applyFill="1" applyBorder="1"/>
    <xf numFmtId="43" fontId="3" fillId="2" borderId="1" xfId="1" applyFont="1" applyFill="1" applyBorder="1"/>
    <xf numFmtId="43" fontId="3" fillId="0" borderId="1" xfId="1" applyFont="1" applyFill="1" applyBorder="1"/>
    <xf numFmtId="43" fontId="5" fillId="0" borderId="1" xfId="1" applyFont="1" applyFill="1" applyBorder="1"/>
    <xf numFmtId="0" fontId="5" fillId="3" borderId="1" xfId="3" applyFont="1" applyFill="1" applyBorder="1" applyAlignment="1">
      <alignment horizontal="right"/>
    </xf>
    <xf numFmtId="0" fontId="3" fillId="3" borderId="1" xfId="3" applyFont="1" applyFill="1" applyBorder="1" applyAlignment="1">
      <alignment horizontal="right"/>
    </xf>
    <xf numFmtId="0" fontId="3" fillId="0" borderId="1" xfId="3" applyFont="1" applyBorder="1" applyAlignment="1">
      <alignment horizontal="right"/>
    </xf>
    <xf numFmtId="0" fontId="15" fillId="0" borderId="0" xfId="2" applyFont="1" applyFill="1"/>
    <xf numFmtId="0" fontId="26" fillId="0" borderId="0" xfId="2" applyFont="1" applyFill="1"/>
    <xf numFmtId="0" fontId="26" fillId="2" borderId="0" xfId="2" applyFont="1" applyFill="1"/>
    <xf numFmtId="0" fontId="26" fillId="0" borderId="0" xfId="2" applyFont="1"/>
    <xf numFmtId="0" fontId="26" fillId="0" borderId="0" xfId="2" applyFont="1" applyAlignment="1">
      <alignment horizontal="center" vertical="center"/>
    </xf>
    <xf numFmtId="0" fontId="3" fillId="2" borderId="1" xfId="25" applyFont="1" applyFill="1" applyBorder="1" applyAlignment="1">
      <alignment horizontal="left"/>
    </xf>
    <xf numFmtId="0" fontId="6" fillId="3" borderId="1" xfId="26" applyFont="1" applyFill="1" applyBorder="1" applyAlignment="1">
      <alignment horizontal="center" vertical="center" wrapText="1"/>
    </xf>
    <xf numFmtId="0" fontId="5" fillId="3" borderId="1" xfId="26" applyFont="1" applyFill="1" applyBorder="1"/>
    <xf numFmtId="0" fontId="3" fillId="3" borderId="1" xfId="26" applyFont="1" applyFill="1" applyBorder="1" applyAlignment="1">
      <alignment horizontal="right" wrapText="1"/>
    </xf>
    <xf numFmtId="0" fontId="3" fillId="3" borderId="1" xfId="26" applyFont="1" applyFill="1" applyBorder="1" applyAlignment="1">
      <alignment horizontal="center" wrapText="1"/>
    </xf>
    <xf numFmtId="0" fontId="3" fillId="3" borderId="1" xfId="26" applyFont="1" applyFill="1" applyBorder="1" applyAlignment="1">
      <alignment horizontal="right"/>
    </xf>
    <xf numFmtId="0" fontId="3" fillId="0" borderId="1" xfId="26" applyFont="1" applyBorder="1" applyAlignment="1">
      <alignment horizontal="right"/>
    </xf>
    <xf numFmtId="0" fontId="3" fillId="0" borderId="1" xfId="26" applyFont="1" applyBorder="1"/>
    <xf numFmtId="0" fontId="3" fillId="0" borderId="0" xfId="4" applyFont="1" applyFill="1" applyBorder="1" applyAlignment="1">
      <alignment horizontal="left" vertical="center" wrapText="1"/>
    </xf>
    <xf numFmtId="0" fontId="5" fillId="0" borderId="0" xfId="4" applyFont="1" applyFill="1" applyBorder="1" applyAlignment="1">
      <alignment horizontal="center" vertical="center" wrapText="1"/>
    </xf>
    <xf numFmtId="0" fontId="6" fillId="0" borderId="1" xfId="4" applyFont="1" applyFill="1" applyBorder="1" applyAlignment="1">
      <alignment horizontal="center" vertical="center" wrapText="1"/>
    </xf>
    <xf numFmtId="43" fontId="6" fillId="0" borderId="1" xfId="6" applyFont="1" applyFill="1" applyBorder="1" applyAlignment="1">
      <alignment horizontal="center" vertical="center" wrapText="1"/>
    </xf>
    <xf numFmtId="0" fontId="3" fillId="0" borderId="1" xfId="4" applyFont="1" applyFill="1" applyBorder="1" applyAlignment="1">
      <alignment horizontal="left" vertical="center" wrapText="1"/>
    </xf>
    <xf numFmtId="43" fontId="3" fillId="0" borderId="1" xfId="6" applyFont="1" applyFill="1" applyBorder="1" applyAlignment="1">
      <alignment horizontal="right"/>
    </xf>
    <xf numFmtId="49" fontId="5" fillId="0" borderId="1" xfId="4" applyNumberFormat="1" applyFont="1" applyFill="1" applyBorder="1" applyAlignment="1">
      <alignment horizontal="right"/>
    </xf>
    <xf numFmtId="0" fontId="3" fillId="0" borderId="1" xfId="4" applyFont="1" applyFill="1" applyBorder="1" applyAlignment="1">
      <alignment horizontal="left"/>
    </xf>
    <xf numFmtId="43" fontId="5" fillId="0" borderId="1" xfId="6" applyFont="1" applyFill="1" applyBorder="1" applyAlignment="1">
      <alignment horizontal="right"/>
    </xf>
    <xf numFmtId="49" fontId="3" fillId="0" borderId="1" xfId="4" applyNumberFormat="1" applyFont="1" applyFill="1" applyBorder="1"/>
    <xf numFmtId="43" fontId="3" fillId="0" borderId="1" xfId="6" applyFont="1" applyFill="1" applyBorder="1" applyAlignment="1">
      <alignment horizontal="center"/>
    </xf>
    <xf numFmtId="43" fontId="5" fillId="0" borderId="1" xfId="6" applyFont="1" applyFill="1" applyBorder="1" applyAlignment="1">
      <alignment horizontal="center"/>
    </xf>
    <xf numFmtId="0" fontId="6" fillId="3" borderId="1" xfId="25" applyFont="1" applyFill="1" applyBorder="1" applyAlignment="1">
      <alignment horizontal="center" vertical="center" wrapText="1"/>
    </xf>
    <xf numFmtId="0" fontId="3" fillId="3" borderId="1" xfId="25" applyFont="1" applyFill="1" applyBorder="1"/>
    <xf numFmtId="0" fontId="3" fillId="3" borderId="1" xfId="25" applyFont="1" applyFill="1" applyBorder="1" applyAlignment="1">
      <alignment horizontal="right"/>
    </xf>
    <xf numFmtId="49" fontId="3" fillId="3" borderId="1" xfId="25" applyNumberFormat="1" applyFont="1" applyFill="1" applyBorder="1" applyAlignment="1">
      <alignment horizontal="right"/>
    </xf>
    <xf numFmtId="43" fontId="3" fillId="0" borderId="1" xfId="1" applyFont="1" applyFill="1" applyBorder="1" applyAlignment="1" applyProtection="1">
      <alignment horizontal="center"/>
      <protection locked="0"/>
    </xf>
    <xf numFmtId="0" fontId="6" fillId="3" borderId="1" xfId="0" applyFont="1" applyFill="1" applyBorder="1" applyAlignment="1">
      <alignment horizontal="center" vertical="center" wrapText="1"/>
    </xf>
    <xf numFmtId="0" fontId="5" fillId="3" borderId="1" xfId="25" applyFont="1" applyFill="1" applyBorder="1"/>
    <xf numFmtId="0" fontId="5" fillId="3" borderId="1" xfId="0" applyFont="1" applyFill="1" applyBorder="1"/>
    <xf numFmtId="43" fontId="3" fillId="2" borderId="1" xfId="1" applyFont="1" applyFill="1" applyBorder="1" applyAlignment="1">
      <alignment horizontal="center"/>
    </xf>
    <xf numFmtId="0" fontId="6" fillId="0" borderId="1" xfId="26" applyFont="1" applyBorder="1" applyAlignment="1">
      <alignment horizontal="center" vertical="center" wrapText="1"/>
    </xf>
    <xf numFmtId="0" fontId="6" fillId="0" borderId="1" xfId="26" applyFont="1" applyBorder="1" applyAlignment="1">
      <alignment horizontal="center" vertical="center"/>
    </xf>
    <xf numFmtId="0" fontId="16" fillId="3" borderId="1" xfId="25" applyFont="1" applyFill="1" applyBorder="1"/>
    <xf numFmtId="43" fontId="16" fillId="3" borderId="1" xfId="1" applyFont="1" applyFill="1" applyBorder="1" applyAlignment="1">
      <alignment horizontal="center"/>
    </xf>
    <xf numFmtId="43" fontId="7" fillId="0" borderId="1" xfId="1" applyFont="1" applyBorder="1" applyAlignment="1">
      <alignment horizontal="center"/>
    </xf>
    <xf numFmtId="43" fontId="16" fillId="0" borderId="1" xfId="1" applyFont="1" applyFill="1" applyBorder="1" applyAlignment="1">
      <alignment horizontal="center"/>
    </xf>
    <xf numFmtId="43" fontId="14" fillId="3" borderId="1" xfId="1" applyFont="1" applyFill="1" applyBorder="1" applyAlignment="1">
      <alignment horizontal="center"/>
    </xf>
    <xf numFmtId="0" fontId="5" fillId="0" borderId="0" xfId="3" applyFont="1" applyBorder="1" applyAlignment="1">
      <alignment vertical="center" wrapText="1"/>
    </xf>
    <xf numFmtId="0" fontId="3" fillId="0" borderId="0" xfId="3" applyFont="1" applyBorder="1" applyAlignment="1">
      <alignment vertical="center" wrapText="1"/>
    </xf>
    <xf numFmtId="0" fontId="27" fillId="3" borderId="1" xfId="0" applyFont="1" applyFill="1" applyBorder="1" applyAlignment="1">
      <alignment horizontal="center" vertical="center" wrapText="1"/>
    </xf>
    <xf numFmtId="0" fontId="27" fillId="3" borderId="1" xfId="25" applyFont="1" applyFill="1" applyBorder="1" applyAlignment="1">
      <alignment horizontal="center" vertical="center" wrapText="1"/>
    </xf>
    <xf numFmtId="0" fontId="9" fillId="3" borderId="1" xfId="0" applyFont="1" applyFill="1" applyBorder="1"/>
    <xf numFmtId="0" fontId="17" fillId="3" borderId="1" xfId="0" applyFont="1" applyFill="1" applyBorder="1" applyAlignment="1">
      <alignment horizontal="right"/>
    </xf>
    <xf numFmtId="0" fontId="17" fillId="3" borderId="1" xfId="0" applyFont="1" applyFill="1" applyBorder="1" applyAlignment="1">
      <alignment horizontal="right" wrapText="1"/>
    </xf>
    <xf numFmtId="43" fontId="17" fillId="3" borderId="1" xfId="1" applyFont="1" applyFill="1" applyBorder="1" applyAlignment="1">
      <alignment horizontal="center"/>
    </xf>
    <xf numFmtId="43" fontId="9" fillId="3" borderId="1" xfId="1" applyFont="1" applyFill="1" applyBorder="1" applyAlignment="1">
      <alignment horizontal="center"/>
    </xf>
    <xf numFmtId="43" fontId="17" fillId="2" borderId="1" xfId="1" applyFont="1" applyFill="1" applyBorder="1" applyAlignment="1">
      <alignment horizontal="center"/>
    </xf>
    <xf numFmtId="16" fontId="17" fillId="3" borderId="1" xfId="0" applyNumberFormat="1" applyFont="1" applyFill="1" applyBorder="1" applyAlignment="1">
      <alignment horizontal="right"/>
    </xf>
    <xf numFmtId="0" fontId="14" fillId="3" borderId="1" xfId="25" applyFont="1" applyFill="1" applyBorder="1"/>
    <xf numFmtId="43" fontId="17" fillId="0" borderId="1" xfId="1" applyFont="1" applyBorder="1" applyAlignment="1">
      <alignment horizontal="center"/>
    </xf>
    <xf numFmtId="43" fontId="17" fillId="0" borderId="1" xfId="1" applyFont="1" applyFill="1" applyBorder="1" applyAlignment="1">
      <alignment horizontal="center"/>
    </xf>
    <xf numFmtId="0" fontId="5" fillId="3" borderId="1" xfId="25" applyFont="1" applyFill="1" applyBorder="1" applyAlignment="1">
      <alignment horizontal="right"/>
    </xf>
    <xf numFmtId="49" fontId="5" fillId="3" borderId="1" xfId="25" applyNumberFormat="1" applyFont="1" applyFill="1" applyBorder="1" applyAlignment="1">
      <alignment horizontal="right"/>
    </xf>
    <xf numFmtId="0" fontId="3" fillId="3" borderId="1" xfId="0" applyFont="1" applyFill="1" applyBorder="1" applyAlignment="1">
      <alignment horizontal="right"/>
    </xf>
    <xf numFmtId="49" fontId="3" fillId="3" borderId="1" xfId="0" applyNumberFormat="1" applyFont="1" applyFill="1" applyBorder="1" applyAlignment="1">
      <alignment horizontal="right"/>
    </xf>
    <xf numFmtId="49" fontId="3" fillId="0" borderId="1" xfId="25" applyNumberFormat="1" applyFont="1" applyFill="1" applyBorder="1" applyAlignment="1">
      <alignment horizontal="right"/>
    </xf>
    <xf numFmtId="4" fontId="3" fillId="0" borderId="1" xfId="4" applyNumberFormat="1" applyFont="1" applyFill="1" applyBorder="1" applyAlignment="1">
      <alignment horizontal="center"/>
    </xf>
    <xf numFmtId="4" fontId="3" fillId="2" borderId="1" xfId="2" applyNumberFormat="1" applyFont="1" applyFill="1" applyBorder="1" applyAlignment="1">
      <alignment horizontal="center"/>
    </xf>
    <xf numFmtId="4" fontId="3" fillId="0" borderId="1" xfId="2" applyNumberFormat="1" applyFont="1" applyFill="1" applyBorder="1" applyAlignment="1">
      <alignment horizontal="center"/>
    </xf>
    <xf numFmtId="4" fontId="3" fillId="0" borderId="1" xfId="3" applyNumberFormat="1" applyFont="1" applyFill="1" applyBorder="1" applyAlignment="1">
      <alignment horizontal="center"/>
    </xf>
    <xf numFmtId="4" fontId="8" fillId="2" borderId="1" xfId="0" applyNumberFormat="1" applyFont="1" applyFill="1" applyBorder="1" applyAlignment="1">
      <alignment horizontal="center"/>
    </xf>
    <xf numFmtId="0" fontId="3" fillId="0" borderId="1" xfId="0" applyFont="1" applyBorder="1" applyAlignment="1">
      <alignment horizontal="right"/>
    </xf>
    <xf numFmtId="49" fontId="5" fillId="3" borderId="1" xfId="0" applyNumberFormat="1" applyFont="1" applyFill="1" applyBorder="1" applyAlignment="1">
      <alignment horizontal="right"/>
    </xf>
    <xf numFmtId="0" fontId="16" fillId="0" borderId="0" xfId="0" applyFont="1" applyFill="1" applyBorder="1" applyAlignment="1">
      <alignment horizontal="left" vertical="center"/>
    </xf>
    <xf numFmtId="0" fontId="3" fillId="0" borderId="0" xfId="0" applyFont="1" applyFill="1" applyAlignment="1">
      <alignment horizontal="left" vertical="center" wrapText="1"/>
    </xf>
    <xf numFmtId="49" fontId="3" fillId="0" borderId="1" xfId="4" applyNumberFormat="1" applyFont="1" applyFill="1" applyBorder="1" applyAlignment="1">
      <alignment horizontal="right"/>
    </xf>
    <xf numFmtId="49" fontId="3" fillId="0" borderId="1" xfId="4" applyNumberFormat="1" applyFont="1" applyFill="1" applyBorder="1" applyAlignment="1">
      <alignment horizontal="right" vertical="top"/>
    </xf>
    <xf numFmtId="0" fontId="3" fillId="0" borderId="1" xfId="4" applyFont="1" applyFill="1" applyBorder="1" applyAlignment="1">
      <alignment horizontal="right" wrapText="1"/>
    </xf>
    <xf numFmtId="0" fontId="3" fillId="3" borderId="1" xfId="0" applyFont="1" applyFill="1" applyBorder="1" applyAlignment="1">
      <alignment horizontal="left" vertical="top" wrapText="1"/>
    </xf>
    <xf numFmtId="43" fontId="3" fillId="3" borderId="1" xfId="6" applyFont="1" applyFill="1" applyBorder="1" applyAlignment="1">
      <alignment horizontal="left" vertical="top" wrapText="1"/>
    </xf>
    <xf numFmtId="0" fontId="2" fillId="0" borderId="0" xfId="2" applyAlignment="1">
      <alignment horizontal="left" vertical="top" wrapText="1"/>
    </xf>
    <xf numFmtId="0" fontId="16" fillId="3" borderId="1" xfId="0" applyFont="1" applyFill="1" applyBorder="1" applyAlignment="1">
      <alignment horizontal="right" vertical="top" wrapText="1"/>
    </xf>
    <xf numFmtId="4" fontId="16" fillId="2" borderId="1" xfId="25" applyNumberFormat="1" applyFont="1" applyFill="1" applyBorder="1" applyAlignment="1">
      <alignment horizontal="center"/>
    </xf>
    <xf numFmtId="4" fontId="3" fillId="2" borderId="1" xfId="25" applyNumberFormat="1" applyFont="1" applyFill="1" applyBorder="1" applyAlignment="1">
      <alignment horizontal="center"/>
    </xf>
    <xf numFmtId="2" fontId="3" fillId="0" borderId="1" xfId="26" applyNumberFormat="1" applyFont="1" applyBorder="1" applyAlignment="1">
      <alignment horizontal="center"/>
    </xf>
    <xf numFmtId="0" fontId="3" fillId="0" borderId="6" xfId="3" applyFont="1" applyBorder="1" applyAlignment="1">
      <alignment vertical="center" wrapText="1"/>
    </xf>
    <xf numFmtId="0" fontId="3" fillId="3" borderId="1" xfId="0" applyFont="1" applyFill="1" applyBorder="1" applyAlignment="1">
      <alignment horizontal="center" vertical="top" wrapText="1"/>
    </xf>
    <xf numFmtId="43" fontId="16" fillId="2" borderId="1" xfId="1" applyFont="1" applyFill="1" applyBorder="1" applyAlignment="1">
      <alignment horizontal="right"/>
    </xf>
    <xf numFmtId="43" fontId="3" fillId="2" borderId="1" xfId="1" applyFont="1" applyFill="1" applyBorder="1" applyAlignment="1">
      <alignment horizontal="right"/>
    </xf>
    <xf numFmtId="0" fontId="5" fillId="0" borderId="1" xfId="2" applyFont="1" applyBorder="1" applyAlignment="1">
      <alignment horizontal="center"/>
    </xf>
    <xf numFmtId="0" fontId="5" fillId="0" borderId="1" xfId="2" applyFont="1" applyBorder="1" applyAlignment="1">
      <alignment horizontal="center" wrapText="1"/>
    </xf>
    <xf numFmtId="43" fontId="3" fillId="0" borderId="1" xfId="1" applyFont="1" applyBorder="1" applyAlignment="1">
      <alignment wrapText="1"/>
    </xf>
    <xf numFmtId="43" fontId="5" fillId="0" borderId="1" xfId="1" applyFont="1" applyBorder="1" applyAlignment="1">
      <alignment wrapText="1"/>
    </xf>
    <xf numFmtId="167" fontId="2" fillId="0" borderId="0" xfId="2" applyNumberFormat="1"/>
    <xf numFmtId="43" fontId="2" fillId="0" borderId="0" xfId="1" applyFont="1"/>
    <xf numFmtId="0" fontId="3" fillId="2" borderId="1" xfId="0" applyNumberFormat="1" applyFont="1" applyFill="1" applyBorder="1" applyAlignment="1">
      <alignment horizontal="center"/>
    </xf>
    <xf numFmtId="0" fontId="3" fillId="0" borderId="1" xfId="4" applyNumberFormat="1" applyFont="1" applyFill="1" applyBorder="1" applyAlignment="1">
      <alignment horizontal="center"/>
    </xf>
    <xf numFmtId="0" fontId="3" fillId="2" borderId="1" xfId="2" applyFont="1" applyFill="1" applyBorder="1" applyAlignment="1">
      <alignment horizontal="center"/>
    </xf>
    <xf numFmtId="0" fontId="16" fillId="3" borderId="1" xfId="25" applyFont="1" applyFill="1" applyBorder="1" applyAlignment="1">
      <alignment horizontal="right"/>
    </xf>
    <xf numFmtId="0" fontId="16" fillId="0" borderId="1" xfId="25" applyFont="1" applyFill="1" applyBorder="1" applyAlignment="1">
      <alignment horizontal="right"/>
    </xf>
    <xf numFmtId="1" fontId="3" fillId="0" borderId="1" xfId="0" applyNumberFormat="1" applyFont="1" applyBorder="1" applyAlignment="1">
      <alignment horizontal="center"/>
    </xf>
    <xf numFmtId="43" fontId="16" fillId="2" borderId="1" xfId="1" applyFont="1" applyFill="1" applyBorder="1" applyAlignment="1">
      <alignment horizontal="right" vertical="top"/>
    </xf>
    <xf numFmtId="0" fontId="3" fillId="3" borderId="1" xfId="0" applyFont="1" applyFill="1" applyBorder="1" applyAlignment="1">
      <alignment horizontal="center" vertical="center"/>
    </xf>
    <xf numFmtId="43" fontId="16" fillId="2" borderId="1" xfId="1" applyFont="1" applyFill="1" applyBorder="1" applyAlignment="1"/>
    <xf numFmtId="43" fontId="3" fillId="2" borderId="1" xfId="1" applyFont="1" applyFill="1" applyBorder="1" applyAlignment="1">
      <alignment horizontal="right" vertical="top"/>
    </xf>
    <xf numFmtId="2" fontId="2" fillId="0" borderId="0" xfId="2" applyNumberFormat="1" applyFill="1"/>
    <xf numFmtId="14" fontId="5" fillId="3" borderId="1" xfId="3" applyNumberFormat="1" applyFont="1" applyFill="1" applyBorder="1" applyAlignment="1">
      <alignment horizontal="left"/>
    </xf>
    <xf numFmtId="0" fontId="5" fillId="0" borderId="1" xfId="4" applyFont="1" applyFill="1" applyBorder="1" applyAlignment="1">
      <alignment horizontal="center"/>
    </xf>
    <xf numFmtId="0" fontId="28" fillId="0" borderId="0" xfId="0" applyFont="1" applyAlignment="1">
      <alignment horizontal="left" vertical="top"/>
    </xf>
    <xf numFmtId="0" fontId="28" fillId="0" borderId="0" xfId="0" applyFont="1" applyAlignment="1">
      <alignment horizontal="left" vertical="top"/>
    </xf>
    <xf numFmtId="0" fontId="28" fillId="4" borderId="0" xfId="0" applyFont="1" applyFill="1" applyAlignment="1">
      <alignment horizontal="left" vertical="top"/>
    </xf>
    <xf numFmtId="0" fontId="29" fillId="0" borderId="1" xfId="0" applyFont="1" applyBorder="1" applyAlignment="1">
      <alignment horizontal="center" vertical="top"/>
    </xf>
    <xf numFmtId="0" fontId="29" fillId="0" borderId="1" xfId="0" applyFont="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horizontal="righ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15" fillId="0" borderId="1" xfId="0" applyFont="1" applyBorder="1" applyAlignment="1">
      <alignment horizontal="left" vertical="top"/>
    </xf>
    <xf numFmtId="0" fontId="4" fillId="0" borderId="1" xfId="0" applyFont="1" applyBorder="1" applyAlignment="1">
      <alignment wrapText="1"/>
    </xf>
    <xf numFmtId="0" fontId="4" fillId="0" borderId="1" xfId="0" applyFont="1" applyBorder="1" applyAlignment="1">
      <alignment vertical="top"/>
    </xf>
    <xf numFmtId="0" fontId="4" fillId="0" borderId="1" xfId="0" applyNumberFormat="1" applyFont="1" applyBorder="1" applyAlignment="1">
      <alignment vertical="top" wrapText="1"/>
    </xf>
    <xf numFmtId="0" fontId="30" fillId="0" borderId="0" xfId="0" applyFont="1"/>
    <xf numFmtId="0" fontId="31" fillId="0" borderId="0" xfId="0" applyFont="1"/>
    <xf numFmtId="0" fontId="5" fillId="2" borderId="1" xfId="2" applyFont="1" applyFill="1" applyBorder="1" applyAlignment="1">
      <alignment horizontal="right"/>
    </xf>
    <xf numFmtId="0" fontId="13" fillId="2" borderId="1" xfId="2" applyFont="1" applyFill="1" applyBorder="1" applyAlignment="1">
      <alignment horizontal="left" wrapText="1"/>
    </xf>
    <xf numFmtId="0" fontId="5" fillId="2" borderId="1" xfId="2" applyFont="1" applyFill="1" applyBorder="1" applyAlignment="1">
      <alignment horizontal="left" wrapText="1"/>
    </xf>
    <xf numFmtId="0" fontId="5" fillId="0" borderId="1" xfId="4" applyFont="1" applyFill="1" applyBorder="1" applyAlignment="1">
      <alignment horizontal="left" wrapText="1"/>
    </xf>
    <xf numFmtId="0" fontId="5" fillId="3" borderId="1" xfId="3" applyFont="1" applyFill="1" applyBorder="1" applyAlignment="1">
      <alignment horizontal="right"/>
    </xf>
    <xf numFmtId="0" fontId="4" fillId="2" borderId="1" xfId="0" applyFont="1" applyFill="1" applyBorder="1" applyAlignment="1">
      <alignment wrapText="1"/>
    </xf>
    <xf numFmtId="0" fontId="15" fillId="0" borderId="0" xfId="0" applyFont="1" applyAlignment="1">
      <alignment horizontal="left" vertical="top"/>
    </xf>
    <xf numFmtId="168" fontId="4" fillId="0" borderId="1" xfId="1" applyNumberFormat="1" applyFont="1" applyFill="1" applyBorder="1" applyAlignment="1">
      <alignment horizontal="left" vertical="top" wrapText="1"/>
    </xf>
    <xf numFmtId="0" fontId="4" fillId="0" borderId="1" xfId="0" applyFont="1" applyFill="1" applyBorder="1" applyAlignment="1">
      <alignment vertical="top"/>
    </xf>
    <xf numFmtId="168" fontId="4" fillId="0" borderId="1" xfId="1" applyNumberFormat="1" applyFont="1" applyBorder="1" applyAlignment="1">
      <alignment horizontal="left" vertical="top"/>
    </xf>
    <xf numFmtId="46" fontId="4" fillId="0" borderId="1" xfId="0" applyNumberFormat="1" applyFont="1" applyBorder="1" applyAlignment="1">
      <alignment horizontal="left" vertical="top" wrapText="1"/>
    </xf>
    <xf numFmtId="168" fontId="4" fillId="0" borderId="1" xfId="1" applyNumberFormat="1" applyFont="1" applyBorder="1" applyAlignment="1">
      <alignment horizontal="left" vertical="top" wrapText="1"/>
    </xf>
    <xf numFmtId="46" fontId="4" fillId="0" borderId="1" xfId="0" applyNumberFormat="1" applyFont="1" applyBorder="1" applyAlignment="1">
      <alignment horizontal="left" vertical="top"/>
    </xf>
    <xf numFmtId="168" fontId="6" fillId="0" borderId="1" xfId="1" applyNumberFormat="1" applyFont="1" applyBorder="1" applyAlignment="1">
      <alignment horizontal="left" vertical="top"/>
    </xf>
    <xf numFmtId="0" fontId="4" fillId="2" borderId="1" xfId="0" applyFont="1" applyFill="1" applyBorder="1" applyAlignment="1">
      <alignment horizontal="left" vertical="top"/>
    </xf>
    <xf numFmtId="0" fontId="4" fillId="2" borderId="1" xfId="0" applyFont="1" applyFill="1" applyBorder="1" applyAlignment="1">
      <alignment horizontal="left" vertical="top" wrapText="1"/>
    </xf>
    <xf numFmtId="0" fontId="15" fillId="2" borderId="0" xfId="0" applyFont="1" applyFill="1" applyAlignment="1">
      <alignment horizontal="left" vertical="top"/>
    </xf>
    <xf numFmtId="0" fontId="4" fillId="2" borderId="1" xfId="0" applyFont="1" applyFill="1" applyBorder="1" applyAlignment="1">
      <alignment vertical="top" wrapText="1"/>
    </xf>
    <xf numFmtId="0" fontId="4" fillId="2" borderId="1" xfId="0" applyFont="1" applyFill="1" applyBorder="1" applyAlignment="1">
      <alignment horizontal="right" vertical="top" wrapText="1"/>
    </xf>
    <xf numFmtId="168" fontId="4" fillId="2" borderId="1" xfId="1" applyNumberFormat="1" applyFont="1" applyFill="1" applyBorder="1" applyAlignment="1">
      <alignment horizontal="right" vertical="top" wrapText="1"/>
    </xf>
    <xf numFmtId="0" fontId="4" fillId="0" borderId="1" xfId="0" applyFont="1" applyBorder="1" applyAlignment="1">
      <alignment horizontal="right" vertical="top"/>
    </xf>
    <xf numFmtId="168" fontId="4" fillId="0" borderId="1" xfId="1" applyNumberFormat="1" applyFont="1" applyBorder="1" applyAlignment="1">
      <alignment horizontal="right" vertical="top"/>
    </xf>
    <xf numFmtId="0" fontId="28" fillId="0" borderId="1" xfId="0" applyFont="1" applyBorder="1" applyAlignment="1">
      <alignment horizontal="left" vertical="top"/>
    </xf>
    <xf numFmtId="0" fontId="15" fillId="0" borderId="0" xfId="0" applyFont="1" applyAlignment="1">
      <alignment horizontal="left" vertical="top" wrapText="1"/>
    </xf>
    <xf numFmtId="168" fontId="4" fillId="0" borderId="1" xfId="1" applyNumberFormat="1" applyFont="1" applyBorder="1" applyAlignment="1">
      <alignment vertical="top"/>
    </xf>
    <xf numFmtId="0" fontId="8" fillId="0" borderId="0" xfId="0" applyFont="1" applyAlignment="1">
      <alignment horizontal="justify"/>
    </xf>
    <xf numFmtId="0" fontId="28" fillId="0" borderId="0" xfId="0" applyFont="1" applyAlignment="1">
      <alignment horizontal="justify"/>
    </xf>
    <xf numFmtId="0" fontId="28" fillId="0" borderId="0" xfId="0" applyFont="1"/>
    <xf numFmtId="0" fontId="33" fillId="0" borderId="0" xfId="28" applyFont="1" applyAlignment="1" applyProtection="1"/>
    <xf numFmtId="0" fontId="28" fillId="0" borderId="0" xfId="0" applyFont="1" applyAlignment="1">
      <alignment horizontal="left" vertical="top"/>
    </xf>
    <xf numFmtId="0" fontId="30" fillId="0" borderId="1" xfId="0" applyFont="1" applyBorder="1" applyAlignment="1">
      <alignment vertical="top" wrapText="1"/>
    </xf>
    <xf numFmtId="168" fontId="4" fillId="0" borderId="1" xfId="1" applyNumberFormat="1" applyFont="1" applyFill="1" applyBorder="1" applyAlignment="1">
      <alignment horizontal="left" vertical="top"/>
    </xf>
    <xf numFmtId="168" fontId="4" fillId="0" borderId="1" xfId="1" applyNumberFormat="1" applyFont="1" applyFill="1" applyBorder="1" applyAlignment="1">
      <alignment vertical="top"/>
    </xf>
    <xf numFmtId="0" fontId="28" fillId="0" borderId="0" xfId="0" applyFont="1" applyAlignment="1">
      <alignment horizontal="left" vertical="top"/>
    </xf>
    <xf numFmtId="0" fontId="30" fillId="0" borderId="1" xfId="0" applyFont="1" applyBorder="1" applyAlignment="1">
      <alignment horizontal="left" vertical="top" wrapText="1"/>
    </xf>
    <xf numFmtId="0" fontId="8" fillId="0" borderId="0" xfId="0" applyFont="1" applyAlignment="1">
      <alignment horizontal="right" vertical="top" wrapText="1"/>
    </xf>
    <xf numFmtId="0" fontId="6" fillId="5" borderId="1" xfId="0" applyFont="1" applyFill="1" applyBorder="1" applyAlignment="1">
      <alignment vertical="top"/>
    </xf>
    <xf numFmtId="0" fontId="15" fillId="5" borderId="1" xfId="0" applyFont="1" applyFill="1" applyBorder="1" applyAlignment="1">
      <alignment vertical="top"/>
    </xf>
    <xf numFmtId="0" fontId="6" fillId="0" borderId="1" xfId="0" applyFont="1" applyBorder="1" applyAlignment="1">
      <alignment horizontal="right" vertical="top"/>
    </xf>
    <xf numFmtId="0" fontId="28" fillId="0" borderId="0" xfId="0" applyFont="1" applyAlignment="1">
      <alignment horizontal="left" vertical="top"/>
    </xf>
    <xf numFmtId="0" fontId="6" fillId="5" borderId="1" xfId="0" applyFont="1" applyFill="1" applyBorder="1" applyAlignment="1">
      <alignment horizontal="left" vertical="top" wrapText="1"/>
    </xf>
    <xf numFmtId="0" fontId="22" fillId="4" borderId="0" xfId="0" applyFont="1" applyFill="1" applyAlignment="1">
      <alignment horizontal="center" vertical="center"/>
    </xf>
    <xf numFmtId="0" fontId="7" fillId="4" borderId="0" xfId="0" applyFont="1" applyFill="1" applyAlignment="1">
      <alignment horizontal="center" vertical="center"/>
    </xf>
    <xf numFmtId="0" fontId="5" fillId="0" borderId="1" xfId="2" applyFont="1" applyBorder="1" applyAlignment="1">
      <alignment horizontal="center"/>
    </xf>
    <xf numFmtId="0" fontId="5" fillId="0" borderId="4" xfId="2" applyFont="1" applyBorder="1" applyAlignment="1">
      <alignment horizontal="center"/>
    </xf>
    <xf numFmtId="0" fontId="5" fillId="0" borderId="2" xfId="2" applyFont="1" applyBorder="1" applyAlignment="1">
      <alignment horizontal="center"/>
    </xf>
    <xf numFmtId="0" fontId="5" fillId="0" borderId="3" xfId="2" applyFont="1" applyBorder="1" applyAlignment="1">
      <alignment horizontal="center"/>
    </xf>
    <xf numFmtId="0" fontId="3" fillId="0" borderId="1" xfId="2" applyFont="1" applyBorder="1" applyAlignment="1">
      <alignment horizontal="left"/>
    </xf>
    <xf numFmtId="0" fontId="5" fillId="2" borderId="1" xfId="2" applyFont="1" applyFill="1" applyBorder="1" applyAlignment="1">
      <alignment horizontal="right"/>
    </xf>
    <xf numFmtId="0" fontId="23" fillId="0" borderId="0" xfId="2" applyFont="1" applyFill="1" applyBorder="1" applyAlignment="1">
      <alignment horizontal="center" vertical="center" wrapText="1"/>
    </xf>
    <xf numFmtId="0" fontId="13" fillId="2" borderId="1" xfId="2" applyFont="1" applyFill="1" applyBorder="1" applyAlignment="1">
      <alignment horizontal="left" wrapText="1"/>
    </xf>
    <xf numFmtId="0" fontId="13" fillId="0" borderId="1" xfId="4" applyFont="1" applyFill="1" applyBorder="1" applyAlignment="1">
      <alignment horizontal="left"/>
    </xf>
    <xf numFmtId="0" fontId="5" fillId="0" borderId="1" xfId="26" applyFont="1" applyFill="1" applyBorder="1" applyAlignment="1">
      <alignment horizontal="left"/>
    </xf>
    <xf numFmtId="0" fontId="5" fillId="0" borderId="1" xfId="4" applyFont="1" applyFill="1" applyBorder="1" applyAlignment="1">
      <alignment horizontal="right"/>
    </xf>
    <xf numFmtId="0" fontId="5" fillId="2" borderId="1" xfId="2" applyFont="1" applyFill="1" applyBorder="1" applyAlignment="1">
      <alignment horizontal="left" wrapText="1"/>
    </xf>
    <xf numFmtId="0" fontId="5" fillId="3" borderId="1" xfId="25" applyFont="1" applyFill="1" applyBorder="1" applyAlignment="1">
      <alignment horizontal="right"/>
    </xf>
    <xf numFmtId="0" fontId="23" fillId="0" borderId="0" xfId="0" applyFont="1" applyAlignment="1">
      <alignment horizontal="center" vertical="center" wrapText="1"/>
    </xf>
    <xf numFmtId="0" fontId="21" fillId="0" borderId="0" xfId="0" applyFont="1" applyFill="1" applyBorder="1" applyAlignment="1">
      <alignment horizontal="center" vertical="center"/>
    </xf>
    <xf numFmtId="0" fontId="5" fillId="0" borderId="1" xfId="4" applyFont="1" applyFill="1" applyBorder="1" applyAlignment="1">
      <alignment horizontal="left" wrapText="1"/>
    </xf>
    <xf numFmtId="0" fontId="16" fillId="0" borderId="0" xfId="0" applyFont="1" applyFill="1" applyBorder="1" applyAlignment="1">
      <alignment horizontal="center" vertical="center" wrapText="1"/>
    </xf>
    <xf numFmtId="0" fontId="21" fillId="4" borderId="0" xfId="0" applyFont="1" applyFill="1" applyBorder="1" applyAlignment="1">
      <alignment horizontal="center" vertical="center"/>
    </xf>
    <xf numFmtId="0" fontId="5" fillId="3" borderId="1" xfId="0" applyFont="1" applyFill="1" applyBorder="1" applyAlignment="1">
      <alignment horizontal="right"/>
    </xf>
    <xf numFmtId="0" fontId="21" fillId="4" borderId="0" xfId="0" applyFont="1" applyFill="1" applyBorder="1" applyAlignment="1">
      <alignment horizontal="center" vertical="center" wrapText="1"/>
    </xf>
    <xf numFmtId="0" fontId="9" fillId="3" borderId="1" xfId="0" applyFont="1" applyFill="1" applyBorder="1" applyAlignment="1">
      <alignment horizontal="right"/>
    </xf>
    <xf numFmtId="0" fontId="21" fillId="0" borderId="0" xfId="0" applyFont="1" applyFill="1" applyBorder="1" applyAlignment="1">
      <alignment horizontal="center" vertical="center" wrapText="1"/>
    </xf>
    <xf numFmtId="0" fontId="5" fillId="3" borderId="1" xfId="3" applyFont="1" applyFill="1" applyBorder="1" applyAlignment="1">
      <alignment horizontal="right"/>
    </xf>
    <xf numFmtId="0" fontId="23" fillId="0" borderId="0" xfId="3" applyFont="1" applyAlignment="1">
      <alignment horizontal="center" vertical="center" wrapText="1"/>
    </xf>
    <xf numFmtId="0" fontId="21" fillId="0" borderId="0" xfId="0" applyFont="1" applyBorder="1" applyAlignment="1">
      <alignment horizontal="center" vertical="center" wrapText="1"/>
    </xf>
    <xf numFmtId="0" fontId="5" fillId="2" borderId="1" xfId="26" applyFont="1" applyFill="1" applyBorder="1" applyAlignment="1">
      <alignment horizontal="center"/>
    </xf>
    <xf numFmtId="0" fontId="5" fillId="3" borderId="1" xfId="26" applyFont="1" applyFill="1" applyBorder="1" applyAlignment="1">
      <alignment horizontal="right"/>
    </xf>
    <xf numFmtId="0" fontId="21" fillId="2" borderId="0" xfId="0" applyFont="1" applyFill="1" applyBorder="1" applyAlignment="1">
      <alignment horizontal="center" vertical="center" wrapText="1"/>
    </xf>
    <xf numFmtId="0" fontId="5" fillId="3" borderId="1" xfId="26" applyFont="1" applyFill="1" applyBorder="1" applyAlignment="1">
      <alignment horizontal="right" wrapText="1"/>
    </xf>
    <xf numFmtId="0" fontId="23" fillId="0" borderId="0" xfId="4" applyFont="1" applyAlignment="1">
      <alignment horizontal="center" vertical="center" wrapText="1"/>
    </xf>
    <xf numFmtId="0" fontId="24" fillId="4" borderId="0" xfId="0" applyFont="1" applyFill="1" applyBorder="1" applyAlignment="1">
      <alignment horizontal="center" vertical="center" wrapText="1"/>
    </xf>
    <xf numFmtId="0" fontId="23" fillId="0" borderId="0" xfId="0" applyFont="1" applyAlignment="1">
      <alignment horizontal="center" wrapText="1"/>
    </xf>
    <xf numFmtId="0" fontId="3" fillId="0" borderId="1" xfId="4" applyFont="1" applyFill="1" applyBorder="1" applyAlignment="1">
      <alignment horizontal="right" wrapText="1"/>
    </xf>
    <xf numFmtId="0" fontId="5" fillId="0" borderId="1" xfId="4" applyFont="1" applyFill="1" applyBorder="1" applyAlignment="1">
      <alignment horizontal="right" wrapText="1"/>
    </xf>
    <xf numFmtId="0" fontId="5" fillId="0" borderId="4" xfId="2" applyFont="1" applyBorder="1" applyAlignment="1">
      <alignment horizontal="right"/>
    </xf>
    <xf numFmtId="0" fontId="5" fillId="0" borderId="2" xfId="2" applyFont="1" applyBorder="1" applyAlignment="1">
      <alignment horizontal="right"/>
    </xf>
    <xf numFmtId="0" fontId="5" fillId="0" borderId="3" xfId="2" applyFont="1" applyBorder="1" applyAlignment="1">
      <alignment horizontal="right"/>
    </xf>
    <xf numFmtId="0" fontId="5" fillId="0" borderId="0" xfId="0" applyFont="1" applyFill="1" applyBorder="1" applyAlignment="1">
      <alignment horizontal="right"/>
    </xf>
    <xf numFmtId="0" fontId="23" fillId="0" borderId="0" xfId="2" applyFont="1" applyAlignment="1">
      <alignment horizontal="center"/>
    </xf>
    <xf numFmtId="0" fontId="5" fillId="3" borderId="0" xfId="0" applyFont="1" applyFill="1" applyBorder="1" applyAlignment="1">
      <alignment horizontal="right"/>
    </xf>
    <xf numFmtId="0" fontId="24" fillId="0" borderId="0" xfId="0" applyFont="1" applyAlignment="1">
      <alignment horizontal="center" wrapText="1"/>
    </xf>
    <xf numFmtId="0" fontId="9" fillId="0" borderId="0" xfId="24" applyFont="1" applyFill="1" applyBorder="1" applyAlignment="1">
      <alignment horizontal="right"/>
    </xf>
    <xf numFmtId="0" fontId="9" fillId="0" borderId="1" xfId="0" applyFont="1" applyFill="1" applyBorder="1" applyAlignment="1">
      <alignment horizontal="right"/>
    </xf>
    <xf numFmtId="0" fontId="22" fillId="0" borderId="0" xfId="0" applyFont="1" applyAlignment="1">
      <alignment horizontal="center" wrapText="1"/>
    </xf>
    <xf numFmtId="0" fontId="9" fillId="0" borderId="1" xfId="24" applyFont="1" applyFill="1" applyBorder="1" applyAlignment="1">
      <alignment horizontal="center" vertical="center" wrapText="1"/>
    </xf>
    <xf numFmtId="43" fontId="9" fillId="0" borderId="1" xfId="1" applyFont="1" applyFill="1" applyBorder="1" applyAlignment="1">
      <alignment horizontal="center" vertical="center" wrapText="1"/>
    </xf>
    <xf numFmtId="1" fontId="25" fillId="0" borderId="0" xfId="0" applyNumberFormat="1" applyFont="1" applyFill="1" applyAlignment="1">
      <alignment horizontal="center"/>
    </xf>
    <xf numFmtId="0" fontId="5" fillId="0" borderId="0" xfId="26" applyFont="1" applyFill="1" applyBorder="1" applyAlignment="1">
      <alignment horizontal="right"/>
    </xf>
    <xf numFmtId="0" fontId="5" fillId="0" borderId="1" xfId="26" applyFont="1" applyFill="1" applyBorder="1" applyAlignment="1">
      <alignment horizontal="right"/>
    </xf>
    <xf numFmtId="0" fontId="5" fillId="2" borderId="0" xfId="2" applyFont="1" applyFill="1" applyBorder="1" applyAlignment="1">
      <alignment horizontal="right"/>
    </xf>
    <xf numFmtId="0" fontId="5" fillId="0" borderId="4" xfId="4" applyFont="1" applyFill="1" applyBorder="1" applyAlignment="1">
      <alignment horizontal="right"/>
    </xf>
    <xf numFmtId="0" fontId="5" fillId="0" borderId="2" xfId="4" applyFont="1" applyFill="1" applyBorder="1" applyAlignment="1">
      <alignment horizontal="right"/>
    </xf>
    <xf numFmtId="0" fontId="5" fillId="0" borderId="3" xfId="4" applyFont="1" applyFill="1" applyBorder="1" applyAlignment="1">
      <alignment horizontal="right"/>
    </xf>
    <xf numFmtId="0" fontId="5" fillId="2" borderId="5" xfId="2" applyFont="1" applyFill="1" applyBorder="1" applyAlignment="1">
      <alignment horizontal="right"/>
    </xf>
  </cellXfs>
  <cellStyles count="29">
    <cellStyle name="Comma" xfId="1" builtinId="3"/>
    <cellStyle name="Comma 2" xfId="5"/>
    <cellStyle name="Comma 3" xfId="6"/>
    <cellStyle name="Comma 4" xfId="7"/>
    <cellStyle name="Comma 5" xfId="8"/>
    <cellStyle name="Currency" xfId="27" builtinId="4"/>
    <cellStyle name="Currency 2" xfId="9"/>
    <cellStyle name="Currency 3" xfId="10"/>
    <cellStyle name="Currency 4" xfId="11"/>
    <cellStyle name="Currency 6" xfId="12"/>
    <cellStyle name="Currency 7" xfId="13"/>
    <cellStyle name="Hyperlink" xfId="28" builtinId="8"/>
    <cellStyle name="Komats 2" xfId="14"/>
    <cellStyle name="Normal" xfId="0" builtinId="0"/>
    <cellStyle name="Normal 2" xfId="4"/>
    <cellStyle name="Normal 2 2" xfId="15"/>
    <cellStyle name="Normal 2 2 2" xfId="26"/>
    <cellStyle name="Normal 2 3" xfId="16"/>
    <cellStyle name="Normal 3" xfId="3"/>
    <cellStyle name="Normal 3 2" xfId="17"/>
    <cellStyle name="Normal 3 3" xfId="25"/>
    <cellStyle name="Normal 4" xfId="18"/>
    <cellStyle name="Normal 4 2" xfId="2"/>
    <cellStyle name="Normal 5" xfId="19"/>
    <cellStyle name="Normal 6" xfId="20"/>
    <cellStyle name="Normal 7" xfId="21"/>
    <cellStyle name="Normal_2008. 1 g 2" xfId="23"/>
    <cellStyle name="Normal_Tames_veidlapa_1" xfId="24"/>
    <cellStyle name="Valūta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igne.Pujate@lnkc.gov.l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122"/>
  <sheetViews>
    <sheetView tabSelected="1" view="pageLayout" topLeftCell="A67" zoomScaleNormal="90" workbookViewId="0">
      <selection activeCell="I123" sqref="I123"/>
    </sheetView>
  </sheetViews>
  <sheetFormatPr defaultRowHeight="15"/>
  <cols>
    <col min="1" max="1" width="6" style="360" customWidth="1"/>
    <col min="2" max="2" width="44.7109375" style="360" customWidth="1"/>
    <col min="3" max="3" width="9.7109375" style="360" customWidth="1"/>
    <col min="4" max="4" width="15.5703125" style="360" customWidth="1"/>
    <col min="5" max="5" width="10.5703125" style="360" customWidth="1"/>
    <col min="6" max="6" width="11.140625" style="360" customWidth="1"/>
    <col min="7" max="7" width="11.5703125" style="360" bestFit="1" customWidth="1"/>
    <col min="8" max="8" width="21.140625" style="360" customWidth="1"/>
    <col min="9" max="9" width="25.7109375" style="360" customWidth="1"/>
    <col min="10" max="16384" width="9.140625" style="360"/>
  </cols>
  <sheetData>
    <row r="1" spans="1:10" ht="15.75">
      <c r="H1" s="412"/>
      <c r="I1" s="416"/>
      <c r="J1" s="416"/>
    </row>
    <row r="2" spans="1:10" ht="18.75">
      <c r="A2" s="418" t="s">
        <v>283</v>
      </c>
      <c r="B2" s="418"/>
      <c r="C2" s="418"/>
      <c r="D2" s="418"/>
      <c r="E2" s="418"/>
      <c r="F2" s="418"/>
      <c r="G2" s="418"/>
      <c r="H2" s="418"/>
      <c r="I2" s="362"/>
    </row>
    <row r="3" spans="1:10" ht="15.75">
      <c r="A3" s="419" t="s">
        <v>284</v>
      </c>
      <c r="B3" s="419"/>
      <c r="C3" s="419"/>
      <c r="D3" s="419"/>
      <c r="E3" s="419"/>
      <c r="F3" s="419"/>
      <c r="G3" s="419"/>
      <c r="H3" s="419"/>
      <c r="I3" s="362"/>
    </row>
    <row r="5" spans="1:10" ht="51">
      <c r="A5" s="363" t="s">
        <v>285</v>
      </c>
      <c r="B5" s="364" t="s">
        <v>286</v>
      </c>
      <c r="C5" s="364" t="s">
        <v>287</v>
      </c>
      <c r="D5" s="364" t="s">
        <v>288</v>
      </c>
      <c r="E5" s="364" t="s">
        <v>289</v>
      </c>
      <c r="F5" s="364" t="s">
        <v>290</v>
      </c>
      <c r="G5" s="364" t="s">
        <v>291</v>
      </c>
      <c r="H5" s="364" t="s">
        <v>292</v>
      </c>
      <c r="I5" s="383"/>
    </row>
    <row r="6" spans="1:10">
      <c r="A6" s="413" t="s">
        <v>293</v>
      </c>
      <c r="B6" s="413"/>
      <c r="C6" s="413"/>
      <c r="D6" s="413"/>
      <c r="E6" s="413"/>
      <c r="F6" s="413"/>
      <c r="G6" s="413"/>
      <c r="H6" s="413"/>
      <c r="I6" s="383"/>
    </row>
    <row r="7" spans="1:10" ht="127.5">
      <c r="A7" s="368" t="s">
        <v>7</v>
      </c>
      <c r="B7" s="365" t="s">
        <v>294</v>
      </c>
      <c r="C7" s="365">
        <v>2018</v>
      </c>
      <c r="D7" s="366">
        <v>0</v>
      </c>
      <c r="E7" s="366">
        <v>0</v>
      </c>
      <c r="F7" s="366">
        <v>0</v>
      </c>
      <c r="G7" s="366">
        <v>0</v>
      </c>
      <c r="H7" s="367" t="s">
        <v>295</v>
      </c>
      <c r="I7" s="383"/>
    </row>
    <row r="8" spans="1:10" ht="38.25">
      <c r="A8" s="368" t="s">
        <v>61</v>
      </c>
      <c r="B8" s="365" t="s">
        <v>296</v>
      </c>
      <c r="C8" s="365">
        <v>2018</v>
      </c>
      <c r="D8" s="366">
        <v>0</v>
      </c>
      <c r="E8" s="366">
        <v>0</v>
      </c>
      <c r="F8" s="366">
        <v>0</v>
      </c>
      <c r="G8" s="366">
        <v>0</v>
      </c>
      <c r="H8" s="367" t="s">
        <v>295</v>
      </c>
      <c r="I8" s="383"/>
    </row>
    <row r="9" spans="1:10" ht="63.75">
      <c r="A9" s="368" t="s">
        <v>77</v>
      </c>
      <c r="B9" s="365" t="s">
        <v>297</v>
      </c>
      <c r="C9" s="365">
        <v>2018</v>
      </c>
      <c r="D9" s="367" t="s">
        <v>298</v>
      </c>
      <c r="E9" s="366">
        <v>0</v>
      </c>
      <c r="F9" s="366">
        <v>0</v>
      </c>
      <c r="G9" s="384">
        <v>2000</v>
      </c>
      <c r="H9" s="367" t="s">
        <v>534</v>
      </c>
      <c r="I9" s="383"/>
    </row>
    <row r="10" spans="1:10" ht="38.25">
      <c r="A10" s="368" t="s">
        <v>85</v>
      </c>
      <c r="B10" s="365" t="s">
        <v>299</v>
      </c>
      <c r="C10" s="365">
        <v>2018</v>
      </c>
      <c r="D10" s="366">
        <v>0</v>
      </c>
      <c r="E10" s="366">
        <v>0</v>
      </c>
      <c r="F10" s="366">
        <v>0</v>
      </c>
      <c r="G10" s="366">
        <v>0</v>
      </c>
      <c r="H10" s="367" t="s">
        <v>295</v>
      </c>
      <c r="I10" s="383"/>
    </row>
    <row r="11" spans="1:10" ht="51">
      <c r="A11" s="368" t="s">
        <v>87</v>
      </c>
      <c r="B11" s="365" t="s">
        <v>300</v>
      </c>
      <c r="C11" s="365">
        <v>2018</v>
      </c>
      <c r="D11" s="366">
        <v>0</v>
      </c>
      <c r="E11" s="366">
        <v>0</v>
      </c>
      <c r="F11" s="366">
        <v>0</v>
      </c>
      <c r="G11" s="366">
        <v>0</v>
      </c>
      <c r="H11" s="367" t="s">
        <v>295</v>
      </c>
      <c r="I11" s="383"/>
    </row>
    <row r="12" spans="1:10" s="361" customFormat="1" ht="43.5" customHeight="1">
      <c r="A12" s="417" t="s">
        <v>301</v>
      </c>
      <c r="B12" s="417"/>
      <c r="C12" s="417"/>
      <c r="D12" s="417"/>
      <c r="E12" s="417"/>
      <c r="F12" s="417"/>
      <c r="G12" s="417"/>
      <c r="H12" s="417"/>
      <c r="I12" s="383"/>
    </row>
    <row r="13" spans="1:10" ht="51">
      <c r="A13" s="368" t="s">
        <v>49</v>
      </c>
      <c r="B13" s="367" t="s">
        <v>473</v>
      </c>
      <c r="C13" s="367">
        <v>2018</v>
      </c>
      <c r="D13" s="366">
        <v>0</v>
      </c>
      <c r="E13" s="366">
        <v>0</v>
      </c>
      <c r="F13" s="366">
        <v>0</v>
      </c>
      <c r="G13" s="366">
        <v>0</v>
      </c>
      <c r="H13" s="367" t="s">
        <v>295</v>
      </c>
      <c r="I13" s="383"/>
    </row>
    <row r="14" spans="1:10" ht="76.5" customHeight="1">
      <c r="A14" s="368" t="s">
        <v>62</v>
      </c>
      <c r="B14" s="367" t="s">
        <v>302</v>
      </c>
      <c r="C14" s="367" t="s">
        <v>303</v>
      </c>
      <c r="D14" s="366">
        <v>0</v>
      </c>
      <c r="E14" s="366">
        <v>0</v>
      </c>
      <c r="F14" s="366">
        <v>0</v>
      </c>
      <c r="G14" s="366">
        <v>0</v>
      </c>
      <c r="H14" s="367" t="s">
        <v>295</v>
      </c>
      <c r="I14" s="383"/>
    </row>
    <row r="15" spans="1:10" s="406" customFormat="1" ht="77.25" customHeight="1">
      <c r="A15" s="368" t="s">
        <v>93</v>
      </c>
      <c r="B15" s="367" t="s">
        <v>310</v>
      </c>
      <c r="C15" s="367">
        <v>2018</v>
      </c>
      <c r="D15" s="366">
        <v>0</v>
      </c>
      <c r="E15" s="366">
        <v>0</v>
      </c>
      <c r="F15" s="366">
        <v>0</v>
      </c>
      <c r="G15" s="366">
        <v>0</v>
      </c>
      <c r="H15" s="367" t="s">
        <v>295</v>
      </c>
      <c r="I15" s="383"/>
    </row>
    <row r="16" spans="1:10" s="406" customFormat="1" ht="38.25">
      <c r="A16" s="367" t="s">
        <v>305</v>
      </c>
      <c r="B16" s="367" t="s">
        <v>306</v>
      </c>
      <c r="C16" s="368" t="s">
        <v>307</v>
      </c>
      <c r="D16" s="366">
        <v>0</v>
      </c>
      <c r="E16" s="366">
        <v>0</v>
      </c>
      <c r="F16" s="366">
        <v>0</v>
      </c>
      <c r="G16" s="366">
        <v>0</v>
      </c>
      <c r="H16" s="367" t="s">
        <v>295</v>
      </c>
      <c r="I16" s="383"/>
    </row>
    <row r="17" spans="1:9" ht="76.5">
      <c r="A17" s="368" t="s">
        <v>56</v>
      </c>
      <c r="B17" s="367" t="s">
        <v>304</v>
      </c>
      <c r="C17" s="368" t="s">
        <v>307</v>
      </c>
      <c r="D17" s="366">
        <v>0</v>
      </c>
      <c r="E17" s="366">
        <v>0</v>
      </c>
      <c r="F17" s="366">
        <v>0</v>
      </c>
      <c r="G17" s="366">
        <v>0</v>
      </c>
      <c r="H17" s="367" t="s">
        <v>295</v>
      </c>
      <c r="I17" s="383"/>
    </row>
    <row r="18" spans="1:9" ht="51">
      <c r="A18" s="368" t="s">
        <v>142</v>
      </c>
      <c r="B18" s="367" t="s">
        <v>556</v>
      </c>
      <c r="C18" s="368" t="s">
        <v>307</v>
      </c>
      <c r="D18" s="366">
        <v>0</v>
      </c>
      <c r="E18" s="366">
        <v>0</v>
      </c>
      <c r="F18" s="366">
        <v>0</v>
      </c>
      <c r="G18" s="366">
        <v>0</v>
      </c>
      <c r="H18" s="367" t="s">
        <v>466</v>
      </c>
      <c r="I18" s="383"/>
    </row>
    <row r="19" spans="1:9" ht="76.5">
      <c r="A19" s="368" t="s">
        <v>144</v>
      </c>
      <c r="B19" s="367" t="s">
        <v>309</v>
      </c>
      <c r="C19" s="368" t="s">
        <v>307</v>
      </c>
      <c r="D19" s="366">
        <v>0</v>
      </c>
      <c r="E19" s="366">
        <v>0</v>
      </c>
      <c r="F19" s="366">
        <v>0</v>
      </c>
      <c r="G19" s="366">
        <v>0</v>
      </c>
      <c r="H19" s="367" t="s">
        <v>295</v>
      </c>
      <c r="I19" s="383"/>
    </row>
    <row r="20" spans="1:9" ht="63.75">
      <c r="A20" s="368" t="s">
        <v>146</v>
      </c>
      <c r="B20" s="367" t="s">
        <v>549</v>
      </c>
      <c r="C20" s="368" t="s">
        <v>307</v>
      </c>
      <c r="D20" s="366">
        <v>0</v>
      </c>
      <c r="E20" s="366">
        <v>0</v>
      </c>
      <c r="F20" s="366">
        <v>0</v>
      </c>
      <c r="G20" s="366">
        <v>0</v>
      </c>
      <c r="H20" s="367" t="s">
        <v>295</v>
      </c>
      <c r="I20" s="383"/>
    </row>
    <row r="21" spans="1:9" ht="89.25">
      <c r="A21" s="368" t="s">
        <v>148</v>
      </c>
      <c r="B21" s="367" t="s">
        <v>311</v>
      </c>
      <c r="C21" s="367">
        <v>2018</v>
      </c>
      <c r="D21" s="366">
        <v>0</v>
      </c>
      <c r="E21" s="366">
        <v>0</v>
      </c>
      <c r="F21" s="366">
        <v>0</v>
      </c>
      <c r="G21" s="366">
        <v>0</v>
      </c>
      <c r="H21" s="367" t="s">
        <v>295</v>
      </c>
      <c r="I21" s="383"/>
    </row>
    <row r="22" spans="1:9" ht="51">
      <c r="A22" s="368" t="s">
        <v>150</v>
      </c>
      <c r="B22" s="367" t="s">
        <v>550</v>
      </c>
      <c r="C22" s="368" t="s">
        <v>307</v>
      </c>
      <c r="D22" s="366">
        <v>0</v>
      </c>
      <c r="E22" s="366">
        <v>0</v>
      </c>
      <c r="F22" s="366">
        <v>0</v>
      </c>
      <c r="G22" s="366">
        <v>0</v>
      </c>
      <c r="H22" s="367" t="s">
        <v>295</v>
      </c>
      <c r="I22" s="383"/>
    </row>
    <row r="23" spans="1:9" ht="51">
      <c r="A23" s="368" t="s">
        <v>312</v>
      </c>
      <c r="B23" s="367" t="s">
        <v>551</v>
      </c>
      <c r="C23" s="368" t="s">
        <v>307</v>
      </c>
      <c r="D23" s="366">
        <v>0</v>
      </c>
      <c r="E23" s="366">
        <v>0</v>
      </c>
      <c r="F23" s="366">
        <v>0</v>
      </c>
      <c r="G23" s="366">
        <v>0</v>
      </c>
      <c r="H23" s="367" t="s">
        <v>295</v>
      </c>
      <c r="I23" s="383"/>
    </row>
    <row r="24" spans="1:9" ht="32.25" customHeight="1">
      <c r="A24" s="417" t="s">
        <v>313</v>
      </c>
      <c r="B24" s="417"/>
      <c r="C24" s="417"/>
      <c r="D24" s="417"/>
      <c r="E24" s="417"/>
      <c r="F24" s="417"/>
      <c r="G24" s="417"/>
      <c r="H24" s="417"/>
      <c r="I24" s="383"/>
    </row>
    <row r="25" spans="1:9" ht="38.25">
      <c r="A25" s="368" t="s">
        <v>28</v>
      </c>
      <c r="B25" s="367" t="s">
        <v>314</v>
      </c>
      <c r="C25" s="368" t="s">
        <v>307</v>
      </c>
      <c r="D25" s="366">
        <v>0</v>
      </c>
      <c r="E25" s="366">
        <v>0</v>
      </c>
      <c r="F25" s="366">
        <v>0</v>
      </c>
      <c r="G25" s="366">
        <v>0</v>
      </c>
      <c r="H25" s="367" t="s">
        <v>295</v>
      </c>
      <c r="I25" s="383"/>
    </row>
    <row r="26" spans="1:9" ht="38.25">
      <c r="A26" s="368" t="s">
        <v>29</v>
      </c>
      <c r="B26" s="367" t="s">
        <v>315</v>
      </c>
      <c r="C26" s="368" t="s">
        <v>307</v>
      </c>
      <c r="D26" s="366">
        <v>0</v>
      </c>
      <c r="E26" s="366">
        <v>0</v>
      </c>
      <c r="F26" s="366">
        <v>0</v>
      </c>
      <c r="G26" s="366">
        <v>0</v>
      </c>
      <c r="H26" s="367" t="s">
        <v>295</v>
      </c>
      <c r="I26" s="383"/>
    </row>
    <row r="27" spans="1:9" ht="38.25">
      <c r="A27" s="368" t="s">
        <v>30</v>
      </c>
      <c r="B27" s="372" t="s">
        <v>316</v>
      </c>
      <c r="C27" s="368" t="s">
        <v>317</v>
      </c>
      <c r="D27" s="366">
        <v>0</v>
      </c>
      <c r="E27" s="366">
        <v>0</v>
      </c>
      <c r="F27" s="366">
        <v>0</v>
      </c>
      <c r="G27" s="366">
        <v>0</v>
      </c>
      <c r="H27" s="367" t="s">
        <v>295</v>
      </c>
      <c r="I27" s="383"/>
    </row>
    <row r="28" spans="1:9" ht="38.25">
      <c r="A28" s="368" t="s">
        <v>31</v>
      </c>
      <c r="B28" s="367" t="s">
        <v>318</v>
      </c>
      <c r="C28" s="368" t="s">
        <v>319</v>
      </c>
      <c r="D28" s="366">
        <v>0</v>
      </c>
      <c r="E28" s="366">
        <v>0</v>
      </c>
      <c r="F28" s="366">
        <v>0</v>
      </c>
      <c r="G28" s="366">
        <v>0</v>
      </c>
      <c r="H28" s="367" t="s">
        <v>295</v>
      </c>
      <c r="I28" s="383"/>
    </row>
    <row r="29" spans="1:9" ht="38.25">
      <c r="A29" s="368" t="s">
        <v>32</v>
      </c>
      <c r="B29" s="367" t="s">
        <v>320</v>
      </c>
      <c r="C29" s="368" t="s">
        <v>317</v>
      </c>
      <c r="D29" s="366">
        <v>0</v>
      </c>
      <c r="E29" s="366">
        <v>0</v>
      </c>
      <c r="F29" s="366">
        <v>0</v>
      </c>
      <c r="G29" s="366">
        <v>0</v>
      </c>
      <c r="H29" s="367" t="s">
        <v>295</v>
      </c>
      <c r="I29" s="383"/>
    </row>
    <row r="30" spans="1:9" ht="63.75">
      <c r="A30" s="368" t="s">
        <v>33</v>
      </c>
      <c r="B30" s="365" t="s">
        <v>321</v>
      </c>
      <c r="C30" s="368" t="s">
        <v>307</v>
      </c>
      <c r="D30" s="366">
        <v>0</v>
      </c>
      <c r="E30" s="366">
        <v>0</v>
      </c>
      <c r="F30" s="366">
        <v>0</v>
      </c>
      <c r="G30" s="366">
        <v>0</v>
      </c>
      <c r="H30" s="367" t="s">
        <v>295</v>
      </c>
      <c r="I30" s="383"/>
    </row>
    <row r="31" spans="1:9" ht="63.75">
      <c r="A31" s="368" t="s">
        <v>34</v>
      </c>
      <c r="B31" s="367" t="s">
        <v>322</v>
      </c>
      <c r="C31" s="368" t="s">
        <v>307</v>
      </c>
      <c r="D31" s="366">
        <v>0</v>
      </c>
      <c r="E31" s="366">
        <v>0</v>
      </c>
      <c r="F31" s="366">
        <v>0</v>
      </c>
      <c r="G31" s="366">
        <v>0</v>
      </c>
      <c r="H31" s="367" t="s">
        <v>295</v>
      </c>
      <c r="I31" s="383"/>
    </row>
    <row r="32" spans="1:9">
      <c r="A32" s="413" t="s">
        <v>323</v>
      </c>
      <c r="B32" s="414"/>
      <c r="C32" s="414"/>
      <c r="D32" s="414"/>
      <c r="E32" s="414"/>
      <c r="F32" s="414"/>
      <c r="G32" s="414"/>
      <c r="H32" s="414"/>
      <c r="I32" s="383"/>
    </row>
    <row r="33" spans="1:9" ht="51">
      <c r="A33" s="368" t="s">
        <v>43</v>
      </c>
      <c r="B33" s="367" t="s">
        <v>531</v>
      </c>
      <c r="C33" s="368" t="s">
        <v>344</v>
      </c>
      <c r="D33" s="366">
        <v>0</v>
      </c>
      <c r="E33" s="366">
        <v>0</v>
      </c>
      <c r="F33" s="366">
        <v>0</v>
      </c>
      <c r="G33" s="366">
        <v>0</v>
      </c>
      <c r="H33" s="367" t="s">
        <v>295</v>
      </c>
      <c r="I33" s="383"/>
    </row>
    <row r="34" spans="1:9" ht="38.25">
      <c r="A34" s="368" t="s">
        <v>45</v>
      </c>
      <c r="B34" s="367" t="s">
        <v>500</v>
      </c>
      <c r="C34" s="368" t="s">
        <v>344</v>
      </c>
      <c r="D34" s="366">
        <v>0</v>
      </c>
      <c r="E34" s="366">
        <v>0</v>
      </c>
      <c r="F34" s="366">
        <v>0</v>
      </c>
      <c r="G34" s="366">
        <v>0</v>
      </c>
      <c r="H34" s="367" t="s">
        <v>295</v>
      </c>
      <c r="I34" s="383"/>
    </row>
    <row r="35" spans="1:9" ht="191.25">
      <c r="A35" s="369" t="s">
        <v>69</v>
      </c>
      <c r="B35" s="392" t="s">
        <v>552</v>
      </c>
      <c r="C35" s="368" t="s">
        <v>307</v>
      </c>
      <c r="D35" s="366">
        <v>0</v>
      </c>
      <c r="E35" s="366">
        <v>0</v>
      </c>
      <c r="F35" s="366">
        <v>0</v>
      </c>
      <c r="G35" s="366">
        <v>0</v>
      </c>
      <c r="H35" s="367" t="s">
        <v>295</v>
      </c>
      <c r="I35" s="383"/>
    </row>
    <row r="36" spans="1:9" ht="51">
      <c r="A36" s="368" t="s">
        <v>112</v>
      </c>
      <c r="B36" s="392" t="s">
        <v>324</v>
      </c>
      <c r="C36" s="368">
        <v>2017</v>
      </c>
      <c r="D36" s="366">
        <v>0</v>
      </c>
      <c r="E36" s="366">
        <v>0</v>
      </c>
      <c r="F36" s="366">
        <v>0</v>
      </c>
      <c r="G36" s="366">
        <v>0</v>
      </c>
      <c r="H36" s="367" t="s">
        <v>295</v>
      </c>
      <c r="I36" s="383"/>
    </row>
    <row r="37" spans="1:9" ht="63.75">
      <c r="A37" s="368" t="s">
        <v>128</v>
      </c>
      <c r="B37" s="370" t="s">
        <v>532</v>
      </c>
      <c r="C37" s="368" t="s">
        <v>307</v>
      </c>
      <c r="D37" s="366">
        <v>0</v>
      </c>
      <c r="E37" s="366">
        <v>0</v>
      </c>
      <c r="F37" s="366">
        <v>0</v>
      </c>
      <c r="G37" s="366">
        <v>0</v>
      </c>
      <c r="H37" s="367" t="s">
        <v>295</v>
      </c>
      <c r="I37" s="383"/>
    </row>
    <row r="38" spans="1:9" ht="165.75">
      <c r="A38" s="368" t="s">
        <v>200</v>
      </c>
      <c r="B38" s="370" t="s">
        <v>533</v>
      </c>
      <c r="C38" s="368" t="s">
        <v>307</v>
      </c>
      <c r="D38" s="366">
        <v>0</v>
      </c>
      <c r="E38" s="366">
        <v>0</v>
      </c>
      <c r="F38" s="366">
        <v>0</v>
      </c>
      <c r="G38" s="366">
        <v>0</v>
      </c>
      <c r="H38" s="367" t="s">
        <v>295</v>
      </c>
      <c r="I38" s="383"/>
    </row>
    <row r="39" spans="1:9" ht="33" customHeight="1">
      <c r="A39" s="417" t="s">
        <v>492</v>
      </c>
      <c r="B39" s="417"/>
      <c r="C39" s="417"/>
      <c r="D39" s="417"/>
      <c r="E39" s="417"/>
      <c r="F39" s="417"/>
      <c r="G39" s="417"/>
      <c r="H39" s="417"/>
      <c r="I39" s="400"/>
    </row>
    <row r="40" spans="1:9" ht="38.25">
      <c r="A40" s="368" t="s">
        <v>325</v>
      </c>
      <c r="B40" s="372" t="s">
        <v>326</v>
      </c>
      <c r="C40" s="368">
        <v>2016</v>
      </c>
      <c r="D40" s="366">
        <v>0</v>
      </c>
      <c r="E40" s="366">
        <v>0</v>
      </c>
      <c r="F40" s="366">
        <v>0</v>
      </c>
      <c r="G40" s="366">
        <v>0</v>
      </c>
      <c r="H40" s="367" t="s">
        <v>295</v>
      </c>
      <c r="I40" s="383"/>
    </row>
    <row r="41" spans="1:9" ht="38.25">
      <c r="A41" s="368" t="s">
        <v>327</v>
      </c>
      <c r="B41" s="365" t="s">
        <v>328</v>
      </c>
      <c r="C41" s="367">
        <v>2016</v>
      </c>
      <c r="D41" s="366">
        <v>0</v>
      </c>
      <c r="E41" s="366">
        <v>0</v>
      </c>
      <c r="F41" s="366">
        <v>0</v>
      </c>
      <c r="G41" s="366">
        <v>0</v>
      </c>
      <c r="H41" s="367" t="s">
        <v>295</v>
      </c>
      <c r="I41" s="383"/>
    </row>
    <row r="42" spans="1:9" ht="38.25">
      <c r="A42" s="368" t="s">
        <v>329</v>
      </c>
      <c r="B42" s="367" t="s">
        <v>330</v>
      </c>
      <c r="C42" s="368">
        <v>2016</v>
      </c>
      <c r="D42" s="370"/>
      <c r="E42" s="385"/>
      <c r="F42" s="366">
        <v>0</v>
      </c>
      <c r="G42" s="366">
        <v>0</v>
      </c>
      <c r="H42" s="367" t="s">
        <v>295</v>
      </c>
      <c r="I42" s="383"/>
    </row>
    <row r="43" spans="1:9" ht="38.25">
      <c r="A43" s="368" t="s">
        <v>331</v>
      </c>
      <c r="B43" s="365" t="s">
        <v>332</v>
      </c>
      <c r="C43" s="368">
        <v>2016</v>
      </c>
      <c r="D43" s="366">
        <v>0</v>
      </c>
      <c r="E43" s="366">
        <v>0</v>
      </c>
      <c r="F43" s="366">
        <v>0</v>
      </c>
      <c r="G43" s="366">
        <v>0</v>
      </c>
      <c r="H43" s="367" t="s">
        <v>295</v>
      </c>
      <c r="I43" s="383"/>
    </row>
    <row r="44" spans="1:9" ht="38.25">
      <c r="A44" s="371" t="s">
        <v>333</v>
      </c>
      <c r="B44" s="365" t="s">
        <v>334</v>
      </c>
      <c r="C44" s="368">
        <v>2016</v>
      </c>
      <c r="D44" s="366">
        <v>0</v>
      </c>
      <c r="E44" s="366">
        <v>0</v>
      </c>
      <c r="F44" s="366">
        <v>0</v>
      </c>
      <c r="G44" s="366">
        <v>0</v>
      </c>
      <c r="H44" s="367" t="s">
        <v>295</v>
      </c>
      <c r="I44" s="383"/>
    </row>
    <row r="45" spans="1:9" ht="38.25">
      <c r="A45" s="368" t="s">
        <v>335</v>
      </c>
      <c r="B45" s="365" t="s">
        <v>336</v>
      </c>
      <c r="C45" s="367">
        <v>2016</v>
      </c>
      <c r="D45" s="370"/>
      <c r="E45" s="369"/>
      <c r="F45" s="366">
        <v>0</v>
      </c>
      <c r="G45" s="366">
        <v>0</v>
      </c>
      <c r="H45" s="367" t="s">
        <v>295</v>
      </c>
      <c r="I45" s="383"/>
    </row>
    <row r="46" spans="1:9" ht="38.25">
      <c r="A46" s="391" t="s">
        <v>337</v>
      </c>
      <c r="B46" s="367" t="s">
        <v>499</v>
      </c>
      <c r="C46" s="368" t="s">
        <v>307</v>
      </c>
      <c r="D46" s="366">
        <v>0</v>
      </c>
      <c r="E46" s="366">
        <v>0</v>
      </c>
      <c r="F46" s="366">
        <v>0</v>
      </c>
      <c r="G46" s="366">
        <v>0</v>
      </c>
      <c r="H46" s="367" t="s">
        <v>295</v>
      </c>
      <c r="I46" s="383"/>
    </row>
    <row r="47" spans="1:9" ht="38.25">
      <c r="A47" s="391" t="s">
        <v>339</v>
      </c>
      <c r="B47" s="367" t="s">
        <v>343</v>
      </c>
      <c r="C47" s="368" t="s">
        <v>344</v>
      </c>
      <c r="D47" s="366">
        <v>0</v>
      </c>
      <c r="E47" s="366">
        <v>0</v>
      </c>
      <c r="F47" s="366">
        <v>0</v>
      </c>
      <c r="G47" s="366">
        <v>0</v>
      </c>
      <c r="H47" s="367" t="s">
        <v>295</v>
      </c>
      <c r="I47" s="383"/>
    </row>
    <row r="48" spans="1:9" ht="38.25">
      <c r="A48" s="368" t="s">
        <v>341</v>
      </c>
      <c r="B48" s="367" t="s">
        <v>346</v>
      </c>
      <c r="C48" s="368">
        <v>2016</v>
      </c>
      <c r="D48" s="366">
        <v>0</v>
      </c>
      <c r="E48" s="366">
        <v>0</v>
      </c>
      <c r="F48" s="366">
        <v>0</v>
      </c>
      <c r="G48" s="366">
        <v>0</v>
      </c>
      <c r="H48" s="367" t="s">
        <v>295</v>
      </c>
      <c r="I48" s="383"/>
    </row>
    <row r="49" spans="1:9">
      <c r="A49" s="368" t="s">
        <v>342</v>
      </c>
      <c r="B49" s="368" t="s">
        <v>348</v>
      </c>
      <c r="C49" s="368">
        <v>2017</v>
      </c>
      <c r="D49" s="373" t="s">
        <v>349</v>
      </c>
      <c r="E49" s="366">
        <v>0</v>
      </c>
      <c r="F49" s="386">
        <v>6230</v>
      </c>
      <c r="G49" s="366">
        <v>0</v>
      </c>
      <c r="H49" s="368" t="s">
        <v>535</v>
      </c>
      <c r="I49" s="383"/>
    </row>
    <row r="50" spans="1:9" s="361" customFormat="1" ht="38.25">
      <c r="A50" s="368" t="s">
        <v>345</v>
      </c>
      <c r="B50" s="394" t="s">
        <v>553</v>
      </c>
      <c r="C50" s="392">
        <v>2018</v>
      </c>
      <c r="D50" s="392" t="s">
        <v>340</v>
      </c>
      <c r="E50" s="391">
        <v>0</v>
      </c>
      <c r="F50" s="395">
        <v>0</v>
      </c>
      <c r="G50" s="396">
        <v>4000</v>
      </c>
      <c r="H50" s="391" t="s">
        <v>536</v>
      </c>
      <c r="I50" s="383"/>
    </row>
    <row r="51" spans="1:9" ht="76.5">
      <c r="A51" s="368" t="s">
        <v>347</v>
      </c>
      <c r="B51" s="367" t="s">
        <v>554</v>
      </c>
      <c r="C51" s="368" t="s">
        <v>307</v>
      </c>
      <c r="D51" s="366">
        <v>0</v>
      </c>
      <c r="E51" s="366">
        <v>0</v>
      </c>
      <c r="F51" s="366">
        <v>0</v>
      </c>
      <c r="G51" s="366">
        <v>0</v>
      </c>
      <c r="H51" s="367" t="s">
        <v>295</v>
      </c>
      <c r="I51" s="383"/>
    </row>
    <row r="52" spans="1:9" ht="51">
      <c r="A52" s="399" t="s">
        <v>350</v>
      </c>
      <c r="B52" s="372" t="s">
        <v>352</v>
      </c>
      <c r="C52" s="368" t="s">
        <v>344</v>
      </c>
      <c r="D52" s="366">
        <v>0</v>
      </c>
      <c r="E52" s="366">
        <v>0</v>
      </c>
      <c r="F52" s="366">
        <v>0</v>
      </c>
      <c r="G52" s="366">
        <v>0</v>
      </c>
      <c r="H52" s="367" t="s">
        <v>295</v>
      </c>
      <c r="I52" s="383"/>
    </row>
    <row r="53" spans="1:9" ht="38.25">
      <c r="A53" s="368" t="s">
        <v>351</v>
      </c>
      <c r="B53" s="367" t="s">
        <v>354</v>
      </c>
      <c r="C53" s="368">
        <v>2016</v>
      </c>
      <c r="D53" s="366">
        <v>0</v>
      </c>
      <c r="E53" s="366">
        <v>0</v>
      </c>
      <c r="F53" s="366">
        <v>0</v>
      </c>
      <c r="G53" s="366">
        <v>0</v>
      </c>
      <c r="H53" s="367" t="s">
        <v>295</v>
      </c>
      <c r="I53" s="383"/>
    </row>
    <row r="54" spans="1:9" ht="38.25">
      <c r="A54" s="368" t="s">
        <v>353</v>
      </c>
      <c r="B54" s="367" t="s">
        <v>356</v>
      </c>
      <c r="C54" s="368">
        <v>2017</v>
      </c>
      <c r="D54" s="366">
        <v>0</v>
      </c>
      <c r="E54" s="366">
        <v>0</v>
      </c>
      <c r="F54" s="366">
        <v>0</v>
      </c>
      <c r="G54" s="366">
        <v>0</v>
      </c>
      <c r="H54" s="367" t="s">
        <v>295</v>
      </c>
      <c r="I54" s="383"/>
    </row>
    <row r="55" spans="1:9">
      <c r="A55" s="368" t="s">
        <v>355</v>
      </c>
      <c r="B55" s="365" t="s">
        <v>358</v>
      </c>
      <c r="C55" s="367">
        <v>2017</v>
      </c>
      <c r="D55" s="387" t="s">
        <v>469</v>
      </c>
      <c r="E55" s="368"/>
      <c r="F55" s="388">
        <v>1614</v>
      </c>
      <c r="G55" s="366">
        <v>0</v>
      </c>
      <c r="H55" s="367" t="s">
        <v>537</v>
      </c>
      <c r="I55" s="383"/>
    </row>
    <row r="56" spans="1:9" ht="38.25">
      <c r="A56" s="368" t="s">
        <v>357</v>
      </c>
      <c r="B56" s="365" t="s">
        <v>360</v>
      </c>
      <c r="C56" s="368" t="s">
        <v>307</v>
      </c>
      <c r="D56" s="366">
        <v>0</v>
      </c>
      <c r="E56" s="366">
        <v>0</v>
      </c>
      <c r="F56" s="366">
        <v>0</v>
      </c>
      <c r="G56" s="366">
        <v>0</v>
      </c>
      <c r="H56" s="367" t="s">
        <v>295</v>
      </c>
      <c r="I56" s="383"/>
    </row>
    <row r="57" spans="1:9" ht="38.25">
      <c r="A57" s="368" t="s">
        <v>359</v>
      </c>
      <c r="B57" s="365" t="s">
        <v>362</v>
      </c>
      <c r="C57" s="368">
        <v>2016</v>
      </c>
      <c r="D57" s="366">
        <v>0</v>
      </c>
      <c r="E57" s="366">
        <v>0</v>
      </c>
      <c r="F57" s="366">
        <v>0</v>
      </c>
      <c r="G57" s="366">
        <v>0</v>
      </c>
      <c r="H57" s="367" t="s">
        <v>295</v>
      </c>
      <c r="I57" s="383"/>
    </row>
    <row r="58" spans="1:9" ht="42.75" customHeight="1">
      <c r="A58" s="368" t="s">
        <v>361</v>
      </c>
      <c r="B58" s="365" t="s">
        <v>364</v>
      </c>
      <c r="C58" s="368">
        <v>2016</v>
      </c>
      <c r="D58" s="366">
        <v>0</v>
      </c>
      <c r="E58" s="366">
        <v>0</v>
      </c>
      <c r="F58" s="366">
        <v>0</v>
      </c>
      <c r="G58" s="366">
        <v>0</v>
      </c>
      <c r="H58" s="367" t="s">
        <v>295</v>
      </c>
      <c r="I58" s="383"/>
    </row>
    <row r="59" spans="1:9" ht="40.5" customHeight="1">
      <c r="A59" s="368" t="s">
        <v>363</v>
      </c>
      <c r="B59" s="368" t="s">
        <v>366</v>
      </c>
      <c r="C59" s="373" t="s">
        <v>307</v>
      </c>
      <c r="D59" s="366">
        <v>0</v>
      </c>
      <c r="E59" s="366">
        <v>0</v>
      </c>
      <c r="F59" s="366">
        <v>0</v>
      </c>
      <c r="G59" s="366">
        <v>0</v>
      </c>
      <c r="H59" s="367" t="s">
        <v>295</v>
      </c>
      <c r="I59" s="383"/>
    </row>
    <row r="60" spans="1:9" s="361" customFormat="1" ht="27" customHeight="1">
      <c r="A60" s="368" t="s">
        <v>365</v>
      </c>
      <c r="B60" s="394" t="s">
        <v>465</v>
      </c>
      <c r="C60" s="392">
        <v>2018</v>
      </c>
      <c r="D60" s="392" t="s">
        <v>338</v>
      </c>
      <c r="E60" s="391"/>
      <c r="F60" s="395"/>
      <c r="G60" s="396">
        <v>3000</v>
      </c>
      <c r="H60" s="391" t="s">
        <v>538</v>
      </c>
      <c r="I60" s="383"/>
    </row>
    <row r="61" spans="1:9" ht="40.5" customHeight="1">
      <c r="A61" s="373" t="s">
        <v>367</v>
      </c>
      <c r="B61" s="368" t="s">
        <v>368</v>
      </c>
      <c r="C61" s="373" t="s">
        <v>307</v>
      </c>
      <c r="D61" s="366">
        <v>0</v>
      </c>
      <c r="E61" s="366">
        <v>0</v>
      </c>
      <c r="F61" s="366">
        <v>0</v>
      </c>
      <c r="G61" s="366">
        <v>0</v>
      </c>
      <c r="H61" s="365" t="s">
        <v>295</v>
      </c>
      <c r="I61" s="383"/>
    </row>
    <row r="62" spans="1:9" ht="42.75" customHeight="1">
      <c r="A62" s="373" t="s">
        <v>369</v>
      </c>
      <c r="B62" s="367" t="s">
        <v>370</v>
      </c>
      <c r="C62" s="373" t="s">
        <v>307</v>
      </c>
      <c r="D62" s="366">
        <v>0</v>
      </c>
      <c r="E62" s="366">
        <v>0</v>
      </c>
      <c r="F62" s="366">
        <v>0</v>
      </c>
      <c r="G62" s="366">
        <v>0</v>
      </c>
      <c r="H62" s="365" t="s">
        <v>295</v>
      </c>
      <c r="I62" s="383"/>
    </row>
    <row r="63" spans="1:9" ht="38.25" customHeight="1">
      <c r="A63" s="368" t="s">
        <v>371</v>
      </c>
      <c r="B63" s="367" t="s">
        <v>372</v>
      </c>
      <c r="C63" s="368">
        <v>2016</v>
      </c>
      <c r="D63" s="366">
        <v>0</v>
      </c>
      <c r="E63" s="366">
        <v>0</v>
      </c>
      <c r="F63" s="366">
        <v>0</v>
      </c>
      <c r="G63" s="366">
        <v>0</v>
      </c>
      <c r="H63" s="365" t="s">
        <v>295</v>
      </c>
      <c r="I63" s="383"/>
    </row>
    <row r="64" spans="1:9" ht="42.75" customHeight="1">
      <c r="A64" s="368" t="s">
        <v>373</v>
      </c>
      <c r="B64" s="365" t="s">
        <v>374</v>
      </c>
      <c r="C64" s="373" t="s">
        <v>307</v>
      </c>
      <c r="D64" s="366">
        <v>0</v>
      </c>
      <c r="E64" s="366">
        <v>0</v>
      </c>
      <c r="F64" s="366">
        <v>0</v>
      </c>
      <c r="G64" s="366">
        <v>0</v>
      </c>
      <c r="H64" s="365" t="s">
        <v>295</v>
      </c>
      <c r="I64" s="383"/>
    </row>
    <row r="65" spans="1:13" ht="41.25" customHeight="1">
      <c r="A65" s="368" t="s">
        <v>375</v>
      </c>
      <c r="B65" s="365" t="s">
        <v>376</v>
      </c>
      <c r="C65" s="373" t="s">
        <v>307</v>
      </c>
      <c r="D65" s="366">
        <v>0</v>
      </c>
      <c r="E65" s="366">
        <v>0</v>
      </c>
      <c r="F65" s="366">
        <v>0</v>
      </c>
      <c r="G65" s="366">
        <v>0</v>
      </c>
      <c r="H65" s="365" t="s">
        <v>295</v>
      </c>
      <c r="I65" s="383"/>
    </row>
    <row r="66" spans="1:13" ht="41.25" customHeight="1">
      <c r="A66" s="368" t="s">
        <v>377</v>
      </c>
      <c r="B66" s="365" t="s">
        <v>378</v>
      </c>
      <c r="C66" s="368">
        <v>2018</v>
      </c>
      <c r="D66" s="366">
        <v>0</v>
      </c>
      <c r="E66" s="366">
        <v>0</v>
      </c>
      <c r="F66" s="366">
        <v>0</v>
      </c>
      <c r="G66" s="366">
        <v>0</v>
      </c>
      <c r="H66" s="365" t="s">
        <v>295</v>
      </c>
      <c r="I66" s="383"/>
    </row>
    <row r="67" spans="1:13" ht="89.25">
      <c r="A67" s="368" t="s">
        <v>379</v>
      </c>
      <c r="B67" s="365" t="s">
        <v>555</v>
      </c>
      <c r="C67" s="373" t="s">
        <v>307</v>
      </c>
      <c r="D67" s="366">
        <v>0</v>
      </c>
      <c r="E67" s="366">
        <v>0</v>
      </c>
      <c r="F67" s="366">
        <v>0</v>
      </c>
      <c r="G67" s="366">
        <v>0</v>
      </c>
      <c r="H67" s="365" t="s">
        <v>295</v>
      </c>
      <c r="I67" s="383"/>
    </row>
    <row r="68" spans="1:13" ht="32.25" customHeight="1">
      <c r="A68" s="417" t="s">
        <v>380</v>
      </c>
      <c r="B68" s="417"/>
      <c r="C68" s="417"/>
      <c r="D68" s="417"/>
      <c r="E68" s="417"/>
      <c r="F68" s="417"/>
      <c r="G68" s="417"/>
      <c r="H68" s="417"/>
      <c r="I68" s="383"/>
    </row>
    <row r="69" spans="1:13" ht="102">
      <c r="A69" s="368" t="s">
        <v>381</v>
      </c>
      <c r="B69" s="367" t="s">
        <v>382</v>
      </c>
      <c r="C69" s="373" t="s">
        <v>307</v>
      </c>
      <c r="D69" s="389" t="s">
        <v>507</v>
      </c>
      <c r="E69" s="368">
        <v>0</v>
      </c>
      <c r="F69" s="408">
        <v>15321</v>
      </c>
      <c r="G69" s="368">
        <v>0</v>
      </c>
      <c r="H69" s="368" t="s">
        <v>539</v>
      </c>
      <c r="I69" s="383"/>
    </row>
    <row r="70" spans="1:13" ht="114.75">
      <c r="A70" s="368" t="s">
        <v>383</v>
      </c>
      <c r="B70" s="374" t="s">
        <v>384</v>
      </c>
      <c r="C70" s="373" t="s">
        <v>307</v>
      </c>
      <c r="D70" s="365" t="s">
        <v>385</v>
      </c>
      <c r="E70" s="373">
        <v>0</v>
      </c>
      <c r="F70" s="388">
        <v>117352</v>
      </c>
      <c r="G70" s="368">
        <v>0</v>
      </c>
      <c r="H70" s="367" t="s">
        <v>540</v>
      </c>
      <c r="I70" s="383"/>
    </row>
    <row r="71" spans="1:13" ht="38.25">
      <c r="A71" s="368" t="s">
        <v>386</v>
      </c>
      <c r="B71" s="365" t="s">
        <v>387</v>
      </c>
      <c r="C71" s="373" t="s">
        <v>319</v>
      </c>
      <c r="D71" s="389" t="s">
        <v>388</v>
      </c>
      <c r="E71" s="368"/>
      <c r="F71" s="401">
        <v>7248</v>
      </c>
      <c r="G71" s="368"/>
      <c r="H71" s="373" t="s">
        <v>541</v>
      </c>
      <c r="I71" s="383"/>
    </row>
    <row r="72" spans="1:13" ht="38.25">
      <c r="A72" s="385" t="s">
        <v>389</v>
      </c>
      <c r="B72" s="372" t="s">
        <v>390</v>
      </c>
      <c r="C72" s="373" t="s">
        <v>307</v>
      </c>
      <c r="D72" s="366">
        <v>0</v>
      </c>
      <c r="E72" s="366">
        <v>0</v>
      </c>
      <c r="F72" s="366">
        <v>0</v>
      </c>
      <c r="G72" s="366">
        <v>0</v>
      </c>
      <c r="H72" s="365" t="s">
        <v>295</v>
      </c>
      <c r="I72" s="383"/>
    </row>
    <row r="73" spans="1:13" ht="63.75">
      <c r="A73" s="368" t="s">
        <v>391</v>
      </c>
      <c r="B73" s="365" t="s">
        <v>392</v>
      </c>
      <c r="C73" s="368" t="s">
        <v>307</v>
      </c>
      <c r="D73" s="365" t="s">
        <v>393</v>
      </c>
      <c r="E73" s="397">
        <v>0</v>
      </c>
      <c r="F73" s="398">
        <v>306325</v>
      </c>
      <c r="G73" s="397">
        <v>0</v>
      </c>
      <c r="H73" s="368" t="s">
        <v>542</v>
      </c>
      <c r="I73" s="383"/>
    </row>
    <row r="74" spans="1:13" ht="40.5" customHeight="1">
      <c r="A74" s="368" t="s">
        <v>394</v>
      </c>
      <c r="B74" s="365" t="s">
        <v>395</v>
      </c>
      <c r="C74" s="368" t="s">
        <v>319</v>
      </c>
      <c r="D74" s="366">
        <v>0</v>
      </c>
      <c r="E74" s="366">
        <v>0</v>
      </c>
      <c r="F74" s="366">
        <v>0</v>
      </c>
      <c r="G74" s="366">
        <v>0</v>
      </c>
      <c r="H74" s="365" t="s">
        <v>295</v>
      </c>
      <c r="I74" s="383"/>
    </row>
    <row r="75" spans="1:13" ht="63.75">
      <c r="A75" s="368" t="s">
        <v>396</v>
      </c>
      <c r="B75" s="367" t="s">
        <v>397</v>
      </c>
      <c r="C75" s="368" t="s">
        <v>307</v>
      </c>
      <c r="D75" s="366">
        <v>0</v>
      </c>
      <c r="E75" s="366">
        <v>0</v>
      </c>
      <c r="F75" s="366">
        <v>0</v>
      </c>
      <c r="G75" s="366">
        <v>0</v>
      </c>
      <c r="H75" s="365" t="s">
        <v>295</v>
      </c>
      <c r="I75" s="383"/>
    </row>
    <row r="76" spans="1:13" ht="38.25">
      <c r="A76" s="368" t="s">
        <v>398</v>
      </c>
      <c r="B76" s="365" t="s">
        <v>399</v>
      </c>
      <c r="C76" s="368" t="s">
        <v>307</v>
      </c>
      <c r="D76" s="366">
        <v>0</v>
      </c>
      <c r="E76" s="366">
        <v>0</v>
      </c>
      <c r="F76" s="366">
        <v>0</v>
      </c>
      <c r="G76" s="366">
        <v>0</v>
      </c>
      <c r="H76" s="365" t="s">
        <v>295</v>
      </c>
      <c r="I76" s="383"/>
      <c r="M76" s="375"/>
    </row>
    <row r="77" spans="1:13" ht="25.5">
      <c r="A77" s="368" t="s">
        <v>400</v>
      </c>
      <c r="B77" s="372" t="s">
        <v>401</v>
      </c>
      <c r="C77" s="368">
        <v>2018</v>
      </c>
      <c r="D77" s="368" t="s">
        <v>402</v>
      </c>
      <c r="E77" s="366">
        <v>0</v>
      </c>
      <c r="F77" s="366">
        <v>0</v>
      </c>
      <c r="G77" s="386">
        <v>308276</v>
      </c>
      <c r="H77" s="368" t="s">
        <v>544</v>
      </c>
      <c r="I77" s="383"/>
      <c r="M77" s="375"/>
    </row>
    <row r="78" spans="1:13" ht="38.25">
      <c r="A78" s="373" t="s">
        <v>403</v>
      </c>
      <c r="B78" s="365" t="s">
        <v>404</v>
      </c>
      <c r="C78" s="368">
        <v>2018</v>
      </c>
      <c r="D78" s="368" t="s">
        <v>508</v>
      </c>
      <c r="E78" s="366">
        <v>0</v>
      </c>
      <c r="F78" s="366">
        <v>0</v>
      </c>
      <c r="G78" s="408">
        <v>132475</v>
      </c>
      <c r="H78" s="368" t="s">
        <v>543</v>
      </c>
      <c r="I78" s="383"/>
      <c r="M78" s="375" t="s">
        <v>405</v>
      </c>
    </row>
    <row r="79" spans="1:13" ht="51">
      <c r="A79" s="368">
        <v>6.11</v>
      </c>
      <c r="B79" s="365" t="s">
        <v>406</v>
      </c>
      <c r="C79" s="368">
        <v>2018</v>
      </c>
      <c r="D79" s="365" t="s">
        <v>509</v>
      </c>
      <c r="E79" s="366">
        <v>0</v>
      </c>
      <c r="F79" s="366">
        <v>0</v>
      </c>
      <c r="G79" s="409">
        <v>673443</v>
      </c>
      <c r="H79" s="365" t="s">
        <v>545</v>
      </c>
      <c r="I79" s="383"/>
      <c r="M79" s="376"/>
    </row>
    <row r="80" spans="1:13" ht="25.5">
      <c r="A80" s="368" t="s">
        <v>407</v>
      </c>
      <c r="B80" s="365" t="s">
        <v>408</v>
      </c>
      <c r="C80" s="368">
        <v>2018</v>
      </c>
      <c r="D80" s="373" t="s">
        <v>409</v>
      </c>
      <c r="E80" s="366">
        <v>0</v>
      </c>
      <c r="F80" s="366">
        <v>0</v>
      </c>
      <c r="G80" s="386">
        <v>8162</v>
      </c>
      <c r="H80" s="368" t="s">
        <v>546</v>
      </c>
      <c r="I80" s="383"/>
      <c r="M80" s="375"/>
    </row>
    <row r="81" spans="1:13" ht="18" customHeight="1">
      <c r="A81" s="413" t="s">
        <v>410</v>
      </c>
      <c r="B81" s="414"/>
      <c r="C81" s="414"/>
      <c r="D81" s="414"/>
      <c r="E81" s="414"/>
      <c r="F81" s="414"/>
      <c r="G81" s="414"/>
      <c r="H81" s="414"/>
      <c r="I81" s="383"/>
      <c r="M81" s="375"/>
    </row>
    <row r="82" spans="1:13" ht="51">
      <c r="A82" s="368" t="s">
        <v>411</v>
      </c>
      <c r="B82" s="367" t="s">
        <v>412</v>
      </c>
      <c r="C82" s="368">
        <v>2018</v>
      </c>
      <c r="D82" s="367" t="s">
        <v>413</v>
      </c>
      <c r="E82" s="368"/>
      <c r="F82" s="368"/>
      <c r="G82" s="368"/>
      <c r="H82" s="365" t="s">
        <v>295</v>
      </c>
      <c r="I82" s="383"/>
      <c r="M82" s="375"/>
    </row>
    <row r="83" spans="1:13" ht="63.75">
      <c r="A83" s="368" t="s">
        <v>414</v>
      </c>
      <c r="B83" s="372" t="s">
        <v>415</v>
      </c>
      <c r="C83" s="368" t="s">
        <v>307</v>
      </c>
      <c r="D83" s="366">
        <v>0</v>
      </c>
      <c r="E83" s="366">
        <v>0</v>
      </c>
      <c r="F83" s="366">
        <v>0</v>
      </c>
      <c r="G83" s="366">
        <v>0</v>
      </c>
      <c r="H83" s="365" t="s">
        <v>295</v>
      </c>
      <c r="I83" s="383"/>
    </row>
    <row r="84" spans="1:13" ht="51">
      <c r="A84" s="368" t="s">
        <v>416</v>
      </c>
      <c r="B84" s="365" t="s">
        <v>417</v>
      </c>
      <c r="C84" s="368" t="s">
        <v>307</v>
      </c>
      <c r="D84" s="366">
        <v>0</v>
      </c>
      <c r="E84" s="366">
        <v>0</v>
      </c>
      <c r="F84" s="366">
        <v>0</v>
      </c>
      <c r="G84" s="366">
        <v>0</v>
      </c>
      <c r="H84" s="365" t="s">
        <v>295</v>
      </c>
      <c r="I84" s="383"/>
    </row>
    <row r="85" spans="1:13" ht="38.25">
      <c r="A85" s="368" t="s">
        <v>418</v>
      </c>
      <c r="B85" s="365" t="s">
        <v>419</v>
      </c>
      <c r="C85" s="368" t="s">
        <v>307</v>
      </c>
      <c r="D85" s="366">
        <v>0</v>
      </c>
      <c r="E85" s="366">
        <v>0</v>
      </c>
      <c r="F85" s="366">
        <v>0</v>
      </c>
      <c r="G85" s="366">
        <v>0</v>
      </c>
      <c r="H85" s="365" t="s">
        <v>295</v>
      </c>
      <c r="I85" s="383"/>
    </row>
    <row r="86" spans="1:13" ht="31.5" customHeight="1">
      <c r="A86" s="417" t="s">
        <v>420</v>
      </c>
      <c r="B86" s="417"/>
      <c r="C86" s="417"/>
      <c r="D86" s="417"/>
      <c r="E86" s="417"/>
      <c r="F86" s="417"/>
      <c r="G86" s="417"/>
      <c r="H86" s="417"/>
      <c r="I86" s="383"/>
    </row>
    <row r="87" spans="1:13" ht="114.75">
      <c r="A87" s="368" t="s">
        <v>421</v>
      </c>
      <c r="B87" s="367" t="s">
        <v>422</v>
      </c>
      <c r="C87" s="368" t="s">
        <v>468</v>
      </c>
      <c r="D87" s="367" t="s">
        <v>475</v>
      </c>
      <c r="E87" s="366">
        <v>0</v>
      </c>
      <c r="F87" s="366">
        <v>0</v>
      </c>
      <c r="G87" s="366">
        <v>0</v>
      </c>
      <c r="H87" s="365" t="s">
        <v>423</v>
      </c>
      <c r="I87" s="383"/>
    </row>
    <row r="88" spans="1:13" ht="51">
      <c r="A88" s="368" t="s">
        <v>424</v>
      </c>
      <c r="B88" s="367" t="s">
        <v>425</v>
      </c>
      <c r="C88" s="368">
        <v>2018</v>
      </c>
      <c r="D88" s="366">
        <v>0</v>
      </c>
      <c r="E88" s="366">
        <v>0</v>
      </c>
      <c r="F88" s="366">
        <v>0</v>
      </c>
      <c r="G88" s="366">
        <v>0</v>
      </c>
      <c r="H88" s="365" t="s">
        <v>295</v>
      </c>
      <c r="I88" s="383"/>
    </row>
    <row r="89" spans="1:13" ht="51">
      <c r="A89" s="368" t="s">
        <v>426</v>
      </c>
      <c r="B89" s="365" t="s">
        <v>427</v>
      </c>
      <c r="C89" s="368" t="s">
        <v>307</v>
      </c>
      <c r="D89" s="366">
        <v>0</v>
      </c>
      <c r="E89" s="366">
        <v>0</v>
      </c>
      <c r="F89" s="366">
        <v>0</v>
      </c>
      <c r="G89" s="366">
        <v>0</v>
      </c>
      <c r="H89" s="365" t="s">
        <v>295</v>
      </c>
      <c r="I89" s="383"/>
    </row>
    <row r="90" spans="1:13" ht="38.25">
      <c r="A90" s="368" t="s">
        <v>428</v>
      </c>
      <c r="B90" s="367" t="s">
        <v>429</v>
      </c>
      <c r="C90" s="368" t="s">
        <v>307</v>
      </c>
      <c r="D90" s="366">
        <v>0</v>
      </c>
      <c r="E90" s="366">
        <v>0</v>
      </c>
      <c r="F90" s="366">
        <v>0</v>
      </c>
      <c r="G90" s="366">
        <v>0</v>
      </c>
      <c r="H90" s="365" t="s">
        <v>295</v>
      </c>
      <c r="I90" s="383"/>
    </row>
    <row r="91" spans="1:13" ht="102">
      <c r="A91" s="368" t="s">
        <v>430</v>
      </c>
      <c r="B91" s="367" t="s">
        <v>431</v>
      </c>
      <c r="C91" s="368">
        <v>2018</v>
      </c>
      <c r="D91" s="407" t="s">
        <v>471</v>
      </c>
      <c r="E91" s="366"/>
      <c r="F91" s="366"/>
      <c r="G91" s="366"/>
      <c r="H91" s="399"/>
      <c r="I91" s="383"/>
    </row>
    <row r="92" spans="1:13" ht="38.25">
      <c r="A92" s="368" t="s">
        <v>432</v>
      </c>
      <c r="B92" s="367" t="s">
        <v>433</v>
      </c>
      <c r="C92" s="368" t="s">
        <v>307</v>
      </c>
      <c r="D92" s="366">
        <v>0</v>
      </c>
      <c r="E92" s="366">
        <v>0</v>
      </c>
      <c r="F92" s="366">
        <v>0</v>
      </c>
      <c r="G92" s="366">
        <v>0</v>
      </c>
      <c r="H92" s="367" t="s">
        <v>308</v>
      </c>
      <c r="I92" s="383"/>
    </row>
    <row r="93" spans="1:13" ht="63.75">
      <c r="A93" s="368" t="s">
        <v>434</v>
      </c>
      <c r="B93" s="382" t="s">
        <v>464</v>
      </c>
      <c r="C93" s="368" t="s">
        <v>470</v>
      </c>
      <c r="D93" s="366">
        <v>0</v>
      </c>
      <c r="E93" s="366">
        <v>0</v>
      </c>
      <c r="F93" s="366">
        <v>0</v>
      </c>
      <c r="G93" s="366">
        <v>0</v>
      </c>
      <c r="H93" s="365" t="s">
        <v>295</v>
      </c>
      <c r="I93" s="383"/>
    </row>
    <row r="94" spans="1:13" ht="38.25">
      <c r="A94" s="368" t="s">
        <v>435</v>
      </c>
      <c r="B94" s="392" t="s">
        <v>501</v>
      </c>
      <c r="C94" s="368" t="s">
        <v>307</v>
      </c>
      <c r="D94" s="366">
        <v>0</v>
      </c>
      <c r="E94" s="366">
        <v>0</v>
      </c>
      <c r="F94" s="366">
        <v>0</v>
      </c>
      <c r="G94" s="366">
        <v>0</v>
      </c>
      <c r="H94" s="365" t="s">
        <v>295</v>
      </c>
      <c r="I94" s="383"/>
    </row>
    <row r="95" spans="1:13">
      <c r="A95" s="413" t="s">
        <v>436</v>
      </c>
      <c r="B95" s="414"/>
      <c r="C95" s="414"/>
      <c r="D95" s="414"/>
      <c r="E95" s="414"/>
      <c r="F95" s="414"/>
      <c r="G95" s="414"/>
      <c r="H95" s="414"/>
      <c r="I95" s="383"/>
    </row>
    <row r="96" spans="1:13" ht="63.75">
      <c r="A96" s="368" t="s">
        <v>437</v>
      </c>
      <c r="B96" s="365" t="s">
        <v>438</v>
      </c>
      <c r="C96" s="368" t="s">
        <v>467</v>
      </c>
      <c r="D96" s="365" t="s">
        <v>439</v>
      </c>
      <c r="E96" s="368"/>
      <c r="F96" s="368"/>
      <c r="G96" s="368"/>
      <c r="H96" s="365"/>
      <c r="I96" s="383"/>
    </row>
    <row r="97" spans="1:13" ht="102">
      <c r="A97" s="368" t="s">
        <v>440</v>
      </c>
      <c r="B97" s="365" t="s">
        <v>441</v>
      </c>
      <c r="C97" s="368" t="s">
        <v>467</v>
      </c>
      <c r="D97" s="411" t="s">
        <v>472</v>
      </c>
      <c r="E97" s="368"/>
      <c r="F97" s="368"/>
      <c r="G97" s="368"/>
      <c r="H97" s="367"/>
      <c r="I97" s="393"/>
    </row>
    <row r="98" spans="1:13" ht="20.25" customHeight="1">
      <c r="A98" s="413" t="s">
        <v>442</v>
      </c>
      <c r="B98" s="413"/>
      <c r="C98" s="413"/>
      <c r="D98" s="413"/>
      <c r="E98" s="413"/>
      <c r="F98" s="413"/>
      <c r="G98" s="413"/>
      <c r="H98" s="413"/>
      <c r="I98" s="383"/>
    </row>
    <row r="99" spans="1:13" ht="76.5">
      <c r="A99" s="368" t="s">
        <v>443</v>
      </c>
      <c r="B99" s="365" t="s">
        <v>444</v>
      </c>
      <c r="C99" s="365" t="s">
        <v>445</v>
      </c>
      <c r="D99" s="367" t="s">
        <v>446</v>
      </c>
      <c r="E99" s="367"/>
      <c r="F99" s="388">
        <v>2771</v>
      </c>
      <c r="G99" s="386">
        <v>2211</v>
      </c>
      <c r="H99" s="367" t="s">
        <v>547</v>
      </c>
      <c r="I99" s="383"/>
    </row>
    <row r="100" spans="1:13" ht="76.5">
      <c r="A100" s="368" t="s">
        <v>447</v>
      </c>
      <c r="B100" s="365" t="s">
        <v>448</v>
      </c>
      <c r="C100" s="368">
        <v>2018</v>
      </c>
      <c r="D100" s="366">
        <v>0</v>
      </c>
      <c r="E100" s="366">
        <v>0</v>
      </c>
      <c r="F100" s="366">
        <v>0</v>
      </c>
      <c r="G100" s="366">
        <v>0</v>
      </c>
      <c r="H100" s="365" t="s">
        <v>295</v>
      </c>
      <c r="I100" s="383"/>
    </row>
    <row r="101" spans="1:13" ht="38.25">
      <c r="A101" s="368" t="s">
        <v>449</v>
      </c>
      <c r="B101" s="365" t="s">
        <v>450</v>
      </c>
      <c r="C101" s="368">
        <v>2017</v>
      </c>
      <c r="D101" s="366">
        <v>0</v>
      </c>
      <c r="E101" s="366">
        <v>0</v>
      </c>
      <c r="F101" s="366">
        <v>0</v>
      </c>
      <c r="G101" s="366">
        <v>0</v>
      </c>
      <c r="H101" s="365" t="s">
        <v>295</v>
      </c>
      <c r="I101" s="383"/>
    </row>
    <row r="102" spans="1:13" ht="38.25">
      <c r="A102" s="368" t="s">
        <v>451</v>
      </c>
      <c r="B102" s="365" t="s">
        <v>452</v>
      </c>
      <c r="C102" s="368">
        <v>2016</v>
      </c>
      <c r="D102" s="366">
        <v>0</v>
      </c>
      <c r="E102" s="366">
        <v>0</v>
      </c>
      <c r="F102" s="366">
        <v>0</v>
      </c>
      <c r="G102" s="366">
        <v>0</v>
      </c>
      <c r="H102" s="365" t="s">
        <v>295</v>
      </c>
      <c r="I102" s="383"/>
    </row>
    <row r="103" spans="1:13" ht="38.25">
      <c r="A103" s="368" t="s">
        <v>453</v>
      </c>
      <c r="B103" s="365" t="s">
        <v>454</v>
      </c>
      <c r="C103" s="368" t="s">
        <v>307</v>
      </c>
      <c r="D103" s="365" t="s">
        <v>455</v>
      </c>
      <c r="E103" s="366">
        <v>0</v>
      </c>
      <c r="F103" s="366">
        <v>0</v>
      </c>
      <c r="G103" s="388">
        <v>5927</v>
      </c>
      <c r="H103" s="367" t="s">
        <v>548</v>
      </c>
      <c r="I103" s="383"/>
    </row>
    <row r="104" spans="1:13" ht="38.25">
      <c r="A104" s="368" t="s">
        <v>456</v>
      </c>
      <c r="B104" s="365" t="s">
        <v>457</v>
      </c>
      <c r="C104" s="368" t="s">
        <v>344</v>
      </c>
      <c r="D104" s="373">
        <v>0</v>
      </c>
      <c r="E104" s="366">
        <v>0</v>
      </c>
      <c r="F104" s="366">
        <v>0</v>
      </c>
      <c r="G104" s="366">
        <v>0</v>
      </c>
      <c r="H104" s="365" t="s">
        <v>295</v>
      </c>
      <c r="I104" s="383"/>
      <c r="M104" s="375"/>
    </row>
    <row r="105" spans="1:13" ht="38.25">
      <c r="A105" s="368" t="s">
        <v>458</v>
      </c>
      <c r="B105" s="365" t="s">
        <v>459</v>
      </c>
      <c r="C105" s="371">
        <v>2017</v>
      </c>
      <c r="D105" s="373">
        <v>0</v>
      </c>
      <c r="E105" s="366">
        <v>0</v>
      </c>
      <c r="F105" s="366">
        <v>0</v>
      </c>
      <c r="G105" s="366">
        <v>0</v>
      </c>
      <c r="H105" s="365" t="s">
        <v>295</v>
      </c>
      <c r="I105" s="383"/>
      <c r="M105" s="375"/>
    </row>
    <row r="106" spans="1:13" ht="38.25">
      <c r="A106" s="368" t="s">
        <v>460</v>
      </c>
      <c r="B106" s="367" t="s">
        <v>461</v>
      </c>
      <c r="C106" s="368">
        <v>2018</v>
      </c>
      <c r="D106" s="373">
        <v>0</v>
      </c>
      <c r="E106" s="366">
        <v>0</v>
      </c>
      <c r="F106" s="366">
        <v>0</v>
      </c>
      <c r="G106" s="366">
        <v>0</v>
      </c>
      <c r="H106" s="365" t="s">
        <v>295</v>
      </c>
      <c r="I106" s="383"/>
    </row>
    <row r="107" spans="1:13" ht="38.25">
      <c r="A107" s="368" t="s">
        <v>462</v>
      </c>
      <c r="B107" s="367" t="s">
        <v>463</v>
      </c>
      <c r="C107" s="368">
        <v>2017</v>
      </c>
      <c r="D107" s="373">
        <v>0</v>
      </c>
      <c r="E107" s="366">
        <v>0</v>
      </c>
      <c r="F107" s="366">
        <v>0</v>
      </c>
      <c r="G107" s="366">
        <v>0</v>
      </c>
      <c r="H107" s="365" t="s">
        <v>295</v>
      </c>
      <c r="I107" s="383"/>
    </row>
    <row r="108" spans="1:13">
      <c r="A108" s="371"/>
      <c r="B108" s="415" t="s">
        <v>474</v>
      </c>
      <c r="C108" s="415"/>
      <c r="D108" s="415"/>
      <c r="E108" s="390">
        <f t="shared" ref="E108:F108" si="0">SUM(E7:E107)</f>
        <v>0</v>
      </c>
      <c r="F108" s="390">
        <f t="shared" si="0"/>
        <v>456861</v>
      </c>
      <c r="G108" s="390">
        <f>SUM(G7:G107)</f>
        <v>1139494</v>
      </c>
      <c r="H108" s="383"/>
      <c r="I108" s="383"/>
    </row>
    <row r="110" spans="1:13" s="410" customFormat="1"/>
    <row r="111" spans="1:13" s="410" customFormat="1"/>
    <row r="112" spans="1:13" ht="15.75">
      <c r="B112" s="402" t="s">
        <v>493</v>
      </c>
      <c r="C112"/>
      <c r="D112"/>
      <c r="E112"/>
      <c r="G112"/>
      <c r="H112" s="402" t="s">
        <v>494</v>
      </c>
    </row>
    <row r="113" spans="2:9">
      <c r="I113"/>
    </row>
    <row r="115" spans="2:9" ht="15.75">
      <c r="B115" s="402" t="s">
        <v>495</v>
      </c>
      <c r="C115"/>
      <c r="D115"/>
      <c r="E115"/>
      <c r="F115"/>
      <c r="G115"/>
      <c r="H115" s="402" t="s">
        <v>496</v>
      </c>
      <c r="I115"/>
    </row>
    <row r="116" spans="2:9">
      <c r="B116" s="403"/>
      <c r="C116"/>
      <c r="D116"/>
      <c r="E116"/>
      <c r="F116"/>
      <c r="G116"/>
      <c r="H116"/>
      <c r="I116"/>
    </row>
    <row r="117" spans="2:9">
      <c r="B117" s="403" t="s">
        <v>557</v>
      </c>
      <c r="C117"/>
      <c r="D117"/>
      <c r="E117"/>
      <c r="F117"/>
      <c r="G117"/>
      <c r="H117"/>
      <c r="I117"/>
    </row>
    <row r="118" spans="2:9">
      <c r="B118" s="404" t="s">
        <v>497</v>
      </c>
      <c r="C118"/>
      <c r="D118"/>
      <c r="E118"/>
      <c r="F118"/>
      <c r="G118"/>
      <c r="H118"/>
      <c r="I118"/>
    </row>
    <row r="119" spans="2:9">
      <c r="B119" s="405" t="s">
        <v>498</v>
      </c>
      <c r="C119" s="404"/>
      <c r="D119" s="404"/>
      <c r="E119"/>
      <c r="F119"/>
      <c r="G119"/>
      <c r="H119"/>
      <c r="I119"/>
    </row>
    <row r="120" spans="2:9">
      <c r="C120"/>
      <c r="D120"/>
      <c r="E120"/>
      <c r="F120"/>
      <c r="G120"/>
      <c r="H120"/>
      <c r="I120"/>
    </row>
    <row r="121" spans="2:9">
      <c r="C121"/>
      <c r="D121"/>
      <c r="E121"/>
      <c r="F121"/>
      <c r="G121"/>
      <c r="H121"/>
      <c r="I121"/>
    </row>
    <row r="122" spans="2:9">
      <c r="C122"/>
      <c r="D122"/>
      <c r="E122"/>
      <c r="F122"/>
      <c r="G122"/>
      <c r="H122"/>
      <c r="I122"/>
    </row>
  </sheetData>
  <mergeCells count="9">
    <mergeCell ref="B108:D108"/>
    <mergeCell ref="I1:J1"/>
    <mergeCell ref="A12:H12"/>
    <mergeCell ref="A24:H24"/>
    <mergeCell ref="A68:H68"/>
    <mergeCell ref="A86:H86"/>
    <mergeCell ref="A39:H39"/>
    <mergeCell ref="A2:H2"/>
    <mergeCell ref="A3:H3"/>
  </mergeCells>
  <hyperlinks>
    <hyperlink ref="B119" r:id="rId1" display="mailto:Signe.Pujate@lnkc.gov.lv"/>
  </hyperlinks>
  <printOptions horizontalCentered="1"/>
  <pageMargins left="0.70866141732283472" right="0.70866141732283472" top="0.98425196850393704" bottom="0.55118110236220474" header="0.31496062992125984" footer="0.31496062992125984"/>
  <pageSetup paperSize="9" orientation="landscape" r:id="rId2"/>
  <headerFooter>
    <oddHeader>&amp;R 1.pielikums
"Dziesmu un deju svētku tradīcijas saglabāšanas un 
attīstības plāns 2016.-2018.gadam"</oddHeader>
    <oddFooter>&amp;L&amp;"Times New Roman,Regular"KMPlp_091115_DZSV_plans; Dziesmu un deju svētku tradīcijas saglabāšanas un attīstības plāns 2016. – 2018.gadam&amp;R&amp;P</oddFooter>
  </headerFooter>
</worksheet>
</file>

<file path=xl/worksheets/sheet2.xml><?xml version="1.0" encoding="utf-8"?>
<worksheet xmlns="http://schemas.openxmlformats.org/spreadsheetml/2006/main" xmlns:r="http://schemas.openxmlformats.org/officeDocument/2006/relationships">
  <dimension ref="A1:AP337"/>
  <sheetViews>
    <sheetView view="pageLayout" zoomScale="85" zoomScaleNormal="70" zoomScalePageLayoutView="85" workbookViewId="0">
      <selection activeCell="I6" sqref="I6"/>
    </sheetView>
  </sheetViews>
  <sheetFormatPr defaultRowHeight="12.75"/>
  <cols>
    <col min="1" max="1" width="5.7109375" style="1" customWidth="1"/>
    <col min="2" max="2" width="69.140625" style="1" customWidth="1"/>
    <col min="3" max="3" width="6.7109375" style="1" customWidth="1"/>
    <col min="4" max="4" width="13.28515625" style="1" customWidth="1"/>
    <col min="5" max="5" width="9.85546875" style="1" customWidth="1"/>
    <col min="6" max="6" width="11.28515625" style="1" customWidth="1"/>
    <col min="7" max="7" width="18.140625" style="1" customWidth="1"/>
    <col min="8" max="8" width="11.5703125" style="1" bestFit="1" customWidth="1"/>
    <col min="9" max="9" width="11.42578125" style="1" customWidth="1"/>
    <col min="10" max="16384" width="9.140625" style="1"/>
  </cols>
  <sheetData>
    <row r="1" spans="1:42" s="4" customFormat="1" ht="72" customHeight="1">
      <c r="A1" s="426" t="s">
        <v>262</v>
      </c>
      <c r="B1" s="426"/>
      <c r="C1" s="426"/>
      <c r="D1" s="426"/>
      <c r="E1" s="426"/>
      <c r="F1" s="426"/>
      <c r="G1" s="426"/>
      <c r="H1" s="3"/>
    </row>
    <row r="2" spans="1:42" ht="15.75">
      <c r="A2" s="5"/>
      <c r="B2" s="5"/>
      <c r="C2" s="5"/>
      <c r="D2" s="5"/>
      <c r="E2" s="5"/>
      <c r="F2" s="5"/>
      <c r="G2" s="45" t="s">
        <v>516</v>
      </c>
      <c r="H2" s="6"/>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s="260" customFormat="1" ht="42.75">
      <c r="A3" s="197" t="s">
        <v>0</v>
      </c>
      <c r="B3" s="197" t="s">
        <v>1</v>
      </c>
      <c r="C3" s="197" t="s">
        <v>2</v>
      </c>
      <c r="D3" s="197" t="s">
        <v>3</v>
      </c>
      <c r="E3" s="197" t="s">
        <v>4</v>
      </c>
      <c r="F3" s="197" t="s">
        <v>5</v>
      </c>
      <c r="G3" s="197" t="s">
        <v>6</v>
      </c>
      <c r="H3" s="258"/>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row>
    <row r="4" spans="1:42" s="11" customFormat="1" ht="15.75">
      <c r="A4" s="198">
        <v>1</v>
      </c>
      <c r="B4" s="429" t="s">
        <v>280</v>
      </c>
      <c r="C4" s="429"/>
      <c r="D4" s="429"/>
      <c r="E4" s="429"/>
      <c r="F4" s="429"/>
      <c r="G4" s="429"/>
      <c r="H4" s="10"/>
      <c r="I4" s="10"/>
      <c r="J4" s="10"/>
      <c r="K4" s="10"/>
      <c r="L4" s="10"/>
      <c r="M4" s="10"/>
      <c r="N4" s="10"/>
      <c r="O4" s="10"/>
      <c r="P4" s="10"/>
      <c r="Q4" s="10"/>
      <c r="R4" s="10"/>
      <c r="S4" s="10"/>
      <c r="T4" s="10"/>
      <c r="U4" s="10"/>
      <c r="V4" s="10"/>
      <c r="W4" s="10"/>
      <c r="X4" s="10"/>
      <c r="Y4" s="10"/>
      <c r="Z4" s="10"/>
      <c r="AA4" s="10"/>
      <c r="AB4" s="10"/>
      <c r="AC4" s="10"/>
      <c r="AD4" s="10"/>
      <c r="AE4" s="10"/>
      <c r="AF4" s="10"/>
      <c r="AG4" s="10"/>
      <c r="AH4" s="10"/>
    </row>
    <row r="5" spans="1:42" s="11" customFormat="1" ht="15.75">
      <c r="A5" s="237"/>
      <c r="B5" s="428" t="s">
        <v>25</v>
      </c>
      <c r="C5" s="428"/>
      <c r="D5" s="428"/>
      <c r="E5" s="428"/>
      <c r="F5" s="428"/>
      <c r="G5" s="428"/>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1:42" s="11" customFormat="1" ht="15.75">
      <c r="A6" s="238" t="s">
        <v>7</v>
      </c>
      <c r="B6" s="30" t="s">
        <v>26</v>
      </c>
      <c r="C6" s="41">
        <v>1150</v>
      </c>
      <c r="D6" s="31" t="s">
        <v>27</v>
      </c>
      <c r="E6" s="31">
        <v>6</v>
      </c>
      <c r="F6" s="318">
        <v>121.3</v>
      </c>
      <c r="G6" s="250">
        <f>ROUND(E6*F6,0)</f>
        <v>728</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42" s="11" customFormat="1" ht="15.75">
      <c r="A7" s="430" t="s">
        <v>8</v>
      </c>
      <c r="B7" s="430"/>
      <c r="C7" s="430"/>
      <c r="D7" s="430"/>
      <c r="E7" s="430"/>
      <c r="F7" s="430"/>
      <c r="G7" s="251">
        <f>SUM(G5:G6)</f>
        <v>728</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row>
    <row r="8" spans="1:42" customFormat="1" ht="15.75">
      <c r="A8" s="201">
        <v>2</v>
      </c>
      <c r="B8" s="32" t="s">
        <v>279</v>
      </c>
      <c r="C8" s="33">
        <v>1210</v>
      </c>
      <c r="D8" s="196" t="s">
        <v>66</v>
      </c>
      <c r="E8" s="62"/>
      <c r="F8" s="63">
        <v>23.59</v>
      </c>
      <c r="G8" s="248">
        <f>ROUNDUP(G7*0.2359,0)</f>
        <v>172</v>
      </c>
      <c r="H8" s="28"/>
      <c r="I8" s="28"/>
    </row>
    <row r="9" spans="1:42" s="8" customFormat="1" ht="15.75">
      <c r="A9" s="198">
        <v>3</v>
      </c>
      <c r="B9" s="431" t="s">
        <v>278</v>
      </c>
      <c r="C9" s="431"/>
      <c r="D9" s="431"/>
      <c r="E9" s="431"/>
      <c r="F9" s="431"/>
      <c r="G9" s="431"/>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row r="10" spans="1:42" s="8" customFormat="1" ht="15.75">
      <c r="A10" s="198"/>
      <c r="B10" s="207" t="s">
        <v>20</v>
      </c>
      <c r="C10" s="202"/>
      <c r="D10" s="202"/>
      <c r="E10" s="202"/>
      <c r="F10" s="202"/>
      <c r="G10" s="202"/>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s="8" customFormat="1" ht="15.75">
      <c r="A11" s="239" t="s">
        <v>28</v>
      </c>
      <c r="B11" s="49" t="s">
        <v>21</v>
      </c>
      <c r="C11" s="349">
        <v>2311</v>
      </c>
      <c r="D11" s="42" t="s">
        <v>23</v>
      </c>
      <c r="E11" s="42">
        <v>4</v>
      </c>
      <c r="F11" s="318">
        <v>10</v>
      </c>
      <c r="G11" s="252">
        <f t="shared" ref="G11:G13" si="0">E11*F11</f>
        <v>40</v>
      </c>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s="8" customFormat="1" ht="15.75">
      <c r="A12" s="240" t="s">
        <v>29</v>
      </c>
      <c r="B12" s="40" t="s">
        <v>18</v>
      </c>
      <c r="C12" s="204">
        <v>2231</v>
      </c>
      <c r="D12" s="205" t="s">
        <v>19</v>
      </c>
      <c r="E12" s="204">
        <v>4</v>
      </c>
      <c r="F12" s="319">
        <v>50</v>
      </c>
      <c r="G12" s="253">
        <f>E12*F12</f>
        <v>200</v>
      </c>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row>
    <row r="13" spans="1:42" s="8" customFormat="1" ht="15.75">
      <c r="A13" s="239" t="s">
        <v>30</v>
      </c>
      <c r="B13" s="49" t="s">
        <v>22</v>
      </c>
      <c r="C13" s="349">
        <v>2231</v>
      </c>
      <c r="D13" s="42" t="s">
        <v>24</v>
      </c>
      <c r="E13" s="42">
        <v>40</v>
      </c>
      <c r="F13" s="319">
        <v>7</v>
      </c>
      <c r="G13" s="252">
        <f t="shared" si="0"/>
        <v>280</v>
      </c>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s="8" customFormat="1" ht="15.75">
      <c r="A14" s="236"/>
      <c r="B14" s="427" t="s">
        <v>14</v>
      </c>
      <c r="C14" s="427"/>
      <c r="D14" s="427"/>
      <c r="E14" s="427"/>
      <c r="F14" s="427"/>
      <c r="G14" s="42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s="8" customFormat="1" ht="15.75">
      <c r="A15" s="239" t="s">
        <v>31</v>
      </c>
      <c r="B15" s="30" t="s">
        <v>10</v>
      </c>
      <c r="C15" s="31">
        <v>2233</v>
      </c>
      <c r="D15" s="31" t="s">
        <v>11</v>
      </c>
      <c r="E15" s="31">
        <v>2</v>
      </c>
      <c r="F15" s="318">
        <v>200</v>
      </c>
      <c r="G15" s="252">
        <f>E15*F15</f>
        <v>400</v>
      </c>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s="8" customFormat="1" ht="15.75">
      <c r="A16" s="240" t="s">
        <v>32</v>
      </c>
      <c r="B16" s="38" t="s">
        <v>13</v>
      </c>
      <c r="C16" s="208">
        <v>2121</v>
      </c>
      <c r="D16" s="209" t="s">
        <v>12</v>
      </c>
      <c r="E16" s="209">
        <v>14</v>
      </c>
      <c r="F16" s="320">
        <v>29</v>
      </c>
      <c r="G16" s="252">
        <f>E16*F16</f>
        <v>406</v>
      </c>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2" s="8" customFormat="1" ht="15.75">
      <c r="A17" s="239" t="s">
        <v>33</v>
      </c>
      <c r="B17" s="39" t="s">
        <v>15</v>
      </c>
      <c r="C17" s="348">
        <v>2122</v>
      </c>
      <c r="D17" s="31" t="s">
        <v>12</v>
      </c>
      <c r="E17" s="31">
        <v>14</v>
      </c>
      <c r="F17" s="318">
        <v>1.7855000000000001</v>
      </c>
      <c r="G17" s="253">
        <f>E17*F17</f>
        <v>24.997</v>
      </c>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2" s="8" customFormat="1" ht="15.75">
      <c r="A18" s="238" t="s">
        <v>34</v>
      </c>
      <c r="B18" s="39" t="s">
        <v>16</v>
      </c>
      <c r="C18" s="348">
        <v>2122</v>
      </c>
      <c r="D18" s="31" t="s">
        <v>17</v>
      </c>
      <c r="E18" s="31">
        <v>7</v>
      </c>
      <c r="F18" s="318">
        <v>60</v>
      </c>
      <c r="G18" s="253">
        <f>E18*F18</f>
        <v>420</v>
      </c>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2" s="8" customFormat="1" ht="15.75">
      <c r="A19" s="238" t="s">
        <v>35</v>
      </c>
      <c r="B19" s="40" t="s">
        <v>18</v>
      </c>
      <c r="C19" s="204">
        <v>2231</v>
      </c>
      <c r="D19" s="205" t="s">
        <v>19</v>
      </c>
      <c r="E19" s="204">
        <v>2</v>
      </c>
      <c r="F19" s="319">
        <v>50</v>
      </c>
      <c r="G19" s="253">
        <f>E19*F19</f>
        <v>100</v>
      </c>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2" ht="15.75">
      <c r="A20" s="425" t="s">
        <v>8</v>
      </c>
      <c r="B20" s="425"/>
      <c r="C20" s="425"/>
      <c r="D20" s="425"/>
      <c r="E20" s="425"/>
      <c r="F20" s="425"/>
      <c r="G20" s="254">
        <f>SUM(G10:G19)</f>
        <v>1870.9970000000001</v>
      </c>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row>
    <row r="21" spans="1:42" ht="15.75">
      <c r="A21" s="425" t="s">
        <v>9</v>
      </c>
      <c r="B21" s="425"/>
      <c r="C21" s="425"/>
      <c r="D21" s="425"/>
      <c r="E21" s="425"/>
      <c r="F21" s="425"/>
      <c r="G21" s="254">
        <f>G20+G7+G8</f>
        <v>2770.9970000000003</v>
      </c>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row>
    <row r="22" spans="1:42" ht="15" customHeight="1">
      <c r="A22" s="2"/>
      <c r="B22" s="2"/>
      <c r="C22" s="2"/>
      <c r="D22" s="2"/>
      <c r="E22" s="2"/>
      <c r="F22" s="2"/>
      <c r="G22" s="9"/>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row>
    <row r="23" spans="1:42" ht="25.5" customHeight="1">
      <c r="A23" s="434" t="s">
        <v>491</v>
      </c>
      <c r="B23" s="434"/>
      <c r="C23" s="434"/>
      <c r="D23" s="434"/>
      <c r="E23" s="434"/>
      <c r="F23" s="434"/>
      <c r="G23" s="434"/>
    </row>
    <row r="24" spans="1:42" ht="15.75">
      <c r="A24" s="436"/>
      <c r="B24" s="436"/>
      <c r="C24" s="436"/>
      <c r="D24" s="436"/>
      <c r="E24" s="436"/>
      <c r="F24" s="436"/>
      <c r="G24" s="436"/>
    </row>
    <row r="25" spans="1:42" ht="15.75">
      <c r="A25" s="13"/>
      <c r="B25" s="325" t="s">
        <v>476</v>
      </c>
      <c r="C25" s="13"/>
      <c r="D25" s="13"/>
      <c r="E25" s="13"/>
      <c r="F25" s="13"/>
      <c r="G25" s="45" t="s">
        <v>517</v>
      </c>
    </row>
    <row r="26" spans="1:42" s="261" customFormat="1" ht="42.75">
      <c r="A26" s="283" t="s">
        <v>0</v>
      </c>
      <c r="B26" s="283" t="s">
        <v>1</v>
      </c>
      <c r="C26" s="283" t="s">
        <v>2</v>
      </c>
      <c r="D26" s="283" t="s">
        <v>36</v>
      </c>
      <c r="E26" s="283" t="s">
        <v>4</v>
      </c>
      <c r="F26" s="283" t="s">
        <v>5</v>
      </c>
      <c r="G26" s="283" t="s">
        <v>6</v>
      </c>
    </row>
    <row r="27" spans="1:42" ht="15.75">
      <c r="A27" s="289">
        <v>1</v>
      </c>
      <c r="B27" s="435" t="s">
        <v>281</v>
      </c>
      <c r="C27" s="435"/>
      <c r="D27" s="435"/>
      <c r="E27" s="435"/>
      <c r="F27" s="435"/>
      <c r="G27" s="435"/>
    </row>
    <row r="28" spans="1:42" ht="15.75">
      <c r="A28" s="285" t="s">
        <v>7</v>
      </c>
      <c r="B28" s="57" t="s">
        <v>63</v>
      </c>
      <c r="C28" s="53">
        <v>1150</v>
      </c>
      <c r="D28" s="54">
        <v>5</v>
      </c>
      <c r="E28" s="54">
        <v>7</v>
      </c>
      <c r="F28" s="58">
        <v>145</v>
      </c>
      <c r="G28" s="243">
        <f>F28*E28*D28</f>
        <v>5075</v>
      </c>
    </row>
    <row r="29" spans="1:42" ht="15.75">
      <c r="A29" s="285" t="s">
        <v>61</v>
      </c>
      <c r="B29" s="263" t="s">
        <v>64</v>
      </c>
      <c r="C29" s="53">
        <v>1150</v>
      </c>
      <c r="D29" s="54">
        <v>5</v>
      </c>
      <c r="E29" s="54">
        <v>2</v>
      </c>
      <c r="F29" s="58">
        <v>100</v>
      </c>
      <c r="G29" s="243">
        <f>D29*E29*F29</f>
        <v>1000</v>
      </c>
    </row>
    <row r="30" spans="1:42" ht="15.75">
      <c r="A30" s="432" t="s">
        <v>8</v>
      </c>
      <c r="B30" s="432"/>
      <c r="C30" s="432"/>
      <c r="D30" s="432"/>
      <c r="E30" s="432"/>
      <c r="F30" s="432"/>
      <c r="G30" s="248">
        <f>SUM(G28:G29)</f>
        <v>6075</v>
      </c>
    </row>
    <row r="31" spans="1:42" ht="15.75">
      <c r="A31" s="314">
        <v>2</v>
      </c>
      <c r="B31" s="429" t="s">
        <v>280</v>
      </c>
      <c r="C31" s="429"/>
      <c r="D31" s="429"/>
      <c r="E31" s="429"/>
      <c r="F31" s="429"/>
      <c r="G31" s="429"/>
    </row>
    <row r="32" spans="1:42" ht="15.75">
      <c r="A32" s="286" t="s">
        <v>49</v>
      </c>
      <c r="B32" s="60" t="s">
        <v>65</v>
      </c>
      <c r="C32" s="53">
        <v>1150</v>
      </c>
      <c r="D32" s="53">
        <v>4</v>
      </c>
      <c r="E32" s="53">
        <v>1</v>
      </c>
      <c r="F32" s="215">
        <v>280</v>
      </c>
      <c r="G32" s="287">
        <f>D32*F32*E32</f>
        <v>1120</v>
      </c>
    </row>
    <row r="33" spans="1:7" ht="15.75">
      <c r="A33" s="432" t="s">
        <v>8</v>
      </c>
      <c r="B33" s="432"/>
      <c r="C33" s="432"/>
      <c r="D33" s="432"/>
      <c r="E33" s="432"/>
      <c r="F33" s="432"/>
      <c r="G33" s="248">
        <f>G32</f>
        <v>1120</v>
      </c>
    </row>
    <row r="34" spans="1:7" ht="15.75">
      <c r="A34" s="289">
        <v>3</v>
      </c>
      <c r="B34" s="32" t="s">
        <v>279</v>
      </c>
      <c r="C34" s="61">
        <v>1210</v>
      </c>
      <c r="D34" s="196" t="s">
        <v>66</v>
      </c>
      <c r="E34" s="62"/>
      <c r="F34" s="63">
        <v>23.59</v>
      </c>
      <c r="G34" s="248">
        <f>ROUNDUP(G33*0.2359,0)</f>
        <v>265</v>
      </c>
    </row>
    <row r="35" spans="1:7" ht="15.75">
      <c r="A35" s="289">
        <v>4</v>
      </c>
      <c r="B35" s="431" t="s">
        <v>278</v>
      </c>
      <c r="C35" s="431"/>
      <c r="D35" s="431"/>
      <c r="E35" s="431"/>
      <c r="F35" s="431"/>
      <c r="G35" s="431"/>
    </row>
    <row r="36" spans="1:7" ht="15.75">
      <c r="A36" s="285" t="s">
        <v>43</v>
      </c>
      <c r="B36" s="64" t="s">
        <v>67</v>
      </c>
      <c r="C36" s="54">
        <v>2261</v>
      </c>
      <c r="D36" s="54">
        <v>1</v>
      </c>
      <c r="E36" s="54">
        <v>1</v>
      </c>
      <c r="F36" s="243">
        <v>1000</v>
      </c>
      <c r="G36" s="287">
        <f>D36*F36*E36</f>
        <v>1000</v>
      </c>
    </row>
    <row r="37" spans="1:7" ht="15.75">
      <c r="A37" s="317" t="s">
        <v>45</v>
      </c>
      <c r="B37" s="65" t="s">
        <v>68</v>
      </c>
      <c r="C37" s="53">
        <v>2239</v>
      </c>
      <c r="D37" s="53">
        <v>1</v>
      </c>
      <c r="E37" s="53">
        <v>1</v>
      </c>
      <c r="F37" s="215">
        <v>175</v>
      </c>
      <c r="G37" s="215">
        <f>F37</f>
        <v>175</v>
      </c>
    </row>
    <row r="38" spans="1:7" ht="15.75">
      <c r="A38" s="317" t="s">
        <v>69</v>
      </c>
      <c r="B38" s="66" t="s">
        <v>50</v>
      </c>
      <c r="C38" s="53">
        <v>2262</v>
      </c>
      <c r="D38" s="53">
        <v>1</v>
      </c>
      <c r="E38" s="53">
        <v>4</v>
      </c>
      <c r="F38" s="215">
        <v>120</v>
      </c>
      <c r="G38" s="215">
        <f>E38*F38</f>
        <v>480</v>
      </c>
    </row>
    <row r="39" spans="1:7" ht="15.75">
      <c r="A39" s="317" t="s">
        <v>112</v>
      </c>
      <c r="B39" s="66" t="s">
        <v>70</v>
      </c>
      <c r="C39" s="53">
        <v>2239</v>
      </c>
      <c r="D39" s="53">
        <v>1</v>
      </c>
      <c r="E39" s="53">
        <v>1</v>
      </c>
      <c r="F39" s="215">
        <v>3000</v>
      </c>
      <c r="G39" s="215">
        <v>3000</v>
      </c>
    </row>
    <row r="40" spans="1:7" ht="15.75">
      <c r="A40" s="432" t="s">
        <v>8</v>
      </c>
      <c r="B40" s="432"/>
      <c r="C40" s="432"/>
      <c r="D40" s="432"/>
      <c r="E40" s="432"/>
      <c r="F40" s="432"/>
      <c r="G40" s="248">
        <f>SUM(G36:G39)</f>
        <v>4655</v>
      </c>
    </row>
    <row r="41" spans="1:7" ht="15.75">
      <c r="A41" s="432" t="s">
        <v>9</v>
      </c>
      <c r="B41" s="432"/>
      <c r="C41" s="432"/>
      <c r="D41" s="432"/>
      <c r="E41" s="432"/>
      <c r="F41" s="432"/>
      <c r="G41" s="248">
        <f>G30+G33+G34+G40</f>
        <v>12115</v>
      </c>
    </row>
    <row r="44" spans="1:7" ht="18.75">
      <c r="A44" s="433" t="s">
        <v>490</v>
      </c>
      <c r="B44" s="433"/>
      <c r="C44" s="433"/>
      <c r="D44" s="433"/>
      <c r="E44" s="433"/>
      <c r="F44" s="433"/>
      <c r="G44" s="433"/>
    </row>
    <row r="45" spans="1:7" ht="15.75">
      <c r="A45" s="68"/>
      <c r="B45" s="326" t="s">
        <v>74</v>
      </c>
      <c r="C45" s="68"/>
      <c r="D45" s="68"/>
      <c r="E45" s="68"/>
      <c r="F45" s="68"/>
      <c r="G45" s="45" t="s">
        <v>518</v>
      </c>
    </row>
    <row r="46" spans="1:7" s="261" customFormat="1" ht="42.75">
      <c r="A46" s="288" t="s">
        <v>0</v>
      </c>
      <c r="B46" s="288" t="s">
        <v>1</v>
      </c>
      <c r="C46" s="288" t="s">
        <v>2</v>
      </c>
      <c r="D46" s="288" t="s">
        <v>36</v>
      </c>
      <c r="E46" s="288" t="s">
        <v>4</v>
      </c>
      <c r="F46" s="288" t="s">
        <v>5</v>
      </c>
      <c r="G46" s="283" t="s">
        <v>6</v>
      </c>
    </row>
    <row r="47" spans="1:7" ht="15.75">
      <c r="A47" s="315">
        <v>1</v>
      </c>
      <c r="B47" s="435" t="s">
        <v>281</v>
      </c>
      <c r="C47" s="435"/>
      <c r="D47" s="435"/>
      <c r="E47" s="435"/>
      <c r="F47" s="435"/>
      <c r="G47" s="435"/>
    </row>
    <row r="48" spans="1:7" ht="15.75">
      <c r="A48" s="316" t="s">
        <v>7</v>
      </c>
      <c r="B48" s="71" t="s">
        <v>71</v>
      </c>
      <c r="C48" s="72">
        <v>1150</v>
      </c>
      <c r="D48" s="72">
        <v>1</v>
      </c>
      <c r="E48" s="69">
        <v>29</v>
      </c>
      <c r="F48" s="73">
        <v>400</v>
      </c>
      <c r="G48" s="243">
        <f>E48*F48</f>
        <v>11600</v>
      </c>
    </row>
    <row r="49" spans="1:7" ht="15.75">
      <c r="A49" s="316" t="s">
        <v>61</v>
      </c>
      <c r="B49" s="50" t="s">
        <v>72</v>
      </c>
      <c r="C49" s="72">
        <v>1150</v>
      </c>
      <c r="D49" s="72">
        <v>1</v>
      </c>
      <c r="E49" s="69">
        <v>29</v>
      </c>
      <c r="F49" s="73">
        <v>500</v>
      </c>
      <c r="G49" s="243">
        <f>E49*F49</f>
        <v>14500</v>
      </c>
    </row>
    <row r="50" spans="1:7" ht="15.75">
      <c r="A50" s="438" t="s">
        <v>8</v>
      </c>
      <c r="B50" s="438"/>
      <c r="C50" s="438"/>
      <c r="D50" s="438"/>
      <c r="E50" s="438"/>
      <c r="F50" s="438"/>
      <c r="G50" s="248">
        <f>SUM(G48:G49)</f>
        <v>26100</v>
      </c>
    </row>
    <row r="51" spans="1:7" ht="15.75">
      <c r="A51" s="315">
        <v>2</v>
      </c>
      <c r="B51" s="431" t="s">
        <v>278</v>
      </c>
      <c r="C51" s="431"/>
      <c r="D51" s="431"/>
      <c r="E51" s="431"/>
      <c r="F51" s="431"/>
      <c r="G51" s="431"/>
    </row>
    <row r="52" spans="1:7" ht="31.5">
      <c r="A52" s="316" t="s">
        <v>49</v>
      </c>
      <c r="B52" s="74" t="s">
        <v>252</v>
      </c>
      <c r="C52" s="72">
        <v>2239</v>
      </c>
      <c r="D52" s="72">
        <v>1</v>
      </c>
      <c r="E52" s="69">
        <v>29</v>
      </c>
      <c r="F52" s="73">
        <v>375</v>
      </c>
      <c r="G52" s="243">
        <f>E52*F52</f>
        <v>10875</v>
      </c>
    </row>
    <row r="53" spans="1:7" ht="15.75">
      <c r="A53" s="316" t="s">
        <v>62</v>
      </c>
      <c r="B53" s="75" t="s">
        <v>73</v>
      </c>
      <c r="C53" s="72">
        <v>2261</v>
      </c>
      <c r="D53" s="69">
        <v>1</v>
      </c>
      <c r="E53" s="70">
        <v>96</v>
      </c>
      <c r="F53" s="76">
        <v>15</v>
      </c>
      <c r="G53" s="243">
        <f>D53*E53*F53</f>
        <v>1440</v>
      </c>
    </row>
    <row r="54" spans="1:7" ht="15.75">
      <c r="A54" s="438" t="s">
        <v>8</v>
      </c>
      <c r="B54" s="438"/>
      <c r="C54" s="438"/>
      <c r="D54" s="438"/>
      <c r="E54" s="438"/>
      <c r="F54" s="438"/>
      <c r="G54" s="248">
        <f>SUM(G52:G53)</f>
        <v>12315</v>
      </c>
    </row>
    <row r="55" spans="1:7" ht="15.75">
      <c r="A55" s="438" t="s">
        <v>9</v>
      </c>
      <c r="B55" s="438"/>
      <c r="C55" s="438"/>
      <c r="D55" s="438"/>
      <c r="E55" s="438"/>
      <c r="F55" s="438"/>
      <c r="G55" s="248">
        <f>G54+G50</f>
        <v>38415</v>
      </c>
    </row>
    <row r="57" spans="1:7" ht="18.75">
      <c r="A57" s="437" t="s">
        <v>489</v>
      </c>
      <c r="B57" s="437"/>
      <c r="C57" s="437"/>
      <c r="D57" s="437"/>
      <c r="E57" s="437"/>
      <c r="F57" s="437"/>
      <c r="G57" s="437"/>
    </row>
    <row r="58" spans="1:7" ht="15.75">
      <c r="A58" s="13"/>
      <c r="B58" s="13" t="s">
        <v>248</v>
      </c>
      <c r="C58" s="13"/>
      <c r="D58" s="13"/>
      <c r="E58" s="13"/>
      <c r="F58" s="13"/>
      <c r="G58" s="45" t="s">
        <v>519</v>
      </c>
    </row>
    <row r="59" spans="1:7" s="261" customFormat="1" ht="42.75">
      <c r="A59" s="283" t="s">
        <v>0</v>
      </c>
      <c r="B59" s="283" t="s">
        <v>1</v>
      </c>
      <c r="C59" s="283" t="s">
        <v>2</v>
      </c>
      <c r="D59" s="283" t="s">
        <v>36</v>
      </c>
      <c r="E59" s="283" t="s">
        <v>4</v>
      </c>
      <c r="F59" s="283" t="s">
        <v>5</v>
      </c>
      <c r="G59" s="283" t="s">
        <v>6</v>
      </c>
    </row>
    <row r="60" spans="1:7" ht="15.75">
      <c r="A60" s="313">
        <v>1</v>
      </c>
      <c r="B60" s="435" t="s">
        <v>281</v>
      </c>
      <c r="C60" s="435"/>
      <c r="D60" s="435"/>
      <c r="E60" s="435"/>
      <c r="F60" s="435"/>
      <c r="G60" s="435"/>
    </row>
    <row r="61" spans="1:7" ht="15.75">
      <c r="A61" s="285" t="s">
        <v>7</v>
      </c>
      <c r="B61" s="57" t="s">
        <v>75</v>
      </c>
      <c r="C61" s="77">
        <v>1150</v>
      </c>
      <c r="D61" s="54">
        <v>1</v>
      </c>
      <c r="E61" s="54">
        <v>1</v>
      </c>
      <c r="F61" s="58">
        <v>450</v>
      </c>
      <c r="G61" s="243">
        <f>D61*E61*F61</f>
        <v>450</v>
      </c>
    </row>
    <row r="62" spans="1:7" ht="15.75">
      <c r="A62" s="285" t="s">
        <v>61</v>
      </c>
      <c r="B62" s="59" t="s">
        <v>76</v>
      </c>
      <c r="C62" s="54">
        <v>1150</v>
      </c>
      <c r="D62" s="54">
        <v>1</v>
      </c>
      <c r="E62" s="54">
        <v>2</v>
      </c>
      <c r="F62" s="58">
        <v>550</v>
      </c>
      <c r="G62" s="243">
        <f>E62*D62*F62</f>
        <v>1100</v>
      </c>
    </row>
    <row r="63" spans="1:7" ht="15.75">
      <c r="A63" s="285" t="s">
        <v>77</v>
      </c>
      <c r="B63" s="52" t="s">
        <v>40</v>
      </c>
      <c r="C63" s="54">
        <v>1150</v>
      </c>
      <c r="D63" s="54">
        <v>1</v>
      </c>
      <c r="E63" s="54">
        <v>2</v>
      </c>
      <c r="F63" s="58">
        <v>120</v>
      </c>
      <c r="G63" s="243">
        <f>E63*D63*F63</f>
        <v>240</v>
      </c>
    </row>
    <row r="64" spans="1:7" ht="15.75">
      <c r="A64" s="432" t="s">
        <v>8</v>
      </c>
      <c r="B64" s="432"/>
      <c r="C64" s="432"/>
      <c r="D64" s="432"/>
      <c r="E64" s="432"/>
      <c r="F64" s="432"/>
      <c r="G64" s="248">
        <f>SUM(G61:G63)</f>
        <v>1790</v>
      </c>
    </row>
    <row r="65" spans="1:7" ht="15.75">
      <c r="A65" s="314">
        <v>2</v>
      </c>
      <c r="B65" s="429" t="s">
        <v>280</v>
      </c>
      <c r="C65" s="429"/>
      <c r="D65" s="429"/>
      <c r="E65" s="429"/>
      <c r="F65" s="429"/>
      <c r="G65" s="429"/>
    </row>
    <row r="66" spans="1:7" ht="15.75">
      <c r="A66" s="286" t="s">
        <v>49</v>
      </c>
      <c r="B66" s="60" t="s">
        <v>78</v>
      </c>
      <c r="C66" s="53">
        <v>1150</v>
      </c>
      <c r="D66" s="53">
        <v>1</v>
      </c>
      <c r="E66" s="53">
        <v>1</v>
      </c>
      <c r="F66" s="55">
        <v>250</v>
      </c>
      <c r="G66" s="287">
        <f>D66*F66*E66</f>
        <v>250</v>
      </c>
    </row>
    <row r="67" spans="1:7" ht="15.75">
      <c r="A67" s="286" t="s">
        <v>62</v>
      </c>
      <c r="B67" s="60" t="s">
        <v>79</v>
      </c>
      <c r="C67" s="53">
        <v>1150</v>
      </c>
      <c r="D67" s="53">
        <v>1</v>
      </c>
      <c r="E67" s="53">
        <v>1</v>
      </c>
      <c r="F67" s="55">
        <v>360</v>
      </c>
      <c r="G67" s="287">
        <f>D67*F67*E67</f>
        <v>360</v>
      </c>
    </row>
    <row r="68" spans="1:7" ht="15.75">
      <c r="A68" s="432" t="s">
        <v>8</v>
      </c>
      <c r="B68" s="432"/>
      <c r="C68" s="432"/>
      <c r="D68" s="432"/>
      <c r="E68" s="432"/>
      <c r="F68" s="432"/>
      <c r="G68" s="248">
        <f>G66+G67</f>
        <v>610</v>
      </c>
    </row>
    <row r="69" spans="1:7" ht="15.75">
      <c r="A69" s="313">
        <v>3</v>
      </c>
      <c r="B69" s="32" t="s">
        <v>279</v>
      </c>
      <c r="C69" s="61">
        <v>1210</v>
      </c>
      <c r="D69" s="196" t="s">
        <v>66</v>
      </c>
      <c r="E69" s="62"/>
      <c r="F69" s="63">
        <v>23.59</v>
      </c>
      <c r="G69" s="248">
        <f>ROUNDUP(G68*0.2359,0)</f>
        <v>144</v>
      </c>
    </row>
    <row r="70" spans="1:7" ht="15.75">
      <c r="A70" s="313">
        <v>4</v>
      </c>
      <c r="B70" s="431" t="s">
        <v>278</v>
      </c>
      <c r="C70" s="431"/>
      <c r="D70" s="431"/>
      <c r="E70" s="431"/>
      <c r="F70" s="431"/>
      <c r="G70" s="431"/>
    </row>
    <row r="71" spans="1:7" ht="15.75">
      <c r="A71" s="285" t="s">
        <v>43</v>
      </c>
      <c r="B71" s="64" t="s">
        <v>67</v>
      </c>
      <c r="C71" s="54">
        <v>2261</v>
      </c>
      <c r="D71" s="54">
        <v>1</v>
      </c>
      <c r="E71" s="54">
        <v>1</v>
      </c>
      <c r="F71" s="58">
        <v>2500</v>
      </c>
      <c r="G71" s="287">
        <f>D71*F71*E71</f>
        <v>2500</v>
      </c>
    </row>
    <row r="72" spans="1:7" ht="15.75">
      <c r="A72" s="286" t="s">
        <v>45</v>
      </c>
      <c r="B72" s="59" t="s">
        <v>68</v>
      </c>
      <c r="C72" s="61">
        <v>2239</v>
      </c>
      <c r="D72" s="61">
        <v>1</v>
      </c>
      <c r="E72" s="61">
        <v>1</v>
      </c>
      <c r="F72" s="78">
        <v>170</v>
      </c>
      <c r="G72" s="243">
        <f>F72</f>
        <v>170</v>
      </c>
    </row>
    <row r="73" spans="1:7" ht="15.75">
      <c r="A73" s="286" t="s">
        <v>69</v>
      </c>
      <c r="B73" s="66" t="s">
        <v>253</v>
      </c>
      <c r="C73" s="56">
        <v>2262</v>
      </c>
      <c r="D73" s="53">
        <v>1</v>
      </c>
      <c r="E73" s="53">
        <v>2</v>
      </c>
      <c r="F73" s="55">
        <v>100</v>
      </c>
      <c r="G73" s="215">
        <f>E73*F73</f>
        <v>200</v>
      </c>
    </row>
    <row r="74" spans="1:7" ht="15.75">
      <c r="A74" s="432" t="s">
        <v>8</v>
      </c>
      <c r="B74" s="432"/>
      <c r="C74" s="432"/>
      <c r="D74" s="432"/>
      <c r="E74" s="432"/>
      <c r="F74" s="432"/>
      <c r="G74" s="248">
        <f>SUM(G71:G73)</f>
        <v>2870</v>
      </c>
    </row>
    <row r="75" spans="1:7" ht="15.75">
      <c r="A75" s="432" t="s">
        <v>9</v>
      </c>
      <c r="B75" s="432"/>
      <c r="C75" s="432"/>
      <c r="D75" s="432"/>
      <c r="E75" s="432"/>
      <c r="F75" s="432"/>
      <c r="G75" s="248">
        <f>G64+G68+G69+G74</f>
        <v>5414</v>
      </c>
    </row>
    <row r="78" spans="1:7" ht="18.75">
      <c r="A78" s="441" t="s">
        <v>81</v>
      </c>
      <c r="B78" s="441"/>
      <c r="C78" s="441"/>
      <c r="D78" s="441"/>
      <c r="E78" s="441"/>
      <c r="F78" s="441"/>
      <c r="G78" s="441"/>
    </row>
    <row r="79" spans="1:7" ht="15.75">
      <c r="A79" s="46"/>
      <c r="B79" s="86" t="s">
        <v>248</v>
      </c>
      <c r="C79" s="46"/>
      <c r="D79" s="46"/>
      <c r="E79" s="46"/>
      <c r="F79" s="87"/>
      <c r="G79" s="45" t="s">
        <v>520</v>
      </c>
    </row>
    <row r="80" spans="1:7" s="261" customFormat="1" ht="42.75">
      <c r="A80" s="301" t="s">
        <v>0</v>
      </c>
      <c r="B80" s="301" t="s">
        <v>1</v>
      </c>
      <c r="C80" s="301" t="s">
        <v>2</v>
      </c>
      <c r="D80" s="301" t="s">
        <v>36</v>
      </c>
      <c r="E80" s="301" t="s">
        <v>4</v>
      </c>
      <c r="F80" s="301" t="s">
        <v>5</v>
      </c>
      <c r="G80" s="302" t="s">
        <v>6</v>
      </c>
    </row>
    <row r="81" spans="1:7" ht="15.75">
      <c r="A81" s="303">
        <v>1</v>
      </c>
      <c r="B81" s="435" t="s">
        <v>281</v>
      </c>
      <c r="C81" s="435"/>
      <c r="D81" s="435"/>
      <c r="E81" s="435"/>
      <c r="F81" s="435"/>
      <c r="G81" s="435"/>
    </row>
    <row r="82" spans="1:7" ht="15.75">
      <c r="A82" s="304" t="s">
        <v>7</v>
      </c>
      <c r="B82" s="50" t="s">
        <v>82</v>
      </c>
      <c r="C82" s="79">
        <v>1150</v>
      </c>
      <c r="D82" s="72">
        <v>1</v>
      </c>
      <c r="E82" s="72">
        <v>2</v>
      </c>
      <c r="F82" s="88">
        <v>300</v>
      </c>
      <c r="G82" s="243">
        <f>D82*E82*F82</f>
        <v>600</v>
      </c>
    </row>
    <row r="83" spans="1:7" ht="15.75">
      <c r="A83" s="305" t="s">
        <v>61</v>
      </c>
      <c r="B83" s="89" t="s">
        <v>83</v>
      </c>
      <c r="C83" s="79">
        <v>1150</v>
      </c>
      <c r="D83" s="80">
        <v>1</v>
      </c>
      <c r="E83" s="79">
        <v>7</v>
      </c>
      <c r="F83" s="90">
        <v>175</v>
      </c>
      <c r="G83" s="306">
        <f>D83*E83*F83</f>
        <v>1225</v>
      </c>
    </row>
    <row r="84" spans="1:7" ht="15.75">
      <c r="A84" s="304" t="s">
        <v>77</v>
      </c>
      <c r="B84" s="91" t="s">
        <v>84</v>
      </c>
      <c r="C84" s="81">
        <v>1150</v>
      </c>
      <c r="D84" s="82">
        <v>1</v>
      </c>
      <c r="E84" s="81">
        <v>15</v>
      </c>
      <c r="F84" s="92">
        <v>100</v>
      </c>
      <c r="G84" s="306">
        <f>F84*E84*D84</f>
        <v>1500</v>
      </c>
    </row>
    <row r="85" spans="1:7" ht="15.75">
      <c r="A85" s="304" t="s">
        <v>85</v>
      </c>
      <c r="B85" s="91" t="s">
        <v>86</v>
      </c>
      <c r="C85" s="81">
        <v>1150</v>
      </c>
      <c r="D85" s="82">
        <v>1</v>
      </c>
      <c r="E85" s="81">
        <v>2</v>
      </c>
      <c r="F85" s="92">
        <v>100</v>
      </c>
      <c r="G85" s="306">
        <f>F85*E85*D85</f>
        <v>200</v>
      </c>
    </row>
    <row r="86" spans="1:7" ht="15.75">
      <c r="A86" s="304" t="s">
        <v>87</v>
      </c>
      <c r="B86" s="91" t="s">
        <v>88</v>
      </c>
      <c r="C86" s="81">
        <v>1150</v>
      </c>
      <c r="D86" s="82">
        <v>1</v>
      </c>
      <c r="E86" s="81">
        <v>2</v>
      </c>
      <c r="F86" s="92">
        <v>120</v>
      </c>
      <c r="G86" s="306">
        <f>F86*E86*D86</f>
        <v>240</v>
      </c>
    </row>
    <row r="87" spans="1:7" ht="15.75">
      <c r="A87" s="305" t="s">
        <v>89</v>
      </c>
      <c r="B87" s="91" t="s">
        <v>90</v>
      </c>
      <c r="C87" s="81">
        <v>1150</v>
      </c>
      <c r="D87" s="67">
        <v>1</v>
      </c>
      <c r="E87" s="81">
        <v>4</v>
      </c>
      <c r="F87" s="92">
        <v>145</v>
      </c>
      <c r="G87" s="306">
        <f>F87*E87*D87</f>
        <v>580</v>
      </c>
    </row>
    <row r="88" spans="1:7" ht="15.75">
      <c r="A88" s="440" t="s">
        <v>8</v>
      </c>
      <c r="B88" s="440"/>
      <c r="C88" s="440"/>
      <c r="D88" s="440"/>
      <c r="E88" s="440"/>
      <c r="F88" s="440"/>
      <c r="G88" s="307">
        <f>SUM(G82:G87)</f>
        <v>4345</v>
      </c>
    </row>
    <row r="89" spans="1:7" ht="15.75">
      <c r="A89" s="303">
        <v>2</v>
      </c>
      <c r="B89" s="429" t="s">
        <v>280</v>
      </c>
      <c r="C89" s="429"/>
      <c r="D89" s="429"/>
      <c r="E89" s="429"/>
      <c r="F89" s="429"/>
      <c r="G89" s="429"/>
    </row>
    <row r="90" spans="1:7" ht="15.75">
      <c r="A90" s="304" t="s">
        <v>49</v>
      </c>
      <c r="B90" s="93" t="s">
        <v>91</v>
      </c>
      <c r="C90" s="81">
        <v>1150</v>
      </c>
      <c r="D90" s="82">
        <v>1</v>
      </c>
      <c r="E90" s="82">
        <v>2</v>
      </c>
      <c r="F90" s="94">
        <v>145</v>
      </c>
      <c r="G90" s="308">
        <f>D90*E90*F90</f>
        <v>290</v>
      </c>
    </row>
    <row r="91" spans="1:7" ht="15.75">
      <c r="A91" s="309" t="s">
        <v>62</v>
      </c>
      <c r="B91" s="93" t="s">
        <v>92</v>
      </c>
      <c r="C91" s="81">
        <v>1150</v>
      </c>
      <c r="D91" s="82">
        <v>1</v>
      </c>
      <c r="E91" s="82">
        <v>4</v>
      </c>
      <c r="F91" s="95">
        <v>75</v>
      </c>
      <c r="G91" s="308">
        <f>D91*E91*F91</f>
        <v>300</v>
      </c>
    </row>
    <row r="92" spans="1:7" ht="15.75">
      <c r="A92" s="309" t="s">
        <v>93</v>
      </c>
      <c r="B92" s="93" t="s">
        <v>94</v>
      </c>
      <c r="C92" s="81">
        <v>1150</v>
      </c>
      <c r="D92" s="82">
        <v>1</v>
      </c>
      <c r="E92" s="82">
        <v>1</v>
      </c>
      <c r="F92" s="95">
        <v>175</v>
      </c>
      <c r="G92" s="308">
        <f>F92*E92*D92</f>
        <v>175</v>
      </c>
    </row>
    <row r="93" spans="1:7" ht="15.75">
      <c r="A93" s="440" t="s">
        <v>8</v>
      </c>
      <c r="B93" s="440"/>
      <c r="C93" s="440"/>
      <c r="D93" s="440"/>
      <c r="E93" s="440"/>
      <c r="F93" s="440"/>
      <c r="G93" s="307">
        <f>SUM(G90:G92)</f>
        <v>765</v>
      </c>
    </row>
    <row r="94" spans="1:7" ht="15.75">
      <c r="A94" s="265">
        <v>3</v>
      </c>
      <c r="B94" s="32" t="s">
        <v>279</v>
      </c>
      <c r="C94" s="96">
        <v>1210</v>
      </c>
      <c r="D94" s="97" t="s">
        <v>66</v>
      </c>
      <c r="E94" s="98"/>
      <c r="F94" s="99">
        <v>23.59</v>
      </c>
      <c r="G94" s="248">
        <f>ROUNDUP(G93*0.2359,0)</f>
        <v>181</v>
      </c>
    </row>
    <row r="95" spans="1:7" ht="15.75">
      <c r="A95" s="303">
        <v>4</v>
      </c>
      <c r="B95" s="431" t="s">
        <v>278</v>
      </c>
      <c r="C95" s="431"/>
      <c r="D95" s="431"/>
      <c r="E95" s="431"/>
      <c r="F95" s="431"/>
      <c r="G95" s="431"/>
    </row>
    <row r="96" spans="1:7" ht="15.75">
      <c r="A96" s="304" t="s">
        <v>43</v>
      </c>
      <c r="B96" s="83" t="s">
        <v>95</v>
      </c>
      <c r="C96" s="79">
        <v>2261</v>
      </c>
      <c r="D96" s="83"/>
      <c r="E96" s="80">
        <v>1</v>
      </c>
      <c r="F96" s="100">
        <v>800</v>
      </c>
      <c r="G96" s="311">
        <f>F96*E96</f>
        <v>800</v>
      </c>
    </row>
    <row r="97" spans="1:7" ht="15.75">
      <c r="A97" s="305" t="s">
        <v>45</v>
      </c>
      <c r="B97" s="83" t="s">
        <v>96</v>
      </c>
      <c r="C97" s="79">
        <v>2261</v>
      </c>
      <c r="D97" s="83"/>
      <c r="E97" s="80">
        <v>1</v>
      </c>
      <c r="F97" s="100">
        <v>200</v>
      </c>
      <c r="G97" s="311">
        <f>F97*E97</f>
        <v>200</v>
      </c>
    </row>
    <row r="98" spans="1:7" ht="15.75">
      <c r="A98" s="305" t="s">
        <v>69</v>
      </c>
      <c r="B98" s="101" t="s">
        <v>97</v>
      </c>
      <c r="C98" s="79">
        <v>2264</v>
      </c>
      <c r="D98" s="84">
        <v>1</v>
      </c>
      <c r="E98" s="85">
        <v>1</v>
      </c>
      <c r="F98" s="94">
        <v>285</v>
      </c>
      <c r="G98" s="306">
        <f>E98*F98</f>
        <v>285</v>
      </c>
    </row>
    <row r="99" spans="1:7" ht="15.75">
      <c r="A99" s="304" t="s">
        <v>128</v>
      </c>
      <c r="B99" s="102" t="s">
        <v>98</v>
      </c>
      <c r="C99" s="81">
        <v>2239</v>
      </c>
      <c r="D99" s="67"/>
      <c r="E99" s="82">
        <v>1</v>
      </c>
      <c r="F99" s="92">
        <v>200</v>
      </c>
      <c r="G99" s="306">
        <f>E99*F99</f>
        <v>200</v>
      </c>
    </row>
    <row r="100" spans="1:7" ht="15.75">
      <c r="A100" s="304" t="s">
        <v>200</v>
      </c>
      <c r="B100" s="103" t="s">
        <v>99</v>
      </c>
      <c r="C100" s="79">
        <v>2262</v>
      </c>
      <c r="D100" s="104"/>
      <c r="E100" s="105">
        <v>1</v>
      </c>
      <c r="F100" s="90">
        <v>100</v>
      </c>
      <c r="G100" s="312">
        <f>E100*F100</f>
        <v>100</v>
      </c>
    </row>
    <row r="101" spans="1:7" ht="15.75">
      <c r="A101" s="440" t="s">
        <v>8</v>
      </c>
      <c r="B101" s="440"/>
      <c r="C101" s="440"/>
      <c r="D101" s="440"/>
      <c r="E101" s="440"/>
      <c r="F101" s="440"/>
      <c r="G101" s="307">
        <f>SUM(G96:G100)</f>
        <v>1585</v>
      </c>
    </row>
    <row r="102" spans="1:7" ht="15.75">
      <c r="A102" s="440" t="s">
        <v>9</v>
      </c>
      <c r="B102" s="440"/>
      <c r="C102" s="440"/>
      <c r="D102" s="440"/>
      <c r="E102" s="440"/>
      <c r="F102" s="440"/>
      <c r="G102" s="307">
        <f>G101+G94+G93+G88</f>
        <v>6876</v>
      </c>
    </row>
    <row r="104" spans="1:7" ht="18.75">
      <c r="A104" s="439" t="s">
        <v>100</v>
      </c>
      <c r="B104" s="439"/>
      <c r="C104" s="439"/>
      <c r="D104" s="439"/>
      <c r="E104" s="439"/>
      <c r="F104" s="439"/>
      <c r="G104" s="439"/>
    </row>
    <row r="105" spans="1:7" ht="15.75">
      <c r="A105" s="13"/>
      <c r="B105" s="109" t="s">
        <v>478</v>
      </c>
      <c r="C105" s="13"/>
      <c r="D105" s="13"/>
      <c r="E105" s="12"/>
      <c r="F105" s="12"/>
      <c r="G105" s="45" t="s">
        <v>521</v>
      </c>
    </row>
    <row r="106" spans="1:7" s="261" customFormat="1" ht="42.75">
      <c r="A106" s="301" t="s">
        <v>0</v>
      </c>
      <c r="B106" s="301" t="s">
        <v>1</v>
      </c>
      <c r="C106" s="301" t="s">
        <v>2</v>
      </c>
      <c r="D106" s="301" t="s">
        <v>36</v>
      </c>
      <c r="E106" s="301" t="s">
        <v>4</v>
      </c>
      <c r="F106" s="301" t="s">
        <v>5</v>
      </c>
      <c r="G106" s="302" t="s">
        <v>6</v>
      </c>
    </row>
    <row r="107" spans="1:7" ht="15.75">
      <c r="A107" s="303">
        <v>1</v>
      </c>
      <c r="B107" s="435" t="s">
        <v>281</v>
      </c>
      <c r="C107" s="435"/>
      <c r="D107" s="435"/>
      <c r="E107" s="435"/>
      <c r="F107" s="435"/>
      <c r="G107" s="435"/>
    </row>
    <row r="108" spans="1:7" ht="15.75">
      <c r="A108" s="304" t="s">
        <v>7</v>
      </c>
      <c r="B108" s="50" t="s">
        <v>101</v>
      </c>
      <c r="C108" s="79">
        <v>1150</v>
      </c>
      <c r="D108" s="72">
        <v>1</v>
      </c>
      <c r="E108" s="72">
        <v>2</v>
      </c>
      <c r="F108" s="88">
        <v>300</v>
      </c>
      <c r="G108" s="243">
        <f>D108*E108*F108</f>
        <v>600</v>
      </c>
    </row>
    <row r="109" spans="1:7" ht="15.75">
      <c r="A109" s="305" t="s">
        <v>61</v>
      </c>
      <c r="B109" s="89" t="s">
        <v>83</v>
      </c>
      <c r="C109" s="79">
        <v>1150</v>
      </c>
      <c r="D109" s="80">
        <v>1</v>
      </c>
      <c r="E109" s="79">
        <v>7</v>
      </c>
      <c r="F109" s="90">
        <v>175</v>
      </c>
      <c r="G109" s="306">
        <f>D109*E109*F109</f>
        <v>1225</v>
      </c>
    </row>
    <row r="110" spans="1:7" ht="15.75">
      <c r="A110" s="304" t="s">
        <v>77</v>
      </c>
      <c r="B110" s="91" t="s">
        <v>84</v>
      </c>
      <c r="C110" s="81">
        <v>1150</v>
      </c>
      <c r="D110" s="82">
        <v>1</v>
      </c>
      <c r="E110" s="81">
        <v>15</v>
      </c>
      <c r="F110" s="92">
        <v>100</v>
      </c>
      <c r="G110" s="306">
        <f>F110*E110*D110</f>
        <v>1500</v>
      </c>
    </row>
    <row r="111" spans="1:7" ht="15.75">
      <c r="A111" s="304" t="s">
        <v>85</v>
      </c>
      <c r="B111" s="91" t="s">
        <v>86</v>
      </c>
      <c r="C111" s="81">
        <v>1150</v>
      </c>
      <c r="D111" s="82">
        <v>1</v>
      </c>
      <c r="E111" s="81">
        <v>2</v>
      </c>
      <c r="F111" s="92">
        <v>100</v>
      </c>
      <c r="G111" s="306">
        <f>F111*E111*D111</f>
        <v>200</v>
      </c>
    </row>
    <row r="112" spans="1:7" ht="15.75">
      <c r="A112" s="304" t="s">
        <v>87</v>
      </c>
      <c r="B112" s="91" t="s">
        <v>88</v>
      </c>
      <c r="C112" s="81">
        <v>1150</v>
      </c>
      <c r="D112" s="82">
        <v>1</v>
      </c>
      <c r="E112" s="81">
        <v>2</v>
      </c>
      <c r="F112" s="92">
        <v>120</v>
      </c>
      <c r="G112" s="306">
        <f>F112*E112*D112</f>
        <v>240</v>
      </c>
    </row>
    <row r="113" spans="1:7" ht="15.75">
      <c r="A113" s="305" t="s">
        <v>89</v>
      </c>
      <c r="B113" s="91" t="s">
        <v>90</v>
      </c>
      <c r="C113" s="81">
        <v>1150</v>
      </c>
      <c r="D113" s="67">
        <v>1</v>
      </c>
      <c r="E113" s="81">
        <v>4</v>
      </c>
      <c r="F113" s="92">
        <v>145</v>
      </c>
      <c r="G113" s="306">
        <f>F113*E113*D113</f>
        <v>580</v>
      </c>
    </row>
    <row r="114" spans="1:7" ht="15.75">
      <c r="A114" s="305" t="s">
        <v>102</v>
      </c>
      <c r="B114" s="91" t="s">
        <v>477</v>
      </c>
      <c r="C114" s="81">
        <v>1150</v>
      </c>
      <c r="D114" s="67">
        <v>1</v>
      </c>
      <c r="E114" s="81">
        <v>1</v>
      </c>
      <c r="F114" s="92">
        <v>250</v>
      </c>
      <c r="G114" s="306">
        <f>F114*E114*D114</f>
        <v>250</v>
      </c>
    </row>
    <row r="115" spans="1:7" ht="15.75">
      <c r="A115" s="440" t="s">
        <v>8</v>
      </c>
      <c r="B115" s="440"/>
      <c r="C115" s="440"/>
      <c r="D115" s="440"/>
      <c r="E115" s="440"/>
      <c r="F115" s="440"/>
      <c r="G115" s="307">
        <f>SUM(G108:G114)</f>
        <v>4595</v>
      </c>
    </row>
    <row r="116" spans="1:7" ht="15.75">
      <c r="A116" s="303">
        <v>2</v>
      </c>
      <c r="B116" s="429" t="s">
        <v>280</v>
      </c>
      <c r="C116" s="429"/>
      <c r="D116" s="429"/>
      <c r="E116" s="429"/>
      <c r="F116" s="429"/>
      <c r="G116" s="429"/>
    </row>
    <row r="117" spans="1:7" ht="15.75">
      <c r="A117" s="304" t="s">
        <v>49</v>
      </c>
      <c r="B117" s="93" t="s">
        <v>91</v>
      </c>
      <c r="C117" s="81">
        <v>1150</v>
      </c>
      <c r="D117" s="82">
        <v>1</v>
      </c>
      <c r="E117" s="82">
        <v>2</v>
      </c>
      <c r="F117" s="94">
        <v>145</v>
      </c>
      <c r="G117" s="308">
        <f>D117*E117*F117</f>
        <v>290</v>
      </c>
    </row>
    <row r="118" spans="1:7" ht="15.75">
      <c r="A118" s="309" t="s">
        <v>62</v>
      </c>
      <c r="B118" s="93" t="s">
        <v>92</v>
      </c>
      <c r="C118" s="81">
        <v>1150</v>
      </c>
      <c r="D118" s="82">
        <v>1</v>
      </c>
      <c r="E118" s="82">
        <v>4</v>
      </c>
      <c r="F118" s="95">
        <v>75</v>
      </c>
      <c r="G118" s="308">
        <f>D118*E118*F118</f>
        <v>300</v>
      </c>
    </row>
    <row r="119" spans="1:7" ht="15.75">
      <c r="A119" s="309" t="s">
        <v>93</v>
      </c>
      <c r="B119" s="93" t="s">
        <v>103</v>
      </c>
      <c r="C119" s="81">
        <v>1150</v>
      </c>
      <c r="D119" s="82">
        <v>1</v>
      </c>
      <c r="E119" s="82">
        <v>3</v>
      </c>
      <c r="F119" s="95">
        <v>75</v>
      </c>
      <c r="G119" s="308">
        <f>F119*E119*D119</f>
        <v>225</v>
      </c>
    </row>
    <row r="120" spans="1:7" ht="15.75">
      <c r="A120" s="440" t="s">
        <v>8</v>
      </c>
      <c r="B120" s="440"/>
      <c r="C120" s="440"/>
      <c r="D120" s="440"/>
      <c r="E120" s="440"/>
      <c r="F120" s="440"/>
      <c r="G120" s="307">
        <f>SUM(G117:G119)</f>
        <v>815</v>
      </c>
    </row>
    <row r="121" spans="1:7" ht="15.75">
      <c r="A121" s="310">
        <v>3</v>
      </c>
      <c r="B121" s="32" t="s">
        <v>279</v>
      </c>
      <c r="C121" s="110">
        <v>1210</v>
      </c>
      <c r="D121" s="54" t="s">
        <v>66</v>
      </c>
      <c r="E121" s="111"/>
      <c r="F121" s="63">
        <v>23.59</v>
      </c>
      <c r="G121" s="248">
        <f>ROUND(G120*0.2359,0)</f>
        <v>192</v>
      </c>
    </row>
    <row r="122" spans="1:7" ht="15.75">
      <c r="A122" s="303">
        <v>4</v>
      </c>
      <c r="B122" s="431" t="s">
        <v>278</v>
      </c>
      <c r="C122" s="431"/>
      <c r="D122" s="431"/>
      <c r="E122" s="431"/>
      <c r="F122" s="431"/>
      <c r="G122" s="431"/>
    </row>
    <row r="123" spans="1:7" ht="15.75">
      <c r="A123" s="304" t="s">
        <v>43</v>
      </c>
      <c r="B123" s="101" t="s">
        <v>104</v>
      </c>
      <c r="C123" s="79">
        <v>2261</v>
      </c>
      <c r="D123" s="101"/>
      <c r="E123" s="106">
        <v>1</v>
      </c>
      <c r="F123" s="112">
        <v>800</v>
      </c>
      <c r="G123" s="311">
        <f>F123*E123</f>
        <v>800</v>
      </c>
    </row>
    <row r="124" spans="1:7" ht="15.75">
      <c r="A124" s="305" t="s">
        <v>45</v>
      </c>
      <c r="B124" s="113" t="s">
        <v>97</v>
      </c>
      <c r="C124" s="114">
        <v>2231</v>
      </c>
      <c r="D124" s="107">
        <v>1</v>
      </c>
      <c r="E124" s="107">
        <v>1</v>
      </c>
      <c r="F124" s="336">
        <v>285</v>
      </c>
      <c r="G124" s="306">
        <f>D124*E124*F124</f>
        <v>285</v>
      </c>
    </row>
    <row r="125" spans="1:7" ht="15.75">
      <c r="A125" s="305" t="s">
        <v>69</v>
      </c>
      <c r="B125" s="102" t="s">
        <v>105</v>
      </c>
      <c r="C125" s="81">
        <v>2239</v>
      </c>
      <c r="D125" s="67">
        <v>1</v>
      </c>
      <c r="E125" s="82">
        <v>1</v>
      </c>
      <c r="F125" s="92">
        <v>250</v>
      </c>
      <c r="G125" s="306">
        <f>E125*F125</f>
        <v>250</v>
      </c>
    </row>
    <row r="126" spans="1:7" ht="15.75">
      <c r="A126" s="304" t="s">
        <v>112</v>
      </c>
      <c r="B126" s="103" t="s">
        <v>99</v>
      </c>
      <c r="C126" s="108">
        <v>2262</v>
      </c>
      <c r="D126" s="105"/>
      <c r="E126" s="105">
        <v>1</v>
      </c>
      <c r="F126" s="115">
        <v>120</v>
      </c>
      <c r="G126" s="312">
        <f>E126*F126</f>
        <v>120</v>
      </c>
    </row>
    <row r="127" spans="1:7" ht="15.75">
      <c r="A127" s="440" t="s">
        <v>8</v>
      </c>
      <c r="B127" s="440"/>
      <c r="C127" s="440"/>
      <c r="D127" s="440"/>
      <c r="E127" s="440"/>
      <c r="F127" s="440"/>
      <c r="G127" s="307">
        <f>SUM(G123:G126)</f>
        <v>1455</v>
      </c>
    </row>
    <row r="128" spans="1:7" ht="15.75">
      <c r="A128" s="440" t="s">
        <v>9</v>
      </c>
      <c r="B128" s="440"/>
      <c r="C128" s="440"/>
      <c r="D128" s="440"/>
      <c r="E128" s="440"/>
      <c r="F128" s="440"/>
      <c r="G128" s="307">
        <f>G127+G121+G120+G115</f>
        <v>7057</v>
      </c>
    </row>
    <row r="131" spans="1:7" ht="18.75">
      <c r="A131" s="443" t="s">
        <v>254</v>
      </c>
      <c r="B131" s="443"/>
      <c r="C131" s="443"/>
      <c r="D131" s="443"/>
      <c r="E131" s="443"/>
      <c r="F131" s="443"/>
      <c r="G131" s="443"/>
    </row>
    <row r="132" spans="1:7" ht="15.75">
      <c r="A132" s="299"/>
      <c r="B132" s="300" t="s">
        <v>255</v>
      </c>
      <c r="C132" s="299"/>
      <c r="D132" s="299"/>
      <c r="E132" s="299"/>
      <c r="F132" s="299"/>
      <c r="G132" s="45" t="s">
        <v>522</v>
      </c>
    </row>
    <row r="133" spans="1:7" s="261" customFormat="1" ht="42.75">
      <c r="A133" s="245" t="s">
        <v>0</v>
      </c>
      <c r="B133" s="245" t="s">
        <v>1</v>
      </c>
      <c r="C133" s="246" t="s">
        <v>2</v>
      </c>
      <c r="D133" s="246" t="s">
        <v>3</v>
      </c>
      <c r="E133" s="246" t="s">
        <v>4</v>
      </c>
      <c r="F133" s="246" t="s">
        <v>5</v>
      </c>
      <c r="G133" s="245" t="s">
        <v>6</v>
      </c>
    </row>
    <row r="134" spans="1:7" ht="15.75">
      <c r="A134" s="247">
        <v>1</v>
      </c>
      <c r="B134" s="435" t="s">
        <v>281</v>
      </c>
      <c r="C134" s="435"/>
      <c r="D134" s="435"/>
      <c r="E134" s="435"/>
      <c r="F134" s="435"/>
      <c r="G134" s="435"/>
    </row>
    <row r="135" spans="1:7" ht="15.75">
      <c r="A135" s="256" t="s">
        <v>7</v>
      </c>
      <c r="B135" s="15" t="s">
        <v>47</v>
      </c>
      <c r="C135" s="33">
        <v>1150</v>
      </c>
      <c r="D135" s="14" t="s">
        <v>48</v>
      </c>
      <c r="E135" s="14">
        <v>5</v>
      </c>
      <c r="F135" s="321">
        <v>100</v>
      </c>
      <c r="G135" s="215">
        <f>F135*E135</f>
        <v>500</v>
      </c>
    </row>
    <row r="136" spans="1:7" ht="15.75">
      <c r="A136" s="442" t="s">
        <v>8</v>
      </c>
      <c r="B136" s="442"/>
      <c r="C136" s="442"/>
      <c r="D136" s="442"/>
      <c r="E136" s="442"/>
      <c r="F136" s="442"/>
      <c r="G136" s="248">
        <f>SUM(G135)</f>
        <v>500</v>
      </c>
    </row>
    <row r="137" spans="1:7" ht="15.75">
      <c r="A137" s="247">
        <v>2</v>
      </c>
      <c r="B137" s="431" t="s">
        <v>278</v>
      </c>
      <c r="C137" s="431"/>
      <c r="D137" s="431"/>
      <c r="E137" s="431"/>
      <c r="F137" s="431"/>
      <c r="G137" s="431"/>
    </row>
    <row r="138" spans="1:7" ht="15.75">
      <c r="A138" s="256" t="s">
        <v>49</v>
      </c>
      <c r="B138" s="47" t="s">
        <v>50</v>
      </c>
      <c r="C138" s="14">
        <v>2233</v>
      </c>
      <c r="D138" s="14" t="s">
        <v>51</v>
      </c>
      <c r="E138" s="14">
        <v>4</v>
      </c>
      <c r="F138" s="116">
        <v>215</v>
      </c>
      <c r="G138" s="215">
        <f>E138*F138</f>
        <v>860</v>
      </c>
    </row>
    <row r="139" spans="1:7" ht="15.75">
      <c r="A139" s="257" t="s">
        <v>93</v>
      </c>
      <c r="B139" s="48" t="s">
        <v>54</v>
      </c>
      <c r="C139" s="347">
        <v>2231</v>
      </c>
      <c r="D139" s="118" t="s">
        <v>55</v>
      </c>
      <c r="E139" s="119">
        <v>100</v>
      </c>
      <c r="F139" s="120">
        <v>1</v>
      </c>
      <c r="G139" s="249">
        <f>SUM(E139*F139)</f>
        <v>100</v>
      </c>
    </row>
    <row r="140" spans="1:7" ht="15.75">
      <c r="A140" s="257" t="s">
        <v>53</v>
      </c>
      <c r="B140" s="47" t="s">
        <v>57</v>
      </c>
      <c r="C140" s="14">
        <v>2231</v>
      </c>
      <c r="D140" s="14"/>
      <c r="E140" s="14">
        <v>4</v>
      </c>
      <c r="F140" s="116">
        <v>250</v>
      </c>
      <c r="G140" s="215">
        <f>F140*E140</f>
        <v>1000</v>
      </c>
    </row>
    <row r="141" spans="1:7" ht="15.75">
      <c r="A141" s="442" t="s">
        <v>8</v>
      </c>
      <c r="B141" s="442"/>
      <c r="C141" s="442"/>
      <c r="D141" s="442"/>
      <c r="E141" s="442"/>
      <c r="F141" s="442"/>
      <c r="G141" s="248">
        <f>SUM(G138:G140)</f>
        <v>1960</v>
      </c>
    </row>
    <row r="142" spans="1:7" ht="15.75">
      <c r="A142" s="442" t="s">
        <v>9</v>
      </c>
      <c r="B142" s="442"/>
      <c r="C142" s="442"/>
      <c r="D142" s="442"/>
      <c r="E142" s="442"/>
      <c r="F142" s="442"/>
      <c r="G142" s="248">
        <f>G136+G141</f>
        <v>2460</v>
      </c>
    </row>
    <row r="144" spans="1:7" ht="18.75">
      <c r="A144" s="444" t="s">
        <v>267</v>
      </c>
      <c r="B144" s="444"/>
      <c r="C144" s="444"/>
      <c r="D144" s="444"/>
      <c r="E144" s="444"/>
      <c r="F144" s="444"/>
      <c r="G144" s="444"/>
    </row>
    <row r="145" spans="1:7" ht="15.75">
      <c r="A145" s="13"/>
      <c r="B145" s="121" t="s">
        <v>106</v>
      </c>
      <c r="C145" s="13"/>
      <c r="D145" s="13"/>
      <c r="E145" s="13"/>
      <c r="F145" s="13"/>
      <c r="G145" s="45" t="s">
        <v>523</v>
      </c>
    </row>
    <row r="146" spans="1:7" s="261" customFormat="1" ht="42.75">
      <c r="A146" s="283" t="s">
        <v>0</v>
      </c>
      <c r="B146" s="283" t="s">
        <v>1</v>
      </c>
      <c r="C146" s="283" t="s">
        <v>2</v>
      </c>
      <c r="D146" s="283" t="s">
        <v>36</v>
      </c>
      <c r="E146" s="283" t="s">
        <v>4</v>
      </c>
      <c r="F146" s="283" t="s">
        <v>5</v>
      </c>
      <c r="G146" s="283" t="s">
        <v>6</v>
      </c>
    </row>
    <row r="147" spans="1:7" ht="15.75">
      <c r="A147" s="294">
        <v>1</v>
      </c>
      <c r="B147" s="435" t="s">
        <v>281</v>
      </c>
      <c r="C147" s="435"/>
      <c r="D147" s="435"/>
      <c r="E147" s="435"/>
      <c r="F147" s="435"/>
      <c r="G147" s="435"/>
    </row>
    <row r="148" spans="1:7" ht="15.75">
      <c r="A148" s="350" t="s">
        <v>7</v>
      </c>
      <c r="B148" s="123" t="s">
        <v>107</v>
      </c>
      <c r="C148" s="54">
        <v>1150</v>
      </c>
      <c r="D148" s="54">
        <v>7</v>
      </c>
      <c r="E148" s="54">
        <v>5</v>
      </c>
      <c r="F148" s="58">
        <v>100</v>
      </c>
      <c r="G148" s="295">
        <f>E148*F148*D148</f>
        <v>3500</v>
      </c>
    </row>
    <row r="149" spans="1:7" ht="15.75">
      <c r="A149" s="445" t="s">
        <v>8</v>
      </c>
      <c r="B149" s="445"/>
      <c r="C149" s="445"/>
      <c r="D149" s="445"/>
      <c r="E149" s="445"/>
      <c r="F149" s="445"/>
      <c r="G149" s="296">
        <f>G148</f>
        <v>3500</v>
      </c>
    </row>
    <row r="150" spans="1:7" ht="15.75">
      <c r="A150" s="294">
        <v>2</v>
      </c>
      <c r="B150" s="429" t="s">
        <v>280</v>
      </c>
      <c r="C150" s="429"/>
      <c r="D150" s="429"/>
      <c r="E150" s="429"/>
      <c r="F150" s="429"/>
      <c r="G150" s="429"/>
    </row>
    <row r="151" spans="1:7" ht="15.75">
      <c r="A151" s="351" t="s">
        <v>49</v>
      </c>
      <c r="B151" s="66" t="s">
        <v>108</v>
      </c>
      <c r="C151" s="53">
        <v>1150</v>
      </c>
      <c r="D151" s="53">
        <v>1</v>
      </c>
      <c r="E151" s="53">
        <v>5</v>
      </c>
      <c r="F151" s="55">
        <v>55</v>
      </c>
      <c r="G151" s="295">
        <f>E151*F151*D151</f>
        <v>275</v>
      </c>
    </row>
    <row r="152" spans="1:7" ht="15.75">
      <c r="A152" s="351" t="s">
        <v>62</v>
      </c>
      <c r="B152" s="66" t="s">
        <v>109</v>
      </c>
      <c r="C152" s="53">
        <v>1150</v>
      </c>
      <c r="D152" s="53">
        <v>4</v>
      </c>
      <c r="E152" s="53">
        <v>1</v>
      </c>
      <c r="F152" s="55">
        <v>300</v>
      </c>
      <c r="G152" s="297">
        <f>SUM(D152*F152)</f>
        <v>1200</v>
      </c>
    </row>
    <row r="153" spans="1:7" ht="15.75">
      <c r="A153" s="432" t="s">
        <v>8</v>
      </c>
      <c r="B153" s="432"/>
      <c r="C153" s="432"/>
      <c r="D153" s="432"/>
      <c r="E153" s="432"/>
      <c r="F153" s="432"/>
      <c r="G153" s="298">
        <f>SUM(G151:G152)</f>
        <v>1475</v>
      </c>
    </row>
    <row r="154" spans="1:7" ht="15.75">
      <c r="A154" s="294">
        <v>3</v>
      </c>
      <c r="B154" s="32" t="s">
        <v>279</v>
      </c>
      <c r="C154" s="110">
        <v>1210</v>
      </c>
      <c r="D154" s="54" t="s">
        <v>66</v>
      </c>
      <c r="E154" s="334"/>
      <c r="F154" s="63">
        <v>23.59</v>
      </c>
      <c r="G154" s="248">
        <f>ROUNDUP(G153*0.2359,0)</f>
        <v>348</v>
      </c>
    </row>
    <row r="155" spans="1:7" ht="15.75">
      <c r="A155" s="294">
        <v>4</v>
      </c>
      <c r="B155" s="431" t="s">
        <v>278</v>
      </c>
      <c r="C155" s="431"/>
      <c r="D155" s="431"/>
      <c r="E155" s="431"/>
      <c r="F155" s="431"/>
      <c r="G155" s="431"/>
    </row>
    <row r="156" spans="1:7" ht="15.75">
      <c r="A156" s="350" t="s">
        <v>43</v>
      </c>
      <c r="B156" s="124" t="s">
        <v>110</v>
      </c>
      <c r="C156" s="125">
        <v>2311</v>
      </c>
      <c r="D156" s="125">
        <v>1</v>
      </c>
      <c r="E156" s="125">
        <v>1</v>
      </c>
      <c r="F156" s="126">
        <v>145</v>
      </c>
      <c r="G156" s="295">
        <f>F156</f>
        <v>145</v>
      </c>
    </row>
    <row r="157" spans="1:7" ht="15.75">
      <c r="A157" s="350" t="s">
        <v>45</v>
      </c>
      <c r="B157" s="127" t="s">
        <v>111</v>
      </c>
      <c r="C157" s="122">
        <v>2262</v>
      </c>
      <c r="D157" s="125">
        <v>6</v>
      </c>
      <c r="E157" s="125">
        <v>1</v>
      </c>
      <c r="F157" s="126">
        <v>190</v>
      </c>
      <c r="G157" s="295">
        <f>F157*E157*D157</f>
        <v>1140</v>
      </c>
    </row>
    <row r="158" spans="1:7" ht="15.75">
      <c r="A158" s="350" t="s">
        <v>69</v>
      </c>
      <c r="B158" s="128" t="s">
        <v>113</v>
      </c>
      <c r="C158" s="122">
        <v>2231</v>
      </c>
      <c r="D158" s="129">
        <v>2</v>
      </c>
      <c r="E158" s="129">
        <v>8</v>
      </c>
      <c r="F158" s="130">
        <v>40</v>
      </c>
      <c r="G158" s="291">
        <f>F158*E158*D158</f>
        <v>640</v>
      </c>
    </row>
    <row r="159" spans="1:7" ht="15.75">
      <c r="A159" s="432" t="s">
        <v>8</v>
      </c>
      <c r="B159" s="432"/>
      <c r="C159" s="432"/>
      <c r="D159" s="432"/>
      <c r="E159" s="432"/>
      <c r="F159" s="432"/>
      <c r="G159" s="298">
        <f>SUM(G156:G158)</f>
        <v>1925</v>
      </c>
    </row>
    <row r="160" spans="1:7" ht="15.75">
      <c r="A160" s="432" t="s">
        <v>9</v>
      </c>
      <c r="B160" s="432"/>
      <c r="C160" s="432"/>
      <c r="D160" s="432"/>
      <c r="E160" s="432"/>
      <c r="F160" s="432"/>
      <c r="G160" s="248">
        <f>G159+G154+G153+G149</f>
        <v>7248</v>
      </c>
    </row>
    <row r="162" spans="1:7" ht="18.75">
      <c r="A162" s="441" t="s">
        <v>277</v>
      </c>
      <c r="B162" s="441"/>
      <c r="C162" s="441"/>
      <c r="D162" s="441"/>
      <c r="E162" s="441"/>
      <c r="F162" s="441"/>
      <c r="G162" s="441"/>
    </row>
    <row r="163" spans="1:7" ht="15.75">
      <c r="A163" s="46"/>
      <c r="B163" s="131" t="s">
        <v>256</v>
      </c>
      <c r="C163" s="46"/>
      <c r="D163" s="46"/>
      <c r="E163" s="46"/>
      <c r="F163" s="46"/>
      <c r="G163" s="45" t="s">
        <v>524</v>
      </c>
    </row>
    <row r="164" spans="1:7" s="262" customFormat="1" ht="42.75">
      <c r="A164" s="292" t="s">
        <v>0</v>
      </c>
      <c r="B164" s="293" t="s">
        <v>1</v>
      </c>
      <c r="C164" s="293" t="s">
        <v>2</v>
      </c>
      <c r="D164" s="292" t="s">
        <v>36</v>
      </c>
      <c r="E164" s="292" t="s">
        <v>4</v>
      </c>
      <c r="F164" s="292" t="s">
        <v>5</v>
      </c>
      <c r="G164" s="293" t="s">
        <v>37</v>
      </c>
    </row>
    <row r="165" spans="1:7" ht="15.75">
      <c r="A165" s="265">
        <v>1</v>
      </c>
      <c r="B165" s="435" t="s">
        <v>281</v>
      </c>
      <c r="C165" s="435"/>
      <c r="D165" s="435"/>
      <c r="E165" s="435"/>
      <c r="F165" s="435"/>
      <c r="G165" s="435"/>
    </row>
    <row r="166" spans="1:7" ht="15.75">
      <c r="A166" s="304" t="s">
        <v>7</v>
      </c>
      <c r="B166" s="132" t="s">
        <v>38</v>
      </c>
      <c r="C166" s="133">
        <v>1150</v>
      </c>
      <c r="D166" s="134">
        <v>1</v>
      </c>
      <c r="E166" s="135">
        <v>4</v>
      </c>
      <c r="F166" s="43">
        <v>900</v>
      </c>
      <c r="G166" s="241">
        <f>D166*E166*F166</f>
        <v>3600</v>
      </c>
    </row>
    <row r="167" spans="1:7" ht="15.75">
      <c r="A167" s="305" t="s">
        <v>61</v>
      </c>
      <c r="B167" s="136" t="s">
        <v>39</v>
      </c>
      <c r="C167" s="137">
        <v>1150</v>
      </c>
      <c r="D167" s="134">
        <v>4</v>
      </c>
      <c r="E167" s="135">
        <v>5</v>
      </c>
      <c r="F167" s="43">
        <v>150</v>
      </c>
      <c r="G167" s="241">
        <f>D167*E167*F167</f>
        <v>3000</v>
      </c>
    </row>
    <row r="168" spans="1:7" ht="15.75">
      <c r="A168" s="304" t="s">
        <v>77</v>
      </c>
      <c r="B168" s="138" t="s">
        <v>40</v>
      </c>
      <c r="C168" s="137">
        <v>1150</v>
      </c>
      <c r="D168" s="134">
        <v>4</v>
      </c>
      <c r="E168" s="135">
        <v>2</v>
      </c>
      <c r="F168" s="43">
        <v>150</v>
      </c>
      <c r="G168" s="241">
        <f>SUM(D168*E168*F168)</f>
        <v>1200</v>
      </c>
    </row>
    <row r="169" spans="1:7" ht="15.75">
      <c r="A169" s="304" t="s">
        <v>85</v>
      </c>
      <c r="B169" s="136" t="s">
        <v>41</v>
      </c>
      <c r="C169" s="137">
        <v>1150</v>
      </c>
      <c r="D169" s="134">
        <v>4</v>
      </c>
      <c r="E169" s="135">
        <v>1</v>
      </c>
      <c r="F169" s="43">
        <v>145</v>
      </c>
      <c r="G169" s="241">
        <f>SUM(D169*E169*F169)</f>
        <v>580</v>
      </c>
    </row>
    <row r="170" spans="1:7" ht="15.75">
      <c r="A170" s="304" t="s">
        <v>87</v>
      </c>
      <c r="B170" s="136" t="s">
        <v>42</v>
      </c>
      <c r="C170" s="137">
        <v>1150</v>
      </c>
      <c r="D170" s="134">
        <v>4</v>
      </c>
      <c r="E170" s="135">
        <v>13</v>
      </c>
      <c r="F170" s="43">
        <v>145</v>
      </c>
      <c r="G170" s="241">
        <f>SUM(D170*E170*F170)</f>
        <v>7540</v>
      </c>
    </row>
    <row r="171" spans="1:7" ht="15.75">
      <c r="A171" s="305" t="s">
        <v>89</v>
      </c>
      <c r="B171" s="136" t="s">
        <v>114</v>
      </c>
      <c r="C171" s="137">
        <v>1150</v>
      </c>
      <c r="D171" s="134">
        <v>4</v>
      </c>
      <c r="E171" s="135">
        <v>1</v>
      </c>
      <c r="F171" s="43">
        <v>800</v>
      </c>
      <c r="G171" s="241">
        <f>SUM(D171*E171*F171)</f>
        <v>3200</v>
      </c>
    </row>
    <row r="172" spans="1:7" ht="15.75">
      <c r="A172" s="448" t="s">
        <v>8</v>
      </c>
      <c r="B172" s="448"/>
      <c r="C172" s="448"/>
      <c r="D172" s="448"/>
      <c r="E172" s="448"/>
      <c r="F172" s="448"/>
      <c r="G172" s="242">
        <f>SUM(G166:G171)</f>
        <v>19120</v>
      </c>
    </row>
    <row r="173" spans="1:7" ht="15.75">
      <c r="A173" s="265">
        <v>2</v>
      </c>
      <c r="B173" s="431" t="s">
        <v>278</v>
      </c>
      <c r="C173" s="431"/>
      <c r="D173" s="431"/>
      <c r="E173" s="431"/>
      <c r="F173" s="431"/>
      <c r="G173" s="431"/>
    </row>
    <row r="174" spans="1:7" ht="15.75">
      <c r="A174" s="268" t="s">
        <v>49</v>
      </c>
      <c r="B174" s="44" t="s">
        <v>44</v>
      </c>
      <c r="C174" s="139">
        <v>2233</v>
      </c>
      <c r="D174" s="135">
        <v>4</v>
      </c>
      <c r="E174" s="135">
        <v>1</v>
      </c>
      <c r="F174" s="135">
        <v>400</v>
      </c>
      <c r="G174" s="241">
        <f>D174*E174*F174</f>
        <v>1600</v>
      </c>
    </row>
    <row r="175" spans="1:7" ht="15.75">
      <c r="A175" s="448" t="s">
        <v>8</v>
      </c>
      <c r="B175" s="448"/>
      <c r="C175" s="448"/>
      <c r="D175" s="448"/>
      <c r="E175" s="448"/>
      <c r="F175" s="448"/>
      <c r="G175" s="244">
        <f>SUM(G173:G174)</f>
        <v>1600</v>
      </c>
    </row>
    <row r="176" spans="1:7" ht="15.75">
      <c r="A176" s="446" t="s">
        <v>9</v>
      </c>
      <c r="B176" s="446"/>
      <c r="C176" s="446"/>
      <c r="D176" s="446"/>
      <c r="E176" s="446"/>
      <c r="F176" s="446"/>
      <c r="G176" s="242">
        <f>G172+G175</f>
        <v>20720</v>
      </c>
    </row>
    <row r="179" spans="1:7" ht="18.75">
      <c r="A179" s="447" t="s">
        <v>115</v>
      </c>
      <c r="B179" s="447"/>
      <c r="C179" s="447"/>
      <c r="D179" s="447"/>
      <c r="E179" s="447"/>
      <c r="F179" s="447"/>
      <c r="G179" s="447"/>
    </row>
    <row r="180" spans="1:7" ht="15.75">
      <c r="A180" s="141"/>
      <c r="B180" s="193" t="s">
        <v>116</v>
      </c>
      <c r="C180" s="141"/>
      <c r="D180" s="141"/>
      <c r="E180" s="141"/>
      <c r="F180" s="141"/>
      <c r="G180" s="45" t="s">
        <v>525</v>
      </c>
    </row>
    <row r="181" spans="1:7" s="262" customFormat="1" ht="42.75">
      <c r="A181" s="288" t="s">
        <v>0</v>
      </c>
      <c r="B181" s="288" t="s">
        <v>1</v>
      </c>
      <c r="C181" s="288" t="s">
        <v>2</v>
      </c>
      <c r="D181" s="288" t="s">
        <v>36</v>
      </c>
      <c r="E181" s="288" t="s">
        <v>4</v>
      </c>
      <c r="F181" s="288" t="s">
        <v>5</v>
      </c>
      <c r="G181" s="288" t="s">
        <v>6</v>
      </c>
    </row>
    <row r="182" spans="1:7" ht="15.75">
      <c r="A182" s="289">
        <v>1</v>
      </c>
      <c r="B182" s="429" t="s">
        <v>280</v>
      </c>
      <c r="C182" s="429"/>
      <c r="D182" s="429"/>
      <c r="E182" s="429"/>
      <c r="F182" s="429"/>
      <c r="G182" s="429"/>
    </row>
    <row r="183" spans="1:7" ht="15.75">
      <c r="A183" s="285" t="s">
        <v>7</v>
      </c>
      <c r="B183" s="146" t="s">
        <v>117</v>
      </c>
      <c r="C183" s="142">
        <v>1150</v>
      </c>
      <c r="D183" s="122">
        <v>6</v>
      </c>
      <c r="E183" s="143">
        <v>15</v>
      </c>
      <c r="F183" s="55">
        <v>85</v>
      </c>
      <c r="G183" s="215">
        <f>D183*E183*F183</f>
        <v>7650</v>
      </c>
    </row>
    <row r="184" spans="1:7" ht="15.75">
      <c r="A184" s="285" t="s">
        <v>61</v>
      </c>
      <c r="B184" s="146" t="s">
        <v>118</v>
      </c>
      <c r="C184" s="142">
        <v>1150</v>
      </c>
      <c r="D184" s="140">
        <v>6</v>
      </c>
      <c r="E184" s="122">
        <v>10</v>
      </c>
      <c r="F184" s="117">
        <v>85</v>
      </c>
      <c r="G184" s="215">
        <f>D184*E184*F184</f>
        <v>5100</v>
      </c>
    </row>
    <row r="185" spans="1:7" ht="15.75">
      <c r="A185" s="285" t="s">
        <v>77</v>
      </c>
      <c r="B185" s="146" t="s">
        <v>119</v>
      </c>
      <c r="C185" s="142">
        <v>1150</v>
      </c>
      <c r="D185" s="122">
        <v>9</v>
      </c>
      <c r="E185" s="54">
        <v>1</v>
      </c>
      <c r="F185" s="55">
        <v>100</v>
      </c>
      <c r="G185" s="215">
        <f>D185*E185*F185</f>
        <v>900</v>
      </c>
    </row>
    <row r="186" spans="1:7" ht="15.75">
      <c r="A186" s="432" t="s">
        <v>8</v>
      </c>
      <c r="B186" s="432"/>
      <c r="C186" s="432"/>
      <c r="D186" s="432"/>
      <c r="E186" s="432"/>
      <c r="F186" s="432"/>
      <c r="G186" s="216">
        <f>G183+G184+G185</f>
        <v>13650</v>
      </c>
    </row>
    <row r="187" spans="1:7" ht="15.75">
      <c r="A187" s="289">
        <v>2</v>
      </c>
      <c r="B187" s="32" t="s">
        <v>279</v>
      </c>
      <c r="C187" s="142">
        <v>1210</v>
      </c>
      <c r="D187" s="196" t="s">
        <v>66</v>
      </c>
      <c r="E187" s="147"/>
      <c r="F187" s="148" t="s">
        <v>120</v>
      </c>
      <c r="G187" s="248">
        <f>ROUND(G186*0.2359,0)</f>
        <v>3220</v>
      </c>
    </row>
    <row r="188" spans="1:7" ht="15.75">
      <c r="A188" s="290">
        <v>3</v>
      </c>
      <c r="B188" s="431" t="s">
        <v>278</v>
      </c>
      <c r="C188" s="431"/>
      <c r="D188" s="431"/>
      <c r="E188" s="431"/>
      <c r="F188" s="431"/>
      <c r="G188" s="431"/>
    </row>
    <row r="189" spans="1:7" ht="15.75">
      <c r="A189" s="315" t="s">
        <v>28</v>
      </c>
      <c r="B189" s="149" t="s">
        <v>59</v>
      </c>
      <c r="C189" s="144">
        <v>2262</v>
      </c>
      <c r="D189" s="144">
        <v>9</v>
      </c>
      <c r="E189" s="144">
        <v>1</v>
      </c>
      <c r="F189" s="144">
        <v>180</v>
      </c>
      <c r="G189" s="215">
        <f>SUM(D189*F189*E189)</f>
        <v>1620</v>
      </c>
    </row>
    <row r="190" spans="1:7" ht="15.75">
      <c r="A190" s="316" t="s">
        <v>29</v>
      </c>
      <c r="B190" s="150" t="s">
        <v>46</v>
      </c>
      <c r="C190" s="144">
        <v>2279</v>
      </c>
      <c r="D190" s="144">
        <v>3</v>
      </c>
      <c r="E190" s="144">
        <v>1</v>
      </c>
      <c r="F190" s="144">
        <v>150</v>
      </c>
      <c r="G190" s="291">
        <f>D190*E190*F190</f>
        <v>450</v>
      </c>
    </row>
    <row r="191" spans="1:7" ht="15.75">
      <c r="A191" s="438" t="s">
        <v>8</v>
      </c>
      <c r="B191" s="438"/>
      <c r="C191" s="438"/>
      <c r="D191" s="438"/>
      <c r="E191" s="438"/>
      <c r="F191" s="438"/>
      <c r="G191" s="248">
        <f>SUM(G189:G190)</f>
        <v>2070</v>
      </c>
    </row>
    <row r="192" spans="1:7" ht="15.75">
      <c r="A192" s="438" t="s">
        <v>9</v>
      </c>
      <c r="B192" s="438"/>
      <c r="C192" s="438"/>
      <c r="D192" s="438"/>
      <c r="E192" s="438"/>
      <c r="F192" s="438"/>
      <c r="G192" s="244">
        <f>G186+G187+G191</f>
        <v>18940</v>
      </c>
    </row>
    <row r="193" spans="1:7" ht="15.75">
      <c r="A193" s="19"/>
      <c r="B193" s="19"/>
      <c r="C193" s="19"/>
      <c r="D193" s="19"/>
      <c r="E193" s="19"/>
      <c r="F193" s="19"/>
      <c r="G193" s="145"/>
    </row>
    <row r="195" spans="1:7" ht="42" customHeight="1">
      <c r="A195" s="443" t="s">
        <v>261</v>
      </c>
      <c r="B195" s="443"/>
      <c r="C195" s="443"/>
      <c r="D195" s="443"/>
      <c r="E195" s="443"/>
      <c r="F195" s="443"/>
      <c r="G195" s="443"/>
    </row>
    <row r="196" spans="1:7" ht="15.75">
      <c r="A196" s="16"/>
      <c r="B196" s="337" t="s">
        <v>249</v>
      </c>
      <c r="C196" s="337"/>
      <c r="D196" s="337"/>
      <c r="E196" s="337"/>
      <c r="F196" s="337"/>
      <c r="G196" s="45" t="s">
        <v>526</v>
      </c>
    </row>
    <row r="197" spans="1:7" s="262" customFormat="1" ht="42.75">
      <c r="A197" s="245" t="s">
        <v>0</v>
      </c>
      <c r="B197" s="245" t="s">
        <v>1</v>
      </c>
      <c r="C197" s="246" t="s">
        <v>2</v>
      </c>
      <c r="D197" s="246" t="s">
        <v>3</v>
      </c>
      <c r="E197" s="246" t="s">
        <v>4</v>
      </c>
      <c r="F197" s="246" t="s">
        <v>5</v>
      </c>
      <c r="G197" s="245" t="s">
        <v>6</v>
      </c>
    </row>
    <row r="198" spans="1:7" ht="15.75">
      <c r="A198" s="256">
        <v>1</v>
      </c>
      <c r="B198" s="435" t="s">
        <v>281</v>
      </c>
      <c r="C198" s="435"/>
      <c r="D198" s="435"/>
      <c r="E198" s="435"/>
      <c r="F198" s="435"/>
      <c r="G198" s="435"/>
    </row>
    <row r="199" spans="1:7" ht="15.75">
      <c r="A199" s="256" t="s">
        <v>7</v>
      </c>
      <c r="B199" s="15" t="s">
        <v>47</v>
      </c>
      <c r="C199" s="33">
        <v>1150</v>
      </c>
      <c r="D199" s="14" t="s">
        <v>48</v>
      </c>
      <c r="E199" s="14">
        <v>20</v>
      </c>
      <c r="F199" s="321">
        <v>100</v>
      </c>
      <c r="G199" s="215">
        <f>F199*E199</f>
        <v>2000</v>
      </c>
    </row>
    <row r="200" spans="1:7" ht="15.75">
      <c r="A200" s="442" t="s">
        <v>8</v>
      </c>
      <c r="B200" s="442"/>
      <c r="C200" s="442"/>
      <c r="D200" s="442"/>
      <c r="E200" s="442"/>
      <c r="F200" s="442"/>
      <c r="G200" s="248">
        <f>SUM(G199)</f>
        <v>2000</v>
      </c>
    </row>
    <row r="201" spans="1:7" ht="15.75">
      <c r="A201" s="255">
        <v>2</v>
      </c>
      <c r="B201" s="431" t="s">
        <v>278</v>
      </c>
      <c r="C201" s="431"/>
      <c r="D201" s="431"/>
      <c r="E201" s="431"/>
      <c r="F201" s="431"/>
      <c r="G201" s="431"/>
    </row>
    <row r="202" spans="1:7" ht="15.75">
      <c r="A202" s="256" t="s">
        <v>49</v>
      </c>
      <c r="B202" s="47" t="s">
        <v>50</v>
      </c>
      <c r="C202" s="14">
        <v>2233</v>
      </c>
      <c r="D202" s="14" t="s">
        <v>51</v>
      </c>
      <c r="E202" s="14">
        <v>5</v>
      </c>
      <c r="F202" s="321">
        <v>215</v>
      </c>
      <c r="G202" s="215">
        <f>E202*F202</f>
        <v>1075</v>
      </c>
    </row>
    <row r="203" spans="1:7" ht="15.75">
      <c r="A203" s="257" t="s">
        <v>62</v>
      </c>
      <c r="B203" s="48" t="s">
        <v>52</v>
      </c>
      <c r="C203" s="347">
        <v>2279</v>
      </c>
      <c r="D203" s="118"/>
      <c r="E203" s="119">
        <v>2</v>
      </c>
      <c r="F203" s="322">
        <v>250</v>
      </c>
      <c r="G203" s="249">
        <f>SUM(E203*F203)</f>
        <v>500</v>
      </c>
    </row>
    <row r="204" spans="1:7" ht="15.75">
      <c r="A204" s="257" t="s">
        <v>93</v>
      </c>
      <c r="B204" s="48" t="s">
        <v>54</v>
      </c>
      <c r="C204" s="347">
        <v>2231</v>
      </c>
      <c r="D204" s="118" t="s">
        <v>55</v>
      </c>
      <c r="E204" s="119">
        <v>500</v>
      </c>
      <c r="F204" s="322">
        <v>1</v>
      </c>
      <c r="G204" s="249">
        <f>SUM(E204*F204)</f>
        <v>500</v>
      </c>
    </row>
    <row r="205" spans="1:7" ht="15.75">
      <c r="A205" s="257" t="s">
        <v>53</v>
      </c>
      <c r="B205" s="47" t="s">
        <v>57</v>
      </c>
      <c r="C205" s="14">
        <v>2231</v>
      </c>
      <c r="D205" s="14"/>
      <c r="E205" s="14">
        <v>8</v>
      </c>
      <c r="F205" s="321">
        <v>160</v>
      </c>
      <c r="G205" s="215">
        <f>F205*E205</f>
        <v>1280</v>
      </c>
    </row>
    <row r="206" spans="1:7" ht="15.75">
      <c r="A206" s="442" t="s">
        <v>8</v>
      </c>
      <c r="B206" s="442"/>
      <c r="C206" s="442"/>
      <c r="D206" s="442"/>
      <c r="E206" s="442"/>
      <c r="F206" s="442"/>
      <c r="G206" s="248">
        <f>SUM(G202:G205)</f>
        <v>3355</v>
      </c>
    </row>
    <row r="207" spans="1:7" ht="15.75">
      <c r="A207" s="442" t="s">
        <v>9</v>
      </c>
      <c r="B207" s="442"/>
      <c r="C207" s="442"/>
      <c r="D207" s="442"/>
      <c r="E207" s="442"/>
      <c r="F207" s="442"/>
      <c r="G207" s="248">
        <f>G200+G206</f>
        <v>5355</v>
      </c>
    </row>
    <row r="209" spans="1:7">
      <c r="A209" s="25"/>
      <c r="B209" s="25"/>
      <c r="C209" s="25"/>
      <c r="D209" s="25"/>
      <c r="E209" s="25"/>
      <c r="F209" s="25"/>
      <c r="G209" s="25"/>
    </row>
    <row r="210" spans="1:7" ht="18.75">
      <c r="A210" s="441" t="s">
        <v>121</v>
      </c>
      <c r="B210" s="441"/>
      <c r="C210" s="441"/>
      <c r="D210" s="441"/>
      <c r="E210" s="441"/>
      <c r="F210" s="441"/>
      <c r="G210" s="441"/>
    </row>
    <row r="211" spans="1:7" ht="15.75">
      <c r="A211" s="46"/>
      <c r="B211" s="86" t="s">
        <v>257</v>
      </c>
      <c r="C211" s="46"/>
      <c r="D211" s="45"/>
      <c r="E211" s="45"/>
      <c r="F211" s="45"/>
      <c r="G211" s="45" t="s">
        <v>527</v>
      </c>
    </row>
    <row r="212" spans="1:7" s="262" customFormat="1" ht="42.75">
      <c r="A212" s="283" t="s">
        <v>0</v>
      </c>
      <c r="B212" s="283" t="s">
        <v>1</v>
      </c>
      <c r="C212" s="283" t="s">
        <v>2</v>
      </c>
      <c r="D212" s="283" t="s">
        <v>36</v>
      </c>
      <c r="E212" s="283" t="s">
        <v>4</v>
      </c>
      <c r="F212" s="283" t="s">
        <v>5</v>
      </c>
      <c r="G212" s="283" t="s">
        <v>6</v>
      </c>
    </row>
    <row r="213" spans="1:7" ht="15.75">
      <c r="A213" s="284">
        <v>1</v>
      </c>
      <c r="B213" s="435" t="s">
        <v>281</v>
      </c>
      <c r="C213" s="435"/>
      <c r="D213" s="435"/>
      <c r="E213" s="435"/>
      <c r="F213" s="435"/>
      <c r="G213" s="435"/>
    </row>
    <row r="214" spans="1:7" ht="15.75">
      <c r="A214" s="285" t="s">
        <v>7</v>
      </c>
      <c r="B214" s="57" t="s">
        <v>75</v>
      </c>
      <c r="C214" s="77">
        <v>1150</v>
      </c>
      <c r="D214" s="54">
        <v>1</v>
      </c>
      <c r="E214" s="54">
        <v>1</v>
      </c>
      <c r="F214" s="58">
        <v>450</v>
      </c>
      <c r="G214" s="243">
        <f>D214*E214*F214</f>
        <v>450</v>
      </c>
    </row>
    <row r="215" spans="1:7" ht="15.75">
      <c r="A215" s="285" t="s">
        <v>61</v>
      </c>
      <c r="B215" s="57" t="s">
        <v>122</v>
      </c>
      <c r="C215" s="77">
        <v>1150</v>
      </c>
      <c r="D215" s="54">
        <v>1</v>
      </c>
      <c r="E215" s="54">
        <v>8</v>
      </c>
      <c r="F215" s="58">
        <v>350</v>
      </c>
      <c r="G215" s="243">
        <f>D215*E215*F215</f>
        <v>2800</v>
      </c>
    </row>
    <row r="216" spans="1:7" ht="15.75">
      <c r="A216" s="285" t="s">
        <v>77</v>
      </c>
      <c r="B216" s="59" t="s">
        <v>82</v>
      </c>
      <c r="C216" s="54">
        <v>1150</v>
      </c>
      <c r="D216" s="54">
        <v>1</v>
      </c>
      <c r="E216" s="54">
        <v>2</v>
      </c>
      <c r="F216" s="58">
        <v>550</v>
      </c>
      <c r="G216" s="243">
        <f>E216*D216*F216</f>
        <v>1100</v>
      </c>
    </row>
    <row r="217" spans="1:7" ht="15.75">
      <c r="A217" s="285" t="s">
        <v>85</v>
      </c>
      <c r="B217" s="59" t="s">
        <v>123</v>
      </c>
      <c r="C217" s="54">
        <v>1150</v>
      </c>
      <c r="D217" s="54">
        <v>1</v>
      </c>
      <c r="E217" s="54">
        <v>1</v>
      </c>
      <c r="F217" s="58">
        <v>150</v>
      </c>
      <c r="G217" s="243">
        <f>D217*E217*F217</f>
        <v>150</v>
      </c>
    </row>
    <row r="218" spans="1:7" ht="15.75">
      <c r="A218" s="432" t="s">
        <v>8</v>
      </c>
      <c r="B218" s="432"/>
      <c r="C218" s="432"/>
      <c r="D218" s="432"/>
      <c r="E218" s="432"/>
      <c r="F218" s="432"/>
      <c r="G218" s="248">
        <f>SUM(G214:G217)</f>
        <v>4500</v>
      </c>
    </row>
    <row r="219" spans="1:7" ht="15.75">
      <c r="A219" s="286">
        <v>2</v>
      </c>
      <c r="B219" s="429" t="s">
        <v>280</v>
      </c>
      <c r="C219" s="429"/>
      <c r="D219" s="429"/>
      <c r="E219" s="429"/>
      <c r="F219" s="429"/>
      <c r="G219" s="429"/>
    </row>
    <row r="220" spans="1:7" ht="15.75">
      <c r="A220" s="286" t="s">
        <v>49</v>
      </c>
      <c r="B220" s="60" t="s">
        <v>78</v>
      </c>
      <c r="C220" s="53">
        <v>1150</v>
      </c>
      <c r="D220" s="53">
        <v>1</v>
      </c>
      <c r="E220" s="53">
        <v>1</v>
      </c>
      <c r="F220" s="55">
        <v>250</v>
      </c>
      <c r="G220" s="287">
        <f>D220*F220*E220</f>
        <v>250</v>
      </c>
    </row>
    <row r="221" spans="1:7" ht="15.75">
      <c r="A221" s="286" t="s">
        <v>62</v>
      </c>
      <c r="B221" s="64" t="s">
        <v>124</v>
      </c>
      <c r="C221" s="54">
        <v>1150</v>
      </c>
      <c r="D221" s="54">
        <v>1</v>
      </c>
      <c r="E221" s="54">
        <v>2</v>
      </c>
      <c r="F221" s="58">
        <v>150</v>
      </c>
      <c r="G221" s="243">
        <f>E221*F221</f>
        <v>300</v>
      </c>
    </row>
    <row r="222" spans="1:7" ht="15.75">
      <c r="A222" s="432" t="s">
        <v>8</v>
      </c>
      <c r="B222" s="432"/>
      <c r="C222" s="432"/>
      <c r="D222" s="432"/>
      <c r="E222" s="432"/>
      <c r="F222" s="432"/>
      <c r="G222" s="248">
        <f>SUM(G220:G221)</f>
        <v>550</v>
      </c>
    </row>
    <row r="223" spans="1:7" ht="15.75">
      <c r="A223" s="284">
        <v>3</v>
      </c>
      <c r="B223" s="32" t="s">
        <v>279</v>
      </c>
      <c r="C223" s="61">
        <v>1210</v>
      </c>
      <c r="D223" s="196" t="s">
        <v>66</v>
      </c>
      <c r="E223" s="151"/>
      <c r="F223" s="63">
        <v>23.59</v>
      </c>
      <c r="G223" s="248">
        <f>ROUNDUP(G222*0.2359,0)</f>
        <v>130</v>
      </c>
    </row>
    <row r="224" spans="1:7" ht="15.75">
      <c r="A224" s="284">
        <v>4</v>
      </c>
      <c r="B224" s="431" t="s">
        <v>278</v>
      </c>
      <c r="C224" s="431"/>
      <c r="D224" s="431"/>
      <c r="E224" s="431"/>
      <c r="F224" s="431"/>
      <c r="G224" s="431"/>
    </row>
    <row r="225" spans="1:7" ht="15.75">
      <c r="A225" s="285" t="s">
        <v>43</v>
      </c>
      <c r="B225" s="64" t="s">
        <v>125</v>
      </c>
      <c r="C225" s="54">
        <v>2261</v>
      </c>
      <c r="D225" s="54">
        <v>1</v>
      </c>
      <c r="E225" s="54">
        <v>1</v>
      </c>
      <c r="F225" s="58">
        <v>80</v>
      </c>
      <c r="G225" s="243">
        <v>80</v>
      </c>
    </row>
    <row r="226" spans="1:7" ht="15.75">
      <c r="A226" s="286" t="s">
        <v>45</v>
      </c>
      <c r="B226" s="123" t="s">
        <v>126</v>
      </c>
      <c r="C226" s="61">
        <v>2262</v>
      </c>
      <c r="D226" s="61">
        <v>1</v>
      </c>
      <c r="E226" s="54">
        <v>10</v>
      </c>
      <c r="F226" s="78">
        <v>30</v>
      </c>
      <c r="G226" s="243">
        <v>300</v>
      </c>
    </row>
    <row r="227" spans="1:7" ht="15.75">
      <c r="A227" s="286" t="s">
        <v>69</v>
      </c>
      <c r="B227" s="59" t="s">
        <v>68</v>
      </c>
      <c r="C227" s="61">
        <v>2239</v>
      </c>
      <c r="D227" s="61">
        <v>1</v>
      </c>
      <c r="E227" s="61">
        <v>1</v>
      </c>
      <c r="F227" s="78">
        <v>170</v>
      </c>
      <c r="G227" s="243">
        <f>F227</f>
        <v>170</v>
      </c>
    </row>
    <row r="228" spans="1:7" ht="15.75">
      <c r="A228" s="317" t="s">
        <v>112</v>
      </c>
      <c r="B228" s="65" t="s">
        <v>127</v>
      </c>
      <c r="C228" s="53">
        <v>2239</v>
      </c>
      <c r="D228" s="53"/>
      <c r="E228" s="53"/>
      <c r="F228" s="55">
        <v>300</v>
      </c>
      <c r="G228" s="215">
        <v>300</v>
      </c>
    </row>
    <row r="229" spans="1:7" ht="15.75">
      <c r="A229" s="317" t="s">
        <v>128</v>
      </c>
      <c r="B229" s="66" t="s">
        <v>80</v>
      </c>
      <c r="C229" s="53">
        <v>2262</v>
      </c>
      <c r="D229" s="53">
        <v>1</v>
      </c>
      <c r="E229" s="53">
        <v>2</v>
      </c>
      <c r="F229" s="55">
        <v>100</v>
      </c>
      <c r="G229" s="215">
        <f>E229*F229</f>
        <v>200</v>
      </c>
    </row>
    <row r="230" spans="1:7" ht="15.75">
      <c r="A230" s="432" t="s">
        <v>8</v>
      </c>
      <c r="B230" s="432"/>
      <c r="C230" s="432"/>
      <c r="D230" s="432"/>
      <c r="E230" s="432"/>
      <c r="F230" s="432"/>
      <c r="G230" s="248">
        <f>SUM(G225:G229)</f>
        <v>1050</v>
      </c>
    </row>
    <row r="231" spans="1:7" ht="15.75">
      <c r="A231" s="432" t="s">
        <v>9</v>
      </c>
      <c r="B231" s="432"/>
      <c r="C231" s="432"/>
      <c r="D231" s="432"/>
      <c r="E231" s="432"/>
      <c r="F231" s="432"/>
      <c r="G231" s="248">
        <f>G218+G222+G223+G230</f>
        <v>6230</v>
      </c>
    </row>
    <row r="234" spans="1:7" ht="18.75">
      <c r="A234" s="450" t="s">
        <v>129</v>
      </c>
      <c r="B234" s="450"/>
      <c r="C234" s="450"/>
      <c r="D234" s="450"/>
      <c r="E234" s="450"/>
      <c r="F234" s="450"/>
      <c r="G234" s="450"/>
    </row>
    <row r="235" spans="1:7" ht="15.75">
      <c r="A235" s="152"/>
      <c r="B235" s="153" t="s">
        <v>479</v>
      </c>
      <c r="C235" s="86"/>
      <c r="D235" s="86"/>
      <c r="E235" s="86"/>
      <c r="F235" s="46"/>
      <c r="G235" s="45" t="s">
        <v>528</v>
      </c>
    </row>
    <row r="236" spans="1:7" s="261" customFormat="1" ht="42.75">
      <c r="A236" s="264" t="s">
        <v>0</v>
      </c>
      <c r="B236" s="264" t="s">
        <v>1</v>
      </c>
      <c r="C236" s="264" t="s">
        <v>2</v>
      </c>
      <c r="D236" s="264" t="s">
        <v>36</v>
      </c>
      <c r="E236" s="264" t="s">
        <v>4</v>
      </c>
      <c r="F236" s="264" t="s">
        <v>5</v>
      </c>
      <c r="G236" s="264" t="s">
        <v>6</v>
      </c>
    </row>
    <row r="237" spans="1:7" ht="15.75">
      <c r="A237" s="265">
        <v>1</v>
      </c>
      <c r="B237" s="435" t="s">
        <v>281</v>
      </c>
      <c r="C237" s="435"/>
      <c r="D237" s="435"/>
      <c r="E237" s="435"/>
      <c r="F237" s="435"/>
      <c r="G237" s="435"/>
    </row>
    <row r="238" spans="1:7" ht="15.75">
      <c r="A238" s="266" t="s">
        <v>7</v>
      </c>
      <c r="B238" s="132" t="s">
        <v>130</v>
      </c>
      <c r="C238" s="135">
        <v>1150</v>
      </c>
      <c r="D238" s="267">
        <v>1</v>
      </c>
      <c r="E238" s="267">
        <v>1</v>
      </c>
      <c r="F238" s="267">
        <v>300</v>
      </c>
      <c r="G238" s="243">
        <f>D238*E238*F238</f>
        <v>300</v>
      </c>
    </row>
    <row r="239" spans="1:7" ht="15.75">
      <c r="A239" s="268" t="s">
        <v>61</v>
      </c>
      <c r="B239" s="138" t="s">
        <v>131</v>
      </c>
      <c r="C239" s="154">
        <v>1150</v>
      </c>
      <c r="D239" s="135">
        <v>1</v>
      </c>
      <c r="E239" s="154">
        <v>6</v>
      </c>
      <c r="F239" s="167">
        <v>145</v>
      </c>
      <c r="G239" s="243">
        <f>D239*E239*F239</f>
        <v>870</v>
      </c>
    </row>
    <row r="240" spans="1:7" ht="15.75">
      <c r="A240" s="268" t="s">
        <v>77</v>
      </c>
      <c r="B240" s="138" t="s">
        <v>132</v>
      </c>
      <c r="C240" s="135">
        <v>1150</v>
      </c>
      <c r="D240" s="135">
        <v>1</v>
      </c>
      <c r="E240" s="135">
        <v>1</v>
      </c>
      <c r="F240" s="135">
        <v>159</v>
      </c>
      <c r="G240" s="243">
        <f>D240*E240*F240</f>
        <v>159</v>
      </c>
    </row>
    <row r="241" spans="1:10" ht="15.75">
      <c r="A241" s="446" t="s">
        <v>8</v>
      </c>
      <c r="B241" s="446"/>
      <c r="C241" s="446"/>
      <c r="D241" s="446"/>
      <c r="E241" s="446"/>
      <c r="F241" s="446"/>
      <c r="G241" s="248">
        <f>SUM(G238:G240)</f>
        <v>1329</v>
      </c>
    </row>
    <row r="242" spans="1:10" ht="15.75">
      <c r="A242" s="265">
        <v>2</v>
      </c>
      <c r="B242" s="431" t="s">
        <v>278</v>
      </c>
      <c r="C242" s="431"/>
      <c r="D242" s="431"/>
      <c r="E242" s="431"/>
      <c r="F242" s="431"/>
      <c r="G242" s="431"/>
    </row>
    <row r="243" spans="1:10" ht="15.75">
      <c r="A243" s="269" t="s">
        <v>49</v>
      </c>
      <c r="B243" s="270" t="s">
        <v>97</v>
      </c>
      <c r="C243" s="166">
        <v>2231</v>
      </c>
      <c r="D243" s="107">
        <v>1</v>
      </c>
      <c r="E243" s="107">
        <v>1</v>
      </c>
      <c r="F243" s="107">
        <v>285</v>
      </c>
      <c r="G243" s="243">
        <f>D243*E243*F243</f>
        <v>285</v>
      </c>
    </row>
    <row r="244" spans="1:10" ht="15.75">
      <c r="A244" s="446" t="s">
        <v>8</v>
      </c>
      <c r="B244" s="446"/>
      <c r="C244" s="446"/>
      <c r="D244" s="446"/>
      <c r="E244" s="446"/>
      <c r="F244" s="446"/>
      <c r="G244" s="248">
        <f>SUM(G243:G243)</f>
        <v>285</v>
      </c>
    </row>
    <row r="245" spans="1:10" ht="15.75">
      <c r="A245" s="446" t="s">
        <v>9</v>
      </c>
      <c r="B245" s="446"/>
      <c r="C245" s="446"/>
      <c r="D245" s="446"/>
      <c r="E245" s="446"/>
      <c r="F245" s="446"/>
      <c r="G245" s="248">
        <f>G244+G241</f>
        <v>1614</v>
      </c>
    </row>
    <row r="246" spans="1:10" ht="15.75">
      <c r="A246" s="19"/>
      <c r="B246" s="19"/>
      <c r="C246" s="19"/>
      <c r="D246" s="19"/>
      <c r="E246" s="19"/>
      <c r="F246" s="19"/>
      <c r="G246" s="19"/>
    </row>
    <row r="247" spans="1:10" ht="15.75">
      <c r="A247" s="19"/>
      <c r="B247" s="19"/>
      <c r="C247" s="19"/>
      <c r="D247" s="19"/>
      <c r="E247" s="19"/>
      <c r="F247" s="19"/>
      <c r="G247" s="19"/>
    </row>
    <row r="248" spans="1:10" ht="57" customHeight="1">
      <c r="A248" s="449" t="s">
        <v>258</v>
      </c>
      <c r="B248" s="449"/>
      <c r="C248" s="449"/>
      <c r="D248" s="449"/>
      <c r="E248" s="449"/>
      <c r="F248" s="449"/>
      <c r="G248" s="449"/>
    </row>
    <row r="249" spans="1:10" ht="15.75">
      <c r="A249" s="155"/>
      <c r="B249" s="271" t="s">
        <v>484</v>
      </c>
      <c r="C249" s="272"/>
      <c r="D249" s="272"/>
      <c r="E249" s="272"/>
      <c r="F249" s="272"/>
      <c r="G249" s="45" t="s">
        <v>529</v>
      </c>
    </row>
    <row r="250" spans="1:10" s="261" customFormat="1" ht="42.75">
      <c r="A250" s="273" t="s">
        <v>0</v>
      </c>
      <c r="B250" s="273" t="s">
        <v>1</v>
      </c>
      <c r="C250" s="273" t="s">
        <v>2</v>
      </c>
      <c r="D250" s="273" t="s">
        <v>36</v>
      </c>
      <c r="E250" s="273" t="s">
        <v>4</v>
      </c>
      <c r="F250" s="273" t="s">
        <v>5</v>
      </c>
      <c r="G250" s="274" t="s">
        <v>6</v>
      </c>
    </row>
    <row r="251" spans="1:10" ht="15.75">
      <c r="A251" s="359" t="s">
        <v>282</v>
      </c>
      <c r="B251" s="431" t="s">
        <v>278</v>
      </c>
      <c r="C251" s="431"/>
      <c r="D251" s="431"/>
      <c r="E251" s="431"/>
      <c r="F251" s="431"/>
      <c r="G251" s="431"/>
    </row>
    <row r="252" spans="1:10" ht="31.5">
      <c r="A252" s="329" t="s">
        <v>7</v>
      </c>
      <c r="B252" s="275" t="s">
        <v>133</v>
      </c>
      <c r="C252" s="31">
        <v>2231</v>
      </c>
      <c r="D252" s="41">
        <v>1</v>
      </c>
      <c r="E252" s="41">
        <v>1</v>
      </c>
      <c r="F252" s="41">
        <v>5800</v>
      </c>
      <c r="G252" s="276">
        <v>5800</v>
      </c>
    </row>
    <row r="253" spans="1:10" ht="31.5">
      <c r="A253" s="329" t="s">
        <v>61</v>
      </c>
      <c r="B253" s="275" t="s">
        <v>134</v>
      </c>
      <c r="C253" s="31">
        <v>2231</v>
      </c>
      <c r="D253" s="41">
        <v>1</v>
      </c>
      <c r="E253" s="41">
        <v>1</v>
      </c>
      <c r="F253" s="41">
        <v>2500</v>
      </c>
      <c r="G253" s="276">
        <v>2500</v>
      </c>
    </row>
    <row r="254" spans="1:10" ht="15.75">
      <c r="A254" s="277" t="s">
        <v>135</v>
      </c>
      <c r="B254" s="380" t="s">
        <v>480</v>
      </c>
      <c r="C254" s="278"/>
      <c r="D254" s="31"/>
      <c r="E254" s="31"/>
      <c r="F254" s="31"/>
      <c r="G254" s="279"/>
    </row>
    <row r="255" spans="1:10" ht="31.5">
      <c r="A255" s="327" t="s">
        <v>49</v>
      </c>
      <c r="B255" s="30" t="s">
        <v>136</v>
      </c>
      <c r="C255" s="31">
        <v>2231</v>
      </c>
      <c r="D255" s="31" t="s">
        <v>137</v>
      </c>
      <c r="E255" s="31">
        <v>160</v>
      </c>
      <c r="F255" s="31">
        <v>90</v>
      </c>
      <c r="G255" s="276">
        <f t="shared" ref="G255:G263" si="1">F255*E255</f>
        <v>14400</v>
      </c>
    </row>
    <row r="256" spans="1:10" ht="15.75">
      <c r="A256" s="327" t="s">
        <v>62</v>
      </c>
      <c r="B256" s="30" t="s">
        <v>138</v>
      </c>
      <c r="C256" s="31">
        <v>2231</v>
      </c>
      <c r="D256" s="31" t="s">
        <v>137</v>
      </c>
      <c r="E256" s="31">
        <v>200</v>
      </c>
      <c r="F256" s="31">
        <v>90</v>
      </c>
      <c r="G256" s="276">
        <f t="shared" si="1"/>
        <v>18000</v>
      </c>
      <c r="J256" s="18"/>
    </row>
    <row r="257" spans="1:7" ht="15.75">
      <c r="A257" s="327" t="s">
        <v>93</v>
      </c>
      <c r="B257" s="30" t="s">
        <v>139</v>
      </c>
      <c r="C257" s="31">
        <v>2231</v>
      </c>
      <c r="D257" s="31" t="s">
        <v>137</v>
      </c>
      <c r="E257" s="31">
        <v>120</v>
      </c>
      <c r="F257" s="31">
        <v>75</v>
      </c>
      <c r="G257" s="276">
        <f t="shared" si="1"/>
        <v>9000</v>
      </c>
    </row>
    <row r="258" spans="1:7" ht="15.75">
      <c r="A258" s="327" t="s">
        <v>53</v>
      </c>
      <c r="B258" s="30" t="s">
        <v>140</v>
      </c>
      <c r="C258" s="31">
        <v>2231</v>
      </c>
      <c r="D258" s="31" t="s">
        <v>137</v>
      </c>
      <c r="E258" s="31">
        <v>10</v>
      </c>
      <c r="F258" s="31">
        <v>70</v>
      </c>
      <c r="G258" s="276">
        <f t="shared" si="1"/>
        <v>700</v>
      </c>
    </row>
    <row r="259" spans="1:7" ht="47.25">
      <c r="A259" s="327" t="s">
        <v>56</v>
      </c>
      <c r="B259" s="30" t="s">
        <v>141</v>
      </c>
      <c r="C259" s="31">
        <v>2231</v>
      </c>
      <c r="D259" s="31" t="s">
        <v>137</v>
      </c>
      <c r="E259" s="31">
        <v>80</v>
      </c>
      <c r="F259" s="31">
        <v>45</v>
      </c>
      <c r="G259" s="276">
        <f t="shared" si="1"/>
        <v>3600</v>
      </c>
    </row>
    <row r="260" spans="1:7" ht="15.75">
      <c r="A260" s="327" t="s">
        <v>142</v>
      </c>
      <c r="B260" s="30" t="s">
        <v>143</v>
      </c>
      <c r="C260" s="31">
        <v>2231</v>
      </c>
      <c r="D260" s="31" t="s">
        <v>137</v>
      </c>
      <c r="E260" s="31">
        <v>80</v>
      </c>
      <c r="F260" s="31">
        <v>40</v>
      </c>
      <c r="G260" s="276">
        <f t="shared" si="1"/>
        <v>3200</v>
      </c>
    </row>
    <row r="261" spans="1:7" ht="15.75">
      <c r="A261" s="327" t="s">
        <v>144</v>
      </c>
      <c r="B261" s="30" t="s">
        <v>145</v>
      </c>
      <c r="C261" s="31">
        <v>2231</v>
      </c>
      <c r="D261" s="31" t="s">
        <v>137</v>
      </c>
      <c r="E261" s="31">
        <v>100</v>
      </c>
      <c r="F261" s="31">
        <v>55</v>
      </c>
      <c r="G261" s="276">
        <f t="shared" si="1"/>
        <v>5500</v>
      </c>
    </row>
    <row r="262" spans="1:7" ht="15.75">
      <c r="A262" s="327" t="s">
        <v>146</v>
      </c>
      <c r="B262" s="30" t="s">
        <v>147</v>
      </c>
      <c r="C262" s="31">
        <v>2231</v>
      </c>
      <c r="D262" s="31" t="s">
        <v>137</v>
      </c>
      <c r="E262" s="31">
        <v>10</v>
      </c>
      <c r="F262" s="31">
        <v>120</v>
      </c>
      <c r="G262" s="276">
        <f t="shared" si="1"/>
        <v>1200</v>
      </c>
    </row>
    <row r="263" spans="1:7" ht="15.75">
      <c r="A263" s="327" t="s">
        <v>148</v>
      </c>
      <c r="B263" s="30" t="s">
        <v>149</v>
      </c>
      <c r="C263" s="31">
        <v>2231</v>
      </c>
      <c r="D263" s="31" t="s">
        <v>137</v>
      </c>
      <c r="E263" s="31">
        <v>100</v>
      </c>
      <c r="F263" s="31">
        <v>12</v>
      </c>
      <c r="G263" s="276">
        <f t="shared" si="1"/>
        <v>1200</v>
      </c>
    </row>
    <row r="264" spans="1:7" ht="15.75">
      <c r="A264" s="327" t="s">
        <v>150</v>
      </c>
      <c r="B264" s="30" t="s">
        <v>151</v>
      </c>
      <c r="C264" s="31">
        <v>2231</v>
      </c>
      <c r="D264" s="31" t="s">
        <v>152</v>
      </c>
      <c r="E264" s="31">
        <v>1</v>
      </c>
      <c r="F264" s="31">
        <v>1700</v>
      </c>
      <c r="G264" s="276">
        <v>1700</v>
      </c>
    </row>
    <row r="265" spans="1:7" ht="15.75">
      <c r="A265" s="327" t="s">
        <v>153</v>
      </c>
      <c r="B265" s="30" t="s">
        <v>154</v>
      </c>
      <c r="C265" s="31">
        <v>2231</v>
      </c>
      <c r="D265" s="31" t="s">
        <v>152</v>
      </c>
      <c r="E265" s="31">
        <v>1</v>
      </c>
      <c r="F265" s="31">
        <v>6900</v>
      </c>
      <c r="G265" s="276">
        <v>6900</v>
      </c>
    </row>
    <row r="266" spans="1:7" ht="31.5">
      <c r="A266" s="327" t="s">
        <v>155</v>
      </c>
      <c r="B266" s="30" t="s">
        <v>156</v>
      </c>
      <c r="C266" s="31">
        <v>2231</v>
      </c>
      <c r="D266" s="31" t="s">
        <v>137</v>
      </c>
      <c r="E266" s="31">
        <v>100</v>
      </c>
      <c r="F266" s="31">
        <v>32</v>
      </c>
      <c r="G266" s="276">
        <f>F266*E266</f>
        <v>3200</v>
      </c>
    </row>
    <row r="267" spans="1:7" ht="15.75">
      <c r="A267" s="280" t="s">
        <v>157</v>
      </c>
      <c r="B267" s="30" t="s">
        <v>158</v>
      </c>
      <c r="C267" s="31">
        <v>2231</v>
      </c>
      <c r="D267" s="31" t="s">
        <v>137</v>
      </c>
      <c r="E267" s="31">
        <v>150</v>
      </c>
      <c r="F267" s="31">
        <v>57</v>
      </c>
      <c r="G267" s="276">
        <f>F267*E267</f>
        <v>8550</v>
      </c>
    </row>
    <row r="268" spans="1:7" ht="15.75">
      <c r="A268" s="327" t="s">
        <v>159</v>
      </c>
      <c r="B268" s="30" t="s">
        <v>160</v>
      </c>
      <c r="C268" s="31">
        <v>2231</v>
      </c>
      <c r="D268" s="31" t="s">
        <v>152</v>
      </c>
      <c r="E268" s="31">
        <v>5</v>
      </c>
      <c r="F268" s="31">
        <v>5000</v>
      </c>
      <c r="G268" s="276">
        <f>F268*E268</f>
        <v>25000</v>
      </c>
    </row>
    <row r="269" spans="1:7" ht="15.75">
      <c r="A269" s="327" t="s">
        <v>161</v>
      </c>
      <c r="B269" s="30" t="s">
        <v>162</v>
      </c>
      <c r="C269" s="31">
        <v>2231</v>
      </c>
      <c r="D269" s="31" t="s">
        <v>152</v>
      </c>
      <c r="E269" s="31">
        <v>1</v>
      </c>
      <c r="F269" s="31">
        <v>4000</v>
      </c>
      <c r="G269" s="276">
        <v>4000</v>
      </c>
    </row>
    <row r="270" spans="1:7" ht="15.75">
      <c r="A270" s="327" t="s">
        <v>163</v>
      </c>
      <c r="B270" s="30" t="s">
        <v>164</v>
      </c>
      <c r="C270" s="31">
        <v>2231</v>
      </c>
      <c r="D270" s="31" t="s">
        <v>152</v>
      </c>
      <c r="E270" s="31">
        <v>12</v>
      </c>
      <c r="F270" s="31">
        <v>340</v>
      </c>
      <c r="G270" s="276">
        <f t="shared" ref="G270:G283" si="2">F270*E270</f>
        <v>4080</v>
      </c>
    </row>
    <row r="271" spans="1:7" ht="15.75">
      <c r="A271" s="327" t="s">
        <v>165</v>
      </c>
      <c r="B271" s="30" t="s">
        <v>166</v>
      </c>
      <c r="C271" s="31">
        <v>2231</v>
      </c>
      <c r="D271" s="31" t="s">
        <v>137</v>
      </c>
      <c r="E271" s="31">
        <v>80</v>
      </c>
      <c r="F271" s="31">
        <v>17.5</v>
      </c>
      <c r="G271" s="276">
        <f t="shared" si="2"/>
        <v>1400</v>
      </c>
    </row>
    <row r="272" spans="1:7" ht="15.75">
      <c r="A272" s="327" t="s">
        <v>167</v>
      </c>
      <c r="B272" s="30" t="s">
        <v>168</v>
      </c>
      <c r="C272" s="31">
        <v>2231</v>
      </c>
      <c r="D272" s="31" t="s">
        <v>137</v>
      </c>
      <c r="E272" s="31">
        <v>50</v>
      </c>
      <c r="F272" s="31">
        <v>30</v>
      </c>
      <c r="G272" s="276">
        <f t="shared" si="2"/>
        <v>1500</v>
      </c>
    </row>
    <row r="273" spans="1:7" ht="15.75">
      <c r="A273" s="327" t="s">
        <v>169</v>
      </c>
      <c r="B273" s="30" t="s">
        <v>170</v>
      </c>
      <c r="C273" s="31">
        <v>2231</v>
      </c>
      <c r="D273" s="31" t="s">
        <v>137</v>
      </c>
      <c r="E273" s="31">
        <v>10</v>
      </c>
      <c r="F273" s="31">
        <v>2300</v>
      </c>
      <c r="G273" s="276">
        <f t="shared" si="2"/>
        <v>23000</v>
      </c>
    </row>
    <row r="274" spans="1:7" ht="31.5">
      <c r="A274" s="327" t="s">
        <v>171</v>
      </c>
      <c r="B274" s="30" t="s">
        <v>172</v>
      </c>
      <c r="C274" s="31">
        <v>2231</v>
      </c>
      <c r="D274" s="31" t="s">
        <v>152</v>
      </c>
      <c r="E274" s="31">
        <v>5</v>
      </c>
      <c r="F274" s="31">
        <v>740</v>
      </c>
      <c r="G274" s="276">
        <f t="shared" si="2"/>
        <v>3700</v>
      </c>
    </row>
    <row r="275" spans="1:7" ht="15.75">
      <c r="A275" s="327" t="s">
        <v>173</v>
      </c>
      <c r="B275" s="30" t="s">
        <v>174</v>
      </c>
      <c r="C275" s="31">
        <v>2231</v>
      </c>
      <c r="D275" s="31" t="s">
        <v>152</v>
      </c>
      <c r="E275" s="31">
        <v>4</v>
      </c>
      <c r="F275" s="31">
        <v>250</v>
      </c>
      <c r="G275" s="276">
        <f t="shared" si="2"/>
        <v>1000</v>
      </c>
    </row>
    <row r="276" spans="1:7" ht="15.75">
      <c r="A276" s="327" t="s">
        <v>175</v>
      </c>
      <c r="B276" s="30" t="s">
        <v>176</v>
      </c>
      <c r="C276" s="31">
        <v>2231</v>
      </c>
      <c r="D276" s="31" t="s">
        <v>152</v>
      </c>
      <c r="E276" s="31">
        <v>4</v>
      </c>
      <c r="F276" s="31">
        <v>150</v>
      </c>
      <c r="G276" s="276">
        <f t="shared" si="2"/>
        <v>600</v>
      </c>
    </row>
    <row r="277" spans="1:7" s="18" customFormat="1" ht="15.75">
      <c r="A277" s="327" t="s">
        <v>265</v>
      </c>
      <c r="B277" s="30" t="s">
        <v>504</v>
      </c>
      <c r="C277" s="31">
        <v>2231</v>
      </c>
      <c r="D277" s="31" t="s">
        <v>152</v>
      </c>
      <c r="E277" s="31">
        <v>2000</v>
      </c>
      <c r="F277" s="31">
        <v>5</v>
      </c>
      <c r="G277" s="276">
        <f t="shared" si="2"/>
        <v>10000</v>
      </c>
    </row>
    <row r="278" spans="1:7" ht="15.75">
      <c r="A278" s="327" t="s">
        <v>502</v>
      </c>
      <c r="B278" s="30" t="s">
        <v>503</v>
      </c>
      <c r="C278" s="31">
        <v>2231</v>
      </c>
      <c r="D278" s="31" t="s">
        <v>152</v>
      </c>
      <c r="E278" s="31">
        <v>500</v>
      </c>
      <c r="F278" s="31">
        <v>20</v>
      </c>
      <c r="G278" s="276">
        <f t="shared" si="2"/>
        <v>10000</v>
      </c>
    </row>
    <row r="279" spans="1:7" ht="15.75">
      <c r="A279" s="327" t="s">
        <v>177</v>
      </c>
      <c r="B279" s="380" t="s">
        <v>483</v>
      </c>
      <c r="C279" s="278"/>
      <c r="D279" s="31"/>
      <c r="E279" s="31"/>
      <c r="F279" s="31"/>
      <c r="G279" s="276"/>
    </row>
    <row r="280" spans="1:7" ht="47.25">
      <c r="A280" s="327" t="s">
        <v>28</v>
      </c>
      <c r="B280" s="30" t="s">
        <v>482</v>
      </c>
      <c r="C280" s="31">
        <v>2231</v>
      </c>
      <c r="D280" s="31" t="s">
        <v>137</v>
      </c>
      <c r="E280" s="31">
        <v>40</v>
      </c>
      <c r="F280" s="31">
        <v>75</v>
      </c>
      <c r="G280" s="276">
        <f t="shared" si="2"/>
        <v>3000</v>
      </c>
    </row>
    <row r="281" spans="1:7" ht="15.75">
      <c r="A281" s="327" t="s">
        <v>29</v>
      </c>
      <c r="B281" s="30" t="s">
        <v>138</v>
      </c>
      <c r="C281" s="31">
        <v>2231</v>
      </c>
      <c r="D281" s="31" t="s">
        <v>137</v>
      </c>
      <c r="E281" s="31">
        <v>60</v>
      </c>
      <c r="F281" s="31">
        <v>70</v>
      </c>
      <c r="G281" s="276">
        <f t="shared" si="2"/>
        <v>4200</v>
      </c>
    </row>
    <row r="282" spans="1:7" ht="15.75">
      <c r="A282" s="327" t="s">
        <v>30</v>
      </c>
      <c r="B282" s="30" t="s">
        <v>139</v>
      </c>
      <c r="C282" s="31">
        <v>2231</v>
      </c>
      <c r="D282" s="31" t="s">
        <v>137</v>
      </c>
      <c r="E282" s="31">
        <v>40</v>
      </c>
      <c r="F282" s="31">
        <v>50</v>
      </c>
      <c r="G282" s="276">
        <f t="shared" si="2"/>
        <v>2000</v>
      </c>
    </row>
    <row r="283" spans="1:7" ht="15.75">
      <c r="A283" s="327" t="s">
        <v>31</v>
      </c>
      <c r="B283" s="30" t="s">
        <v>140</v>
      </c>
      <c r="C283" s="31">
        <v>2231</v>
      </c>
      <c r="D283" s="31" t="s">
        <v>152</v>
      </c>
      <c r="E283" s="31">
        <v>1</v>
      </c>
      <c r="F283" s="31">
        <v>170</v>
      </c>
      <c r="G283" s="276">
        <f t="shared" si="2"/>
        <v>170</v>
      </c>
    </row>
    <row r="284" spans="1:7" ht="31.5">
      <c r="A284" s="327" t="s">
        <v>32</v>
      </c>
      <c r="B284" s="30" t="s">
        <v>178</v>
      </c>
      <c r="C284" s="31">
        <v>2231</v>
      </c>
      <c r="D284" s="31" t="s">
        <v>137</v>
      </c>
      <c r="E284" s="31">
        <v>10</v>
      </c>
      <c r="F284" s="31">
        <v>70</v>
      </c>
      <c r="G284" s="281">
        <f t="shared" ref="G284:G285" si="3">SUM(E284*F284)</f>
        <v>700</v>
      </c>
    </row>
    <row r="285" spans="1:7" ht="31.5">
      <c r="A285" s="327" t="s">
        <v>33</v>
      </c>
      <c r="B285" s="30" t="s">
        <v>179</v>
      </c>
      <c r="C285" s="31">
        <v>2231</v>
      </c>
      <c r="D285" s="31" t="s">
        <v>137</v>
      </c>
      <c r="E285" s="31">
        <v>30</v>
      </c>
      <c r="F285" s="31">
        <v>35</v>
      </c>
      <c r="G285" s="281">
        <f t="shared" si="3"/>
        <v>1050</v>
      </c>
    </row>
    <row r="286" spans="1:7" ht="15.75">
      <c r="A286" s="327" t="s">
        <v>34</v>
      </c>
      <c r="B286" s="30" t="s">
        <v>180</v>
      </c>
      <c r="C286" s="31">
        <v>2231</v>
      </c>
      <c r="D286" s="31" t="s">
        <v>152</v>
      </c>
      <c r="E286" s="31">
        <v>1</v>
      </c>
      <c r="F286" s="31">
        <v>300</v>
      </c>
      <c r="G286" s="276">
        <v>300</v>
      </c>
    </row>
    <row r="287" spans="1:7" ht="15.75">
      <c r="A287" s="327" t="s">
        <v>35</v>
      </c>
      <c r="B287" s="30" t="s">
        <v>149</v>
      </c>
      <c r="C287" s="31">
        <v>2231</v>
      </c>
      <c r="D287" s="31" t="s">
        <v>152</v>
      </c>
      <c r="E287" s="31">
        <v>1</v>
      </c>
      <c r="F287" s="31">
        <v>300</v>
      </c>
      <c r="G287" s="276">
        <v>300</v>
      </c>
    </row>
    <row r="288" spans="1:7" ht="15.75">
      <c r="A288" s="327" t="s">
        <v>181</v>
      </c>
      <c r="B288" s="30" t="s">
        <v>182</v>
      </c>
      <c r="C288" s="31">
        <v>2231</v>
      </c>
      <c r="D288" s="31" t="s">
        <v>137</v>
      </c>
      <c r="E288" s="31">
        <v>30</v>
      </c>
      <c r="F288" s="31">
        <v>35</v>
      </c>
      <c r="G288" s="281">
        <f t="shared" ref="G288" si="4">SUM(E288*F288)</f>
        <v>1050</v>
      </c>
    </row>
    <row r="289" spans="1:7" ht="15.75">
      <c r="A289" s="327" t="s">
        <v>183</v>
      </c>
      <c r="B289" s="30" t="s">
        <v>184</v>
      </c>
      <c r="C289" s="31">
        <v>2231</v>
      </c>
      <c r="D289" s="31" t="s">
        <v>152</v>
      </c>
      <c r="E289" s="31">
        <v>1</v>
      </c>
      <c r="F289" s="31">
        <v>500</v>
      </c>
      <c r="G289" s="276">
        <v>500</v>
      </c>
    </row>
    <row r="290" spans="1:7" ht="15.75">
      <c r="A290" s="327" t="s">
        <v>185</v>
      </c>
      <c r="B290" s="30" t="s">
        <v>186</v>
      </c>
      <c r="C290" s="31">
        <v>2231</v>
      </c>
      <c r="D290" s="31" t="s">
        <v>152</v>
      </c>
      <c r="E290" s="31">
        <v>1</v>
      </c>
      <c r="F290" s="31">
        <v>500</v>
      </c>
      <c r="G290" s="276">
        <v>500</v>
      </c>
    </row>
    <row r="291" spans="1:7" ht="15.75">
      <c r="A291" s="327" t="s">
        <v>187</v>
      </c>
      <c r="B291" s="30" t="s">
        <v>188</v>
      </c>
      <c r="C291" s="31">
        <v>2231</v>
      </c>
      <c r="D291" s="31" t="s">
        <v>152</v>
      </c>
      <c r="E291" s="31">
        <v>12</v>
      </c>
      <c r="F291" s="31">
        <v>340</v>
      </c>
      <c r="G291" s="281">
        <f t="shared" ref="G291:G296" si="5">SUM(E291*F291)</f>
        <v>4080</v>
      </c>
    </row>
    <row r="292" spans="1:7" ht="15.75">
      <c r="A292" s="327" t="s">
        <v>189</v>
      </c>
      <c r="B292" s="30" t="s">
        <v>190</v>
      </c>
      <c r="C292" s="31">
        <v>2231</v>
      </c>
      <c r="D292" s="31" t="s">
        <v>152</v>
      </c>
      <c r="E292" s="31">
        <v>1</v>
      </c>
      <c r="F292" s="31">
        <v>3000</v>
      </c>
      <c r="G292" s="276">
        <v>3000</v>
      </c>
    </row>
    <row r="293" spans="1:7" ht="15.75">
      <c r="A293" s="327" t="s">
        <v>191</v>
      </c>
      <c r="B293" s="30" t="s">
        <v>192</v>
      </c>
      <c r="C293" s="31">
        <v>2231</v>
      </c>
      <c r="D293" s="31" t="s">
        <v>137</v>
      </c>
      <c r="E293" s="31">
        <v>30</v>
      </c>
      <c r="F293" s="31">
        <v>50</v>
      </c>
      <c r="G293" s="281">
        <f t="shared" si="5"/>
        <v>1500</v>
      </c>
    </row>
    <row r="294" spans="1:7" ht="15.75">
      <c r="A294" s="327" t="s">
        <v>193</v>
      </c>
      <c r="B294" s="30" t="s">
        <v>176</v>
      </c>
      <c r="C294" s="31">
        <v>2231</v>
      </c>
      <c r="D294" s="31" t="s">
        <v>152</v>
      </c>
      <c r="E294" s="31">
        <v>1</v>
      </c>
      <c r="F294" s="31">
        <v>180</v>
      </c>
      <c r="G294" s="276">
        <v>180</v>
      </c>
    </row>
    <row r="295" spans="1:7" s="18" customFormat="1" ht="15.75">
      <c r="A295" s="327" t="s">
        <v>194</v>
      </c>
      <c r="B295" s="30" t="s">
        <v>504</v>
      </c>
      <c r="C295" s="31">
        <v>2231</v>
      </c>
      <c r="D295" s="31" t="s">
        <v>152</v>
      </c>
      <c r="E295" s="31">
        <v>2100</v>
      </c>
      <c r="F295" s="31">
        <v>5</v>
      </c>
      <c r="G295" s="281">
        <f t="shared" si="5"/>
        <v>10500</v>
      </c>
    </row>
    <row r="296" spans="1:7" ht="15.75">
      <c r="A296" s="328" t="s">
        <v>195</v>
      </c>
      <c r="B296" s="30" t="s">
        <v>505</v>
      </c>
      <c r="C296" s="31">
        <v>2231</v>
      </c>
      <c r="D296" s="156" t="s">
        <v>152</v>
      </c>
      <c r="E296" s="156">
        <v>3</v>
      </c>
      <c r="F296" s="156">
        <v>5000</v>
      </c>
      <c r="G296" s="281">
        <f t="shared" si="5"/>
        <v>15000</v>
      </c>
    </row>
    <row r="297" spans="1:7" ht="15.75">
      <c r="A297" s="328" t="s">
        <v>506</v>
      </c>
      <c r="B297" s="30" t="s">
        <v>196</v>
      </c>
      <c r="C297" s="31">
        <v>2231</v>
      </c>
      <c r="D297" s="31" t="s">
        <v>152</v>
      </c>
      <c r="E297" s="31">
        <v>7000</v>
      </c>
      <c r="F297" s="31">
        <v>1.6</v>
      </c>
      <c r="G297" s="281">
        <f t="shared" ref="G297:G309" si="6">SUM(E297*F297)</f>
        <v>11200</v>
      </c>
    </row>
    <row r="298" spans="1:7" ht="15.75">
      <c r="A298" s="327" t="s">
        <v>197</v>
      </c>
      <c r="B298" s="380" t="s">
        <v>481</v>
      </c>
      <c r="C298" s="278"/>
      <c r="D298" s="31"/>
      <c r="E298" s="31"/>
      <c r="F298" s="31"/>
      <c r="G298" s="279"/>
    </row>
    <row r="299" spans="1:7" ht="31.5">
      <c r="A299" s="327" t="s">
        <v>43</v>
      </c>
      <c r="B299" s="30" t="s">
        <v>198</v>
      </c>
      <c r="C299" s="31">
        <v>2231</v>
      </c>
      <c r="D299" s="31" t="s">
        <v>137</v>
      </c>
      <c r="E299" s="31">
        <v>40</v>
      </c>
      <c r="F299" s="31">
        <v>75</v>
      </c>
      <c r="G299" s="281">
        <f t="shared" si="6"/>
        <v>3000</v>
      </c>
    </row>
    <row r="300" spans="1:7" ht="15.75">
      <c r="A300" s="327" t="s">
        <v>45</v>
      </c>
      <c r="B300" s="30" t="s">
        <v>138</v>
      </c>
      <c r="C300" s="31">
        <v>2231</v>
      </c>
      <c r="D300" s="31" t="s">
        <v>137</v>
      </c>
      <c r="E300" s="31">
        <v>56</v>
      </c>
      <c r="F300" s="31">
        <v>72</v>
      </c>
      <c r="G300" s="281">
        <f t="shared" si="6"/>
        <v>4032</v>
      </c>
    </row>
    <row r="301" spans="1:7" ht="15.75">
      <c r="A301" s="327" t="s">
        <v>69</v>
      </c>
      <c r="B301" s="30" t="s">
        <v>139</v>
      </c>
      <c r="C301" s="31">
        <v>2231</v>
      </c>
      <c r="D301" s="31" t="s">
        <v>137</v>
      </c>
      <c r="E301" s="31">
        <v>100</v>
      </c>
      <c r="F301" s="31">
        <v>45</v>
      </c>
      <c r="G301" s="281">
        <f t="shared" si="6"/>
        <v>4500</v>
      </c>
    </row>
    <row r="302" spans="1:7" ht="15.75">
      <c r="A302" s="327" t="s">
        <v>112</v>
      </c>
      <c r="B302" s="30" t="s">
        <v>140</v>
      </c>
      <c r="C302" s="31">
        <v>2231</v>
      </c>
      <c r="D302" s="31" t="s">
        <v>152</v>
      </c>
      <c r="E302" s="31">
        <v>1</v>
      </c>
      <c r="F302" s="31">
        <v>500</v>
      </c>
      <c r="G302" s="281">
        <f t="shared" si="6"/>
        <v>500</v>
      </c>
    </row>
    <row r="303" spans="1:7" ht="47.25">
      <c r="A303" s="327" t="s">
        <v>128</v>
      </c>
      <c r="B303" s="30" t="s">
        <v>199</v>
      </c>
      <c r="C303" s="31">
        <v>2231</v>
      </c>
      <c r="D303" s="31" t="s">
        <v>152</v>
      </c>
      <c r="E303" s="31">
        <v>1</v>
      </c>
      <c r="F303" s="31">
        <v>800</v>
      </c>
      <c r="G303" s="281">
        <f t="shared" si="6"/>
        <v>800</v>
      </c>
    </row>
    <row r="304" spans="1:7" ht="31.5">
      <c r="A304" s="327" t="s">
        <v>200</v>
      </c>
      <c r="B304" s="30" t="s">
        <v>179</v>
      </c>
      <c r="C304" s="31">
        <v>2231</v>
      </c>
      <c r="D304" s="31" t="s">
        <v>137</v>
      </c>
      <c r="E304" s="31">
        <v>50</v>
      </c>
      <c r="F304" s="31">
        <v>60</v>
      </c>
      <c r="G304" s="281">
        <f t="shared" si="6"/>
        <v>3000</v>
      </c>
    </row>
    <row r="305" spans="1:7" ht="15.75">
      <c r="A305" s="327" t="s">
        <v>201</v>
      </c>
      <c r="B305" s="30" t="s">
        <v>180</v>
      </c>
      <c r="C305" s="31">
        <v>2231</v>
      </c>
      <c r="D305" s="31" t="s">
        <v>137</v>
      </c>
      <c r="E305" s="31">
        <v>10</v>
      </c>
      <c r="F305" s="31">
        <v>50</v>
      </c>
      <c r="G305" s="281">
        <f t="shared" si="6"/>
        <v>500</v>
      </c>
    </row>
    <row r="306" spans="1:7" ht="15.75">
      <c r="A306" s="327" t="s">
        <v>202</v>
      </c>
      <c r="B306" s="30" t="s">
        <v>149</v>
      </c>
      <c r="C306" s="31">
        <v>2231</v>
      </c>
      <c r="D306" s="31" t="s">
        <v>137</v>
      </c>
      <c r="E306" s="31">
        <v>62.5</v>
      </c>
      <c r="F306" s="31">
        <v>10</v>
      </c>
      <c r="G306" s="281">
        <f t="shared" si="6"/>
        <v>625</v>
      </c>
    </row>
    <row r="307" spans="1:7" ht="31.5">
      <c r="A307" s="327" t="s">
        <v>203</v>
      </c>
      <c r="B307" s="30" t="s">
        <v>204</v>
      </c>
      <c r="C307" s="31">
        <v>2231</v>
      </c>
      <c r="D307" s="31" t="s">
        <v>137</v>
      </c>
      <c r="E307" s="31">
        <v>100</v>
      </c>
      <c r="F307" s="31">
        <v>35</v>
      </c>
      <c r="G307" s="281">
        <f t="shared" si="6"/>
        <v>3500</v>
      </c>
    </row>
    <row r="308" spans="1:7" ht="15.75">
      <c r="A308" s="327" t="s">
        <v>205</v>
      </c>
      <c r="B308" s="30" t="s">
        <v>206</v>
      </c>
      <c r="C308" s="31">
        <v>2231</v>
      </c>
      <c r="D308" s="31" t="s">
        <v>152</v>
      </c>
      <c r="E308" s="31">
        <v>1</v>
      </c>
      <c r="F308" s="31">
        <v>744</v>
      </c>
      <c r="G308" s="281">
        <f t="shared" si="6"/>
        <v>744</v>
      </c>
    </row>
    <row r="309" spans="1:7" ht="15.75">
      <c r="A309" s="327" t="s">
        <v>207</v>
      </c>
      <c r="B309" s="30" t="s">
        <v>208</v>
      </c>
      <c r="C309" s="31">
        <v>2231</v>
      </c>
      <c r="D309" s="31" t="s">
        <v>152</v>
      </c>
      <c r="E309" s="31">
        <v>1</v>
      </c>
      <c r="F309" s="31">
        <v>3000</v>
      </c>
      <c r="G309" s="281">
        <f t="shared" si="6"/>
        <v>3000</v>
      </c>
    </row>
    <row r="310" spans="1:7" ht="15.75">
      <c r="A310" s="453" t="s">
        <v>8</v>
      </c>
      <c r="B310" s="453"/>
      <c r="C310" s="453"/>
      <c r="D310" s="453"/>
      <c r="E310" s="453"/>
      <c r="F310" s="453"/>
      <c r="G310" s="282">
        <f>SUM(G252:G309)</f>
        <v>253161</v>
      </c>
    </row>
    <row r="311" spans="1:7" ht="15.75">
      <c r="A311" s="452" t="s">
        <v>209</v>
      </c>
      <c r="B311" s="452"/>
      <c r="C311" s="452"/>
      <c r="D311" s="452"/>
      <c r="E311" s="452"/>
      <c r="F311" s="31">
        <v>0.21</v>
      </c>
      <c r="G311" s="281">
        <f>ROUNDUP(G310*F311,0)</f>
        <v>53164</v>
      </c>
    </row>
    <row r="312" spans="1:7" ht="15.75">
      <c r="A312" s="430" t="s">
        <v>9</v>
      </c>
      <c r="B312" s="430"/>
      <c r="C312" s="430"/>
      <c r="D312" s="430"/>
      <c r="E312" s="430"/>
      <c r="F312" s="430"/>
      <c r="G312" s="282">
        <f>G310+G311</f>
        <v>306325</v>
      </c>
    </row>
    <row r="313" spans="1:7" s="22" customFormat="1"/>
    <row r="314" spans="1:7" ht="39" customHeight="1">
      <c r="A314" s="451" t="s">
        <v>259</v>
      </c>
      <c r="B314" s="451"/>
      <c r="C314" s="451"/>
      <c r="D314" s="451"/>
      <c r="E314" s="451"/>
      <c r="F314" s="451"/>
      <c r="G314" s="451"/>
    </row>
    <row r="315" spans="1:7" ht="15.75">
      <c r="A315" s="157"/>
      <c r="B315" s="194" t="s">
        <v>260</v>
      </c>
      <c r="E315" s="158"/>
      <c r="F315" s="158"/>
      <c r="G315" s="45" t="s">
        <v>530</v>
      </c>
    </row>
    <row r="316" spans="1:7" s="261" customFormat="1" ht="42.75">
      <c r="A316" s="288" t="s">
        <v>0</v>
      </c>
      <c r="B316" s="288" t="s">
        <v>1</v>
      </c>
      <c r="C316" s="288" t="s">
        <v>2</v>
      </c>
      <c r="D316" s="288" t="s">
        <v>36</v>
      </c>
      <c r="E316" s="288" t="s">
        <v>4</v>
      </c>
      <c r="F316" s="288" t="s">
        <v>5</v>
      </c>
      <c r="G316" s="283" t="s">
        <v>6</v>
      </c>
    </row>
    <row r="317" spans="1:7" ht="15.75">
      <c r="A317" s="290">
        <v>1</v>
      </c>
      <c r="B317" s="435" t="s">
        <v>281</v>
      </c>
      <c r="C317" s="435"/>
      <c r="D317" s="435"/>
      <c r="E317" s="435"/>
      <c r="F317" s="435"/>
      <c r="G317" s="435"/>
    </row>
    <row r="318" spans="1:7" ht="15.75">
      <c r="A318" s="316" t="s">
        <v>7</v>
      </c>
      <c r="B318" s="159" t="s">
        <v>210</v>
      </c>
      <c r="C318" s="160">
        <v>1150</v>
      </c>
      <c r="D318" s="160">
        <v>1</v>
      </c>
      <c r="E318" s="160">
        <v>1</v>
      </c>
      <c r="F318" s="160">
        <v>850</v>
      </c>
      <c r="G318" s="243">
        <f>D318*E318*F318</f>
        <v>850</v>
      </c>
    </row>
    <row r="319" spans="1:7" ht="15.75">
      <c r="A319" s="316" t="s">
        <v>61</v>
      </c>
      <c r="B319" s="159" t="s">
        <v>211</v>
      </c>
      <c r="C319" s="160">
        <v>1150</v>
      </c>
      <c r="D319" s="160">
        <v>1</v>
      </c>
      <c r="E319" s="160">
        <v>1</v>
      </c>
      <c r="F319" s="160">
        <v>850</v>
      </c>
      <c r="G319" s="243">
        <f>F319</f>
        <v>850</v>
      </c>
    </row>
    <row r="320" spans="1:7" ht="15.75">
      <c r="A320" s="323" t="s">
        <v>77</v>
      </c>
      <c r="B320" s="159" t="s">
        <v>212</v>
      </c>
      <c r="C320" s="160">
        <v>1150</v>
      </c>
      <c r="D320" s="160">
        <v>1</v>
      </c>
      <c r="E320" s="160">
        <v>1</v>
      </c>
      <c r="F320" s="160">
        <v>820</v>
      </c>
      <c r="G320" s="243">
        <f>E320*F320</f>
        <v>820</v>
      </c>
    </row>
    <row r="321" spans="1:9" ht="15.75">
      <c r="A321" s="323" t="s">
        <v>85</v>
      </c>
      <c r="B321" s="49" t="s">
        <v>213</v>
      </c>
      <c r="C321" s="160">
        <v>1150</v>
      </c>
      <c r="D321" s="160">
        <v>1</v>
      </c>
      <c r="E321" s="160">
        <v>1</v>
      </c>
      <c r="F321" s="160">
        <v>820</v>
      </c>
      <c r="G321" s="243">
        <f>F321*E321*D321</f>
        <v>820</v>
      </c>
    </row>
    <row r="322" spans="1:9" ht="15.75">
      <c r="A322" s="323" t="s">
        <v>87</v>
      </c>
      <c r="B322" s="49" t="s">
        <v>266</v>
      </c>
      <c r="C322" s="160">
        <v>1150</v>
      </c>
      <c r="D322" s="160">
        <v>1</v>
      </c>
      <c r="E322" s="160">
        <v>1</v>
      </c>
      <c r="F322" s="160">
        <v>1200</v>
      </c>
      <c r="G322" s="243">
        <f>F322*E322*D322</f>
        <v>1200</v>
      </c>
    </row>
    <row r="323" spans="1:9" ht="15.75">
      <c r="A323" s="438" t="s">
        <v>8</v>
      </c>
      <c r="B323" s="438"/>
      <c r="C323" s="438"/>
      <c r="D323" s="438"/>
      <c r="E323" s="438"/>
      <c r="F323" s="438"/>
      <c r="G323" s="248">
        <f>SUM(G318:G322)</f>
        <v>4540</v>
      </c>
    </row>
    <row r="324" spans="1:9" ht="15.75">
      <c r="A324" s="324" t="s">
        <v>135</v>
      </c>
      <c r="B324" s="429" t="s">
        <v>280</v>
      </c>
      <c r="C324" s="429"/>
      <c r="D324" s="429"/>
      <c r="E324" s="429"/>
      <c r="F324" s="429"/>
      <c r="G324" s="429"/>
    </row>
    <row r="325" spans="1:9" ht="15.75">
      <c r="A325" s="316" t="s">
        <v>49</v>
      </c>
      <c r="B325" s="49" t="s">
        <v>214</v>
      </c>
      <c r="C325" s="160">
        <v>1150</v>
      </c>
      <c r="D325" s="161">
        <v>11</v>
      </c>
      <c r="E325" s="160">
        <v>2</v>
      </c>
      <c r="F325" s="160">
        <v>261</v>
      </c>
      <c r="G325" s="243">
        <f>SUM(D325*E325*F325)</f>
        <v>5742</v>
      </c>
    </row>
    <row r="326" spans="1:9" ht="15.75">
      <c r="A326" s="316" t="s">
        <v>62</v>
      </c>
      <c r="B326" s="49" t="s">
        <v>60</v>
      </c>
      <c r="C326" s="160">
        <v>1150</v>
      </c>
      <c r="D326" s="161">
        <v>11</v>
      </c>
      <c r="E326" s="160">
        <v>1</v>
      </c>
      <c r="F326" s="352">
        <v>271</v>
      </c>
      <c r="G326" s="243">
        <f>F326*E326*D326</f>
        <v>2981</v>
      </c>
    </row>
    <row r="327" spans="1:9" ht="15.75">
      <c r="A327" s="438" t="s">
        <v>8</v>
      </c>
      <c r="B327" s="438"/>
      <c r="C327" s="438"/>
      <c r="D327" s="438"/>
      <c r="E327" s="438"/>
      <c r="F327" s="438"/>
      <c r="G327" s="248">
        <f>SUM(G325:G326)</f>
        <v>8723</v>
      </c>
    </row>
    <row r="328" spans="1:9" ht="15.75">
      <c r="A328" s="289">
        <v>3</v>
      </c>
      <c r="B328" s="32" t="s">
        <v>279</v>
      </c>
      <c r="C328" s="61">
        <v>1210</v>
      </c>
      <c r="D328" s="196" t="s">
        <v>66</v>
      </c>
      <c r="E328" s="335"/>
      <c r="F328" s="63">
        <v>23.59</v>
      </c>
      <c r="G328" s="248">
        <f>ROUND(G327*0.2359,0)</f>
        <v>2058</v>
      </c>
    </row>
    <row r="329" spans="1:9" ht="15.75">
      <c r="A329" s="438" t="s">
        <v>9</v>
      </c>
      <c r="B329" s="438"/>
      <c r="C329" s="438"/>
      <c r="D329" s="438"/>
      <c r="E329" s="438"/>
      <c r="F329" s="438"/>
      <c r="G329" s="216">
        <f>G323+G327+G328</f>
        <v>15321</v>
      </c>
    </row>
    <row r="331" spans="1:9" ht="15.75">
      <c r="C331" s="420" t="s">
        <v>275</v>
      </c>
      <c r="D331" s="420"/>
      <c r="E331" s="420"/>
      <c r="F331" s="420"/>
      <c r="G331" s="420"/>
    </row>
    <row r="332" spans="1:9" ht="15.75">
      <c r="C332" s="421" t="s">
        <v>274</v>
      </c>
      <c r="D332" s="422"/>
      <c r="E332" s="423"/>
      <c r="F332" s="341" t="s">
        <v>2</v>
      </c>
      <c r="G332" s="342" t="s">
        <v>271</v>
      </c>
    </row>
    <row r="333" spans="1:9" ht="15.75">
      <c r="C333" s="424" t="s">
        <v>268</v>
      </c>
      <c r="D333" s="424"/>
      <c r="E333" s="424"/>
      <c r="F333" s="51">
        <v>1000</v>
      </c>
      <c r="G333" s="343">
        <f>SUM(G334:G335)</f>
        <v>113540</v>
      </c>
      <c r="H333" s="346"/>
      <c r="I333" s="346"/>
    </row>
    <row r="334" spans="1:9" ht="15.75">
      <c r="C334" s="424" t="s">
        <v>269</v>
      </c>
      <c r="D334" s="424"/>
      <c r="E334" s="424"/>
      <c r="F334" s="51">
        <v>1100</v>
      </c>
      <c r="G334" s="343">
        <f>SUM(G7+G30+G33+G50+G64+G68+G88+G93+G115+G120+G136+G149+G153+G172+G186+G200+G218+G222+G241+G323+G327)</f>
        <v>106830</v>
      </c>
      <c r="H334" s="346"/>
      <c r="I334" s="346"/>
    </row>
    <row r="335" spans="1:9" ht="15.75">
      <c r="C335" s="424" t="s">
        <v>270</v>
      </c>
      <c r="D335" s="424"/>
      <c r="E335" s="424"/>
      <c r="F335" s="51">
        <v>1200</v>
      </c>
      <c r="G335" s="343">
        <f>SUM(G328+G223+G187+G154+G121+G94+G69+G34+G8)</f>
        <v>6710</v>
      </c>
      <c r="H335" s="346"/>
      <c r="I335" s="346"/>
    </row>
    <row r="336" spans="1:9" ht="15.75">
      <c r="C336" s="424" t="s">
        <v>273</v>
      </c>
      <c r="D336" s="424"/>
      <c r="E336" s="424"/>
      <c r="F336" s="51">
        <v>2000</v>
      </c>
      <c r="G336" s="343">
        <f>SUM(G20+G40+G54+G74+G101+G127+G141+G159+G175+G191+G206+G230+G244+G312)</f>
        <v>343320.99699999997</v>
      </c>
      <c r="H336" s="346"/>
      <c r="I336" s="346"/>
    </row>
    <row r="337" spans="3:9" ht="15.75">
      <c r="C337" s="420" t="s">
        <v>272</v>
      </c>
      <c r="D337" s="420"/>
      <c r="E337" s="420"/>
      <c r="F337" s="420"/>
      <c r="G337" s="344">
        <f>SUM(G334:G336)</f>
        <v>456860.99699999997</v>
      </c>
      <c r="H337" s="346"/>
      <c r="I337" s="346"/>
    </row>
  </sheetData>
  <mergeCells count="111">
    <mergeCell ref="A327:F327"/>
    <mergeCell ref="A329:F329"/>
    <mergeCell ref="A314:G314"/>
    <mergeCell ref="B317:G317"/>
    <mergeCell ref="A323:F323"/>
    <mergeCell ref="B324:G324"/>
    <mergeCell ref="B251:G251"/>
    <mergeCell ref="A311:E311"/>
    <mergeCell ref="A310:F310"/>
    <mergeCell ref="A312:F312"/>
    <mergeCell ref="A248:G248"/>
    <mergeCell ref="A234:G234"/>
    <mergeCell ref="B237:G237"/>
    <mergeCell ref="A241:F241"/>
    <mergeCell ref="A244:F244"/>
    <mergeCell ref="A245:F245"/>
    <mergeCell ref="B242:G242"/>
    <mergeCell ref="A206:F206"/>
    <mergeCell ref="A207:F207"/>
    <mergeCell ref="A210:G210"/>
    <mergeCell ref="A231:F231"/>
    <mergeCell ref="A230:F230"/>
    <mergeCell ref="B224:G224"/>
    <mergeCell ref="A222:F222"/>
    <mergeCell ref="A218:F218"/>
    <mergeCell ref="B219:G219"/>
    <mergeCell ref="B213:G213"/>
    <mergeCell ref="A195:G195"/>
    <mergeCell ref="B198:G198"/>
    <mergeCell ref="A200:F200"/>
    <mergeCell ref="B201:G201"/>
    <mergeCell ref="A176:F176"/>
    <mergeCell ref="A162:G162"/>
    <mergeCell ref="A179:G179"/>
    <mergeCell ref="A192:F192"/>
    <mergeCell ref="A191:F191"/>
    <mergeCell ref="B188:G188"/>
    <mergeCell ref="A186:F186"/>
    <mergeCell ref="B182:G182"/>
    <mergeCell ref="B165:G165"/>
    <mergeCell ref="A172:F172"/>
    <mergeCell ref="B173:G173"/>
    <mergeCell ref="A175:F175"/>
    <mergeCell ref="A142:F142"/>
    <mergeCell ref="A131:G131"/>
    <mergeCell ref="A144:G144"/>
    <mergeCell ref="A160:F160"/>
    <mergeCell ref="A159:F159"/>
    <mergeCell ref="A153:F153"/>
    <mergeCell ref="A149:F149"/>
    <mergeCell ref="B147:G147"/>
    <mergeCell ref="B150:G150"/>
    <mergeCell ref="B155:G155"/>
    <mergeCell ref="B134:G134"/>
    <mergeCell ref="A136:F136"/>
    <mergeCell ref="B137:G137"/>
    <mergeCell ref="A141:F141"/>
    <mergeCell ref="A104:G104"/>
    <mergeCell ref="A128:F128"/>
    <mergeCell ref="A127:F127"/>
    <mergeCell ref="B122:G122"/>
    <mergeCell ref="A120:F120"/>
    <mergeCell ref="B116:G116"/>
    <mergeCell ref="A115:F115"/>
    <mergeCell ref="B107:G107"/>
    <mergeCell ref="A78:G78"/>
    <mergeCell ref="A102:F102"/>
    <mergeCell ref="A101:F101"/>
    <mergeCell ref="B95:G95"/>
    <mergeCell ref="A93:F93"/>
    <mergeCell ref="B89:G89"/>
    <mergeCell ref="A88:F88"/>
    <mergeCell ref="B81:G81"/>
    <mergeCell ref="A24:G24"/>
    <mergeCell ref="A57:G57"/>
    <mergeCell ref="B60:G60"/>
    <mergeCell ref="B65:G65"/>
    <mergeCell ref="A75:F75"/>
    <mergeCell ref="A74:F74"/>
    <mergeCell ref="A68:F68"/>
    <mergeCell ref="A64:F64"/>
    <mergeCell ref="B70:G70"/>
    <mergeCell ref="B47:G47"/>
    <mergeCell ref="A50:F50"/>
    <mergeCell ref="B51:G51"/>
    <mergeCell ref="A54:F54"/>
    <mergeCell ref="A55:F55"/>
    <mergeCell ref="C331:G331"/>
    <mergeCell ref="C332:E332"/>
    <mergeCell ref="C333:E333"/>
    <mergeCell ref="C334:E334"/>
    <mergeCell ref="C335:E335"/>
    <mergeCell ref="C336:E336"/>
    <mergeCell ref="C337:F337"/>
    <mergeCell ref="A21:F21"/>
    <mergeCell ref="A1:G1"/>
    <mergeCell ref="B14:G14"/>
    <mergeCell ref="B5:G5"/>
    <mergeCell ref="B4:G4"/>
    <mergeCell ref="A7:F7"/>
    <mergeCell ref="B9:G9"/>
    <mergeCell ref="A20:F20"/>
    <mergeCell ref="B35:G35"/>
    <mergeCell ref="A40:F40"/>
    <mergeCell ref="A41:F41"/>
    <mergeCell ref="A44:G44"/>
    <mergeCell ref="A23:G23"/>
    <mergeCell ref="B27:G27"/>
    <mergeCell ref="A30:F30"/>
    <mergeCell ref="B31:G31"/>
    <mergeCell ref="A33:F33"/>
  </mergeCells>
  <printOptions horizontalCentered="1"/>
  <pageMargins left="0.39370078740157483" right="0" top="1.1811023622047245" bottom="0" header="0.31496062992125984" footer="0.31496062992125984"/>
  <pageSetup paperSize="9" scale="70" orientation="portrait" verticalDpi="1200" r:id="rId1"/>
  <headerFooter differentOddEven="1">
    <oddHeader xml:space="preserve">&amp;R&amp;"Times New Roman,Regular" 1.1.pielikums
"Dziesmu un deju svētku tradīcijas saglabāšanas un 
attīstības plāns 2016.-2018.gadam"   
 2017. gada tāmju projekti </oddHeader>
    <oddFooter>&amp;CPage &amp;P</oddFooter>
    <evenHeader xml:space="preserve">&amp;R&amp;"Times New Roman,Regular" 1.1.pielikums
"Dziesmu un deju svētku tradīcijas saglabāšanas un 
attīstības plāns 2016.-2018.gadam"   
 2017. gada tāmju projekti </evenHeader>
    <evenFooter>&amp;CPage &amp;P</evenFooter>
  </headerFooter>
  <rowBreaks count="6" manualBreakCount="6">
    <brk id="42" max="6" man="1"/>
    <brk id="103" max="6" man="1"/>
    <brk id="161" max="6" man="1"/>
    <brk id="209" max="6" man="1"/>
    <brk id="247" max="6" man="1"/>
    <brk id="297" max="6" man="1"/>
  </rowBreaks>
</worksheet>
</file>

<file path=xl/worksheets/sheet3.xml><?xml version="1.0" encoding="utf-8"?>
<worksheet xmlns="http://schemas.openxmlformats.org/spreadsheetml/2006/main" xmlns:r="http://schemas.openxmlformats.org/officeDocument/2006/relationships">
  <dimension ref="A1:AP118"/>
  <sheetViews>
    <sheetView view="pageLayout" zoomScale="120" zoomScaleNormal="77" zoomScalePageLayoutView="120" workbookViewId="0">
      <selection activeCell="A21" sqref="A21:F21"/>
    </sheetView>
  </sheetViews>
  <sheetFormatPr defaultRowHeight="12.75"/>
  <cols>
    <col min="1" max="1" width="5.7109375" style="18" customWidth="1"/>
    <col min="2" max="2" width="64.85546875" style="18" customWidth="1"/>
    <col min="3" max="3" width="6.7109375" style="18" customWidth="1"/>
    <col min="4" max="4" width="10.28515625" style="18" customWidth="1"/>
    <col min="5" max="5" width="16.140625" style="18" customWidth="1"/>
    <col min="6" max="6" width="11.7109375" style="18" customWidth="1"/>
    <col min="7" max="7" width="12.5703125" style="18" customWidth="1"/>
    <col min="8" max="8" width="13.5703125" style="18" customWidth="1"/>
    <col min="9" max="9" width="13" style="18" bestFit="1" customWidth="1"/>
    <col min="10" max="16384" width="9.140625" style="18"/>
  </cols>
  <sheetData>
    <row r="1" spans="1:42" s="22" customFormat="1" ht="35.25" customHeight="1">
      <c r="A1" s="426" t="s">
        <v>250</v>
      </c>
      <c r="B1" s="426"/>
      <c r="C1" s="426"/>
      <c r="D1" s="426"/>
      <c r="E1" s="426"/>
      <c r="F1" s="426"/>
      <c r="G1" s="426"/>
      <c r="H1" s="21"/>
    </row>
    <row r="2" spans="1:42" ht="15.75">
      <c r="A2" s="23"/>
      <c r="B2" s="228" t="s">
        <v>251</v>
      </c>
      <c r="C2" s="23"/>
      <c r="D2" s="23"/>
      <c r="E2" s="23"/>
      <c r="F2" s="23"/>
      <c r="G2" s="45" t="s">
        <v>510</v>
      </c>
      <c r="H2" s="24"/>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row>
    <row r="3" spans="1:42" s="26" customFormat="1" ht="42.75">
      <c r="A3" s="197" t="s">
        <v>0</v>
      </c>
      <c r="B3" s="197" t="s">
        <v>1</v>
      </c>
      <c r="C3" s="197" t="s">
        <v>2</v>
      </c>
      <c r="D3" s="197" t="s">
        <v>3</v>
      </c>
      <c r="E3" s="197" t="s">
        <v>4</v>
      </c>
      <c r="F3" s="197" t="s">
        <v>5</v>
      </c>
      <c r="G3" s="197" t="s">
        <v>6</v>
      </c>
      <c r="H3" s="24"/>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row>
    <row r="4" spans="1:42" s="29" customFormat="1" ht="15.75">
      <c r="A4" s="377">
        <v>1</v>
      </c>
      <c r="B4" s="429" t="s">
        <v>280</v>
      </c>
      <c r="C4" s="429"/>
      <c r="D4" s="429"/>
      <c r="E4" s="429"/>
      <c r="F4" s="429"/>
      <c r="G4" s="429"/>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42" s="29" customFormat="1" ht="15.75">
      <c r="A5" s="237"/>
      <c r="B5" s="428" t="s">
        <v>25</v>
      </c>
      <c r="C5" s="428"/>
      <c r="D5" s="428"/>
      <c r="E5" s="428"/>
      <c r="F5" s="428"/>
      <c r="G5" s="4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row>
    <row r="6" spans="1:42" s="29" customFormat="1" ht="15.75">
      <c r="A6" s="238" t="s">
        <v>7</v>
      </c>
      <c r="B6" s="30" t="s">
        <v>26</v>
      </c>
      <c r="C6" s="41">
        <v>1150</v>
      </c>
      <c r="D6" s="31" t="s">
        <v>27</v>
      </c>
      <c r="E6" s="31">
        <v>4</v>
      </c>
      <c r="F6" s="318">
        <v>121.3</v>
      </c>
      <c r="G6" s="199">
        <f>ROUND(E6*F6,0)</f>
        <v>485</v>
      </c>
      <c r="H6" s="28"/>
      <c r="I6" s="28"/>
      <c r="J6" s="28"/>
      <c r="K6" s="28"/>
      <c r="L6" s="28"/>
      <c r="M6" s="28"/>
      <c r="N6" s="28"/>
      <c r="O6" s="28"/>
      <c r="P6" s="28"/>
      <c r="Q6" s="28"/>
      <c r="R6" s="28"/>
      <c r="S6" s="28"/>
      <c r="T6" s="28"/>
      <c r="U6" s="28"/>
      <c r="V6" s="28"/>
      <c r="W6" s="28"/>
      <c r="X6" s="28"/>
      <c r="Y6" s="28"/>
      <c r="Z6" s="28"/>
      <c r="AA6" s="28"/>
      <c r="AB6" s="28"/>
      <c r="AC6" s="28"/>
      <c r="AD6" s="28"/>
      <c r="AE6" s="28"/>
      <c r="AF6" s="28"/>
      <c r="AG6" s="28"/>
      <c r="AH6" s="28"/>
    </row>
    <row r="7" spans="1:42" s="29" customFormat="1" ht="15.75">
      <c r="A7" s="470" t="s">
        <v>8</v>
      </c>
      <c r="B7" s="471"/>
      <c r="C7" s="471"/>
      <c r="D7" s="471"/>
      <c r="E7" s="471"/>
      <c r="F7" s="472"/>
      <c r="G7" s="200">
        <f>SUM(G5:G6)</f>
        <v>485</v>
      </c>
      <c r="H7" s="28"/>
      <c r="I7" s="28"/>
      <c r="J7" s="28"/>
      <c r="K7" s="28"/>
      <c r="L7" s="28"/>
      <c r="M7" s="28"/>
      <c r="N7" s="28"/>
      <c r="O7" s="28"/>
      <c r="P7" s="28"/>
      <c r="Q7" s="28"/>
      <c r="R7" s="28"/>
      <c r="S7" s="28"/>
      <c r="T7" s="28"/>
      <c r="U7" s="28"/>
      <c r="V7" s="28"/>
      <c r="W7" s="28"/>
      <c r="X7" s="28"/>
      <c r="Y7" s="28"/>
      <c r="Z7" s="28"/>
      <c r="AA7" s="28"/>
      <c r="AB7" s="28"/>
      <c r="AC7" s="28"/>
      <c r="AD7" s="28"/>
      <c r="AE7" s="28"/>
      <c r="AF7" s="28"/>
      <c r="AG7" s="28"/>
      <c r="AH7" s="28"/>
    </row>
    <row r="8" spans="1:42" s="17" customFormat="1" ht="15.75">
      <c r="A8" s="381">
        <v>2</v>
      </c>
      <c r="B8" s="358" t="s">
        <v>279</v>
      </c>
      <c r="C8" s="33">
        <v>1210</v>
      </c>
      <c r="D8" s="34"/>
      <c r="E8" s="35"/>
      <c r="F8" s="36">
        <v>0.2359</v>
      </c>
      <c r="G8" s="248">
        <f>ROUNDUP(G7*0.2359,0)</f>
        <v>115</v>
      </c>
      <c r="H8" s="37"/>
      <c r="I8" s="37"/>
    </row>
    <row r="9" spans="1:42" s="26" customFormat="1" ht="15.75">
      <c r="A9" s="377">
        <v>3</v>
      </c>
      <c r="B9" s="431" t="s">
        <v>278</v>
      </c>
      <c r="C9" s="431"/>
      <c r="D9" s="431"/>
      <c r="E9" s="431"/>
      <c r="F9" s="431"/>
      <c r="G9" s="431"/>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row>
    <row r="10" spans="1:42" s="26" customFormat="1" ht="15.75">
      <c r="A10" s="377"/>
      <c r="B10" s="378" t="s">
        <v>20</v>
      </c>
      <c r="C10" s="379"/>
      <c r="D10" s="379"/>
      <c r="E10" s="379"/>
      <c r="F10" s="379"/>
      <c r="G10" s="379"/>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row>
    <row r="11" spans="1:42" s="26" customFormat="1" ht="15.75">
      <c r="A11" s="239" t="s">
        <v>28</v>
      </c>
      <c r="B11" s="49" t="s">
        <v>21</v>
      </c>
      <c r="C11" s="42">
        <v>2311</v>
      </c>
      <c r="D11" s="42" t="s">
        <v>23</v>
      </c>
      <c r="E11" s="42">
        <v>2</v>
      </c>
      <c r="F11" s="318">
        <v>10</v>
      </c>
      <c r="G11" s="203">
        <f t="shared" ref="G11:G13" si="0">E11*F11</f>
        <v>20</v>
      </c>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row>
    <row r="12" spans="1:42" s="26" customFormat="1" ht="15.75">
      <c r="A12" s="240" t="s">
        <v>29</v>
      </c>
      <c r="B12" s="40" t="s">
        <v>18</v>
      </c>
      <c r="C12" s="204">
        <v>2231</v>
      </c>
      <c r="D12" s="205" t="s">
        <v>19</v>
      </c>
      <c r="E12" s="204">
        <v>2</v>
      </c>
      <c r="F12" s="319">
        <v>50</v>
      </c>
      <c r="G12" s="206">
        <f>E12*F12</f>
        <v>100</v>
      </c>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row>
    <row r="13" spans="1:42" s="26" customFormat="1" ht="15.75">
      <c r="A13" s="239" t="s">
        <v>30</v>
      </c>
      <c r="B13" s="49" t="s">
        <v>22</v>
      </c>
      <c r="C13" s="42">
        <v>2231</v>
      </c>
      <c r="D13" s="42" t="s">
        <v>24</v>
      </c>
      <c r="E13" s="42">
        <v>20</v>
      </c>
      <c r="F13" s="319">
        <v>7</v>
      </c>
      <c r="G13" s="203">
        <f t="shared" si="0"/>
        <v>140</v>
      </c>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row>
    <row r="14" spans="1:42" s="26" customFormat="1" ht="15.75">
      <c r="A14" s="198"/>
      <c r="B14" s="427" t="s">
        <v>14</v>
      </c>
      <c r="C14" s="427"/>
      <c r="D14" s="427"/>
      <c r="E14" s="427"/>
      <c r="F14" s="427"/>
      <c r="G14" s="427"/>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row>
    <row r="15" spans="1:42" s="26" customFormat="1" ht="15.75">
      <c r="A15" s="239" t="s">
        <v>31</v>
      </c>
      <c r="B15" s="30" t="s">
        <v>10</v>
      </c>
      <c r="C15" s="31">
        <v>2233</v>
      </c>
      <c r="D15" s="31" t="s">
        <v>11</v>
      </c>
      <c r="E15" s="31">
        <v>2</v>
      </c>
      <c r="F15" s="318">
        <v>200</v>
      </c>
      <c r="G15" s="203">
        <f>E15*F15</f>
        <v>400</v>
      </c>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row>
    <row r="16" spans="1:42" s="26" customFormat="1" ht="15.75">
      <c r="A16" s="240" t="s">
        <v>32</v>
      </c>
      <c r="B16" s="38" t="s">
        <v>13</v>
      </c>
      <c r="C16" s="208">
        <v>2121</v>
      </c>
      <c r="D16" s="209" t="s">
        <v>12</v>
      </c>
      <c r="E16" s="209">
        <v>14</v>
      </c>
      <c r="F16" s="320">
        <v>29</v>
      </c>
      <c r="G16" s="203">
        <f>E16*F16</f>
        <v>406</v>
      </c>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row>
    <row r="17" spans="1:42" s="26" customFormat="1" ht="15.75">
      <c r="A17" s="239" t="s">
        <v>33</v>
      </c>
      <c r="B17" s="39" t="s">
        <v>15</v>
      </c>
      <c r="C17" s="210">
        <v>2122</v>
      </c>
      <c r="D17" s="31" t="s">
        <v>12</v>
      </c>
      <c r="E17" s="31">
        <v>14</v>
      </c>
      <c r="F17" s="318">
        <v>1.7855000000000001</v>
      </c>
      <c r="G17" s="211">
        <f>E17*F17</f>
        <v>24.997</v>
      </c>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row>
    <row r="18" spans="1:42" s="26" customFormat="1" ht="15.75">
      <c r="A18" s="238" t="s">
        <v>34</v>
      </c>
      <c r="B18" s="39" t="s">
        <v>16</v>
      </c>
      <c r="C18" s="210">
        <v>2122</v>
      </c>
      <c r="D18" s="31" t="s">
        <v>17</v>
      </c>
      <c r="E18" s="31">
        <v>7</v>
      </c>
      <c r="F18" s="318">
        <v>60</v>
      </c>
      <c r="G18" s="211">
        <f>E18*F18</f>
        <v>420</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row>
    <row r="19" spans="1:42" s="26" customFormat="1" ht="15.75">
      <c r="A19" s="238" t="s">
        <v>35</v>
      </c>
      <c r="B19" s="40" t="s">
        <v>18</v>
      </c>
      <c r="C19" s="204">
        <v>2231</v>
      </c>
      <c r="D19" s="205" t="s">
        <v>19</v>
      </c>
      <c r="E19" s="204">
        <v>2</v>
      </c>
      <c r="F19" s="319">
        <v>50</v>
      </c>
      <c r="G19" s="206">
        <f>E19*F19</f>
        <v>100</v>
      </c>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row>
    <row r="20" spans="1:42" ht="15.75">
      <c r="A20" s="473" t="s">
        <v>8</v>
      </c>
      <c r="B20" s="469"/>
      <c r="C20" s="469"/>
      <c r="D20" s="469"/>
      <c r="E20" s="469"/>
      <c r="F20" s="469"/>
      <c r="G20" s="212">
        <f>SUM(G10:G19)</f>
        <v>1610.9970000000001</v>
      </c>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row>
    <row r="21" spans="1:42" ht="15.75">
      <c r="A21" s="469" t="s">
        <v>9</v>
      </c>
      <c r="B21" s="469"/>
      <c r="C21" s="469"/>
      <c r="D21" s="469"/>
      <c r="E21" s="469"/>
      <c r="F21" s="469"/>
      <c r="G21" s="213">
        <f>G20+G7+G8</f>
        <v>2210.9970000000003</v>
      </c>
      <c r="H21" s="25"/>
      <c r="I21" s="357"/>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row>
    <row r="22" spans="1:42" ht="15.75">
      <c r="A22" s="19"/>
      <c r="B22" s="19"/>
      <c r="C22" s="19"/>
      <c r="D22" s="19"/>
      <c r="E22" s="19"/>
      <c r="F22" s="19"/>
      <c r="G22" s="27"/>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row>
    <row r="23" spans="1:42" ht="15.75">
      <c r="A23" s="19"/>
      <c r="B23" s="19"/>
      <c r="C23" s="19"/>
      <c r="D23" s="19"/>
      <c r="E23" s="19"/>
      <c r="F23" s="19"/>
      <c r="G23" s="20"/>
    </row>
    <row r="24" spans="1:42" ht="19.5" customHeight="1">
      <c r="A24" s="441" t="s">
        <v>215</v>
      </c>
      <c r="B24" s="441"/>
      <c r="C24" s="441"/>
      <c r="D24" s="441"/>
      <c r="E24" s="441"/>
      <c r="F24" s="441"/>
      <c r="G24" s="441"/>
    </row>
    <row r="25" spans="1:42" ht="15.75">
      <c r="A25" s="46"/>
      <c r="B25" s="46" t="s">
        <v>216</v>
      </c>
      <c r="C25" s="86"/>
      <c r="D25" s="46"/>
      <c r="E25" s="46"/>
      <c r="F25" s="46"/>
      <c r="G25" s="45" t="s">
        <v>511</v>
      </c>
    </row>
    <row r="26" spans="1:42" ht="47.25">
      <c r="A26" s="214" t="s">
        <v>0</v>
      </c>
      <c r="B26" s="214" t="s">
        <v>1</v>
      </c>
      <c r="C26" s="214" t="s">
        <v>2</v>
      </c>
      <c r="D26" s="214" t="s">
        <v>36</v>
      </c>
      <c r="E26" s="214" t="s">
        <v>4</v>
      </c>
      <c r="F26" s="214" t="s">
        <v>5</v>
      </c>
      <c r="G26" s="214" t="s">
        <v>6</v>
      </c>
    </row>
    <row r="27" spans="1:42" ht="15.75">
      <c r="A27" s="169">
        <v>1</v>
      </c>
      <c r="B27" s="435" t="s">
        <v>281</v>
      </c>
      <c r="C27" s="435"/>
      <c r="D27" s="435"/>
      <c r="E27" s="435"/>
      <c r="F27" s="435"/>
      <c r="G27" s="435"/>
    </row>
    <row r="28" spans="1:42" ht="15.75">
      <c r="A28" s="169" t="s">
        <v>7</v>
      </c>
      <c r="B28" s="138" t="s">
        <v>131</v>
      </c>
      <c r="C28" s="166">
        <v>1150</v>
      </c>
      <c r="D28" s="162">
        <v>1</v>
      </c>
      <c r="E28" s="154">
        <v>4</v>
      </c>
      <c r="F28" s="167">
        <v>215</v>
      </c>
      <c r="G28" s="215">
        <f>D28*E28*F28</f>
        <v>860</v>
      </c>
    </row>
    <row r="29" spans="1:42" ht="15.75">
      <c r="A29" s="468" t="s">
        <v>8</v>
      </c>
      <c r="B29" s="468"/>
      <c r="C29" s="468"/>
      <c r="D29" s="468"/>
      <c r="E29" s="468"/>
      <c r="F29" s="468"/>
      <c r="G29" s="216">
        <f>SUM(G28:G28)</f>
        <v>860</v>
      </c>
    </row>
    <row r="30" spans="1:42" ht="15.75">
      <c r="A30" s="164">
        <v>2</v>
      </c>
      <c r="B30" s="429" t="s">
        <v>280</v>
      </c>
      <c r="C30" s="429"/>
      <c r="D30" s="429"/>
      <c r="E30" s="429"/>
      <c r="F30" s="429"/>
      <c r="G30" s="429"/>
    </row>
    <row r="31" spans="1:42" ht="15.75">
      <c r="A31" s="169" t="s">
        <v>49</v>
      </c>
      <c r="B31" s="168" t="s">
        <v>217</v>
      </c>
      <c r="C31" s="166">
        <v>1150</v>
      </c>
      <c r="D31" s="162" t="s">
        <v>218</v>
      </c>
      <c r="E31" s="162">
        <v>8</v>
      </c>
      <c r="F31" s="167">
        <v>75</v>
      </c>
      <c r="G31" s="215">
        <f>E31*F31</f>
        <v>600</v>
      </c>
    </row>
    <row r="32" spans="1:42" ht="15.75">
      <c r="A32" s="169" t="s">
        <v>62</v>
      </c>
      <c r="B32" s="168" t="s">
        <v>219</v>
      </c>
      <c r="C32" s="166">
        <v>1150</v>
      </c>
      <c r="D32" s="162" t="s">
        <v>218</v>
      </c>
      <c r="E32" s="162">
        <v>2</v>
      </c>
      <c r="F32" s="167">
        <v>100</v>
      </c>
      <c r="G32" s="215">
        <f>E32*F32</f>
        <v>200</v>
      </c>
    </row>
    <row r="33" spans="1:7" ht="31.5">
      <c r="A33" s="169" t="s">
        <v>93</v>
      </c>
      <c r="B33" s="170" t="s">
        <v>220</v>
      </c>
      <c r="C33" s="166">
        <v>1150</v>
      </c>
      <c r="D33" s="162" t="s">
        <v>218</v>
      </c>
      <c r="E33" s="163">
        <v>5</v>
      </c>
      <c r="F33" s="167">
        <v>75</v>
      </c>
      <c r="G33" s="215">
        <f>E33*F33</f>
        <v>375</v>
      </c>
    </row>
    <row r="34" spans="1:7" ht="15.75">
      <c r="A34" s="468" t="s">
        <v>8</v>
      </c>
      <c r="B34" s="468"/>
      <c r="C34" s="468"/>
      <c r="D34" s="468"/>
      <c r="E34" s="468"/>
      <c r="F34" s="468"/>
      <c r="G34" s="216">
        <f>SUM(G31:G33)</f>
        <v>1175</v>
      </c>
    </row>
    <row r="35" spans="1:7" ht="15.75">
      <c r="A35" s="217">
        <v>3</v>
      </c>
      <c r="B35" s="358" t="s">
        <v>279</v>
      </c>
      <c r="C35" s="166">
        <v>1210</v>
      </c>
      <c r="D35" s="165" t="s">
        <v>66</v>
      </c>
      <c r="E35" s="171">
        <f>SUM(G34)</f>
        <v>1175</v>
      </c>
      <c r="F35" s="172">
        <v>23.59</v>
      </c>
      <c r="G35" s="248">
        <f>ROUNDUP(G34*0.2359,0)</f>
        <v>278</v>
      </c>
    </row>
    <row r="36" spans="1:7" ht="15.75">
      <c r="A36" s="217">
        <v>4</v>
      </c>
      <c r="B36" s="431" t="s">
        <v>278</v>
      </c>
      <c r="C36" s="431"/>
      <c r="D36" s="431"/>
      <c r="E36" s="431"/>
      <c r="F36" s="431"/>
      <c r="G36" s="431"/>
    </row>
    <row r="37" spans="1:7" ht="31.5">
      <c r="A37" s="169" t="s">
        <v>43</v>
      </c>
      <c r="B37" s="173" t="s">
        <v>263</v>
      </c>
      <c r="C37" s="166">
        <v>2231</v>
      </c>
      <c r="D37" s="162">
        <v>2</v>
      </c>
      <c r="E37" s="162">
        <v>1</v>
      </c>
      <c r="F37" s="167">
        <v>880</v>
      </c>
      <c r="G37" s="215">
        <f>D37*E37*F37</f>
        <v>1760</v>
      </c>
    </row>
    <row r="38" spans="1:7" ht="15.75">
      <c r="A38" s="169" t="s">
        <v>45</v>
      </c>
      <c r="B38" s="164" t="s">
        <v>97</v>
      </c>
      <c r="C38" s="166">
        <v>2231</v>
      </c>
      <c r="D38" s="162">
        <v>1</v>
      </c>
      <c r="E38" s="162">
        <v>1</v>
      </c>
      <c r="F38" s="162">
        <v>244</v>
      </c>
      <c r="G38" s="215">
        <f>F38</f>
        <v>244</v>
      </c>
    </row>
    <row r="39" spans="1:7" ht="15.75">
      <c r="A39" s="169" t="s">
        <v>69</v>
      </c>
      <c r="B39" s="173" t="s">
        <v>221</v>
      </c>
      <c r="C39" s="166">
        <v>2100</v>
      </c>
      <c r="D39" s="162">
        <v>3</v>
      </c>
      <c r="E39" s="162">
        <v>4</v>
      </c>
      <c r="F39" s="162">
        <v>40</v>
      </c>
      <c r="G39" s="215">
        <f>D39*E39*F39</f>
        <v>480</v>
      </c>
    </row>
    <row r="40" spans="1:7" ht="15.75">
      <c r="A40" s="169" t="s">
        <v>112</v>
      </c>
      <c r="B40" s="173" t="s">
        <v>222</v>
      </c>
      <c r="C40" s="166">
        <v>2231</v>
      </c>
      <c r="D40" s="162">
        <v>1</v>
      </c>
      <c r="E40" s="163">
        <v>2</v>
      </c>
      <c r="F40" s="174">
        <v>145</v>
      </c>
      <c r="G40" s="215">
        <f>D40*E40*F40</f>
        <v>290</v>
      </c>
    </row>
    <row r="41" spans="1:7" ht="15.75">
      <c r="A41" s="169" t="s">
        <v>128</v>
      </c>
      <c r="B41" s="173" t="s">
        <v>223</v>
      </c>
      <c r="C41" s="166">
        <v>2239</v>
      </c>
      <c r="D41" s="162">
        <v>1</v>
      </c>
      <c r="E41" s="163">
        <v>1</v>
      </c>
      <c r="F41" s="174">
        <v>400</v>
      </c>
      <c r="G41" s="215">
        <f>D41*E41*F41</f>
        <v>400</v>
      </c>
    </row>
    <row r="42" spans="1:7" ht="15.75">
      <c r="A42" s="169" t="s">
        <v>200</v>
      </c>
      <c r="B42" s="173" t="s">
        <v>59</v>
      </c>
      <c r="C42" s="166">
        <v>2233</v>
      </c>
      <c r="D42" s="162">
        <v>1</v>
      </c>
      <c r="E42" s="163">
        <v>1</v>
      </c>
      <c r="F42" s="174">
        <v>140</v>
      </c>
      <c r="G42" s="215">
        <v>140</v>
      </c>
    </row>
    <row r="43" spans="1:7" ht="15.75">
      <c r="A43" s="169" t="s">
        <v>201</v>
      </c>
      <c r="B43" s="173" t="s">
        <v>224</v>
      </c>
      <c r="C43" s="166">
        <v>2239</v>
      </c>
      <c r="D43" s="162"/>
      <c r="E43" s="163"/>
      <c r="F43" s="174">
        <v>300</v>
      </c>
      <c r="G43" s="215">
        <v>300</v>
      </c>
    </row>
    <row r="44" spans="1:7" ht="15.75">
      <c r="A44" s="467" t="s">
        <v>8</v>
      </c>
      <c r="B44" s="467"/>
      <c r="C44" s="467"/>
      <c r="D44" s="467"/>
      <c r="E44" s="467"/>
      <c r="F44" s="467"/>
      <c r="G44" s="216">
        <f>SUM(G37:G43)</f>
        <v>3614</v>
      </c>
    </row>
    <row r="45" spans="1:7" ht="15.75">
      <c r="A45" s="467" t="s">
        <v>9</v>
      </c>
      <c r="B45" s="467"/>
      <c r="C45" s="467"/>
      <c r="D45" s="467"/>
      <c r="E45" s="467"/>
      <c r="F45" s="467"/>
      <c r="G45" s="216">
        <f>G44+G35+G34+G29</f>
        <v>5927</v>
      </c>
    </row>
    <row r="48" spans="1:7" ht="18.75">
      <c r="A48" s="466" t="s">
        <v>225</v>
      </c>
      <c r="B48" s="466"/>
      <c r="C48" s="466"/>
      <c r="D48" s="466"/>
      <c r="E48" s="466"/>
      <c r="F48" s="466"/>
      <c r="G48" s="466"/>
    </row>
    <row r="49" spans="1:7" ht="15.75">
      <c r="A49" s="175"/>
      <c r="B49" s="176" t="s">
        <v>216</v>
      </c>
      <c r="C49" s="177"/>
      <c r="D49" s="176"/>
      <c r="E49" s="176"/>
      <c r="F49" s="176"/>
      <c r="G49" s="45" t="s">
        <v>512</v>
      </c>
    </row>
    <row r="50" spans="1:7">
      <c r="A50" s="464" t="s">
        <v>0</v>
      </c>
      <c r="B50" s="464" t="s">
        <v>1</v>
      </c>
      <c r="C50" s="464" t="s">
        <v>2</v>
      </c>
      <c r="D50" s="464" t="s">
        <v>36</v>
      </c>
      <c r="E50" s="464" t="s">
        <v>4</v>
      </c>
      <c r="F50" s="464" t="s">
        <v>5</v>
      </c>
      <c r="G50" s="465" t="s">
        <v>6</v>
      </c>
    </row>
    <row r="51" spans="1:7" ht="35.25" customHeight="1">
      <c r="A51" s="464"/>
      <c r="B51" s="464"/>
      <c r="C51" s="464"/>
      <c r="D51" s="464"/>
      <c r="E51" s="464"/>
      <c r="F51" s="464"/>
      <c r="G51" s="465"/>
    </row>
    <row r="52" spans="1:7" ht="15.75">
      <c r="A52" s="218">
        <v>1</v>
      </c>
      <c r="B52" s="435" t="s">
        <v>281</v>
      </c>
      <c r="C52" s="435"/>
      <c r="D52" s="435"/>
      <c r="E52" s="435"/>
      <c r="F52" s="435"/>
      <c r="G52" s="435"/>
    </row>
    <row r="53" spans="1:7" ht="15.75">
      <c r="A53" s="235" t="s">
        <v>7</v>
      </c>
      <c r="B53" s="179" t="s">
        <v>226</v>
      </c>
      <c r="C53" s="105">
        <v>1150</v>
      </c>
      <c r="D53" s="178">
        <v>1</v>
      </c>
      <c r="E53" s="108">
        <v>3</v>
      </c>
      <c r="F53" s="180">
        <v>150</v>
      </c>
      <c r="G53" s="219">
        <f>E53*F53</f>
        <v>450</v>
      </c>
    </row>
    <row r="54" spans="1:7" ht="15.75">
      <c r="A54" s="235" t="s">
        <v>61</v>
      </c>
      <c r="B54" s="89" t="s">
        <v>227</v>
      </c>
      <c r="C54" s="105">
        <v>1150</v>
      </c>
      <c r="D54" s="105">
        <v>1</v>
      </c>
      <c r="E54" s="105">
        <v>1</v>
      </c>
      <c r="F54" s="181">
        <v>350</v>
      </c>
      <c r="G54" s="219">
        <f>D54*E54*F54</f>
        <v>350</v>
      </c>
    </row>
    <row r="55" spans="1:7" ht="15.75">
      <c r="A55" s="462" t="s">
        <v>8</v>
      </c>
      <c r="B55" s="462"/>
      <c r="C55" s="462"/>
      <c r="D55" s="462"/>
      <c r="E55" s="462"/>
      <c r="F55" s="462"/>
      <c r="G55" s="220">
        <f>G53+G54</f>
        <v>800</v>
      </c>
    </row>
    <row r="56" spans="1:7" ht="15.75">
      <c r="A56" s="218">
        <v>2</v>
      </c>
      <c r="B56" s="429" t="s">
        <v>280</v>
      </c>
      <c r="C56" s="429"/>
      <c r="D56" s="429"/>
      <c r="E56" s="429"/>
      <c r="F56" s="429"/>
      <c r="G56" s="429"/>
    </row>
    <row r="57" spans="1:7" ht="15.75">
      <c r="A57" s="235" t="s">
        <v>49</v>
      </c>
      <c r="B57" s="89" t="s">
        <v>228</v>
      </c>
      <c r="C57" s="105">
        <v>1150</v>
      </c>
      <c r="D57" s="105">
        <v>1</v>
      </c>
      <c r="E57" s="105">
        <v>1</v>
      </c>
      <c r="F57" s="181">
        <v>200</v>
      </c>
      <c r="G57" s="219">
        <f>F57*E57</f>
        <v>200</v>
      </c>
    </row>
    <row r="58" spans="1:7" ht="15.75">
      <c r="A58" s="462" t="s">
        <v>8</v>
      </c>
      <c r="B58" s="462"/>
      <c r="C58" s="462"/>
      <c r="D58" s="462"/>
      <c r="E58" s="462"/>
      <c r="F58" s="462"/>
      <c r="G58" s="220">
        <f>G57</f>
        <v>200</v>
      </c>
    </row>
    <row r="59" spans="1:7" ht="15.75">
      <c r="A59" s="232">
        <v>3</v>
      </c>
      <c r="B59" s="358" t="s">
        <v>279</v>
      </c>
      <c r="C59" s="108">
        <v>1210</v>
      </c>
      <c r="D59" s="105" t="s">
        <v>66</v>
      </c>
      <c r="E59" s="182">
        <f>G58</f>
        <v>200</v>
      </c>
      <c r="F59" s="181" t="s">
        <v>120</v>
      </c>
      <c r="G59" s="248">
        <f>ROUNDUP(G58*0.2359,0)</f>
        <v>48</v>
      </c>
    </row>
    <row r="60" spans="1:7" ht="15.75">
      <c r="A60" s="233">
        <v>4</v>
      </c>
      <c r="B60" s="431" t="s">
        <v>278</v>
      </c>
      <c r="C60" s="431"/>
      <c r="D60" s="431"/>
      <c r="E60" s="431"/>
      <c r="F60" s="431"/>
      <c r="G60" s="431"/>
    </row>
    <row r="61" spans="1:7" ht="15.75">
      <c r="A61" s="234" t="s">
        <v>43</v>
      </c>
      <c r="B61" s="184" t="s">
        <v>229</v>
      </c>
      <c r="C61" s="185">
        <v>2261</v>
      </c>
      <c r="D61" s="186"/>
      <c r="E61" s="186"/>
      <c r="F61" s="187">
        <v>3000</v>
      </c>
      <c r="G61" s="219">
        <f>F61</f>
        <v>3000</v>
      </c>
    </row>
    <row r="62" spans="1:7" ht="15.75">
      <c r="A62" s="234" t="s">
        <v>45</v>
      </c>
      <c r="B62" s="183" t="s">
        <v>230</v>
      </c>
      <c r="C62" s="185">
        <v>2239</v>
      </c>
      <c r="D62" s="186"/>
      <c r="E62" s="186"/>
      <c r="F62" s="187">
        <v>400</v>
      </c>
      <c r="G62" s="219">
        <v>400</v>
      </c>
    </row>
    <row r="63" spans="1:7" ht="15.75">
      <c r="A63" s="234" t="s">
        <v>69</v>
      </c>
      <c r="B63" s="184" t="s">
        <v>264</v>
      </c>
      <c r="C63" s="185">
        <v>2311</v>
      </c>
      <c r="D63" s="186"/>
      <c r="E63" s="186"/>
      <c r="F63" s="187">
        <v>150</v>
      </c>
      <c r="G63" s="219">
        <f>F63</f>
        <v>150</v>
      </c>
    </row>
    <row r="64" spans="1:7" ht="15.75">
      <c r="A64" s="234" t="s">
        <v>112</v>
      </c>
      <c r="B64" s="183" t="s">
        <v>231</v>
      </c>
      <c r="C64" s="185">
        <v>2239</v>
      </c>
      <c r="D64" s="186"/>
      <c r="E64" s="185">
        <v>350</v>
      </c>
      <c r="F64" s="187">
        <v>3.5</v>
      </c>
      <c r="G64" s="219">
        <f>F64*E64</f>
        <v>1225</v>
      </c>
    </row>
    <row r="65" spans="1:7" ht="15.75">
      <c r="A65" s="234" t="s">
        <v>128</v>
      </c>
      <c r="B65" s="184" t="s">
        <v>58</v>
      </c>
      <c r="C65" s="185">
        <v>2231</v>
      </c>
      <c r="D65" s="186"/>
      <c r="E65" s="186"/>
      <c r="F65" s="187">
        <v>900</v>
      </c>
      <c r="G65" s="219">
        <v>900</v>
      </c>
    </row>
    <row r="66" spans="1:7" ht="15.75">
      <c r="A66" s="234" t="s">
        <v>200</v>
      </c>
      <c r="B66" s="184" t="s">
        <v>232</v>
      </c>
      <c r="C66" s="185">
        <v>2233</v>
      </c>
      <c r="D66" s="186"/>
      <c r="E66" s="186"/>
      <c r="F66" s="187">
        <v>239</v>
      </c>
      <c r="G66" s="219">
        <v>239</v>
      </c>
    </row>
    <row r="67" spans="1:7" ht="20.25" customHeight="1">
      <c r="A67" s="234" t="s">
        <v>201</v>
      </c>
      <c r="B67" s="184" t="s">
        <v>233</v>
      </c>
      <c r="C67" s="185">
        <v>2231</v>
      </c>
      <c r="D67" s="186"/>
      <c r="E67" s="185">
        <v>4</v>
      </c>
      <c r="F67" s="187">
        <v>300</v>
      </c>
      <c r="G67" s="219">
        <f>F67*E67</f>
        <v>1200</v>
      </c>
    </row>
    <row r="68" spans="1:7" ht="15.75">
      <c r="A68" s="461" t="s">
        <v>8</v>
      </c>
      <c r="B68" s="461"/>
      <c r="C68" s="461"/>
      <c r="D68" s="461"/>
      <c r="E68" s="461"/>
      <c r="F68" s="461"/>
      <c r="G68" s="220">
        <f>SUM(G61:G67)</f>
        <v>7114</v>
      </c>
    </row>
    <row r="69" spans="1:7" ht="15.75">
      <c r="A69" s="461" t="s">
        <v>9</v>
      </c>
      <c r="B69" s="461"/>
      <c r="C69" s="461"/>
      <c r="D69" s="461"/>
      <c r="E69" s="461"/>
      <c r="F69" s="461"/>
      <c r="G69" s="220">
        <f>G68+G59+G58+G55</f>
        <v>8162</v>
      </c>
    </row>
    <row r="71" spans="1:7" ht="46.5" customHeight="1">
      <c r="A71" s="463" t="s">
        <v>488</v>
      </c>
      <c r="B71" s="463"/>
      <c r="C71" s="463"/>
      <c r="D71" s="463"/>
      <c r="E71" s="463"/>
      <c r="F71" s="463"/>
      <c r="G71" s="463"/>
    </row>
    <row r="72" spans="1:7" ht="17.25" customHeight="1">
      <c r="A72" s="195"/>
      <c r="B72" s="229" t="s">
        <v>485</v>
      </c>
      <c r="C72" s="195"/>
      <c r="D72" s="195"/>
      <c r="E72" s="195"/>
      <c r="F72" s="195"/>
      <c r="G72" s="45" t="s">
        <v>513</v>
      </c>
    </row>
    <row r="73" spans="1:7" ht="15.75">
      <c r="A73" s="52"/>
      <c r="B73" s="52" t="s">
        <v>234</v>
      </c>
      <c r="C73" s="52"/>
      <c r="D73" s="52"/>
      <c r="E73" s="52"/>
      <c r="F73" s="52"/>
      <c r="G73" s="52"/>
    </row>
    <row r="74" spans="1:7" ht="47.25">
      <c r="A74" s="221" t="s">
        <v>0</v>
      </c>
      <c r="B74" s="221" t="s">
        <v>1</v>
      </c>
      <c r="C74" s="221" t="s">
        <v>2</v>
      </c>
      <c r="D74" s="221" t="s">
        <v>36</v>
      </c>
      <c r="E74" s="221" t="s">
        <v>4</v>
      </c>
      <c r="F74" s="222" t="s">
        <v>5</v>
      </c>
      <c r="G74" s="223" t="s">
        <v>6</v>
      </c>
    </row>
    <row r="75" spans="1:7" ht="15.75">
      <c r="A75" s="230">
        <v>1</v>
      </c>
      <c r="B75" s="429" t="s">
        <v>280</v>
      </c>
      <c r="C75" s="429"/>
      <c r="D75" s="429"/>
      <c r="E75" s="429"/>
      <c r="F75" s="429"/>
      <c r="G75" s="429"/>
    </row>
    <row r="76" spans="1:7" ht="15.75">
      <c r="A76" s="231" t="s">
        <v>7</v>
      </c>
      <c r="B76" s="188" t="s">
        <v>235</v>
      </c>
      <c r="C76" s="72">
        <v>1150</v>
      </c>
      <c r="D76" s="72">
        <v>1</v>
      </c>
      <c r="E76" s="72">
        <v>1</v>
      </c>
      <c r="F76" s="189">
        <v>450</v>
      </c>
      <c r="G76" s="224">
        <f>D76*F76</f>
        <v>450</v>
      </c>
    </row>
    <row r="77" spans="1:7" ht="15.75">
      <c r="A77" s="231" t="s">
        <v>61</v>
      </c>
      <c r="B77" s="50" t="s">
        <v>236</v>
      </c>
      <c r="C77" s="72">
        <v>1150</v>
      </c>
      <c r="D77" s="72">
        <v>1</v>
      </c>
      <c r="E77" s="72">
        <v>1</v>
      </c>
      <c r="F77" s="189">
        <v>200</v>
      </c>
      <c r="G77" s="225">
        <v>200</v>
      </c>
    </row>
    <row r="78" spans="1:7" ht="15.75">
      <c r="A78" s="231" t="s">
        <v>77</v>
      </c>
      <c r="B78" s="50" t="s">
        <v>237</v>
      </c>
      <c r="C78" s="72">
        <v>1150</v>
      </c>
      <c r="D78" s="72"/>
      <c r="E78" s="72"/>
      <c r="F78" s="189">
        <v>450</v>
      </c>
      <c r="G78" s="225">
        <f>F78</f>
        <v>450</v>
      </c>
    </row>
    <row r="79" spans="1:7" ht="15.75">
      <c r="A79" s="231" t="s">
        <v>85</v>
      </c>
      <c r="B79" s="50" t="s">
        <v>238</v>
      </c>
      <c r="C79" s="72">
        <v>1150</v>
      </c>
      <c r="D79" s="72"/>
      <c r="E79" s="72"/>
      <c r="F79" s="189">
        <v>437</v>
      </c>
      <c r="G79" s="225">
        <f>SUM(F79)</f>
        <v>437</v>
      </c>
    </row>
    <row r="80" spans="1:7" ht="15.75">
      <c r="A80" s="438" t="s">
        <v>8</v>
      </c>
      <c r="B80" s="438"/>
      <c r="C80" s="438"/>
      <c r="D80" s="438"/>
      <c r="E80" s="438"/>
      <c r="F80" s="438"/>
      <c r="G80" s="226">
        <f>SUM(G76:G79)</f>
        <v>1537</v>
      </c>
    </row>
    <row r="81" spans="1:7" ht="15.75">
      <c r="A81" s="230">
        <v>2</v>
      </c>
      <c r="B81" s="358" t="s">
        <v>279</v>
      </c>
      <c r="C81" s="190">
        <v>1210</v>
      </c>
      <c r="D81" s="72" t="s">
        <v>66</v>
      </c>
      <c r="E81" s="191">
        <f>G80</f>
        <v>1537</v>
      </c>
      <c r="F81" s="189">
        <v>23.59</v>
      </c>
      <c r="G81" s="248">
        <f>ROUNDUP(G80*0.2359,0)</f>
        <v>363</v>
      </c>
    </row>
    <row r="82" spans="1:7" ht="15.75">
      <c r="A82" s="230">
        <v>3</v>
      </c>
      <c r="B82" s="431" t="s">
        <v>278</v>
      </c>
      <c r="C82" s="431"/>
      <c r="D82" s="431"/>
      <c r="E82" s="431"/>
      <c r="F82" s="431"/>
      <c r="G82" s="431"/>
    </row>
    <row r="83" spans="1:7" ht="15.75">
      <c r="A83" s="231" t="s">
        <v>28</v>
      </c>
      <c r="B83" s="50" t="s">
        <v>239</v>
      </c>
      <c r="C83" s="72">
        <v>2239</v>
      </c>
      <c r="D83" s="72">
        <v>1</v>
      </c>
      <c r="E83" s="72">
        <v>1100</v>
      </c>
      <c r="F83" s="189"/>
      <c r="G83" s="225">
        <v>1100</v>
      </c>
    </row>
    <row r="84" spans="1:7" ht="15.75">
      <c r="A84" s="231" t="s">
        <v>29</v>
      </c>
      <c r="B84" s="50" t="s">
        <v>240</v>
      </c>
      <c r="C84" s="72">
        <v>2239</v>
      </c>
      <c r="D84" s="72"/>
      <c r="E84" s="72"/>
      <c r="F84" s="189"/>
      <c r="G84" s="225">
        <v>1000</v>
      </c>
    </row>
    <row r="85" spans="1:7" ht="15.75">
      <c r="A85" s="459" t="s">
        <v>8</v>
      </c>
      <c r="B85" s="459"/>
      <c r="C85" s="459"/>
      <c r="D85" s="459"/>
      <c r="E85" s="459"/>
      <c r="F85" s="459"/>
      <c r="G85" s="226">
        <f>G83+G84</f>
        <v>2100</v>
      </c>
    </row>
    <row r="86" spans="1:7" ht="15.75">
      <c r="A86" s="459" t="s">
        <v>9</v>
      </c>
      <c r="B86" s="459"/>
      <c r="C86" s="459"/>
      <c r="D86" s="459"/>
      <c r="E86" s="459"/>
      <c r="F86" s="459"/>
      <c r="G86" s="227">
        <f>G85+G81+G80</f>
        <v>4000</v>
      </c>
    </row>
    <row r="89" spans="1:7" ht="59.25" customHeight="1">
      <c r="A89" s="460" t="s">
        <v>487</v>
      </c>
      <c r="B89" s="460"/>
      <c r="C89" s="460"/>
      <c r="D89" s="460"/>
      <c r="E89" s="460"/>
      <c r="F89" s="460"/>
      <c r="G89" s="460"/>
    </row>
    <row r="90" spans="1:7" ht="15.75">
      <c r="B90" s="192"/>
      <c r="G90" s="45" t="s">
        <v>514</v>
      </c>
    </row>
    <row r="91" spans="1:7" ht="47.25">
      <c r="A91" s="221" t="s">
        <v>0</v>
      </c>
      <c r="B91" s="221" t="s">
        <v>1</v>
      </c>
      <c r="C91" s="221" t="s">
        <v>2</v>
      </c>
      <c r="D91" s="221" t="s">
        <v>36</v>
      </c>
      <c r="E91" s="221" t="s">
        <v>4</v>
      </c>
      <c r="F91" s="222" t="s">
        <v>5</v>
      </c>
      <c r="G91" s="223" t="s">
        <v>6</v>
      </c>
    </row>
    <row r="92" spans="1:7" ht="15.75">
      <c r="A92" s="230">
        <v>1</v>
      </c>
      <c r="B92" s="435" t="s">
        <v>281</v>
      </c>
      <c r="C92" s="435"/>
      <c r="D92" s="435"/>
      <c r="E92" s="435"/>
      <c r="F92" s="435"/>
      <c r="G92" s="435"/>
    </row>
    <row r="93" spans="1:7" ht="15.75">
      <c r="A93" s="231" t="s">
        <v>7</v>
      </c>
      <c r="B93" s="188" t="s">
        <v>241</v>
      </c>
      <c r="C93" s="72">
        <v>1150</v>
      </c>
      <c r="D93" s="72">
        <v>1</v>
      </c>
      <c r="E93" s="72">
        <v>1</v>
      </c>
      <c r="F93" s="189">
        <v>600</v>
      </c>
      <c r="G93" s="339">
        <f>D93*F93</f>
        <v>600</v>
      </c>
    </row>
    <row r="94" spans="1:7" ht="15.75">
      <c r="A94" s="231" t="s">
        <v>61</v>
      </c>
      <c r="B94" s="50" t="s">
        <v>276</v>
      </c>
      <c r="C94" s="72">
        <v>1150</v>
      </c>
      <c r="D94" s="72">
        <v>1</v>
      </c>
      <c r="E94" s="72">
        <v>1</v>
      </c>
      <c r="F94" s="189">
        <v>500</v>
      </c>
      <c r="G94" s="339">
        <f>D94*F94</f>
        <v>500</v>
      </c>
    </row>
    <row r="95" spans="1:7" s="332" customFormat="1" ht="15.75">
      <c r="A95" s="333" t="s">
        <v>77</v>
      </c>
      <c r="B95" s="330" t="s">
        <v>242</v>
      </c>
      <c r="C95" s="354">
        <v>1150</v>
      </c>
      <c r="D95" s="72">
        <v>1</v>
      </c>
      <c r="E95" s="72">
        <v>5</v>
      </c>
      <c r="F95" s="331">
        <v>75</v>
      </c>
      <c r="G95" s="353">
        <f>E95*F95</f>
        <v>375</v>
      </c>
    </row>
    <row r="96" spans="1:7" ht="15.75">
      <c r="A96" s="231" t="s">
        <v>85</v>
      </c>
      <c r="B96" s="50" t="s">
        <v>243</v>
      </c>
      <c r="C96" s="72">
        <v>1150</v>
      </c>
      <c r="D96" s="72"/>
      <c r="E96" s="72"/>
      <c r="F96" s="189">
        <v>525</v>
      </c>
      <c r="G96" s="340">
        <v>525</v>
      </c>
    </row>
    <row r="97" spans="1:9" ht="15.75">
      <c r="A97" s="459" t="s">
        <v>8</v>
      </c>
      <c r="B97" s="459"/>
      <c r="C97" s="459"/>
      <c r="D97" s="459"/>
      <c r="E97" s="459"/>
      <c r="F97" s="459"/>
      <c r="G97" s="226">
        <f>SUM(G93:G96)</f>
        <v>2000</v>
      </c>
    </row>
    <row r="98" spans="1:9" ht="15.75">
      <c r="A98" s="459" t="s">
        <v>9</v>
      </c>
      <c r="B98" s="459"/>
      <c r="C98" s="459"/>
      <c r="D98" s="459"/>
      <c r="E98" s="459"/>
      <c r="F98" s="459"/>
      <c r="G98" s="227">
        <f>SUM(G97)</f>
        <v>2000</v>
      </c>
    </row>
    <row r="101" spans="1:9" ht="18.75">
      <c r="A101" s="458" t="s">
        <v>486</v>
      </c>
      <c r="B101" s="458"/>
      <c r="C101" s="458"/>
      <c r="D101" s="458"/>
      <c r="E101" s="458"/>
      <c r="F101" s="458"/>
      <c r="G101" s="458"/>
    </row>
    <row r="102" spans="1:9" ht="15.75">
      <c r="G102" s="45" t="s">
        <v>515</v>
      </c>
    </row>
    <row r="103" spans="1:9" ht="47.25">
      <c r="A103" s="221" t="s">
        <v>0</v>
      </c>
      <c r="B103" s="221" t="s">
        <v>1</v>
      </c>
      <c r="C103" s="221" t="s">
        <v>2</v>
      </c>
      <c r="D103" s="221" t="s">
        <v>36</v>
      </c>
      <c r="E103" s="221" t="s">
        <v>4</v>
      </c>
      <c r="F103" s="222" t="s">
        <v>5</v>
      </c>
      <c r="G103" s="223" t="s">
        <v>6</v>
      </c>
    </row>
    <row r="104" spans="1:9" ht="15.75">
      <c r="A104" s="230">
        <v>1</v>
      </c>
      <c r="B104" s="431" t="s">
        <v>278</v>
      </c>
      <c r="C104" s="431"/>
      <c r="D104" s="431"/>
      <c r="E104" s="431"/>
      <c r="F104" s="431"/>
      <c r="G104" s="431"/>
    </row>
    <row r="105" spans="1:9" ht="15.75">
      <c r="A105" s="231" t="s">
        <v>7</v>
      </c>
      <c r="B105" s="188" t="s">
        <v>244</v>
      </c>
      <c r="C105" s="72">
        <v>2279</v>
      </c>
      <c r="D105" s="72">
        <v>1</v>
      </c>
      <c r="E105" s="72">
        <v>1</v>
      </c>
      <c r="F105" s="189">
        <v>500</v>
      </c>
      <c r="G105" s="355">
        <f>D105*F105</f>
        <v>500</v>
      </c>
    </row>
    <row r="106" spans="1:9" ht="15.75">
      <c r="A106" s="231" t="s">
        <v>61</v>
      </c>
      <c r="B106" s="50" t="s">
        <v>245</v>
      </c>
      <c r="C106" s="72">
        <v>2279</v>
      </c>
      <c r="D106" s="72">
        <v>1</v>
      </c>
      <c r="E106" s="72">
        <v>1</v>
      </c>
      <c r="F106" s="189">
        <v>100</v>
      </c>
      <c r="G106" s="355">
        <f>D106*F106</f>
        <v>100</v>
      </c>
    </row>
    <row r="107" spans="1:9" ht="15.75">
      <c r="A107" s="231" t="s">
        <v>77</v>
      </c>
      <c r="B107" s="71" t="s">
        <v>247</v>
      </c>
      <c r="C107" s="72">
        <v>2279</v>
      </c>
      <c r="D107" s="72">
        <v>1</v>
      </c>
      <c r="E107" s="72">
        <v>1</v>
      </c>
      <c r="F107" s="189">
        <v>150</v>
      </c>
      <c r="G107" s="355">
        <f>E107*F107</f>
        <v>150</v>
      </c>
    </row>
    <row r="108" spans="1:9" s="332" customFormat="1" ht="15.75">
      <c r="A108" s="333" t="s">
        <v>85</v>
      </c>
      <c r="B108" s="330" t="s">
        <v>246</v>
      </c>
      <c r="C108" s="338">
        <v>2239</v>
      </c>
      <c r="D108" s="338">
        <v>500</v>
      </c>
      <c r="E108" s="72">
        <v>1</v>
      </c>
      <c r="F108" s="331">
        <v>4.5</v>
      </c>
      <c r="G108" s="356">
        <f>SUM(D108*E108*F108)</f>
        <v>2250</v>
      </c>
    </row>
    <row r="109" spans="1:9" ht="15.75">
      <c r="A109" s="457" t="s">
        <v>8</v>
      </c>
      <c r="B109" s="457"/>
      <c r="C109" s="457"/>
      <c r="D109" s="457"/>
      <c r="E109" s="457"/>
      <c r="F109" s="457"/>
      <c r="G109" s="226">
        <f>SUM(G105:G108)</f>
        <v>3000</v>
      </c>
    </row>
    <row r="110" spans="1:9" ht="15.75">
      <c r="A110" s="457" t="s">
        <v>9</v>
      </c>
      <c r="B110" s="457"/>
      <c r="C110" s="457"/>
      <c r="D110" s="457"/>
      <c r="E110" s="457"/>
      <c r="F110" s="457"/>
      <c r="G110" s="227">
        <f>SUM(G109)</f>
        <v>3000</v>
      </c>
      <c r="I110" s="345"/>
    </row>
    <row r="112" spans="1:9" ht="15.75">
      <c r="C112" s="420" t="s">
        <v>275</v>
      </c>
      <c r="D112" s="420"/>
      <c r="E112" s="420"/>
      <c r="F112" s="420"/>
      <c r="G112" s="420"/>
    </row>
    <row r="113" spans="3:9" ht="31.5">
      <c r="C113" s="421" t="s">
        <v>274</v>
      </c>
      <c r="D113" s="422"/>
      <c r="E113" s="423"/>
      <c r="F113" s="341" t="s">
        <v>2</v>
      </c>
      <c r="G113" s="342" t="s">
        <v>271</v>
      </c>
    </row>
    <row r="114" spans="3:9" ht="15.75">
      <c r="C114" s="424" t="s">
        <v>268</v>
      </c>
      <c r="D114" s="424"/>
      <c r="E114" s="424"/>
      <c r="F114" s="51">
        <v>1000</v>
      </c>
      <c r="G114" s="343">
        <f>SUM(G115:G116)</f>
        <v>7861</v>
      </c>
      <c r="H114" s="346"/>
      <c r="I114" s="346"/>
    </row>
    <row r="115" spans="3:9" ht="15.75">
      <c r="C115" s="424" t="s">
        <v>269</v>
      </c>
      <c r="D115" s="424"/>
      <c r="E115" s="424"/>
      <c r="F115" s="51">
        <v>1100</v>
      </c>
      <c r="G115" s="343">
        <f>SUM(G7+G29+G34+G55+G58+G80+G97)</f>
        <v>7057</v>
      </c>
      <c r="H115" s="346"/>
      <c r="I115" s="346"/>
    </row>
    <row r="116" spans="3:9" ht="15.75">
      <c r="C116" s="424" t="s">
        <v>270</v>
      </c>
      <c r="D116" s="424"/>
      <c r="E116" s="424"/>
      <c r="F116" s="51">
        <v>1200</v>
      </c>
      <c r="G116" s="343">
        <f>SUM(G8+G35+G59+G81)</f>
        <v>804</v>
      </c>
      <c r="H116" s="346"/>
      <c r="I116" s="346"/>
    </row>
    <row r="117" spans="3:9" ht="15.75">
      <c r="C117" s="424" t="s">
        <v>273</v>
      </c>
      <c r="D117" s="424"/>
      <c r="E117" s="424"/>
      <c r="F117" s="51">
        <v>2000</v>
      </c>
      <c r="G117" s="343">
        <f>SUM(G109+G85+G68+G44+G20)</f>
        <v>17438.996999999999</v>
      </c>
      <c r="H117" s="346"/>
      <c r="I117" s="346"/>
    </row>
    <row r="118" spans="3:9" ht="15.75">
      <c r="C118" s="454" t="s">
        <v>275</v>
      </c>
      <c r="D118" s="455"/>
      <c r="E118" s="455"/>
      <c r="F118" s="456"/>
      <c r="G118" s="344">
        <f>SUM(G115:G117)</f>
        <v>25299.996999999999</v>
      </c>
      <c r="H118" s="346"/>
      <c r="I118" s="346"/>
    </row>
  </sheetData>
  <mergeCells count="52">
    <mergeCell ref="A21:F21"/>
    <mergeCell ref="A1:G1"/>
    <mergeCell ref="B4:G4"/>
    <mergeCell ref="B5:G5"/>
    <mergeCell ref="A7:F7"/>
    <mergeCell ref="B9:G9"/>
    <mergeCell ref="B14:G14"/>
    <mergeCell ref="A20:F20"/>
    <mergeCell ref="B36:G36"/>
    <mergeCell ref="A34:F34"/>
    <mergeCell ref="A24:G24"/>
    <mergeCell ref="B30:G30"/>
    <mergeCell ref="B27:G27"/>
    <mergeCell ref="A29:F29"/>
    <mergeCell ref="F50:F51"/>
    <mergeCell ref="G50:G51"/>
    <mergeCell ref="A48:G48"/>
    <mergeCell ref="A45:F45"/>
    <mergeCell ref="A44:F44"/>
    <mergeCell ref="A50:A51"/>
    <mergeCell ref="B50:B51"/>
    <mergeCell ref="C50:C51"/>
    <mergeCell ref="D50:D51"/>
    <mergeCell ref="E50:E51"/>
    <mergeCell ref="A89:G89"/>
    <mergeCell ref="A98:F98"/>
    <mergeCell ref="B104:G104"/>
    <mergeCell ref="A69:F69"/>
    <mergeCell ref="B52:G52"/>
    <mergeCell ref="A55:F55"/>
    <mergeCell ref="B56:G56"/>
    <mergeCell ref="A58:F58"/>
    <mergeCell ref="B60:G60"/>
    <mergeCell ref="A68:F68"/>
    <mergeCell ref="A71:G71"/>
    <mergeCell ref="A86:F86"/>
    <mergeCell ref="A85:F85"/>
    <mergeCell ref="B75:G75"/>
    <mergeCell ref="A80:F80"/>
    <mergeCell ref="B82:G82"/>
    <mergeCell ref="A109:F109"/>
    <mergeCell ref="A110:F110"/>
    <mergeCell ref="A101:G101"/>
    <mergeCell ref="B92:G92"/>
    <mergeCell ref="A97:F97"/>
    <mergeCell ref="C117:E117"/>
    <mergeCell ref="C118:F118"/>
    <mergeCell ref="C112:G112"/>
    <mergeCell ref="C113:E113"/>
    <mergeCell ref="C114:E114"/>
    <mergeCell ref="C115:E115"/>
    <mergeCell ref="C116:E116"/>
  </mergeCells>
  <printOptions horizontalCentered="1"/>
  <pageMargins left="0.39370078740157483" right="0" top="1.1811023622047245" bottom="0" header="0.31496062992125984" footer="0.31496062992125984"/>
  <pageSetup paperSize="9" scale="76" orientation="portrait" verticalDpi="1200" r:id="rId1"/>
  <headerFooter differentOddEven="1">
    <oddHeader xml:space="preserve">&amp;R&amp;"Times New Roman,Regular" 1.2.pielikums
"Dziesmu un deju svētku tradīcijas saglabāšanas un 
attīstības plāns 2016.-2018.gadam"   
 2018. gada tāmju projekti  </oddHeader>
    <oddFooter>&amp;CPage &amp;P</oddFooter>
    <evenHeader xml:space="preserve">&amp;R&amp;"Times New Roman,Regular" 1.2.pielikums
"Dziesmu un deju svētku tradīcijas saglabāšanas un 
attīstības plāns 2016.-2018.gadam"   
 2018. gada tāmju projekti  </evenHeader>
    <evenFooter>&amp;CPage &amp;P</evenFooter>
  </headerFooter>
  <rowBreaks count="2" manualBreakCount="2">
    <brk id="46" max="6" man="1"/>
    <brk id="8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DZSVPl_1.pielikums</vt:lpstr>
      <vt:lpstr>DZSVPl_1.1._LNKC_2017.g.</vt:lpstr>
      <vt:lpstr>DZSVPl_1.2._LNKC_2018.g.</vt:lpstr>
      <vt:lpstr>DZSVPl_1.1._LNKC_2017.g.!Print_Area</vt:lpstr>
      <vt:lpstr>DZSVPl_1.2._LNKC_2018.g.!Print_Area</vt:lpstr>
      <vt:lpstr>DZSVPl_1.pielikums!Print_Area</vt:lpstr>
    </vt:vector>
  </TitlesOfParts>
  <Company>Birojs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Karpova Inara</dc:creator>
  <cp:lastModifiedBy>Pujate Signe</cp:lastModifiedBy>
  <cp:lastPrinted>2015-11-09T18:30:24Z</cp:lastPrinted>
  <dcterms:created xsi:type="dcterms:W3CDTF">2015-01-29T06:53:54Z</dcterms:created>
  <dcterms:modified xsi:type="dcterms:W3CDTF">2015-11-09T18:30:29Z</dcterms:modified>
</cp:coreProperties>
</file>