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55" windowWidth="13275" windowHeight="9600" tabRatio="783" activeTab="8"/>
  </bookViews>
  <sheets>
    <sheet name="Saturs" sheetId="1" r:id="rId1"/>
    <sheet name="1.1." sheetId="2" r:id="rId2"/>
    <sheet name="1.2." sheetId="3" r:id="rId3"/>
    <sheet name="1.3." sheetId="4" r:id="rId4"/>
    <sheet name="1.4." sheetId="5" r:id="rId5"/>
    <sheet name="2.3." sheetId="6" r:id="rId6"/>
    <sheet name="2.4." sheetId="7" r:id="rId7"/>
    <sheet name="3.1.3." sheetId="8" r:id="rId8"/>
    <sheet name="3.2.3." sheetId="9" r:id="rId9"/>
  </sheets>
  <definedNames/>
  <calcPr fullCalcOnLoad="1"/>
</workbook>
</file>

<file path=xl/sharedStrings.xml><?xml version="1.0" encoding="utf-8"?>
<sst xmlns="http://schemas.openxmlformats.org/spreadsheetml/2006/main" count="629" uniqueCount="109">
  <si>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</si>
  <si>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</si>
  <si>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</si>
  <si>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</si>
  <si>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</si>
  <si>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Maksas pakalpojuma izcenojuma aprēķins</t>
  </si>
  <si>
    <t>Informācijas sistēmas uzturēšana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</si>
  <si>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</si>
  <si>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</si>
  <si>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</si>
  <si>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</si>
  <si>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Ēku, telpu īre un noma</t>
  </si>
  <si>
    <t> Transportlīdzekļu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</si>
  <si>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</si>
  <si>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</si>
  <si>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</si>
  <si>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</si>
  <si>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</si>
  <si>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</si>
  <si>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</si>
  <si>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</si>
  <si>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Mācību līdzekļi un materiāli</t>
  </si>
  <si>
    <t> Budžeta iestāžu nekustamā īpašuma nodokļa (t.sk. zemes nodokļa parāda) maksājumi budžetā</t>
  </si>
  <si>
    <t xml:space="preserve"> Saimniecības pamatlīdzekļi</t>
  </si>
  <si>
    <t> Pārējie budžeta iestāžu pārskaitītie nodokļi un nodevas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</si>
  <si>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</si>
  <si>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</si>
  <si>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</si>
  <si>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</si>
  <si>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</si>
  <si>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</si>
  <si>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</si>
  <si>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</si>
  <si>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 xml:space="preserve">Bezdarbnieku stipendijas </t>
  </si>
  <si>
    <t>Stipendijas</t>
  </si>
  <si>
    <t>SASKAŅOTS</t>
  </si>
  <si>
    <t xml:space="preserve">                                                                   (amats)    (vārds, uzvārds)    (paraksts)</t>
  </si>
  <si>
    <t>Prognozētais maksas pakalpojumu skaits gadā (gab.)*</t>
  </si>
  <si>
    <t>Piezīme. *Ailes neaizpilda, ja izvēlētais laikposms ir viens gads.</t>
  </si>
  <si>
    <t>(amats)   (Vārds, Uzvārds)  (paraksts)</t>
  </si>
  <si>
    <t>Sociālās integrācijas valsts aģentūras</t>
  </si>
  <si>
    <t>sākotnējās ietekmes novērtējuma ziņojumam (anotācijai)</t>
  </si>
  <si>
    <t>Satura rādītājs</t>
  </si>
  <si>
    <t>Izmaksu apjoms noteiktā laikposmā viena maksas pakalpojuma veida nodrošināšanai (2014)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</si>
  <si>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</si>
  <si>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</si>
  <si>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</si>
  <si>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</si>
  <si>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Aprēķinu sastādīja: SIVA Finanšu nodaļas vecākā finanšu ekonomiste Anita Ozoliņa</t>
  </si>
  <si>
    <t>1.pielikums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</si>
  <si>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</si>
  <si>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</si>
  <si>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</si>
  <si>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Izmaksu apjoms noteiktā laikposmā viena maksas pakalpojuma veida nodrošināšanai (2014.gada)</t>
  </si>
  <si>
    <t xml:space="preserve">Izmaksu apjoms noteiktā laikposmā viena maksas pakalpojuma veida nodrošināšanai </t>
  </si>
  <si>
    <t>Prognozētie ieņēmumi gadā (euro)*</t>
  </si>
  <si>
    <t xml:space="preserve">Prognozētie ieņēmumi gadā (euro)* </t>
  </si>
  <si>
    <t>1.1. 480 stundu programma</t>
  </si>
  <si>
    <t>direktore I.Jurševska</t>
  </si>
  <si>
    <t xml:space="preserve"> Pārējie pamatlīdzekļi</t>
  </si>
  <si>
    <t xml:space="preserve"> Budžeta iestāžu dabas resursu nodokļa maksājumi</t>
  </si>
  <si>
    <t xml:space="preserve"> Apdrošināšanas izdevumi</t>
  </si>
  <si>
    <t xml:space="preserve"> Informācijas sistēmas uzturēšana</t>
  </si>
  <si>
    <t xml:space="preserve"> Pārējie informācijas tehnoloģiju pakalpojumi</t>
  </si>
  <si>
    <t xml:space="preserve"> Darba devēja valsts sociālās apdrošināšanas obligātās iemaksas, sociāla rakstura pabalsti un kompensācijas</t>
  </si>
  <si>
    <t xml:space="preserve"> Atalgojums</t>
  </si>
  <si>
    <t xml:space="preserve"> Netiešās izmaksas </t>
  </si>
  <si>
    <t xml:space="preserve"> Tiešās izmaksas kopā</t>
  </si>
  <si>
    <t xml:space="preserve"> Netiešās izmaksas kopā</t>
  </si>
  <si>
    <t xml:space="preserve"> Pakalpojumu izmaksas kopā</t>
  </si>
  <si>
    <t xml:space="preserve"> Tiešās izmaksas </t>
  </si>
  <si>
    <t xml:space="preserve"> Mācību līdzekļi un materiāli</t>
  </si>
  <si>
    <t>1.1.</t>
  </si>
  <si>
    <t>1.2.</t>
  </si>
  <si>
    <t xml:space="preserve"> Biroja preces</t>
  </si>
  <si>
    <t>1.3.</t>
  </si>
  <si>
    <t>1.4.</t>
  </si>
  <si>
    <t>1.3. 640 stundu programma</t>
  </si>
  <si>
    <t>1.4. 960 stundu programma</t>
  </si>
  <si>
    <t>2.3. Informācijas ievadīšanas operators</t>
  </si>
  <si>
    <t>2.3.</t>
  </si>
  <si>
    <t>2.4.</t>
  </si>
  <si>
    <t>2.4. Palīgšuvējs</t>
  </si>
  <si>
    <t>3.1.3.</t>
  </si>
  <si>
    <t>3.2.3.</t>
  </si>
  <si>
    <t>2016.gads un turpmāk</t>
  </si>
  <si>
    <t>2016.gadā un turpmāk</t>
  </si>
  <si>
    <t>2015. gada 26.novembrī</t>
  </si>
  <si>
    <t>25.11.2015.</t>
  </si>
  <si>
    <t>1.2. 570 stundu programma</t>
  </si>
  <si>
    <r>
      <t xml:space="preserve">Izmaksu apjoms </t>
    </r>
    <r>
      <rPr>
        <b/>
        <sz val="12"/>
        <rFont val="Times New Roman"/>
        <family val="1"/>
      </rPr>
      <t>2016.g.</t>
    </r>
    <r>
      <rPr>
        <sz val="12"/>
        <rFont val="Times New Roman"/>
        <family val="1"/>
      </rPr>
      <t xml:space="preserve"> viena maksas pakalpojuma veida nodrošināšanai </t>
    </r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</si>
  <si>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nodrošināšanai. </t>
    </r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</si>
  <si>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 </t>
    </r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</si>
  <si>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</t>
    </r>
  </si>
  <si>
    <t>Profesionālās pilnveides izglītības programmas un profesionālās tālākizglītības programmas, 480 stundu programma</t>
  </si>
  <si>
    <t>Profesionālās pilnveides izglītības programmas un profesionālās tālākizglītības programmas, 570 stundu programma</t>
  </si>
  <si>
    <t>Profesionālās pilnveides izglītības programmas un profesionālās tālākizglītības programmas, 640 stundu programma</t>
  </si>
  <si>
    <t>Profesionālās pilnveides izglītības programmas un profesionālās tālākizglītības programmas, 960 stundu programma</t>
  </si>
  <si>
    <t>1. Profesionālās pilnveides izglītības programmas un profesionālās tālākizglītības programmas</t>
  </si>
  <si>
    <t>Profesionālās pamatizglītības programmas, arodizglītības programmas un profesionālās vidējās izglītības programmas, Informācijas ievadīšanas operators</t>
  </si>
  <si>
    <t>Profesionālās pamatizglītības programmas, arodizglītības programmas un profesionālās vidējās izglītības programmas, Palīgšuvējs</t>
  </si>
  <si>
    <t>2. Profesionālās pamatizglītības programmas, arodizglītības programmas un profesionālās vidējās izglītības programmas</t>
  </si>
  <si>
    <t>Pirmā līmeņa profesionālās augstākās izglītības (koledžas izglītības) programmas, Viesnīcu un restorānu serviss,  tūrisma un atpūtas organizācija</t>
  </si>
  <si>
    <t>Pirmā līmeņa profesionālās augstākās izglītības (koledžas izglītības) programmas, Informācijas tehnoloģija, datortehnika, elektronika, telekomunikācijas, datorvadība un datorzinātnes</t>
  </si>
  <si>
    <t>3. Pirmā līmeņa profesionālās augstākās izglītības (koledžas izglītības) programmas</t>
  </si>
  <si>
    <t>3.1.Studiju programmas pilna laika studijām</t>
  </si>
  <si>
    <t>3.1.3. Studiju virziena „Viesnīcu un restorānu serviss, tūrisma un atpūtas organizācija” studiju programmas</t>
  </si>
  <si>
    <t>3.2. Studiju programmas pilna laika studijām</t>
  </si>
  <si>
    <t>3.2.3.Studiju virziena „Informācijas tehnoloģija, datortehnika, elektronika, telekomunikācijas, datorvadība un datorzinātne” studiju programmas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</si>
</sst>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  <numFmt numFmtId="189" formatCode="0.0000000000000"/>
    <numFmt numFmtId="190" formatCode="0.00000000000000"/>
    <numFmt numFmtId="191" formatCode="0.000000000000000"/>
  </numFmts>
  <fonts count="54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0" xfId="56" applyFont="1" applyBorder="1" applyAlignment="1">
      <alignment wrapText="1"/>
      <protection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56" applyFont="1" applyBorder="1">
      <alignment/>
      <protection/>
    </xf>
    <xf numFmtId="0" fontId="4" fillId="0" borderId="11" xfId="56" applyFont="1" applyBorder="1" applyAlignment="1">
      <alignment wrapText="1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0" xfId="56" applyFont="1" applyBorder="1" applyAlignment="1">
      <alignment vertical="top" wrapText="1"/>
      <protection/>
    </xf>
    <xf numFmtId="0" fontId="4" fillId="0" borderId="11" xfId="56" applyFont="1" applyBorder="1" applyAlignment="1">
      <alignment vertical="top"/>
      <protection/>
    </xf>
    <xf numFmtId="0" fontId="4" fillId="0" borderId="11" xfId="56" applyFont="1" applyBorder="1" applyAlignment="1">
      <alignment vertical="top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vertical="top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top"/>
    </xf>
    <xf numFmtId="4" fontId="4" fillId="0" borderId="0" xfId="0" applyNumberFormat="1" applyFont="1" applyAlignment="1">
      <alignment horizontal="right"/>
    </xf>
    <xf numFmtId="0" fontId="53" fillId="0" borderId="0" xfId="0" applyFont="1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vertical="top" wrapText="1"/>
      <protection/>
    </xf>
    <xf numFmtId="0" fontId="4" fillId="0" borderId="10" xfId="56" applyFont="1" applyBorder="1" applyAlignment="1">
      <alignment vertical="top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56" applyFont="1" applyAlignment="1">
      <alignment wrapText="1"/>
      <protection/>
    </xf>
    <xf numFmtId="0" fontId="4" fillId="0" borderId="10" xfId="56" applyFont="1" applyBorder="1" applyAlignment="1">
      <alignment wrapText="1"/>
      <protection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view="pageLayout" zoomScale="90" zoomScalePageLayoutView="90" workbookViewId="0" topLeftCell="B10">
      <selection activeCell="C20" sqref="C20:J20"/>
    </sheetView>
  </sheetViews>
  <sheetFormatPr defaultColWidth="9.140625" defaultRowHeight="12.75"/>
  <cols>
    <col min="1" max="1" width="0" style="0" hidden="1" customWidth="1"/>
    <col min="2" max="2" width="9.421875" style="0" customWidth="1"/>
    <col min="8" max="8" width="11.7109375" style="0" customWidth="1"/>
    <col min="9" max="9" width="10.00390625" style="0" customWidth="1"/>
  </cols>
  <sheetData>
    <row r="1" spans="1:18" ht="15.75">
      <c r="A1" s="79"/>
      <c r="B1" s="79"/>
      <c r="C1" s="85" t="s">
        <v>49</v>
      </c>
      <c r="D1" s="85"/>
      <c r="E1" s="85"/>
      <c r="F1" s="85"/>
      <c r="G1" s="85"/>
      <c r="H1" s="85"/>
      <c r="I1" s="85"/>
      <c r="J1" s="85"/>
      <c r="K1" s="10"/>
      <c r="L1" s="10"/>
      <c r="M1" s="10"/>
      <c r="N1" s="10"/>
      <c r="O1" s="10"/>
      <c r="P1" s="10"/>
      <c r="Q1" s="10"/>
      <c r="R1" s="10"/>
    </row>
    <row r="2" spans="1:18" ht="15.75">
      <c r="A2" s="79"/>
      <c r="B2" s="85" t="s">
        <v>50</v>
      </c>
      <c r="C2" s="85"/>
      <c r="D2" s="85"/>
      <c r="E2" s="85"/>
      <c r="F2" s="85"/>
      <c r="G2" s="85"/>
      <c r="H2" s="85"/>
      <c r="I2" s="85"/>
      <c r="J2" s="85"/>
      <c r="K2" s="10"/>
      <c r="L2" s="10"/>
      <c r="M2" s="10"/>
      <c r="N2" s="10"/>
      <c r="O2" s="10"/>
      <c r="P2" s="10"/>
      <c r="Q2" s="10"/>
      <c r="R2" s="10"/>
    </row>
    <row r="3" spans="1:18" ht="15.7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10"/>
      <c r="L3" s="10"/>
      <c r="M3" s="10"/>
      <c r="N3" s="10"/>
      <c r="O3" s="10"/>
      <c r="P3" s="10"/>
      <c r="Q3" s="10"/>
      <c r="R3" s="10"/>
    </row>
    <row r="4" spans="1:18" ht="15.75" customHeight="1">
      <c r="A4" s="79"/>
      <c r="B4" s="85" t="s">
        <v>52</v>
      </c>
      <c r="C4" s="85"/>
      <c r="D4" s="85"/>
      <c r="E4" s="85"/>
      <c r="F4" s="85"/>
      <c r="G4" s="85"/>
      <c r="H4" s="85"/>
      <c r="I4" s="85"/>
      <c r="J4" s="85"/>
      <c r="K4" s="10"/>
      <c r="L4" s="10"/>
      <c r="M4" s="10"/>
      <c r="N4" s="10"/>
      <c r="O4" s="10"/>
      <c r="P4" s="10"/>
      <c r="Q4" s="10"/>
      <c r="R4" s="10"/>
    </row>
    <row r="5" spans="1:18" ht="12.75" customHeight="1">
      <c r="A5" s="79"/>
      <c r="B5" s="79"/>
      <c r="C5" s="79"/>
      <c r="D5" s="79"/>
      <c r="E5" s="80"/>
      <c r="F5" s="85" t="s">
        <v>41</v>
      </c>
      <c r="G5" s="85"/>
      <c r="H5" s="85"/>
      <c r="I5" s="85"/>
      <c r="J5" s="85"/>
      <c r="K5" s="10"/>
      <c r="L5" s="10"/>
      <c r="M5" s="10"/>
      <c r="N5" s="10"/>
      <c r="O5" s="10"/>
      <c r="P5" s="10"/>
      <c r="Q5" s="10"/>
      <c r="R5" s="10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10" ht="18.75">
      <c r="A11" s="3"/>
      <c r="B11" s="83" t="s">
        <v>42</v>
      </c>
      <c r="C11" s="83"/>
      <c r="D11" s="83"/>
      <c r="E11" s="83"/>
      <c r="F11" s="83"/>
      <c r="G11" s="83"/>
      <c r="H11" s="83"/>
      <c r="I11" s="83"/>
      <c r="J11" s="8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10" ht="40.5" customHeight="1">
      <c r="A13" s="3"/>
      <c r="B13" s="60" t="s">
        <v>72</v>
      </c>
      <c r="C13" s="84" t="s">
        <v>94</v>
      </c>
      <c r="D13" s="84"/>
      <c r="E13" s="84"/>
      <c r="F13" s="84"/>
      <c r="G13" s="84"/>
      <c r="H13" s="84"/>
      <c r="I13" s="84"/>
      <c r="J13" s="84"/>
    </row>
    <row r="14" spans="1:10" ht="36.75" customHeight="1">
      <c r="A14" s="3"/>
      <c r="B14" s="60" t="s">
        <v>73</v>
      </c>
      <c r="C14" s="81" t="s">
        <v>95</v>
      </c>
      <c r="D14" s="81"/>
      <c r="E14" s="81"/>
      <c r="F14" s="81"/>
      <c r="G14" s="81"/>
      <c r="H14" s="81"/>
      <c r="I14" s="81"/>
      <c r="J14" s="81"/>
    </row>
    <row r="15" spans="1:10" ht="34.5" customHeight="1">
      <c r="A15" s="3"/>
      <c r="B15" s="60" t="s">
        <v>75</v>
      </c>
      <c r="C15" s="81" t="s">
        <v>96</v>
      </c>
      <c r="D15" s="81"/>
      <c r="E15" s="81"/>
      <c r="F15" s="81"/>
      <c r="G15" s="81"/>
      <c r="H15" s="81"/>
      <c r="I15" s="81"/>
      <c r="J15" s="81"/>
    </row>
    <row r="16" spans="1:10" ht="36.75" customHeight="1">
      <c r="A16" s="3"/>
      <c r="B16" s="60" t="s">
        <v>76</v>
      </c>
      <c r="C16" s="81" t="s">
        <v>97</v>
      </c>
      <c r="D16" s="81"/>
      <c r="E16" s="81"/>
      <c r="F16" s="81"/>
      <c r="G16" s="81"/>
      <c r="H16" s="81"/>
      <c r="I16" s="81"/>
      <c r="J16" s="81"/>
    </row>
    <row r="17" spans="1:10" ht="36.75" customHeight="1">
      <c r="A17" s="3"/>
      <c r="B17" s="60" t="s">
        <v>80</v>
      </c>
      <c r="C17" s="81" t="s">
        <v>99</v>
      </c>
      <c r="D17" s="81"/>
      <c r="E17" s="81"/>
      <c r="F17" s="81"/>
      <c r="G17" s="81"/>
      <c r="H17" s="81"/>
      <c r="I17" s="81"/>
      <c r="J17" s="81"/>
    </row>
    <row r="18" spans="1:10" ht="36" customHeight="1">
      <c r="A18" s="3"/>
      <c r="B18" s="60" t="s">
        <v>81</v>
      </c>
      <c r="C18" s="81" t="s">
        <v>100</v>
      </c>
      <c r="D18" s="81"/>
      <c r="E18" s="81"/>
      <c r="F18" s="81"/>
      <c r="G18" s="81"/>
      <c r="H18" s="81"/>
      <c r="I18" s="81"/>
      <c r="J18" s="81"/>
    </row>
    <row r="19" spans="1:10" ht="32.25" customHeight="1">
      <c r="A19" s="3"/>
      <c r="B19" s="60" t="s">
        <v>83</v>
      </c>
      <c r="C19" s="81" t="s">
        <v>102</v>
      </c>
      <c r="D19" s="81"/>
      <c r="E19" s="81"/>
      <c r="F19" s="81"/>
      <c r="G19" s="81"/>
      <c r="H19" s="81"/>
      <c r="I19" s="81"/>
      <c r="J19" s="81"/>
    </row>
    <row r="20" spans="1:10" ht="32.25" customHeight="1">
      <c r="A20" s="3"/>
      <c r="B20" s="60" t="s">
        <v>84</v>
      </c>
      <c r="C20" s="81" t="s">
        <v>103</v>
      </c>
      <c r="D20" s="81"/>
      <c r="E20" s="81"/>
      <c r="F20" s="81"/>
      <c r="G20" s="81"/>
      <c r="H20" s="81"/>
      <c r="I20" s="81"/>
      <c r="J20" s="81"/>
    </row>
    <row r="21" spans="1:10" ht="32.25" customHeight="1">
      <c r="A21" s="3"/>
      <c r="B21" s="60"/>
      <c r="C21" s="82"/>
      <c r="D21" s="82"/>
      <c r="E21" s="82"/>
      <c r="F21" s="82"/>
      <c r="G21" s="82"/>
      <c r="H21" s="82"/>
      <c r="I21" s="82"/>
      <c r="J21" s="82"/>
    </row>
    <row r="22" spans="1:10" ht="30.75" customHeight="1">
      <c r="A22" s="3"/>
      <c r="B22" s="60"/>
      <c r="C22" s="82"/>
      <c r="D22" s="82"/>
      <c r="E22" s="82"/>
      <c r="F22" s="82"/>
      <c r="G22" s="82"/>
      <c r="H22" s="82"/>
      <c r="I22" s="82"/>
      <c r="J22" s="82"/>
    </row>
    <row r="23" spans="1:10" ht="30.75" customHeight="1">
      <c r="A23" s="3"/>
      <c r="B23" s="60"/>
      <c r="C23" s="82"/>
      <c r="D23" s="82"/>
      <c r="E23" s="82"/>
      <c r="F23" s="82"/>
      <c r="G23" s="82"/>
      <c r="H23" s="82"/>
      <c r="I23" s="82"/>
      <c r="J23" s="82"/>
    </row>
    <row r="24" spans="1:10" ht="15.75" customHeight="1">
      <c r="A24" s="3"/>
      <c r="B24" s="60"/>
      <c r="C24" s="86"/>
      <c r="D24" s="87"/>
      <c r="E24" s="87"/>
      <c r="F24" s="87"/>
      <c r="G24" s="87"/>
      <c r="H24" s="87"/>
      <c r="I24" s="87"/>
      <c r="J24" s="67"/>
    </row>
    <row r="25" spans="1:10" ht="14.25">
      <c r="A25" s="3"/>
      <c r="B25" s="15"/>
      <c r="C25" s="68"/>
      <c r="D25" s="68"/>
      <c r="E25" s="68"/>
      <c r="F25" s="68"/>
      <c r="G25" s="68"/>
      <c r="H25" s="68"/>
      <c r="I25" s="68"/>
      <c r="J25" s="69"/>
    </row>
    <row r="26" spans="1:10" ht="14.25">
      <c r="A26" s="3"/>
      <c r="B26" s="15"/>
      <c r="C26" s="68"/>
      <c r="D26" s="68"/>
      <c r="E26" s="68"/>
      <c r="F26" s="68"/>
      <c r="G26" s="68"/>
      <c r="H26" s="68"/>
      <c r="I26" s="68"/>
      <c r="J26" s="69"/>
    </row>
    <row r="27" spans="1:10" ht="14.25">
      <c r="A27" s="3"/>
      <c r="B27" s="3"/>
      <c r="C27" s="70"/>
      <c r="D27" s="70"/>
      <c r="E27" s="70"/>
      <c r="F27" s="70"/>
      <c r="G27" s="70"/>
      <c r="H27" s="70"/>
      <c r="I27" s="70"/>
      <c r="J27" s="69"/>
    </row>
    <row r="28" spans="1:10" ht="14.25">
      <c r="A28" s="3"/>
      <c r="B28" s="3"/>
      <c r="C28" s="70"/>
      <c r="D28" s="70"/>
      <c r="E28" s="70"/>
      <c r="F28" s="70"/>
      <c r="G28" s="70"/>
      <c r="H28" s="70"/>
      <c r="I28" s="70"/>
      <c r="J28" s="69"/>
    </row>
    <row r="29" spans="1:10" ht="14.25">
      <c r="A29" s="3"/>
      <c r="B29" s="3"/>
      <c r="C29" s="70"/>
      <c r="D29" s="70"/>
      <c r="E29" s="70"/>
      <c r="F29" s="70"/>
      <c r="G29" s="70"/>
      <c r="H29" s="70"/>
      <c r="I29" s="70"/>
      <c r="J29" s="69"/>
    </row>
    <row r="30" spans="3:10" ht="12.75">
      <c r="C30" s="69"/>
      <c r="D30" s="69"/>
      <c r="E30" s="69"/>
      <c r="F30" s="69"/>
      <c r="G30" s="69"/>
      <c r="H30" s="69"/>
      <c r="I30" s="69"/>
      <c r="J30" s="69"/>
    </row>
  </sheetData>
  <sheetProtection/>
  <mergeCells count="18">
    <mergeCell ref="C1:J1"/>
    <mergeCell ref="B2:J2"/>
    <mergeCell ref="A3:J3"/>
    <mergeCell ref="B4:J4"/>
    <mergeCell ref="F5:J5"/>
    <mergeCell ref="C24:I24"/>
    <mergeCell ref="C19:J19"/>
    <mergeCell ref="C20:J20"/>
    <mergeCell ref="C21:J21"/>
    <mergeCell ref="C22:J22"/>
    <mergeCell ref="C16:J16"/>
    <mergeCell ref="C17:J17"/>
    <mergeCell ref="C23:J23"/>
    <mergeCell ref="C18:J18"/>
    <mergeCell ref="B11:J11"/>
    <mergeCell ref="C13:J13"/>
    <mergeCell ref="C14:J14"/>
    <mergeCell ref="C15:J15"/>
  </mergeCells>
  <printOptions/>
  <pageMargins left="1.1811023622047243" right="0.7874015748031497" top="0.984251968503937" bottom="0.7874015748031497" header="0.31496062992125984" footer="0.31496062992125984"/>
  <pageSetup horizontalDpi="600" verticalDpi="600" orientation="portrait" paperSize="9" scale="90" r:id="rId1"/>
  <headerFooter>
    <oddFooter>&amp;C&amp;"Times New Roman,Regular"&amp;11&amp;F;  Grozījums Ministru kabineta 2013.gada 24.septembra noteikumos Nr.1002 „Sociālās integrācijas valsts aģentūras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zoomScale="70" zoomScaleNormal="90" zoomScalePageLayoutView="70" workbookViewId="0" topLeftCell="A52">
      <selection activeCell="B76" sqref="B76"/>
    </sheetView>
  </sheetViews>
  <sheetFormatPr defaultColWidth="9.140625" defaultRowHeight="12.75"/>
  <cols>
    <col min="1" max="1" width="15.7109375" style="3" customWidth="1"/>
    <col min="2" max="2" width="102.28125" style="3" customWidth="1"/>
    <col min="3" max="3" width="15.28125" style="4" hidden="1" customWidth="1"/>
    <col min="4" max="4" width="16.28125" style="3" hidden="1" customWidth="1"/>
    <col min="5" max="5" width="21.57421875" style="3" hidden="1" customWidth="1"/>
    <col min="6" max="6" width="20.57421875" style="3" customWidth="1"/>
    <col min="7" max="7" width="20.7109375" style="3" customWidth="1"/>
  </cols>
  <sheetData>
    <row r="1" spans="1:7" ht="15.75">
      <c r="A1" s="7"/>
      <c r="B1" s="88" t="s">
        <v>35</v>
      </c>
      <c r="C1" s="88"/>
      <c r="D1" s="88"/>
      <c r="E1" s="88"/>
      <c r="F1" s="88"/>
      <c r="G1" s="88"/>
    </row>
    <row r="2" spans="1:7" ht="15.75">
      <c r="A2" s="7"/>
      <c r="B2" s="89" t="s">
        <v>40</v>
      </c>
      <c r="C2" s="89"/>
      <c r="D2" s="89"/>
      <c r="E2" s="89"/>
      <c r="F2" s="89"/>
      <c r="G2" s="89"/>
    </row>
    <row r="3" spans="1:7" ht="15.75">
      <c r="A3" s="7"/>
      <c r="B3" s="90" t="s">
        <v>58</v>
      </c>
      <c r="C3" s="90"/>
      <c r="D3" s="90"/>
      <c r="E3" s="90"/>
      <c r="F3" s="90"/>
      <c r="G3" s="90"/>
    </row>
    <row r="4" spans="1:7" ht="15.75">
      <c r="A4" s="7"/>
      <c r="B4" s="89" t="s">
        <v>36</v>
      </c>
      <c r="C4" s="89"/>
      <c r="D4" s="89"/>
      <c r="E4" s="89"/>
      <c r="F4" s="89"/>
      <c r="G4" s="89"/>
    </row>
    <row r="5" spans="1:7" ht="15.75">
      <c r="A5" s="7"/>
      <c r="B5" s="89" t="s">
        <v>87</v>
      </c>
      <c r="C5" s="89"/>
      <c r="D5" s="89"/>
      <c r="E5" s="89"/>
      <c r="F5" s="89"/>
      <c r="G5" s="89"/>
    </row>
    <row r="6" spans="1:7" ht="15">
      <c r="A6" s="7"/>
      <c r="B6" s="2"/>
      <c r="C6" s="2"/>
      <c r="D6" s="2"/>
      <c r="E6" s="2"/>
      <c r="F6" s="2"/>
      <c r="G6" s="2"/>
    </row>
    <row r="7" spans="1:7" ht="18.75">
      <c r="A7" s="83" t="s">
        <v>5</v>
      </c>
      <c r="B7" s="83"/>
      <c r="C7" s="83"/>
      <c r="D7" s="83"/>
      <c r="E7" s="83"/>
      <c r="F7" s="83"/>
      <c r="G7" s="83"/>
    </row>
    <row r="8" spans="1:5" ht="14.25">
      <c r="A8" s="8"/>
      <c r="B8" s="8"/>
      <c r="C8" s="8"/>
      <c r="D8" s="8"/>
      <c r="E8" s="8"/>
    </row>
    <row r="9" spans="1:7" ht="15.75">
      <c r="A9" s="94" t="s">
        <v>1</v>
      </c>
      <c r="B9" s="94"/>
      <c r="C9" s="16"/>
      <c r="D9" s="16"/>
      <c r="E9" s="16"/>
      <c r="F9" s="12"/>
      <c r="G9" s="12"/>
    </row>
    <row r="10" spans="1:7" ht="15.75">
      <c r="A10" s="94" t="s">
        <v>0</v>
      </c>
      <c r="B10" s="94"/>
      <c r="C10" s="16"/>
      <c r="D10" s="16"/>
      <c r="E10" s="16"/>
      <c r="F10" s="12"/>
      <c r="G10" s="12"/>
    </row>
    <row r="11" spans="1:7" ht="15.75">
      <c r="A11" s="16"/>
      <c r="B11" s="16" t="s">
        <v>98</v>
      </c>
      <c r="C11" s="16"/>
      <c r="D11" s="16"/>
      <c r="E11" s="16"/>
      <c r="F11" s="12"/>
      <c r="G11" s="12"/>
    </row>
    <row r="12" spans="1:7" ht="15.75">
      <c r="A12" s="16"/>
      <c r="B12" s="94" t="s">
        <v>57</v>
      </c>
      <c r="C12" s="95"/>
      <c r="D12" s="95"/>
      <c r="E12" s="16"/>
      <c r="F12" s="21"/>
      <c r="G12" s="21"/>
    </row>
    <row r="13" spans="1:7" ht="15.75">
      <c r="A13" s="16" t="s">
        <v>2</v>
      </c>
      <c r="B13" s="16" t="s">
        <v>86</v>
      </c>
      <c r="C13" s="16"/>
      <c r="D13" s="16"/>
      <c r="E13" s="16"/>
      <c r="F13" s="12"/>
      <c r="G13" s="12"/>
    </row>
    <row r="14" spans="1:7" ht="126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90</v>
      </c>
      <c r="G14" s="65" t="s">
        <v>93</v>
      </c>
    </row>
    <row r="15" spans="1:7" ht="15.75">
      <c r="A15" s="29">
        <v>1</v>
      </c>
      <c r="B15" s="30">
        <v>2</v>
      </c>
      <c r="C15" s="30"/>
      <c r="D15" s="30">
        <v>3</v>
      </c>
      <c r="E15" s="30">
        <v>4</v>
      </c>
      <c r="F15" s="30">
        <v>3</v>
      </c>
      <c r="G15" s="30">
        <v>4</v>
      </c>
    </row>
    <row r="16" spans="1:7" ht="15.75">
      <c r="A16" s="31"/>
      <c r="B16" s="32" t="s">
        <v>70</v>
      </c>
      <c r="C16" s="33"/>
      <c r="D16" s="33"/>
      <c r="E16" s="33"/>
      <c r="F16" s="33"/>
      <c r="G16" s="33"/>
    </row>
    <row r="17" spans="1:7" ht="15.75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688.5</v>
      </c>
      <c r="G17" s="35">
        <f>ROUND(F17/10*5,2)</f>
        <v>344.25</v>
      </c>
    </row>
    <row r="18" spans="1:7" ht="15.75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162.42</v>
      </c>
      <c r="G18" s="35">
        <f aca="true" t="shared" si="0" ref="G18:G34">ROUND(F18/10*5,2)</f>
        <v>81.21</v>
      </c>
    </row>
    <row r="19" spans="1:7" ht="15.75">
      <c r="A19" s="34">
        <v>2210</v>
      </c>
      <c r="B19" s="36" t="s">
        <v>27</v>
      </c>
      <c r="C19" s="35"/>
      <c r="D19" s="35"/>
      <c r="E19" s="35"/>
      <c r="F19" s="35">
        <v>15.37</v>
      </c>
      <c r="G19" s="35">
        <f>ROUND(F19/10*5,2)-0.01</f>
        <v>7.680000000000001</v>
      </c>
    </row>
    <row r="20" spans="1:7" ht="15.75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230.12</v>
      </c>
      <c r="G20" s="35">
        <f t="shared" si="0"/>
        <v>115.06</v>
      </c>
    </row>
    <row r="21" spans="1:7" ht="15.75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74.42</v>
      </c>
      <c r="G21" s="35">
        <f t="shared" si="0"/>
        <v>37.21</v>
      </c>
    </row>
    <row r="22" spans="1:7" ht="15.75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7.26</v>
      </c>
      <c r="G22" s="35">
        <f t="shared" si="0"/>
        <v>3.63</v>
      </c>
    </row>
    <row r="23" spans="1:7" ht="15.75">
      <c r="A23" s="34">
        <v>2244</v>
      </c>
      <c r="B23" s="36" t="s">
        <v>10</v>
      </c>
      <c r="C23" s="35"/>
      <c r="D23" s="35"/>
      <c r="E23" s="35"/>
      <c r="F23" s="35">
        <v>235.77</v>
      </c>
      <c r="G23" s="35">
        <f>ROUND(F23/10*5,2)-0.01</f>
        <v>117.88</v>
      </c>
    </row>
    <row r="24" spans="1:7" ht="15.75">
      <c r="A24" s="34">
        <v>2251</v>
      </c>
      <c r="B24" s="36" t="s">
        <v>6</v>
      </c>
      <c r="C24" s="35"/>
      <c r="D24" s="35"/>
      <c r="E24" s="35"/>
      <c r="F24" s="35">
        <v>93.91</v>
      </c>
      <c r="G24" s="35">
        <f>ROUND(F24/10*5,2)-0.01</f>
        <v>46.95</v>
      </c>
    </row>
    <row r="25" spans="1:7" ht="15.75">
      <c r="A25" s="34">
        <v>2261</v>
      </c>
      <c r="B25" s="36" t="s">
        <v>11</v>
      </c>
      <c r="C25" s="35"/>
      <c r="D25" s="35"/>
      <c r="E25" s="35"/>
      <c r="F25" s="35">
        <v>3.41</v>
      </c>
      <c r="G25" s="35">
        <f>ROUND(F25/10*5,2)-0.01</f>
        <v>1.7</v>
      </c>
    </row>
    <row r="26" spans="1:7" ht="15.75">
      <c r="A26" s="34">
        <v>2279</v>
      </c>
      <c r="B26" s="36" t="s">
        <v>14</v>
      </c>
      <c r="C26" s="35"/>
      <c r="D26" s="35"/>
      <c r="E26" s="35"/>
      <c r="F26" s="35">
        <v>38.28</v>
      </c>
      <c r="G26" s="35">
        <f t="shared" si="0"/>
        <v>19.14</v>
      </c>
    </row>
    <row r="27" spans="1:7" ht="15.75">
      <c r="A27" s="34">
        <v>2311</v>
      </c>
      <c r="B27" s="36" t="s">
        <v>74</v>
      </c>
      <c r="C27" s="35"/>
      <c r="D27" s="35"/>
      <c r="E27" s="35"/>
      <c r="F27" s="35">
        <v>42.64</v>
      </c>
      <c r="G27" s="35">
        <f t="shared" si="0"/>
        <v>21.32</v>
      </c>
    </row>
    <row r="28" spans="1:7" ht="15.75">
      <c r="A28" s="34">
        <v>2312</v>
      </c>
      <c r="B28" s="36" t="s">
        <v>16</v>
      </c>
      <c r="C28" s="35"/>
      <c r="D28" s="35"/>
      <c r="E28" s="35"/>
      <c r="F28" s="35">
        <v>17.79</v>
      </c>
      <c r="G28" s="35">
        <f>ROUND(F28/10*5,2)-0.01</f>
        <v>8.89</v>
      </c>
    </row>
    <row r="29" spans="1:7" ht="15.75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481.93</v>
      </c>
      <c r="G29" s="35">
        <f>ROUND(F29/10*5,2)-0.01</f>
        <v>240.96</v>
      </c>
    </row>
    <row r="30" spans="1:7" ht="15.75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4.13</v>
      </c>
      <c r="G30" s="35">
        <f>ROUND(F30/10*5,2)-0.01</f>
        <v>2.06</v>
      </c>
    </row>
    <row r="31" spans="1:7" ht="15.75">
      <c r="A31" s="34">
        <v>2361</v>
      </c>
      <c r="B31" s="36" t="s">
        <v>20</v>
      </c>
      <c r="C31" s="35"/>
      <c r="D31" s="35"/>
      <c r="E31" s="35"/>
      <c r="F31" s="35">
        <v>1.57</v>
      </c>
      <c r="G31" s="35">
        <f>ROUND(F31/10*5,2)-0.01</f>
        <v>0.78</v>
      </c>
    </row>
    <row r="32" spans="1:7" ht="15.75">
      <c r="A32" s="34">
        <v>2370</v>
      </c>
      <c r="B32" s="36" t="s">
        <v>71</v>
      </c>
      <c r="C32" s="35"/>
      <c r="D32" s="35"/>
      <c r="E32" s="35"/>
      <c r="F32" s="35">
        <v>6.44</v>
      </c>
      <c r="G32" s="35">
        <f t="shared" si="0"/>
        <v>3.22</v>
      </c>
    </row>
    <row r="33" spans="1:7" ht="15.75">
      <c r="A33" s="66">
        <v>2513</v>
      </c>
      <c r="B33" s="36" t="s">
        <v>22</v>
      </c>
      <c r="C33" s="35"/>
      <c r="D33" s="35"/>
      <c r="E33" s="35"/>
      <c r="F33" s="35">
        <v>39.98</v>
      </c>
      <c r="G33" s="35">
        <f t="shared" si="0"/>
        <v>19.99</v>
      </c>
    </row>
    <row r="34" spans="1:7" ht="15.75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426.86</v>
      </c>
      <c r="G34" s="35">
        <f t="shared" si="0"/>
        <v>213.43</v>
      </c>
    </row>
    <row r="35" spans="1:7" ht="15.75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2570.8000000000006</v>
      </c>
      <c r="G35" s="38">
        <f>SUM(G17:G34)</f>
        <v>1285.3600000000001</v>
      </c>
    </row>
    <row r="36" spans="1:7" ht="15.75">
      <c r="A36" s="39"/>
      <c r="B36" s="34" t="s">
        <v>66</v>
      </c>
      <c r="C36" s="33"/>
      <c r="D36" s="33"/>
      <c r="E36" s="33"/>
      <c r="F36" s="35"/>
      <c r="G36" s="35"/>
    </row>
    <row r="37" spans="1:7" ht="15.75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1" ref="E37:E63">ROUND(C37/2,2)</f>
        <v>2214.5</v>
      </c>
      <c r="F37" s="35">
        <v>982.49</v>
      </c>
      <c r="G37" s="35">
        <f>ROUND(F37/10*5,2)</f>
        <v>491.25</v>
      </c>
    </row>
    <row r="38" spans="1:7" ht="15.75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1"/>
        <v>522.4</v>
      </c>
      <c r="F38" s="35">
        <v>231.77</v>
      </c>
      <c r="G38" s="35">
        <f aca="true" t="shared" si="2" ref="G38:G62">ROUND(F38/10*5,2)</f>
        <v>115.89</v>
      </c>
    </row>
    <row r="39" spans="1:7" ht="15.75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1"/>
        <v>46.84</v>
      </c>
      <c r="F39" s="35">
        <v>18.78</v>
      </c>
      <c r="G39" s="35">
        <f t="shared" si="2"/>
        <v>9.39</v>
      </c>
    </row>
    <row r="40" spans="1:7" ht="15.75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1"/>
        <v>36.18</v>
      </c>
      <c r="F40" s="35">
        <v>8.82</v>
      </c>
      <c r="G40" s="35">
        <f t="shared" si="2"/>
        <v>4.41</v>
      </c>
    </row>
    <row r="41" spans="1:7" ht="15.75">
      <c r="A41" s="34">
        <v>2241</v>
      </c>
      <c r="B41" s="36" t="s">
        <v>7</v>
      </c>
      <c r="C41" s="35">
        <v>0.1</v>
      </c>
      <c r="D41" s="35">
        <v>0</v>
      </c>
      <c r="E41" s="35">
        <f t="shared" si="1"/>
        <v>0.05</v>
      </c>
      <c r="F41" s="35">
        <v>1.57</v>
      </c>
      <c r="G41" s="35">
        <f t="shared" si="2"/>
        <v>0.79</v>
      </c>
    </row>
    <row r="42" spans="1:7" ht="15.75">
      <c r="A42" s="34">
        <v>2242</v>
      </c>
      <c r="B42" s="36" t="s">
        <v>8</v>
      </c>
      <c r="C42" s="35">
        <v>21.56</v>
      </c>
      <c r="D42" s="35">
        <v>0</v>
      </c>
      <c r="E42" s="35">
        <f t="shared" si="1"/>
        <v>10.78</v>
      </c>
      <c r="F42" s="35">
        <v>5.98</v>
      </c>
      <c r="G42" s="35">
        <f t="shared" si="2"/>
        <v>2.99</v>
      </c>
    </row>
    <row r="43" spans="1:7" ht="15.75">
      <c r="A43" s="34">
        <v>2243</v>
      </c>
      <c r="B43" s="36" t="s">
        <v>9</v>
      </c>
      <c r="C43" s="35">
        <v>68.84</v>
      </c>
      <c r="D43" s="35">
        <v>0</v>
      </c>
      <c r="E43" s="35">
        <f t="shared" si="1"/>
        <v>34.42</v>
      </c>
      <c r="F43" s="35">
        <v>5.98</v>
      </c>
      <c r="G43" s="35">
        <f t="shared" si="2"/>
        <v>2.99</v>
      </c>
    </row>
    <row r="44" spans="1:7" ht="15.75">
      <c r="A44" s="34">
        <v>2247</v>
      </c>
      <c r="B44" s="32" t="s">
        <v>61</v>
      </c>
      <c r="C44" s="35">
        <v>5.71</v>
      </c>
      <c r="D44" s="35">
        <v>0</v>
      </c>
      <c r="E44" s="35">
        <f t="shared" si="1"/>
        <v>2.86</v>
      </c>
      <c r="F44" s="35">
        <v>1.71</v>
      </c>
      <c r="G44" s="35">
        <f t="shared" si="2"/>
        <v>0.86</v>
      </c>
    </row>
    <row r="45" spans="1:7" ht="15.75">
      <c r="A45" s="34">
        <v>2251</v>
      </c>
      <c r="B45" s="36" t="s">
        <v>62</v>
      </c>
      <c r="C45" s="35">
        <v>145.52</v>
      </c>
      <c r="D45" s="35">
        <v>0</v>
      </c>
      <c r="E45" s="35">
        <f t="shared" si="1"/>
        <v>72.76</v>
      </c>
      <c r="F45" s="35">
        <v>12.81</v>
      </c>
      <c r="G45" s="35">
        <f t="shared" si="2"/>
        <v>6.41</v>
      </c>
    </row>
    <row r="46" spans="1:7" ht="15.75">
      <c r="A46" s="34">
        <v>2259</v>
      </c>
      <c r="B46" s="36" t="s">
        <v>63</v>
      </c>
      <c r="C46" s="35">
        <v>0.48</v>
      </c>
      <c r="D46" s="35">
        <v>0</v>
      </c>
      <c r="E46" s="35">
        <f t="shared" si="1"/>
        <v>0.24</v>
      </c>
      <c r="F46" s="35">
        <v>0.14</v>
      </c>
      <c r="G46" s="35">
        <f t="shared" si="2"/>
        <v>0.07</v>
      </c>
    </row>
    <row r="47" spans="1:7" ht="15.75">
      <c r="A47" s="34">
        <v>2262</v>
      </c>
      <c r="B47" s="36" t="s">
        <v>12</v>
      </c>
      <c r="C47" s="35">
        <v>63.08</v>
      </c>
      <c r="D47" s="35">
        <v>0</v>
      </c>
      <c r="E47" s="35">
        <f t="shared" si="1"/>
        <v>31.54</v>
      </c>
      <c r="F47" s="35">
        <v>14.23</v>
      </c>
      <c r="G47" s="35">
        <f t="shared" si="2"/>
        <v>7.12</v>
      </c>
    </row>
    <row r="48" spans="1:7" ht="15.75">
      <c r="A48" s="34">
        <v>2264</v>
      </c>
      <c r="B48" s="36" t="s">
        <v>13</v>
      </c>
      <c r="C48" s="35">
        <v>1.18</v>
      </c>
      <c r="D48" s="35">
        <v>0</v>
      </c>
      <c r="E48" s="35">
        <f t="shared" si="1"/>
        <v>0.59</v>
      </c>
      <c r="F48" s="35">
        <v>0.14</v>
      </c>
      <c r="G48" s="35">
        <f t="shared" si="2"/>
        <v>0.07</v>
      </c>
    </row>
    <row r="49" spans="1:7" ht="15.75">
      <c r="A49" s="34">
        <v>2279</v>
      </c>
      <c r="B49" s="36" t="s">
        <v>14</v>
      </c>
      <c r="C49" s="35">
        <v>259.89</v>
      </c>
      <c r="D49" s="35">
        <v>0</v>
      </c>
      <c r="E49" s="35">
        <f t="shared" si="1"/>
        <v>129.95</v>
      </c>
      <c r="F49" s="35">
        <v>1.71</v>
      </c>
      <c r="G49" s="35">
        <f t="shared" si="2"/>
        <v>0.86</v>
      </c>
    </row>
    <row r="50" spans="1:7" ht="15.75">
      <c r="A50" s="34">
        <v>2311</v>
      </c>
      <c r="B50" s="36" t="s">
        <v>15</v>
      </c>
      <c r="C50" s="35">
        <v>24.47</v>
      </c>
      <c r="D50" s="35">
        <v>0</v>
      </c>
      <c r="E50" s="35">
        <f t="shared" si="1"/>
        <v>12.24</v>
      </c>
      <c r="F50" s="35">
        <v>7.83</v>
      </c>
      <c r="G50" s="35">
        <f t="shared" si="2"/>
        <v>3.92</v>
      </c>
    </row>
    <row r="51" spans="1:7" ht="15.75">
      <c r="A51" s="34">
        <v>2312</v>
      </c>
      <c r="B51" s="36" t="s">
        <v>16</v>
      </c>
      <c r="C51" s="35">
        <v>45.22</v>
      </c>
      <c r="D51" s="35">
        <v>0</v>
      </c>
      <c r="E51" s="35">
        <f t="shared" si="1"/>
        <v>22.61</v>
      </c>
      <c r="F51" s="35">
        <v>1.57</v>
      </c>
      <c r="G51" s="35">
        <f t="shared" si="2"/>
        <v>0.79</v>
      </c>
    </row>
    <row r="52" spans="1:7" ht="15.75">
      <c r="A52" s="34">
        <v>2322</v>
      </c>
      <c r="B52" s="36" t="s">
        <v>18</v>
      </c>
      <c r="C52" s="35">
        <v>170.03</v>
      </c>
      <c r="D52" s="35">
        <v>0</v>
      </c>
      <c r="E52" s="35">
        <f t="shared" si="1"/>
        <v>85.02</v>
      </c>
      <c r="F52" s="35">
        <v>36.28</v>
      </c>
      <c r="G52" s="35">
        <f t="shared" si="2"/>
        <v>18.14</v>
      </c>
    </row>
    <row r="53" spans="1:7" ht="15.75">
      <c r="A53" s="34">
        <v>2350</v>
      </c>
      <c r="B53" s="36" t="s">
        <v>19</v>
      </c>
      <c r="C53" s="35">
        <v>193.6</v>
      </c>
      <c r="D53" s="35">
        <v>0</v>
      </c>
      <c r="E53" s="35">
        <f t="shared" si="1"/>
        <v>96.8</v>
      </c>
      <c r="F53" s="35">
        <v>36.14</v>
      </c>
      <c r="G53" s="35">
        <f t="shared" si="2"/>
        <v>18.07</v>
      </c>
    </row>
    <row r="54" spans="1:7" ht="15.75">
      <c r="A54" s="34">
        <v>2361</v>
      </c>
      <c r="B54" s="36" t="s">
        <v>20</v>
      </c>
      <c r="C54" s="35">
        <v>93.78</v>
      </c>
      <c r="D54" s="35">
        <v>0</v>
      </c>
      <c r="E54" s="35">
        <f t="shared" si="1"/>
        <v>46.89</v>
      </c>
      <c r="F54" s="35">
        <v>11.1</v>
      </c>
      <c r="G54" s="35">
        <f t="shared" si="2"/>
        <v>5.55</v>
      </c>
    </row>
    <row r="55" spans="1:7" ht="15.75">
      <c r="A55" s="34">
        <v>2370</v>
      </c>
      <c r="B55" s="36" t="s">
        <v>21</v>
      </c>
      <c r="C55" s="35"/>
      <c r="D55" s="35">
        <v>0</v>
      </c>
      <c r="E55" s="35">
        <f t="shared" si="1"/>
        <v>0</v>
      </c>
      <c r="F55" s="35">
        <f>ROUND(E55*2,2)</f>
        <v>0</v>
      </c>
      <c r="G55" s="35">
        <f t="shared" si="2"/>
        <v>0</v>
      </c>
    </row>
    <row r="56" spans="1:7" ht="15.75">
      <c r="A56" s="34">
        <v>2400</v>
      </c>
      <c r="B56" s="36" t="s">
        <v>31</v>
      </c>
      <c r="C56" s="35">
        <v>10.07</v>
      </c>
      <c r="D56" s="35">
        <v>0</v>
      </c>
      <c r="E56" s="35">
        <f t="shared" si="1"/>
        <v>5.04</v>
      </c>
      <c r="F56" s="35">
        <v>1.99</v>
      </c>
      <c r="G56" s="35">
        <f>ROUND(F56/10*5,2)-0.01</f>
        <v>0.99</v>
      </c>
    </row>
    <row r="57" spans="1:7" ht="15.75">
      <c r="A57" s="34">
        <v>2515</v>
      </c>
      <c r="B57" s="36" t="s">
        <v>60</v>
      </c>
      <c r="C57" s="35">
        <v>6.97</v>
      </c>
      <c r="D57" s="35">
        <v>0</v>
      </c>
      <c r="E57" s="35">
        <f t="shared" si="1"/>
        <v>3.49</v>
      </c>
      <c r="F57" s="35">
        <v>5.55</v>
      </c>
      <c r="G57" s="35">
        <f t="shared" si="2"/>
        <v>2.78</v>
      </c>
    </row>
    <row r="58" spans="1:7" ht="15.75">
      <c r="A58" s="34">
        <v>2519</v>
      </c>
      <c r="B58" s="36" t="s">
        <v>24</v>
      </c>
      <c r="C58" s="35">
        <v>36.72</v>
      </c>
      <c r="D58" s="35">
        <v>0</v>
      </c>
      <c r="E58" s="35">
        <f t="shared" si="1"/>
        <v>18.36</v>
      </c>
      <c r="F58" s="35">
        <v>12.38</v>
      </c>
      <c r="G58" s="35">
        <f t="shared" si="2"/>
        <v>6.19</v>
      </c>
    </row>
    <row r="59" spans="1:7" ht="15.75">
      <c r="A59" s="34">
        <v>6240</v>
      </c>
      <c r="B59" s="36" t="s">
        <v>33</v>
      </c>
      <c r="C59" s="35"/>
      <c r="D59" s="35">
        <v>0</v>
      </c>
      <c r="E59" s="35">
        <f t="shared" si="1"/>
        <v>0</v>
      </c>
      <c r="F59" s="35">
        <f>ROUND(E59*2,2)</f>
        <v>0</v>
      </c>
      <c r="G59" s="35">
        <f t="shared" si="2"/>
        <v>0</v>
      </c>
    </row>
    <row r="60" spans="1:7" ht="15.75">
      <c r="A60" s="34">
        <v>6290</v>
      </c>
      <c r="B60" s="36" t="s">
        <v>34</v>
      </c>
      <c r="C60" s="35"/>
      <c r="D60" s="35">
        <v>0</v>
      </c>
      <c r="E60" s="35">
        <f t="shared" si="1"/>
        <v>0</v>
      </c>
      <c r="F60" s="35">
        <f>ROUND(E60*2,2)</f>
        <v>0</v>
      </c>
      <c r="G60" s="35">
        <f t="shared" si="2"/>
        <v>0</v>
      </c>
    </row>
    <row r="61" spans="1:7" ht="15.75">
      <c r="A61" s="34">
        <v>5232</v>
      </c>
      <c r="B61" s="36" t="s">
        <v>23</v>
      </c>
      <c r="C61" s="35">
        <v>106.17</v>
      </c>
      <c r="D61" s="35">
        <v>0</v>
      </c>
      <c r="E61" s="35">
        <v>53.39</v>
      </c>
      <c r="F61" s="35">
        <v>88.22</v>
      </c>
      <c r="G61" s="35">
        <f t="shared" si="2"/>
        <v>44.11</v>
      </c>
    </row>
    <row r="62" spans="1:7" ht="15.75">
      <c r="A62" s="34">
        <v>5240</v>
      </c>
      <c r="B62" s="36" t="s">
        <v>25</v>
      </c>
      <c r="C62" s="35">
        <v>2.07</v>
      </c>
      <c r="D62" s="35">
        <v>0</v>
      </c>
      <c r="E62" s="35">
        <f t="shared" si="1"/>
        <v>1.04</v>
      </c>
      <c r="F62" s="35">
        <v>17.64</v>
      </c>
      <c r="G62" s="35">
        <f t="shared" si="2"/>
        <v>8.82</v>
      </c>
    </row>
    <row r="63" spans="1:7" ht="15.75">
      <c r="A63" s="34">
        <v>5250</v>
      </c>
      <c r="B63" s="36" t="s">
        <v>26</v>
      </c>
      <c r="C63" s="54">
        <v>5975.84</v>
      </c>
      <c r="D63" s="35">
        <v>0</v>
      </c>
      <c r="E63" s="35">
        <f t="shared" si="1"/>
        <v>2987.92</v>
      </c>
      <c r="F63" s="35">
        <v>70.57</v>
      </c>
      <c r="G63" s="35">
        <f>ROUND(F63/10*5,2)-0.01</f>
        <v>35.28</v>
      </c>
    </row>
    <row r="64" spans="1:7" ht="15.75">
      <c r="A64" s="39"/>
      <c r="B64" s="41" t="s">
        <v>68</v>
      </c>
      <c r="C64" s="38">
        <f>SUM(C37:C63)</f>
        <v>12871.120000000003</v>
      </c>
      <c r="D64" s="38">
        <f>SUM(D37:D63)</f>
        <v>0</v>
      </c>
      <c r="E64" s="38">
        <f>SUM(E37:E63)</f>
        <v>6435.91</v>
      </c>
      <c r="F64" s="38">
        <f>SUM(F37:F63)</f>
        <v>1575.4</v>
      </c>
      <c r="G64" s="38">
        <f>SUM(G37:G63)</f>
        <v>787.74</v>
      </c>
    </row>
    <row r="65" spans="1:7" ht="15.75">
      <c r="A65" s="39"/>
      <c r="B65" s="41" t="s">
        <v>69</v>
      </c>
      <c r="C65" s="38">
        <f>C64+C35</f>
        <v>21122.020000000004</v>
      </c>
      <c r="D65" s="38">
        <f>D64+D35</f>
        <v>0</v>
      </c>
      <c r="E65" s="38">
        <f>E64+E35</f>
        <v>10784.289999999999</v>
      </c>
      <c r="F65" s="38">
        <f>F64+F35</f>
        <v>4146.200000000001</v>
      </c>
      <c r="G65" s="38">
        <f>G64+G35</f>
        <v>2073.1000000000004</v>
      </c>
    </row>
    <row r="66" spans="1:7" ht="15.75">
      <c r="A66" s="48"/>
      <c r="B66" s="49"/>
      <c r="C66" s="61"/>
      <c r="D66" s="61"/>
      <c r="E66" s="61"/>
      <c r="F66" s="73"/>
      <c r="G66" s="73"/>
    </row>
    <row r="67" spans="1:7" ht="15.75">
      <c r="A67" s="91" t="s">
        <v>46</v>
      </c>
      <c r="B67" s="91"/>
      <c r="C67" s="51">
        <v>442</v>
      </c>
      <c r="D67" s="45">
        <v>0</v>
      </c>
      <c r="E67" s="45">
        <v>221</v>
      </c>
      <c r="F67" s="74">
        <v>10</v>
      </c>
      <c r="G67" s="74">
        <v>5</v>
      </c>
    </row>
    <row r="68" spans="1:7" ht="15.75">
      <c r="A68" s="91" t="s">
        <v>47</v>
      </c>
      <c r="B68" s="91"/>
      <c r="C68" s="52">
        <f>C65/C67</f>
        <v>47.787375565610866</v>
      </c>
      <c r="D68" s="38">
        <v>0</v>
      </c>
      <c r="E68" s="38">
        <f>E65/E67</f>
        <v>48.7976923076923</v>
      </c>
      <c r="F68" s="38">
        <f>F65/F67</f>
        <v>414.62000000000006</v>
      </c>
      <c r="G68" s="38">
        <f>G65/G67</f>
        <v>414.62000000000006</v>
      </c>
    </row>
    <row r="69" spans="1:7" ht="15.75">
      <c r="A69" s="50"/>
      <c r="B69" s="50"/>
      <c r="C69" s="52"/>
      <c r="D69" s="52"/>
      <c r="E69" s="52"/>
      <c r="F69" s="52"/>
      <c r="G69" s="52"/>
    </row>
    <row r="70" spans="1:7" s="5" customFormat="1" ht="15.75">
      <c r="A70" s="92" t="s">
        <v>37</v>
      </c>
      <c r="B70" s="93"/>
      <c r="C70" s="63"/>
      <c r="D70" s="63"/>
      <c r="E70" s="63"/>
      <c r="F70" s="63"/>
      <c r="G70" s="63"/>
    </row>
    <row r="71" spans="1:7" s="5" customFormat="1" ht="15.75">
      <c r="A71" s="92" t="s">
        <v>56</v>
      </c>
      <c r="B71" s="93"/>
      <c r="C71" s="62"/>
      <c r="D71" s="64"/>
      <c r="E71" s="63"/>
      <c r="F71" s="63"/>
      <c r="G71" s="63"/>
    </row>
    <row r="72" spans="1:7" s="5" customFormat="1" ht="15.75">
      <c r="A72" s="24"/>
      <c r="B72" s="24"/>
      <c r="C72" s="24"/>
      <c r="D72" s="24"/>
      <c r="E72" s="24"/>
      <c r="F72" s="24"/>
      <c r="G72" s="24"/>
    </row>
    <row r="73" spans="1:7" s="5" customFormat="1" ht="15.75">
      <c r="A73" s="24" t="s">
        <v>38</v>
      </c>
      <c r="B73" s="24"/>
      <c r="C73" s="24"/>
      <c r="D73" s="24"/>
      <c r="E73" s="24"/>
      <c r="F73" s="24"/>
      <c r="G73" s="24"/>
    </row>
    <row r="74" spans="1:7" s="5" customFormat="1" ht="15.75">
      <c r="A74" s="24"/>
      <c r="B74" s="24"/>
      <c r="C74" s="24"/>
      <c r="D74" s="24"/>
      <c r="E74" s="24"/>
      <c r="F74" s="24"/>
      <c r="G74" s="24"/>
    </row>
    <row r="75" spans="1:7" s="5" customFormat="1" ht="15.75">
      <c r="A75" s="24" t="s">
        <v>48</v>
      </c>
      <c r="B75" s="25"/>
      <c r="C75" s="25"/>
      <c r="D75" s="25"/>
      <c r="E75" s="25"/>
      <c r="F75" s="25"/>
      <c r="G75" s="25"/>
    </row>
    <row r="76" spans="1:7" s="5" customFormat="1" ht="15.75">
      <c r="A76" s="24"/>
      <c r="B76" s="26" t="s">
        <v>39</v>
      </c>
      <c r="C76" s="26"/>
      <c r="D76" s="26"/>
      <c r="E76" s="24"/>
      <c r="F76" s="24"/>
      <c r="G76" s="24"/>
    </row>
    <row r="77" s="5" customFormat="1" ht="15">
      <c r="B77" s="6"/>
    </row>
    <row r="78" s="3" customFormat="1" ht="14.25">
      <c r="C78" s="4"/>
    </row>
  </sheetData>
  <sheetProtection/>
  <mergeCells count="13">
    <mergeCell ref="A68:B68"/>
    <mergeCell ref="A70:B70"/>
    <mergeCell ref="A71:B71"/>
    <mergeCell ref="B12:D12"/>
    <mergeCell ref="A7:G7"/>
    <mergeCell ref="A9:B9"/>
    <mergeCell ref="A10:B10"/>
    <mergeCell ref="B1:G1"/>
    <mergeCell ref="B2:G2"/>
    <mergeCell ref="B3:G3"/>
    <mergeCell ref="B4:G4"/>
    <mergeCell ref="B5:G5"/>
    <mergeCell ref="A67:B67"/>
  </mergeCells>
  <printOptions/>
  <pageMargins left="1.1811023622047243" right="0.7874015748031497" top="0.984251968503937" bottom="0.7874015748031497" header="0.31496062992125984" footer="0.31496062992125984"/>
  <pageSetup firstPageNumber="2" useFirstPageNumber="1" fitToHeight="0" horizontalDpi="600" verticalDpi="600" orientation="portrait" paperSize="9" scale="50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view="pageLayout" zoomScale="60" zoomScaleNormal="90" zoomScalePageLayoutView="60" workbookViewId="0" topLeftCell="A31">
      <selection activeCell="B59" sqref="B59:B61"/>
    </sheetView>
  </sheetViews>
  <sheetFormatPr defaultColWidth="9.140625" defaultRowHeight="12.75"/>
  <cols>
    <col min="1" max="1" width="14.8515625" style="3" customWidth="1"/>
    <col min="2" max="2" width="91.421875" style="3" customWidth="1"/>
    <col min="3" max="3" width="24.8515625" style="4" hidden="1" customWidth="1"/>
    <col min="4" max="4" width="25.8515625" style="3" hidden="1" customWidth="1"/>
    <col min="5" max="5" width="8.140625" style="3" hidden="1" customWidth="1"/>
    <col min="6" max="7" width="18.7109375" style="3" customWidth="1"/>
  </cols>
  <sheetData>
    <row r="1" spans="1:7" ht="15.75">
      <c r="A1" s="7"/>
      <c r="B1" s="88" t="s">
        <v>35</v>
      </c>
      <c r="C1" s="88"/>
      <c r="D1" s="88"/>
      <c r="E1" s="88"/>
      <c r="F1" s="88"/>
      <c r="G1" s="88"/>
    </row>
    <row r="2" spans="1:7" ht="15.75">
      <c r="A2" s="7"/>
      <c r="B2" s="89" t="s">
        <v>40</v>
      </c>
      <c r="C2" s="89"/>
      <c r="D2" s="89"/>
      <c r="E2" s="89"/>
      <c r="F2" s="89"/>
      <c r="G2" s="89"/>
    </row>
    <row r="3" spans="1:7" ht="15.75">
      <c r="A3" s="7"/>
      <c r="B3" s="90" t="s">
        <v>58</v>
      </c>
      <c r="C3" s="90"/>
      <c r="D3" s="90"/>
      <c r="E3" s="90"/>
      <c r="F3" s="90"/>
      <c r="G3" s="90"/>
    </row>
    <row r="4" spans="1:7" ht="15.75">
      <c r="A4" s="7"/>
      <c r="B4" s="89" t="s">
        <v>36</v>
      </c>
      <c r="C4" s="89"/>
      <c r="D4" s="89"/>
      <c r="E4" s="89"/>
      <c r="F4" s="89"/>
      <c r="G4" s="89"/>
    </row>
    <row r="5" spans="1:7" ht="15.75">
      <c r="A5" s="7"/>
      <c r="B5" s="89" t="s">
        <v>87</v>
      </c>
      <c r="C5" s="89"/>
      <c r="D5" s="89"/>
      <c r="E5" s="89"/>
      <c r="F5" s="89"/>
      <c r="G5" s="89"/>
    </row>
    <row r="6" spans="1:7" ht="15">
      <c r="A6" s="7"/>
      <c r="B6" s="2"/>
      <c r="C6" s="2"/>
      <c r="D6" s="2"/>
      <c r="E6" s="2"/>
      <c r="F6" s="2"/>
      <c r="G6" s="2"/>
    </row>
    <row r="7" spans="1:7" ht="18.75" customHeight="1">
      <c r="A7" s="96" t="s">
        <v>5</v>
      </c>
      <c r="B7" s="96"/>
      <c r="C7" s="96"/>
      <c r="D7" s="96"/>
      <c r="E7" s="96"/>
      <c r="F7" s="96"/>
      <c r="G7" s="96"/>
    </row>
    <row r="8" spans="1:5" ht="14.25">
      <c r="A8" s="13"/>
      <c r="B8" s="14"/>
      <c r="C8" s="14"/>
      <c r="D8" s="14"/>
      <c r="E8" s="8"/>
    </row>
    <row r="9" spans="1:7" ht="15.75">
      <c r="A9" s="94" t="s">
        <v>1</v>
      </c>
      <c r="B9" s="95"/>
      <c r="C9" s="16"/>
      <c r="D9" s="16"/>
      <c r="E9" s="16"/>
      <c r="F9" s="12"/>
      <c r="G9" s="12"/>
    </row>
    <row r="10" spans="1:7" ht="15.75">
      <c r="A10" s="94" t="s">
        <v>0</v>
      </c>
      <c r="B10" s="95"/>
      <c r="C10" s="16"/>
      <c r="D10" s="16"/>
      <c r="E10" s="16"/>
      <c r="F10" s="12"/>
      <c r="G10" s="12"/>
    </row>
    <row r="11" spans="1:7" ht="15.75">
      <c r="A11" s="16"/>
      <c r="B11" s="16" t="s">
        <v>98</v>
      </c>
      <c r="C11" s="16"/>
      <c r="D11" s="16"/>
      <c r="E11" s="16"/>
      <c r="F11" s="12"/>
      <c r="G11" s="12"/>
    </row>
    <row r="12" spans="1:7" ht="15.75">
      <c r="A12" s="16"/>
      <c r="B12" s="94" t="s">
        <v>89</v>
      </c>
      <c r="C12" s="95"/>
      <c r="D12" s="95"/>
      <c r="E12" s="16"/>
      <c r="F12" s="21"/>
      <c r="G12" s="21"/>
    </row>
    <row r="13" spans="1:7" ht="15.75">
      <c r="A13" s="16" t="s">
        <v>2</v>
      </c>
      <c r="B13" s="16" t="s">
        <v>86</v>
      </c>
      <c r="C13" s="16"/>
      <c r="D13" s="16"/>
      <c r="E13" s="16"/>
      <c r="F13" s="12"/>
      <c r="G13" s="12"/>
    </row>
    <row r="14" spans="1:7" ht="122.25" customHeight="1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90</v>
      </c>
      <c r="G14" s="65" t="s">
        <v>93</v>
      </c>
    </row>
    <row r="15" spans="1:7" ht="15.75">
      <c r="A15" s="29">
        <v>1</v>
      </c>
      <c r="B15" s="30">
        <v>2</v>
      </c>
      <c r="C15" s="30">
        <v>3</v>
      </c>
      <c r="D15" s="30">
        <v>3</v>
      </c>
      <c r="E15" s="30">
        <v>4</v>
      </c>
      <c r="F15" s="30">
        <v>3</v>
      </c>
      <c r="G15" s="30">
        <v>4</v>
      </c>
    </row>
    <row r="16" spans="1:7" ht="15.75">
      <c r="A16" s="31"/>
      <c r="B16" s="32" t="s">
        <v>70</v>
      </c>
      <c r="C16" s="33"/>
      <c r="D16" s="33"/>
      <c r="E16" s="33"/>
      <c r="F16" s="33"/>
      <c r="G16" s="33"/>
    </row>
    <row r="17" spans="1:7" ht="15.75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1769.1</v>
      </c>
      <c r="G17" s="35">
        <f>ROUND(F17/10*5,2)</f>
        <v>884.55</v>
      </c>
    </row>
    <row r="18" spans="1:7" ht="31.5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417.33</v>
      </c>
      <c r="G18" s="35">
        <f>ROUND(F18/10*5,2)-0.01</f>
        <v>208.66</v>
      </c>
    </row>
    <row r="19" spans="1:7" ht="15.75">
      <c r="A19" s="34">
        <v>2210</v>
      </c>
      <c r="B19" s="36" t="s">
        <v>27</v>
      </c>
      <c r="C19" s="35"/>
      <c r="D19" s="35"/>
      <c r="E19" s="35"/>
      <c r="F19" s="35">
        <v>17.93</v>
      </c>
      <c r="G19" s="35">
        <f>ROUND(F19/10*5,2)-0.01</f>
        <v>8.96</v>
      </c>
    </row>
    <row r="20" spans="1:7" ht="15.75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308.5</v>
      </c>
      <c r="G20" s="35">
        <f aca="true" t="shared" si="0" ref="G20:G34">ROUND(F20/10*5,2)</f>
        <v>154.25</v>
      </c>
    </row>
    <row r="21" spans="1:7" ht="15.75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84.1</v>
      </c>
      <c r="G21" s="35">
        <f t="shared" si="0"/>
        <v>42.05</v>
      </c>
    </row>
    <row r="22" spans="1:7" ht="15.75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8.11</v>
      </c>
      <c r="G22" s="35">
        <f>ROUND(F22/10*5,2)-0.01</f>
        <v>4.05</v>
      </c>
    </row>
    <row r="23" spans="1:7" ht="15.75">
      <c r="A23" s="34">
        <v>2244</v>
      </c>
      <c r="B23" s="36" t="s">
        <v>10</v>
      </c>
      <c r="C23" s="35"/>
      <c r="D23" s="35"/>
      <c r="E23" s="35"/>
      <c r="F23" s="35">
        <v>265.22</v>
      </c>
      <c r="G23" s="35">
        <f t="shared" si="0"/>
        <v>132.61</v>
      </c>
    </row>
    <row r="24" spans="1:7" ht="15.75">
      <c r="A24" s="34">
        <v>2251</v>
      </c>
      <c r="B24" s="36" t="s">
        <v>6</v>
      </c>
      <c r="C24" s="35"/>
      <c r="D24" s="35"/>
      <c r="E24" s="35"/>
      <c r="F24" s="35">
        <v>105.29</v>
      </c>
      <c r="G24" s="35">
        <f>ROUND(F24/10*5,2)-0.01</f>
        <v>52.64</v>
      </c>
    </row>
    <row r="25" spans="1:7" ht="15.75">
      <c r="A25" s="34">
        <v>2261</v>
      </c>
      <c r="B25" s="36" t="s">
        <v>11</v>
      </c>
      <c r="C25" s="35"/>
      <c r="D25" s="35"/>
      <c r="E25" s="35"/>
      <c r="F25" s="35">
        <v>3.84</v>
      </c>
      <c r="G25" s="35">
        <f t="shared" si="0"/>
        <v>1.92</v>
      </c>
    </row>
    <row r="26" spans="1:7" ht="15.75">
      <c r="A26" s="34">
        <v>2279</v>
      </c>
      <c r="B26" s="36" t="s">
        <v>14</v>
      </c>
      <c r="C26" s="35"/>
      <c r="D26" s="35"/>
      <c r="E26" s="35"/>
      <c r="F26" s="35">
        <v>43.26</v>
      </c>
      <c r="G26" s="35">
        <f t="shared" si="0"/>
        <v>21.63</v>
      </c>
    </row>
    <row r="27" spans="1:7" ht="15.75">
      <c r="A27" s="34">
        <v>2311</v>
      </c>
      <c r="B27" s="36" t="s">
        <v>74</v>
      </c>
      <c r="C27" s="35"/>
      <c r="D27" s="35"/>
      <c r="E27" s="35"/>
      <c r="F27" s="35">
        <v>47.38</v>
      </c>
      <c r="G27" s="35">
        <f t="shared" si="0"/>
        <v>23.69</v>
      </c>
    </row>
    <row r="28" spans="1:7" ht="15.75">
      <c r="A28" s="34">
        <v>2312</v>
      </c>
      <c r="B28" s="36" t="s">
        <v>16</v>
      </c>
      <c r="C28" s="35"/>
      <c r="D28" s="35"/>
      <c r="E28" s="35"/>
      <c r="F28" s="35">
        <v>19.78</v>
      </c>
      <c r="G28" s="35">
        <f t="shared" si="0"/>
        <v>9.89</v>
      </c>
    </row>
    <row r="29" spans="1:7" ht="15.75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545.1</v>
      </c>
      <c r="G29" s="35">
        <f t="shared" si="0"/>
        <v>272.55</v>
      </c>
    </row>
    <row r="30" spans="1:7" ht="15.75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4.13</v>
      </c>
      <c r="G30" s="35">
        <f>ROUND(F30/10*5,2)-0.01</f>
        <v>2.06</v>
      </c>
    </row>
    <row r="31" spans="1:7" ht="15.75">
      <c r="A31" s="34">
        <v>2361</v>
      </c>
      <c r="B31" s="36" t="s">
        <v>20</v>
      </c>
      <c r="C31" s="35"/>
      <c r="D31" s="35"/>
      <c r="E31" s="35"/>
      <c r="F31" s="35">
        <v>1.57</v>
      </c>
      <c r="G31" s="35">
        <f>ROUND(F31/10*5,2)-0.01</f>
        <v>0.78</v>
      </c>
    </row>
    <row r="32" spans="1:7" ht="15.75">
      <c r="A32" s="34">
        <v>2370</v>
      </c>
      <c r="B32" s="36" t="s">
        <v>71</v>
      </c>
      <c r="C32" s="35"/>
      <c r="D32" s="35"/>
      <c r="E32" s="35"/>
      <c r="F32" s="35">
        <v>1055.7</v>
      </c>
      <c r="G32" s="35">
        <f t="shared" si="0"/>
        <v>527.85</v>
      </c>
    </row>
    <row r="33" spans="1:7" ht="24" customHeight="1">
      <c r="A33" s="66">
        <v>2513</v>
      </c>
      <c r="B33" s="36" t="s">
        <v>22</v>
      </c>
      <c r="C33" s="35"/>
      <c r="D33" s="35"/>
      <c r="E33" s="35"/>
      <c r="F33" s="35">
        <v>45.11</v>
      </c>
      <c r="G33" s="35">
        <f>ROUND(F33/10*5,2)-0.01</f>
        <v>22.549999999999997</v>
      </c>
    </row>
    <row r="34" spans="1:7" ht="15.75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0</v>
      </c>
      <c r="G34" s="35">
        <f t="shared" si="0"/>
        <v>0</v>
      </c>
    </row>
    <row r="35" spans="1:7" ht="15.75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4741.450000000001</v>
      </c>
      <c r="G35" s="38">
        <f>SUM(G17:G34)</f>
        <v>2370.6900000000005</v>
      </c>
    </row>
    <row r="36" spans="1:7" ht="15.75">
      <c r="A36" s="39"/>
      <c r="B36" s="34" t="s">
        <v>66</v>
      </c>
      <c r="C36" s="33"/>
      <c r="D36" s="33"/>
      <c r="E36" s="33"/>
      <c r="F36" s="35"/>
      <c r="G36" s="35"/>
    </row>
    <row r="37" spans="1:7" ht="15.75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1" ref="E37:E60">ROUND(C37/2,2)</f>
        <v>2214.5</v>
      </c>
      <c r="F37" s="35">
        <v>1735.05</v>
      </c>
      <c r="G37" s="35">
        <f>ROUND(F37/10*5,2)-0.01</f>
        <v>867.52</v>
      </c>
    </row>
    <row r="38" spans="1:7" ht="38.25" customHeight="1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1"/>
        <v>522.4</v>
      </c>
      <c r="F38" s="35">
        <v>409.3</v>
      </c>
      <c r="G38" s="35">
        <f aca="true" t="shared" si="2" ref="G38:G60">ROUND(F38/10*5,2)</f>
        <v>204.65</v>
      </c>
    </row>
    <row r="39" spans="1:7" ht="15.75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1"/>
        <v>46.84</v>
      </c>
      <c r="F39" s="35">
        <v>22.62</v>
      </c>
      <c r="G39" s="35">
        <f t="shared" si="2"/>
        <v>11.31</v>
      </c>
    </row>
    <row r="40" spans="1:7" ht="22.5" customHeight="1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1"/>
        <v>36.18</v>
      </c>
      <c r="F40" s="35">
        <v>10.82</v>
      </c>
      <c r="G40" s="35">
        <f t="shared" si="2"/>
        <v>5.41</v>
      </c>
    </row>
    <row r="41" spans="1:7" ht="15.75">
      <c r="A41" s="34">
        <v>2241</v>
      </c>
      <c r="B41" s="36" t="s">
        <v>7</v>
      </c>
      <c r="C41" s="35">
        <v>0.1</v>
      </c>
      <c r="D41" s="35">
        <v>0</v>
      </c>
      <c r="E41" s="35">
        <f t="shared" si="1"/>
        <v>0.05</v>
      </c>
      <c r="F41" s="35">
        <v>1.85</v>
      </c>
      <c r="G41" s="35">
        <f>ROUND(F41/10*5,2)-0.01</f>
        <v>0.92</v>
      </c>
    </row>
    <row r="42" spans="1:7" ht="15.75">
      <c r="A42" s="34">
        <v>2242</v>
      </c>
      <c r="B42" s="36" t="s">
        <v>8</v>
      </c>
      <c r="C42" s="35">
        <v>21.56</v>
      </c>
      <c r="D42" s="35">
        <v>0</v>
      </c>
      <c r="E42" s="35">
        <f t="shared" si="1"/>
        <v>10.78</v>
      </c>
      <c r="F42" s="35">
        <v>7.4</v>
      </c>
      <c r="G42" s="35">
        <f t="shared" si="2"/>
        <v>3.7</v>
      </c>
    </row>
    <row r="43" spans="1:7" ht="15.75">
      <c r="A43" s="34">
        <v>2243</v>
      </c>
      <c r="B43" s="36" t="s">
        <v>9</v>
      </c>
      <c r="C43" s="35">
        <v>68.84</v>
      </c>
      <c r="D43" s="35">
        <v>0</v>
      </c>
      <c r="E43" s="35">
        <f t="shared" si="1"/>
        <v>34.42</v>
      </c>
      <c r="F43" s="35">
        <v>7.26</v>
      </c>
      <c r="G43" s="35">
        <f t="shared" si="2"/>
        <v>3.63</v>
      </c>
    </row>
    <row r="44" spans="1:7" ht="15.75">
      <c r="A44" s="34">
        <v>2247</v>
      </c>
      <c r="B44" s="32" t="s">
        <v>61</v>
      </c>
      <c r="C44" s="35">
        <v>5.71</v>
      </c>
      <c r="D44" s="35">
        <v>0</v>
      </c>
      <c r="E44" s="35">
        <f t="shared" si="1"/>
        <v>2.86</v>
      </c>
      <c r="F44" s="35">
        <v>2.13</v>
      </c>
      <c r="G44" s="35">
        <f t="shared" si="2"/>
        <v>1.07</v>
      </c>
    </row>
    <row r="45" spans="1:7" ht="15.75">
      <c r="A45" s="34">
        <v>2251</v>
      </c>
      <c r="B45" s="36" t="s">
        <v>62</v>
      </c>
      <c r="C45" s="35">
        <v>145.52</v>
      </c>
      <c r="D45" s="35">
        <v>0</v>
      </c>
      <c r="E45" s="35">
        <f t="shared" si="1"/>
        <v>72.76</v>
      </c>
      <c r="F45" s="35">
        <v>16.79</v>
      </c>
      <c r="G45" s="35">
        <f t="shared" si="2"/>
        <v>8.4</v>
      </c>
    </row>
    <row r="46" spans="1:7" ht="15.75">
      <c r="A46" s="34">
        <v>2259</v>
      </c>
      <c r="B46" s="36" t="s">
        <v>63</v>
      </c>
      <c r="C46" s="35">
        <v>0.48</v>
      </c>
      <c r="D46" s="35">
        <v>0</v>
      </c>
      <c r="E46" s="35">
        <f t="shared" si="1"/>
        <v>0.24</v>
      </c>
      <c r="F46" s="35">
        <v>0</v>
      </c>
      <c r="G46" s="35">
        <f t="shared" si="2"/>
        <v>0</v>
      </c>
    </row>
    <row r="47" spans="1:7" ht="15.75">
      <c r="A47" s="34">
        <v>2262</v>
      </c>
      <c r="B47" s="36" t="s">
        <v>12</v>
      </c>
      <c r="C47" s="35">
        <v>63.08</v>
      </c>
      <c r="D47" s="35">
        <v>0</v>
      </c>
      <c r="E47" s="35">
        <f t="shared" si="1"/>
        <v>31.54</v>
      </c>
      <c r="F47" s="35">
        <v>17.64</v>
      </c>
      <c r="G47" s="35">
        <f t="shared" si="2"/>
        <v>8.82</v>
      </c>
    </row>
    <row r="48" spans="1:7" ht="15.75">
      <c r="A48" s="34">
        <v>2264</v>
      </c>
      <c r="B48" s="36" t="s">
        <v>13</v>
      </c>
      <c r="C48" s="35">
        <v>1.18</v>
      </c>
      <c r="D48" s="35">
        <v>0</v>
      </c>
      <c r="E48" s="35">
        <f t="shared" si="1"/>
        <v>0.59</v>
      </c>
      <c r="F48" s="35">
        <v>0.14</v>
      </c>
      <c r="G48" s="35">
        <f t="shared" si="2"/>
        <v>0.07</v>
      </c>
    </row>
    <row r="49" spans="1:7" ht="15.75">
      <c r="A49" s="34">
        <v>2279</v>
      </c>
      <c r="B49" s="36" t="s">
        <v>14</v>
      </c>
      <c r="C49" s="35">
        <v>259.89</v>
      </c>
      <c r="D49" s="35">
        <v>0</v>
      </c>
      <c r="E49" s="35">
        <f t="shared" si="1"/>
        <v>129.95</v>
      </c>
      <c r="F49" s="35">
        <v>1.99</v>
      </c>
      <c r="G49" s="35">
        <f t="shared" si="2"/>
        <v>1</v>
      </c>
    </row>
    <row r="50" spans="1:7" ht="15.75">
      <c r="A50" s="34">
        <v>2311</v>
      </c>
      <c r="B50" s="36" t="s">
        <v>15</v>
      </c>
      <c r="C50" s="35">
        <v>24.47</v>
      </c>
      <c r="D50" s="35">
        <v>0</v>
      </c>
      <c r="E50" s="35">
        <f t="shared" si="1"/>
        <v>12.24</v>
      </c>
      <c r="F50" s="35">
        <v>9.68</v>
      </c>
      <c r="G50" s="35">
        <f t="shared" si="2"/>
        <v>4.84</v>
      </c>
    </row>
    <row r="51" spans="1:7" ht="15.75">
      <c r="A51" s="34">
        <v>2312</v>
      </c>
      <c r="B51" s="36" t="s">
        <v>16</v>
      </c>
      <c r="C51" s="35">
        <v>45.22</v>
      </c>
      <c r="D51" s="35">
        <v>0</v>
      </c>
      <c r="E51" s="35">
        <f t="shared" si="1"/>
        <v>22.61</v>
      </c>
      <c r="F51" s="35">
        <v>2.13</v>
      </c>
      <c r="G51" s="35">
        <f t="shared" si="2"/>
        <v>1.07</v>
      </c>
    </row>
    <row r="52" spans="1:7" ht="15.75">
      <c r="A52" s="34">
        <v>2322</v>
      </c>
      <c r="B52" s="36" t="s">
        <v>18</v>
      </c>
      <c r="C52" s="35">
        <v>170.03</v>
      </c>
      <c r="D52" s="35">
        <v>0</v>
      </c>
      <c r="E52" s="35">
        <f t="shared" si="1"/>
        <v>85.02</v>
      </c>
      <c r="F52" s="35">
        <v>45.11</v>
      </c>
      <c r="G52" s="35">
        <f t="shared" si="2"/>
        <v>22.56</v>
      </c>
    </row>
    <row r="53" spans="1:7" ht="15.75">
      <c r="A53" s="34">
        <v>2350</v>
      </c>
      <c r="B53" s="36" t="s">
        <v>19</v>
      </c>
      <c r="C53" s="35">
        <v>193.6</v>
      </c>
      <c r="D53" s="35">
        <v>0</v>
      </c>
      <c r="E53" s="35">
        <f t="shared" si="1"/>
        <v>96.8</v>
      </c>
      <c r="F53" s="35">
        <v>45.11</v>
      </c>
      <c r="G53" s="35">
        <f t="shared" si="2"/>
        <v>22.56</v>
      </c>
    </row>
    <row r="54" spans="1:7" ht="15.75">
      <c r="A54" s="34">
        <v>2361</v>
      </c>
      <c r="B54" s="36" t="s">
        <v>20</v>
      </c>
      <c r="C54" s="35">
        <v>93.78</v>
      </c>
      <c r="D54" s="35">
        <v>0</v>
      </c>
      <c r="E54" s="35">
        <f t="shared" si="1"/>
        <v>46.89</v>
      </c>
      <c r="F54" s="35">
        <v>23.8</v>
      </c>
      <c r="G54" s="35">
        <f t="shared" si="2"/>
        <v>11.9</v>
      </c>
    </row>
    <row r="55" spans="1:7" ht="15.75">
      <c r="A55" s="34">
        <v>2400</v>
      </c>
      <c r="B55" s="36" t="s">
        <v>31</v>
      </c>
      <c r="C55" s="35">
        <v>10.07</v>
      </c>
      <c r="D55" s="35">
        <v>0</v>
      </c>
      <c r="E55" s="35">
        <f t="shared" si="1"/>
        <v>5.04</v>
      </c>
      <c r="F55" s="35">
        <v>2.56</v>
      </c>
      <c r="G55" s="35">
        <f t="shared" si="2"/>
        <v>1.28</v>
      </c>
    </row>
    <row r="56" spans="1:7" ht="15.75">
      <c r="A56" s="34">
        <v>2515</v>
      </c>
      <c r="B56" s="36" t="s">
        <v>60</v>
      </c>
      <c r="C56" s="35">
        <v>6.97</v>
      </c>
      <c r="D56" s="35">
        <v>0</v>
      </c>
      <c r="E56" s="35">
        <f t="shared" si="1"/>
        <v>3.49</v>
      </c>
      <c r="F56" s="35">
        <v>6.83</v>
      </c>
      <c r="G56" s="35">
        <f t="shared" si="2"/>
        <v>3.42</v>
      </c>
    </row>
    <row r="57" spans="1:7" ht="15.75">
      <c r="A57" s="34">
        <v>2519</v>
      </c>
      <c r="B57" s="36" t="s">
        <v>24</v>
      </c>
      <c r="C57" s="35">
        <v>36.72</v>
      </c>
      <c r="D57" s="35">
        <v>0</v>
      </c>
      <c r="E57" s="35">
        <f t="shared" si="1"/>
        <v>18.36</v>
      </c>
      <c r="F57" s="35">
        <v>15.22</v>
      </c>
      <c r="G57" s="35">
        <f t="shared" si="2"/>
        <v>7.61</v>
      </c>
    </row>
    <row r="58" spans="1:7" ht="15.75">
      <c r="A58" s="34">
        <v>5232</v>
      </c>
      <c r="B58" s="36" t="s">
        <v>23</v>
      </c>
      <c r="C58" s="35"/>
      <c r="D58" s="35"/>
      <c r="E58" s="35"/>
      <c r="F58" s="35">
        <v>109.13</v>
      </c>
      <c r="G58" s="35">
        <f t="shared" si="2"/>
        <v>54.57</v>
      </c>
    </row>
    <row r="59" spans="1:7" ht="15.75">
      <c r="A59" s="34">
        <v>5240</v>
      </c>
      <c r="B59" s="36" t="s">
        <v>25</v>
      </c>
      <c r="C59" s="35">
        <v>2.07</v>
      </c>
      <c r="D59" s="35">
        <v>0</v>
      </c>
      <c r="E59" s="35">
        <f t="shared" si="1"/>
        <v>1.04</v>
      </c>
      <c r="F59" s="35">
        <v>21.77</v>
      </c>
      <c r="G59" s="35">
        <f t="shared" si="2"/>
        <v>10.89</v>
      </c>
    </row>
    <row r="60" spans="1:7" ht="15.75">
      <c r="A60" s="34">
        <v>5250</v>
      </c>
      <c r="B60" s="36" t="s">
        <v>26</v>
      </c>
      <c r="C60" s="54">
        <v>5975.84</v>
      </c>
      <c r="D60" s="35">
        <v>0</v>
      </c>
      <c r="E60" s="35">
        <f t="shared" si="1"/>
        <v>2987.92</v>
      </c>
      <c r="F60" s="35">
        <v>87.22</v>
      </c>
      <c r="G60" s="35">
        <f t="shared" si="2"/>
        <v>43.61</v>
      </c>
    </row>
    <row r="61" spans="1:7" ht="15.75">
      <c r="A61" s="39"/>
      <c r="B61" s="41" t="s">
        <v>68</v>
      </c>
      <c r="C61" s="38">
        <f>SUM(C37:C60)</f>
        <v>12764.950000000003</v>
      </c>
      <c r="D61" s="38">
        <f>SUM(D37:D60)</f>
        <v>0</v>
      </c>
      <c r="E61" s="38">
        <f>SUM(E37:E60)</f>
        <v>6382.52</v>
      </c>
      <c r="F61" s="38">
        <f>SUM(F37:F60)</f>
        <v>2601.5499999999997</v>
      </c>
      <c r="G61" s="38">
        <f>SUM(G37:G60)</f>
        <v>1300.81</v>
      </c>
    </row>
    <row r="62" spans="1:7" ht="15.75">
      <c r="A62" s="39"/>
      <c r="B62" s="41" t="s">
        <v>69</v>
      </c>
      <c r="C62" s="38">
        <f>C61+C35</f>
        <v>21015.850000000002</v>
      </c>
      <c r="D62" s="38">
        <f>D61+D35</f>
        <v>0</v>
      </c>
      <c r="E62" s="38">
        <f>E61+E35</f>
        <v>10730.9</v>
      </c>
      <c r="F62" s="38">
        <f>F61+F35</f>
        <v>7343</v>
      </c>
      <c r="G62" s="38">
        <f>G61+G35</f>
        <v>3671.5000000000005</v>
      </c>
    </row>
    <row r="63" spans="1:7" ht="15.75">
      <c r="A63" s="48"/>
      <c r="B63" s="49"/>
      <c r="C63" s="61"/>
      <c r="D63" s="61"/>
      <c r="E63" s="49"/>
      <c r="F63" s="61"/>
      <c r="G63" s="61"/>
    </row>
    <row r="64" spans="1:7" ht="15.75">
      <c r="A64" s="91" t="s">
        <v>46</v>
      </c>
      <c r="B64" s="99"/>
      <c r="C64" s="51">
        <v>442</v>
      </c>
      <c r="D64" s="45">
        <v>0</v>
      </c>
      <c r="E64" s="45">
        <v>221</v>
      </c>
      <c r="F64" s="45">
        <v>10</v>
      </c>
      <c r="G64" s="45">
        <v>5</v>
      </c>
    </row>
    <row r="65" spans="1:7" ht="15.75">
      <c r="A65" s="91" t="s">
        <v>47</v>
      </c>
      <c r="B65" s="99"/>
      <c r="C65" s="52" t="e">
        <f>#REF!/C64</f>
        <v>#REF!</v>
      </c>
      <c r="D65" s="55">
        <v>0</v>
      </c>
      <c r="E65" s="38" t="e">
        <f>#REF!/E64</f>
        <v>#REF!</v>
      </c>
      <c r="F65" s="38">
        <f>F62/F64</f>
        <v>734.3</v>
      </c>
      <c r="G65" s="38">
        <f>G62/G64</f>
        <v>734.3000000000001</v>
      </c>
    </row>
    <row r="66" spans="1:7" ht="15.75">
      <c r="A66" s="16"/>
      <c r="B66" s="16"/>
      <c r="C66" s="43"/>
      <c r="D66" s="59"/>
      <c r="E66" s="43"/>
      <c r="F66" s="43"/>
      <c r="G66" s="43"/>
    </row>
    <row r="67" spans="1:7" s="5" customFormat="1" ht="15.75">
      <c r="A67" s="97" t="s">
        <v>37</v>
      </c>
      <c r="B67" s="98"/>
      <c r="C67" s="46"/>
      <c r="D67" s="46"/>
      <c r="E67" s="46"/>
      <c r="F67" s="46"/>
      <c r="G67" s="46"/>
    </row>
    <row r="68" spans="1:7" s="5" customFormat="1" ht="15.75">
      <c r="A68" s="97" t="s">
        <v>55</v>
      </c>
      <c r="B68" s="98"/>
      <c r="C68" s="23"/>
      <c r="D68" s="47"/>
      <c r="E68" s="46"/>
      <c r="F68" s="46"/>
      <c r="G68" s="46"/>
    </row>
    <row r="69" spans="1:7" s="5" customFormat="1" ht="15.75">
      <c r="A69" s="24"/>
      <c r="B69" s="24"/>
      <c r="C69" s="24"/>
      <c r="D69" s="24"/>
      <c r="E69" s="24"/>
      <c r="F69" s="24"/>
      <c r="G69" s="24"/>
    </row>
    <row r="70" spans="1:7" s="5" customFormat="1" ht="15.75">
      <c r="A70" s="24" t="s">
        <v>38</v>
      </c>
      <c r="B70" s="24"/>
      <c r="C70" s="24"/>
      <c r="D70" s="24"/>
      <c r="E70" s="24"/>
      <c r="F70" s="24"/>
      <c r="G70" s="24"/>
    </row>
    <row r="71" spans="1:7" s="5" customFormat="1" ht="15.75">
      <c r="A71" s="24"/>
      <c r="B71" s="24"/>
      <c r="C71" s="24"/>
      <c r="D71" s="24"/>
      <c r="E71" s="24"/>
      <c r="F71" s="24"/>
      <c r="G71" s="24"/>
    </row>
    <row r="72" spans="1:7" s="5" customFormat="1" ht="15.75">
      <c r="A72" s="24" t="s">
        <v>48</v>
      </c>
      <c r="B72" s="25"/>
      <c r="C72" s="25"/>
      <c r="D72" s="25"/>
      <c r="E72" s="25"/>
      <c r="F72" s="25"/>
      <c r="G72" s="25"/>
    </row>
    <row r="73" spans="1:7" s="5" customFormat="1" ht="15.75">
      <c r="A73" s="24"/>
      <c r="B73" s="26" t="s">
        <v>39</v>
      </c>
      <c r="C73" s="26"/>
      <c r="D73" s="26"/>
      <c r="E73" s="24"/>
      <c r="F73" s="24"/>
      <c r="G73" s="24"/>
    </row>
    <row r="74" s="5" customFormat="1" ht="15">
      <c r="B74" s="6"/>
    </row>
    <row r="75" s="3" customFormat="1" ht="14.25">
      <c r="C75" s="4"/>
    </row>
  </sheetData>
  <sheetProtection/>
  <mergeCells count="13">
    <mergeCell ref="A68:B68"/>
    <mergeCell ref="A64:B64"/>
    <mergeCell ref="A65:B65"/>
    <mergeCell ref="A9:B9"/>
    <mergeCell ref="A10:B10"/>
    <mergeCell ref="A7:G7"/>
    <mergeCell ref="B12:D12"/>
    <mergeCell ref="A67:B67"/>
    <mergeCell ref="B1:G1"/>
    <mergeCell ref="B2:G2"/>
    <mergeCell ref="B3:G3"/>
    <mergeCell ref="B4:G4"/>
    <mergeCell ref="B5:G5"/>
  </mergeCells>
  <printOptions/>
  <pageMargins left="1.1811023622047243" right="0.7874015748031497" top="0.984251968503937" bottom="0.7874015748031497" header="0.31496062992125984" footer="0.31496062992125984"/>
  <pageSetup firstPageNumber="3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view="pageLayout" zoomScale="70" zoomScaleNormal="90" zoomScalePageLayoutView="70" workbookViewId="0" topLeftCell="A34">
      <selection activeCell="B11" sqref="B11"/>
    </sheetView>
  </sheetViews>
  <sheetFormatPr defaultColWidth="9.140625" defaultRowHeight="12.75"/>
  <cols>
    <col min="1" max="1" width="14.57421875" style="3" customWidth="1"/>
    <col min="2" max="2" width="93.421875" style="3" customWidth="1"/>
    <col min="3" max="3" width="1.28515625" style="4" hidden="1" customWidth="1"/>
    <col min="4" max="4" width="25.8515625" style="3" hidden="1" customWidth="1"/>
    <col min="5" max="5" width="21.28125" style="3" hidden="1" customWidth="1"/>
    <col min="6" max="6" width="40.00390625" style="3" customWidth="1"/>
  </cols>
  <sheetData>
    <row r="1" spans="1:6" ht="15.75" customHeight="1">
      <c r="A1" s="7"/>
      <c r="B1" s="88" t="s">
        <v>35</v>
      </c>
      <c r="C1" s="88"/>
      <c r="D1" s="88"/>
      <c r="E1" s="88"/>
      <c r="F1" s="100"/>
    </row>
    <row r="2" spans="1:6" ht="15.75">
      <c r="A2" s="7"/>
      <c r="B2" s="89" t="s">
        <v>40</v>
      </c>
      <c r="C2" s="89"/>
      <c r="D2" s="89"/>
      <c r="E2" s="89"/>
      <c r="F2" s="101"/>
    </row>
    <row r="3" spans="1:6" ht="15.75">
      <c r="A3" s="7"/>
      <c r="B3" s="90" t="s">
        <v>58</v>
      </c>
      <c r="C3" s="102"/>
      <c r="D3" s="102"/>
      <c r="E3" s="102"/>
      <c r="F3" s="102"/>
    </row>
    <row r="4" spans="1:6" ht="15.75">
      <c r="A4" s="7"/>
      <c r="B4" s="18"/>
      <c r="C4" s="18"/>
      <c r="D4" s="18"/>
      <c r="E4" s="20"/>
      <c r="F4" s="18" t="s">
        <v>36</v>
      </c>
    </row>
    <row r="5" spans="1:6" ht="15.75">
      <c r="A5" s="7"/>
      <c r="B5" s="22"/>
      <c r="C5" s="22"/>
      <c r="D5" s="22"/>
      <c r="E5" s="19"/>
      <c r="F5" s="18" t="s">
        <v>87</v>
      </c>
    </row>
    <row r="6" spans="1:6" ht="15">
      <c r="A6" s="7"/>
      <c r="B6" s="2"/>
      <c r="C6" s="2"/>
      <c r="D6" s="2"/>
      <c r="E6" s="2"/>
      <c r="F6" s="2"/>
    </row>
    <row r="7" spans="1:6" ht="18.75">
      <c r="A7" s="83" t="s">
        <v>5</v>
      </c>
      <c r="B7" s="83"/>
      <c r="C7" s="83"/>
      <c r="D7" s="83"/>
      <c r="E7" s="83"/>
      <c r="F7" s="83"/>
    </row>
    <row r="8" spans="1:5" ht="14.25">
      <c r="A8" s="8"/>
      <c r="B8" s="8"/>
      <c r="C8" s="8"/>
      <c r="D8" s="8"/>
      <c r="E8" s="8"/>
    </row>
    <row r="9" spans="1:6" ht="15" customHeight="1">
      <c r="A9" s="94" t="s">
        <v>1</v>
      </c>
      <c r="B9" s="94"/>
      <c r="C9" s="16"/>
      <c r="D9" s="16"/>
      <c r="E9" s="16"/>
      <c r="F9" s="12"/>
    </row>
    <row r="10" spans="1:6" ht="15" customHeight="1">
      <c r="A10" s="94" t="s">
        <v>0</v>
      </c>
      <c r="B10" s="94"/>
      <c r="C10" s="16"/>
      <c r="D10" s="16"/>
      <c r="E10" s="16"/>
      <c r="F10" s="12"/>
    </row>
    <row r="11" spans="1:6" ht="15" customHeight="1">
      <c r="A11" s="16"/>
      <c r="B11" s="16" t="s">
        <v>98</v>
      </c>
      <c r="C11" s="16"/>
      <c r="D11" s="16"/>
      <c r="E11" s="16"/>
      <c r="F11" s="12"/>
    </row>
    <row r="12" spans="1:6" ht="12.75" customHeight="1">
      <c r="A12" s="16"/>
      <c r="B12" s="94" t="s">
        <v>77</v>
      </c>
      <c r="C12" s="95"/>
      <c r="D12" s="95"/>
      <c r="E12" s="16"/>
      <c r="F12" s="21"/>
    </row>
    <row r="13" spans="1:6" ht="15" customHeight="1">
      <c r="A13" s="16" t="s">
        <v>2</v>
      </c>
      <c r="B13" s="16" t="s">
        <v>86</v>
      </c>
      <c r="C13" s="16"/>
      <c r="D13" s="16"/>
      <c r="E13" s="16"/>
      <c r="F13" s="12"/>
    </row>
    <row r="14" spans="1:6" ht="88.5" customHeight="1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54</v>
      </c>
    </row>
    <row r="15" spans="1:6" ht="15.75">
      <c r="A15" s="29">
        <v>1</v>
      </c>
      <c r="B15" s="30">
        <v>2</v>
      </c>
      <c r="C15" s="30">
        <v>3</v>
      </c>
      <c r="D15" s="30">
        <v>3</v>
      </c>
      <c r="E15" s="30">
        <v>4</v>
      </c>
      <c r="F15" s="30">
        <v>3</v>
      </c>
    </row>
    <row r="16" spans="1:6" ht="15" customHeight="1">
      <c r="A16" s="31"/>
      <c r="B16" s="32" t="s">
        <v>70</v>
      </c>
      <c r="C16" s="33"/>
      <c r="D16" s="33"/>
      <c r="E16" s="33"/>
      <c r="F16" s="33"/>
    </row>
    <row r="17" spans="1:6" ht="15" customHeight="1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1050.81</v>
      </c>
    </row>
    <row r="18" spans="1:6" ht="32.25" customHeight="1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247.89</v>
      </c>
    </row>
    <row r="19" spans="1:6" ht="15" customHeight="1">
      <c r="A19" s="34">
        <v>2210</v>
      </c>
      <c r="B19" s="36" t="s">
        <v>27</v>
      </c>
      <c r="C19" s="35"/>
      <c r="D19" s="35"/>
      <c r="E19" s="35"/>
      <c r="F19" s="35">
        <v>7.12</v>
      </c>
    </row>
    <row r="20" spans="1:6" ht="15" customHeight="1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182.7</v>
      </c>
    </row>
    <row r="21" spans="1:6" ht="15" customHeight="1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49.79</v>
      </c>
    </row>
    <row r="22" spans="1:6" ht="15" customHeight="1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4.77</v>
      </c>
    </row>
    <row r="23" spans="1:6" ht="15" customHeight="1">
      <c r="A23" s="34">
        <v>2244</v>
      </c>
      <c r="B23" s="36" t="s">
        <v>10</v>
      </c>
      <c r="C23" s="35"/>
      <c r="D23" s="35"/>
      <c r="E23" s="35"/>
      <c r="F23" s="35">
        <v>156.3</v>
      </c>
    </row>
    <row r="24" spans="1:6" ht="15" customHeight="1">
      <c r="A24" s="34">
        <v>2251</v>
      </c>
      <c r="B24" s="36" t="s">
        <v>6</v>
      </c>
      <c r="C24" s="35"/>
      <c r="D24" s="35"/>
      <c r="E24" s="35"/>
      <c r="F24" s="35">
        <v>55.35</v>
      </c>
    </row>
    <row r="25" spans="1:6" ht="15" customHeight="1">
      <c r="A25" s="34">
        <v>2261</v>
      </c>
      <c r="B25" s="36" t="s">
        <v>11</v>
      </c>
      <c r="C25" s="35"/>
      <c r="D25" s="35"/>
      <c r="E25" s="35"/>
      <c r="F25" s="35">
        <v>2.28</v>
      </c>
    </row>
    <row r="26" spans="1:6" ht="15" customHeight="1">
      <c r="A26" s="34">
        <v>2279</v>
      </c>
      <c r="B26" s="36" t="s">
        <v>14</v>
      </c>
      <c r="C26" s="35"/>
      <c r="D26" s="35"/>
      <c r="E26" s="35"/>
      <c r="F26" s="35">
        <v>23.69</v>
      </c>
    </row>
    <row r="27" spans="1:6" ht="15" customHeight="1">
      <c r="A27" s="34">
        <v>2311</v>
      </c>
      <c r="B27" s="36" t="s">
        <v>74</v>
      </c>
      <c r="C27" s="35"/>
      <c r="D27" s="35"/>
      <c r="E27" s="35"/>
      <c r="F27" s="35">
        <v>29.35</v>
      </c>
    </row>
    <row r="28" spans="1:6" ht="15" customHeight="1">
      <c r="A28" s="34">
        <v>2312</v>
      </c>
      <c r="B28" s="36" t="s">
        <v>16</v>
      </c>
      <c r="C28" s="35"/>
      <c r="D28" s="35"/>
      <c r="E28" s="35"/>
      <c r="F28" s="35">
        <v>11.1</v>
      </c>
    </row>
    <row r="29" spans="1:6" ht="15" customHeight="1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321.29</v>
      </c>
    </row>
    <row r="30" spans="1:6" ht="15" customHeight="1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8.04</v>
      </c>
    </row>
    <row r="31" spans="1:6" ht="15.75">
      <c r="A31" s="34">
        <v>2361</v>
      </c>
      <c r="B31" s="36" t="s">
        <v>20</v>
      </c>
      <c r="C31" s="35"/>
      <c r="D31" s="35"/>
      <c r="E31" s="35"/>
      <c r="F31" s="35">
        <v>1</v>
      </c>
    </row>
    <row r="32" spans="1:6" ht="15.75">
      <c r="A32" s="34">
        <v>2370</v>
      </c>
      <c r="B32" s="36" t="s">
        <v>71</v>
      </c>
      <c r="C32" s="35"/>
      <c r="D32" s="35"/>
      <c r="E32" s="35"/>
      <c r="F32" s="35">
        <v>4.06</v>
      </c>
    </row>
    <row r="33" spans="1:6" ht="15" customHeight="1">
      <c r="A33" s="66">
        <v>2513</v>
      </c>
      <c r="B33" s="36" t="s">
        <v>22</v>
      </c>
      <c r="C33" s="35"/>
      <c r="D33" s="35"/>
      <c r="E33" s="35"/>
      <c r="F33" s="35">
        <v>26.61</v>
      </c>
    </row>
    <row r="34" spans="1:6" ht="15" customHeight="1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0</v>
      </c>
    </row>
    <row r="35" spans="1:6" ht="15" customHeight="1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2182.1499999999996</v>
      </c>
    </row>
    <row r="36" spans="1:6" ht="15" customHeight="1">
      <c r="A36" s="39"/>
      <c r="B36" s="34" t="s">
        <v>66</v>
      </c>
      <c r="C36" s="33"/>
      <c r="D36" s="33"/>
      <c r="E36" s="33"/>
      <c r="F36" s="35"/>
    </row>
    <row r="37" spans="1:6" ht="15" customHeight="1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0" ref="E37:E60">ROUND(C37/2,2)</f>
        <v>2214.5</v>
      </c>
      <c r="F37" s="35">
        <v>693.51</v>
      </c>
    </row>
    <row r="38" spans="1:6" ht="31.5" customHeight="1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0"/>
        <v>522.4</v>
      </c>
      <c r="F38" s="35">
        <v>163.6</v>
      </c>
    </row>
    <row r="39" spans="1:6" ht="15" customHeight="1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0"/>
        <v>46.84</v>
      </c>
      <c r="F39" s="35">
        <v>6.76</v>
      </c>
    </row>
    <row r="40" spans="1:6" ht="15" customHeight="1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0"/>
        <v>36.18</v>
      </c>
      <c r="F40" s="35">
        <v>4.55</v>
      </c>
    </row>
    <row r="41" spans="1:6" ht="15.75">
      <c r="A41" s="34">
        <v>2241</v>
      </c>
      <c r="B41" s="36" t="s">
        <v>7</v>
      </c>
      <c r="C41" s="35">
        <v>0.1</v>
      </c>
      <c r="D41" s="35">
        <v>0</v>
      </c>
      <c r="E41" s="35">
        <f t="shared" si="0"/>
        <v>0.05</v>
      </c>
      <c r="F41" s="35">
        <v>0.86</v>
      </c>
    </row>
    <row r="42" spans="1:6" ht="15" customHeight="1">
      <c r="A42" s="34">
        <v>2242</v>
      </c>
      <c r="B42" s="36" t="s">
        <v>8</v>
      </c>
      <c r="C42" s="35">
        <v>21.56</v>
      </c>
      <c r="D42" s="35">
        <v>0</v>
      </c>
      <c r="E42" s="35">
        <f t="shared" si="0"/>
        <v>10.78</v>
      </c>
      <c r="F42" s="35">
        <v>3.13</v>
      </c>
    </row>
    <row r="43" spans="1:6" ht="15" customHeight="1">
      <c r="A43" s="34">
        <v>2243</v>
      </c>
      <c r="B43" s="36" t="s">
        <v>9</v>
      </c>
      <c r="C43" s="35">
        <v>68.84</v>
      </c>
      <c r="D43" s="35">
        <v>0</v>
      </c>
      <c r="E43" s="35">
        <f t="shared" si="0"/>
        <v>34.42</v>
      </c>
      <c r="F43" s="35">
        <v>3.63</v>
      </c>
    </row>
    <row r="44" spans="1:6" ht="15" customHeight="1">
      <c r="A44" s="34">
        <v>2247</v>
      </c>
      <c r="B44" s="32" t="s">
        <v>61</v>
      </c>
      <c r="C44" s="35">
        <v>5.71</v>
      </c>
      <c r="D44" s="35">
        <v>0</v>
      </c>
      <c r="E44" s="35">
        <f t="shared" si="0"/>
        <v>2.86</v>
      </c>
      <c r="F44" s="35">
        <v>0.93</v>
      </c>
    </row>
    <row r="45" spans="1:6" ht="15" customHeight="1">
      <c r="A45" s="34">
        <v>2251</v>
      </c>
      <c r="B45" s="36" t="s">
        <v>62</v>
      </c>
      <c r="C45" s="35">
        <v>145.52</v>
      </c>
      <c r="D45" s="35">
        <v>0</v>
      </c>
      <c r="E45" s="35">
        <f t="shared" si="0"/>
        <v>72.76</v>
      </c>
      <c r="F45" s="35">
        <v>13.8</v>
      </c>
    </row>
    <row r="46" spans="1:6" ht="15" customHeight="1">
      <c r="A46" s="34">
        <v>2259</v>
      </c>
      <c r="B46" s="36" t="s">
        <v>63</v>
      </c>
      <c r="C46" s="35">
        <v>0.48</v>
      </c>
      <c r="D46" s="35">
        <v>0</v>
      </c>
      <c r="E46" s="35">
        <f t="shared" si="0"/>
        <v>0.24</v>
      </c>
      <c r="F46" s="35">
        <v>0.07</v>
      </c>
    </row>
    <row r="47" spans="1:6" ht="15" customHeight="1">
      <c r="A47" s="34">
        <v>2262</v>
      </c>
      <c r="B47" s="36" t="s">
        <v>12</v>
      </c>
      <c r="C47" s="35">
        <v>63.08</v>
      </c>
      <c r="D47" s="35">
        <v>0</v>
      </c>
      <c r="E47" s="35">
        <f t="shared" si="0"/>
        <v>31.54</v>
      </c>
      <c r="F47" s="35">
        <v>7.61</v>
      </c>
    </row>
    <row r="48" spans="1:6" ht="15.75">
      <c r="A48" s="34">
        <v>2264</v>
      </c>
      <c r="B48" s="36" t="s">
        <v>13</v>
      </c>
      <c r="C48" s="35">
        <v>1.18</v>
      </c>
      <c r="D48" s="35">
        <v>0</v>
      </c>
      <c r="E48" s="35">
        <f t="shared" si="0"/>
        <v>0.59</v>
      </c>
      <c r="F48" s="35">
        <v>0.14</v>
      </c>
    </row>
    <row r="49" spans="1:6" ht="15.75">
      <c r="A49" s="34">
        <v>2279</v>
      </c>
      <c r="B49" s="36" t="s">
        <v>14</v>
      </c>
      <c r="C49" s="35">
        <v>259.89</v>
      </c>
      <c r="D49" s="35">
        <v>0</v>
      </c>
      <c r="E49" s="35">
        <f t="shared" si="0"/>
        <v>129.95</v>
      </c>
      <c r="F49" s="35">
        <v>2.56</v>
      </c>
    </row>
    <row r="50" spans="1:6" ht="15.75" customHeight="1">
      <c r="A50" s="34">
        <v>2311</v>
      </c>
      <c r="B50" s="36" t="s">
        <v>15</v>
      </c>
      <c r="C50" s="35">
        <v>24.47</v>
      </c>
      <c r="D50" s="35">
        <v>0</v>
      </c>
      <c r="E50" s="35">
        <f t="shared" si="0"/>
        <v>12.24</v>
      </c>
      <c r="F50" s="35">
        <v>3.3</v>
      </c>
    </row>
    <row r="51" spans="1:6" ht="15.75">
      <c r="A51" s="34">
        <v>2312</v>
      </c>
      <c r="B51" s="36" t="s">
        <v>16</v>
      </c>
      <c r="C51" s="35">
        <v>45.22</v>
      </c>
      <c r="D51" s="35">
        <v>0</v>
      </c>
      <c r="E51" s="35">
        <f t="shared" si="0"/>
        <v>22.61</v>
      </c>
      <c r="F51" s="35">
        <v>1.61</v>
      </c>
    </row>
    <row r="52" spans="1:6" ht="15.75" hidden="1">
      <c r="A52" s="34">
        <v>2322</v>
      </c>
      <c r="B52" s="36" t="s">
        <v>18</v>
      </c>
      <c r="C52" s="35">
        <v>170.03</v>
      </c>
      <c r="D52" s="35">
        <v>0</v>
      </c>
      <c r="E52" s="35">
        <f t="shared" si="0"/>
        <v>85.02</v>
      </c>
      <c r="F52" s="35">
        <v>0</v>
      </c>
    </row>
    <row r="53" spans="1:6" ht="15.75">
      <c r="A53" s="34">
        <v>2350</v>
      </c>
      <c r="B53" s="36" t="s">
        <v>19</v>
      </c>
      <c r="C53" s="35">
        <v>193.6</v>
      </c>
      <c r="D53" s="35">
        <v>0</v>
      </c>
      <c r="E53" s="35">
        <f t="shared" si="0"/>
        <v>96.8</v>
      </c>
      <c r="F53" s="35">
        <v>13.63</v>
      </c>
    </row>
    <row r="54" spans="1:6" ht="15" customHeight="1">
      <c r="A54" s="34">
        <v>2361</v>
      </c>
      <c r="B54" s="36" t="s">
        <v>20</v>
      </c>
      <c r="C54" s="35">
        <v>93.78</v>
      </c>
      <c r="D54" s="35">
        <v>0</v>
      </c>
      <c r="E54" s="35">
        <f t="shared" si="0"/>
        <v>46.89</v>
      </c>
      <c r="F54" s="35">
        <v>5.84</v>
      </c>
    </row>
    <row r="55" spans="1:6" ht="15" customHeight="1">
      <c r="A55" s="34">
        <v>2400</v>
      </c>
      <c r="B55" s="36" t="s">
        <v>31</v>
      </c>
      <c r="C55" s="35">
        <v>10.07</v>
      </c>
      <c r="D55" s="35">
        <v>0</v>
      </c>
      <c r="E55" s="35">
        <f t="shared" si="0"/>
        <v>5.04</v>
      </c>
      <c r="F55" s="35">
        <v>1.07</v>
      </c>
    </row>
    <row r="56" spans="1:6" ht="15" customHeight="1">
      <c r="A56" s="34">
        <v>2515</v>
      </c>
      <c r="B56" s="36" t="s">
        <v>60</v>
      </c>
      <c r="C56" s="35">
        <v>6.97</v>
      </c>
      <c r="D56" s="35">
        <v>0</v>
      </c>
      <c r="E56" s="35">
        <f t="shared" si="0"/>
        <v>3.49</v>
      </c>
      <c r="F56" s="35">
        <v>26.61</v>
      </c>
    </row>
    <row r="57" spans="1:6" ht="15" customHeight="1">
      <c r="A57" s="34">
        <v>2519</v>
      </c>
      <c r="B57" s="36" t="s">
        <v>24</v>
      </c>
      <c r="C57" s="35">
        <v>36.72</v>
      </c>
      <c r="D57" s="35">
        <v>0</v>
      </c>
      <c r="E57" s="35">
        <f t="shared" si="0"/>
        <v>18.36</v>
      </c>
      <c r="F57" s="35">
        <v>6.55</v>
      </c>
    </row>
    <row r="58" spans="1:6" ht="15" customHeight="1">
      <c r="A58" s="34">
        <v>5232</v>
      </c>
      <c r="B58" s="36" t="s">
        <v>23</v>
      </c>
      <c r="C58" s="35"/>
      <c r="D58" s="35"/>
      <c r="E58" s="35"/>
      <c r="F58" s="35">
        <v>46.46</v>
      </c>
    </row>
    <row r="59" spans="1:6" ht="15" customHeight="1">
      <c r="A59" s="34">
        <v>5240</v>
      </c>
      <c r="B59" s="36" t="s">
        <v>25</v>
      </c>
      <c r="C59" s="35">
        <v>2.07</v>
      </c>
      <c r="D59" s="35">
        <v>0</v>
      </c>
      <c r="E59" s="35">
        <f t="shared" si="0"/>
        <v>1.04</v>
      </c>
      <c r="F59" s="35">
        <v>9.32</v>
      </c>
    </row>
    <row r="60" spans="1:6" ht="15" customHeight="1">
      <c r="A60" s="34">
        <v>5250</v>
      </c>
      <c r="B60" s="36" t="s">
        <v>26</v>
      </c>
      <c r="C60" s="54">
        <v>5975.84</v>
      </c>
      <c r="D60" s="35">
        <v>0</v>
      </c>
      <c r="E60" s="35">
        <f t="shared" si="0"/>
        <v>2987.92</v>
      </c>
      <c r="F60" s="35">
        <v>37.21</v>
      </c>
    </row>
    <row r="61" spans="1:6" ht="15.75">
      <c r="A61" s="39"/>
      <c r="B61" s="41" t="s">
        <v>68</v>
      </c>
      <c r="C61" s="38">
        <f>SUM(C37:C60)</f>
        <v>12764.950000000003</v>
      </c>
      <c r="D61" s="38">
        <f>SUM(D37:D60)</f>
        <v>0</v>
      </c>
      <c r="E61" s="38">
        <f>SUM(E37:E60)</f>
        <v>6382.52</v>
      </c>
      <c r="F61" s="38">
        <f>SUM(F37:F60)</f>
        <v>1052.75</v>
      </c>
    </row>
    <row r="62" spans="1:6" ht="15" customHeight="1">
      <c r="A62" s="39"/>
      <c r="B62" s="41" t="s">
        <v>32</v>
      </c>
      <c r="C62" s="38" t="e">
        <f>#REF!+C28</f>
        <v>#REF!</v>
      </c>
      <c r="D62" s="38" t="e">
        <f>#REF!+D28</f>
        <v>#REF!</v>
      </c>
      <c r="E62" s="38" t="e">
        <f>#REF!+E28</f>
        <v>#REF!</v>
      </c>
      <c r="F62" s="38">
        <f>F35+F61</f>
        <v>3234.8999999999996</v>
      </c>
    </row>
    <row r="63" spans="1:6" ht="12.75" customHeight="1">
      <c r="A63" s="42"/>
      <c r="B63" s="27"/>
      <c r="C63" s="12"/>
      <c r="D63" s="27"/>
      <c r="E63" s="27"/>
      <c r="F63" s="12"/>
    </row>
    <row r="64" spans="1:6" ht="15.75">
      <c r="A64" s="94" t="s">
        <v>46</v>
      </c>
      <c r="B64" s="94"/>
      <c r="C64" s="17">
        <v>2943</v>
      </c>
      <c r="D64" s="28">
        <v>0</v>
      </c>
      <c r="E64" s="28">
        <v>1472</v>
      </c>
      <c r="F64" s="28">
        <v>5</v>
      </c>
    </row>
    <row r="65" spans="1:6" ht="15.75" customHeight="1">
      <c r="A65" s="94" t="s">
        <v>47</v>
      </c>
      <c r="B65" s="94"/>
      <c r="C65" s="43" t="e">
        <f>C62/C64</f>
        <v>#REF!</v>
      </c>
      <c r="D65" s="58">
        <v>0</v>
      </c>
      <c r="E65" s="44" t="e">
        <f>E62/E64</f>
        <v>#REF!</v>
      </c>
      <c r="F65" s="44">
        <f>F62/F64</f>
        <v>646.9799999999999</v>
      </c>
    </row>
    <row r="66" spans="1:6" ht="12.75" customHeight="1">
      <c r="A66" s="16"/>
      <c r="B66" s="16"/>
      <c r="C66" s="43"/>
      <c r="D66" s="59"/>
      <c r="E66" s="43"/>
      <c r="F66" s="43"/>
    </row>
    <row r="67" spans="1:6" s="5" customFormat="1" ht="15.75">
      <c r="A67" s="97" t="s">
        <v>37</v>
      </c>
      <c r="B67" s="98"/>
      <c r="C67" s="46"/>
      <c r="D67" s="46"/>
      <c r="E67" s="46"/>
      <c r="F67" s="46"/>
    </row>
    <row r="68" spans="1:6" s="5" customFormat="1" ht="15.75">
      <c r="A68" s="97" t="s">
        <v>55</v>
      </c>
      <c r="B68" s="98"/>
      <c r="C68" s="23"/>
      <c r="D68" s="47"/>
      <c r="E68" s="46"/>
      <c r="F68" s="46"/>
    </row>
    <row r="69" spans="1:6" s="5" customFormat="1" ht="15.75" customHeight="1">
      <c r="A69" s="24"/>
      <c r="B69" s="24"/>
      <c r="C69" s="24"/>
      <c r="D69" s="24"/>
      <c r="E69" s="24"/>
      <c r="F69" s="24"/>
    </row>
    <row r="70" spans="1:6" s="5" customFormat="1" ht="15.75">
      <c r="A70" s="24" t="s">
        <v>38</v>
      </c>
      <c r="B70" s="24"/>
      <c r="C70" s="24"/>
      <c r="D70" s="24"/>
      <c r="E70" s="24"/>
      <c r="F70" s="24"/>
    </row>
    <row r="71" spans="1:6" s="5" customFormat="1" ht="12.75" customHeight="1">
      <c r="A71" s="24"/>
      <c r="B71" s="24"/>
      <c r="C71" s="24"/>
      <c r="D71" s="24"/>
      <c r="E71" s="24"/>
      <c r="F71" s="24"/>
    </row>
    <row r="72" spans="1:6" s="5" customFormat="1" ht="15.75">
      <c r="A72" s="24" t="s">
        <v>48</v>
      </c>
      <c r="B72" s="25"/>
      <c r="C72" s="25"/>
      <c r="D72" s="25"/>
      <c r="E72" s="25"/>
      <c r="F72" s="25"/>
    </row>
    <row r="73" spans="1:6" s="5" customFormat="1" ht="13.5" customHeight="1">
      <c r="A73" s="24"/>
      <c r="B73" s="26" t="s">
        <v>39</v>
      </c>
      <c r="C73" s="26"/>
      <c r="D73" s="26"/>
      <c r="E73" s="24"/>
      <c r="F73" s="24"/>
    </row>
    <row r="74" s="5" customFormat="1" ht="13.5" customHeight="1">
      <c r="B74" s="6"/>
    </row>
    <row r="75" s="3" customFormat="1" ht="14.25">
      <c r="C75" s="4"/>
    </row>
  </sheetData>
  <sheetProtection/>
  <mergeCells count="11">
    <mergeCell ref="A65:B65"/>
    <mergeCell ref="A67:B67"/>
    <mergeCell ref="A68:B68"/>
    <mergeCell ref="B12:D12"/>
    <mergeCell ref="B3:F3"/>
    <mergeCell ref="B1:F1"/>
    <mergeCell ref="B2:F2"/>
    <mergeCell ref="A9:B9"/>
    <mergeCell ref="A10:B10"/>
    <mergeCell ref="A7:F7"/>
    <mergeCell ref="A64:B64"/>
  </mergeCells>
  <printOptions/>
  <pageMargins left="1.1811023622047243" right="0.7874015748031497" top="0.984251968503937" bottom="0.7874015748031497" header="0.31496062992125984" footer="0.31496062992125984"/>
  <pageSetup firstPageNumber="4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view="pageLayout" zoomScale="70" zoomScaleNormal="90" zoomScalePageLayoutView="70" workbookViewId="0" topLeftCell="A35">
      <selection activeCell="B75" sqref="B75"/>
    </sheetView>
  </sheetViews>
  <sheetFormatPr defaultColWidth="9.140625" defaultRowHeight="12.75"/>
  <cols>
    <col min="1" max="1" width="13.7109375" style="3" customWidth="1"/>
    <col min="2" max="2" width="93.8515625" style="3" customWidth="1"/>
    <col min="3" max="3" width="4.57421875" style="4" hidden="1" customWidth="1"/>
    <col min="4" max="4" width="25.8515625" style="3" hidden="1" customWidth="1"/>
    <col min="5" max="5" width="22.140625" style="3" hidden="1" customWidth="1"/>
    <col min="6" max="6" width="38.140625" style="3" customWidth="1"/>
  </cols>
  <sheetData>
    <row r="1" spans="1:6" ht="15.75" customHeight="1">
      <c r="A1" s="7"/>
      <c r="B1" s="88" t="s">
        <v>35</v>
      </c>
      <c r="C1" s="88"/>
      <c r="D1" s="88"/>
      <c r="E1" s="88"/>
      <c r="F1" s="100"/>
    </row>
    <row r="2" spans="1:6" ht="15.75">
      <c r="A2" s="7"/>
      <c r="B2" s="89" t="s">
        <v>40</v>
      </c>
      <c r="C2" s="89"/>
      <c r="D2" s="89"/>
      <c r="E2" s="89"/>
      <c r="F2" s="101"/>
    </row>
    <row r="3" spans="1:6" ht="15.75">
      <c r="A3" s="7"/>
      <c r="B3" s="90" t="s">
        <v>58</v>
      </c>
      <c r="C3" s="102"/>
      <c r="D3" s="102"/>
      <c r="E3" s="102"/>
      <c r="F3" s="102"/>
    </row>
    <row r="4" spans="1:6" ht="15.75">
      <c r="A4" s="7"/>
      <c r="B4" s="18"/>
      <c r="C4" s="18"/>
      <c r="D4" s="18"/>
      <c r="E4" s="20"/>
      <c r="F4" s="18" t="s">
        <v>36</v>
      </c>
    </row>
    <row r="5" spans="1:6" ht="15.75">
      <c r="A5" s="7"/>
      <c r="B5" s="22"/>
      <c r="C5" s="22"/>
      <c r="D5" s="22"/>
      <c r="E5" s="19"/>
      <c r="F5" s="18" t="s">
        <v>87</v>
      </c>
    </row>
    <row r="6" spans="1:6" ht="15">
      <c r="A6" s="7"/>
      <c r="B6" s="2"/>
      <c r="C6" s="2"/>
      <c r="D6" s="2"/>
      <c r="E6" s="2"/>
      <c r="F6" s="2"/>
    </row>
    <row r="7" spans="1:6" ht="18.75">
      <c r="A7" s="83" t="s">
        <v>5</v>
      </c>
      <c r="B7" s="83"/>
      <c r="C7" s="83"/>
      <c r="D7" s="83"/>
      <c r="E7" s="83"/>
      <c r="F7" s="83"/>
    </row>
    <row r="8" spans="1:5" ht="14.25">
      <c r="A8" s="8"/>
      <c r="B8" s="8"/>
      <c r="C8" s="8"/>
      <c r="D8" s="8"/>
      <c r="E8" s="8"/>
    </row>
    <row r="9" spans="1:6" ht="15" customHeight="1">
      <c r="A9" s="94" t="s">
        <v>1</v>
      </c>
      <c r="B9" s="94"/>
      <c r="C9" s="16"/>
      <c r="D9" s="16"/>
      <c r="E9" s="16"/>
      <c r="F9" s="12"/>
    </row>
    <row r="10" spans="1:6" ht="15" customHeight="1">
      <c r="A10" s="94" t="s">
        <v>0</v>
      </c>
      <c r="B10" s="94"/>
      <c r="C10" s="16"/>
      <c r="D10" s="16"/>
      <c r="E10" s="16"/>
      <c r="F10" s="12"/>
    </row>
    <row r="11" spans="1:6" ht="15" customHeight="1">
      <c r="A11" s="16"/>
      <c r="B11" s="16" t="s">
        <v>98</v>
      </c>
      <c r="C11" s="16"/>
      <c r="D11" s="16"/>
      <c r="E11" s="16"/>
      <c r="F11" s="12"/>
    </row>
    <row r="12" spans="1:6" ht="15" customHeight="1">
      <c r="A12" s="16"/>
      <c r="B12" s="94" t="s">
        <v>78</v>
      </c>
      <c r="C12" s="95"/>
      <c r="D12" s="95"/>
      <c r="E12" s="16"/>
      <c r="F12" s="21"/>
    </row>
    <row r="13" spans="1:6" ht="15" customHeight="1">
      <c r="A13" s="16" t="s">
        <v>2</v>
      </c>
      <c r="B13" s="16" t="s">
        <v>86</v>
      </c>
      <c r="C13" s="16"/>
      <c r="D13" s="16"/>
      <c r="E13" s="16"/>
      <c r="F13" s="12"/>
    </row>
    <row r="14" spans="1:6" s="11" customFormat="1" ht="91.5" customHeight="1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54</v>
      </c>
    </row>
    <row r="15" spans="1:6" ht="15.75">
      <c r="A15" s="29">
        <v>1</v>
      </c>
      <c r="B15" s="30">
        <v>2</v>
      </c>
      <c r="C15" s="30">
        <v>3</v>
      </c>
      <c r="D15" s="30">
        <v>3</v>
      </c>
      <c r="E15" s="30">
        <v>4</v>
      </c>
      <c r="F15" s="30">
        <v>3</v>
      </c>
    </row>
    <row r="16" spans="1:6" ht="15.75">
      <c r="A16" s="31"/>
      <c r="B16" s="32" t="s">
        <v>70</v>
      </c>
      <c r="C16" s="33"/>
      <c r="D16" s="33"/>
      <c r="E16" s="33"/>
      <c r="F16" s="33"/>
    </row>
    <row r="17" spans="1:6" ht="15.75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1097.1</v>
      </c>
    </row>
    <row r="18" spans="1:6" ht="33.75" customHeight="1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258.81</v>
      </c>
    </row>
    <row r="19" spans="1:6" ht="14.25" customHeight="1">
      <c r="A19" s="34">
        <v>2210</v>
      </c>
      <c r="B19" s="36" t="s">
        <v>27</v>
      </c>
      <c r="C19" s="35"/>
      <c r="D19" s="35"/>
      <c r="E19" s="35"/>
      <c r="F19" s="35">
        <v>13.23</v>
      </c>
    </row>
    <row r="20" spans="1:6" ht="15.75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227.34</v>
      </c>
    </row>
    <row r="21" spans="1:6" ht="15.75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62.01</v>
      </c>
    </row>
    <row r="22" spans="1:6" ht="15" customHeight="1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5.98</v>
      </c>
    </row>
    <row r="23" spans="1:6" ht="15.75">
      <c r="A23" s="34">
        <v>2244</v>
      </c>
      <c r="B23" s="36" t="s">
        <v>10</v>
      </c>
      <c r="C23" s="35"/>
      <c r="D23" s="35"/>
      <c r="E23" s="35"/>
      <c r="F23" s="35">
        <v>195.4</v>
      </c>
    </row>
    <row r="24" spans="1:6" ht="15.75">
      <c r="A24" s="34">
        <v>2251</v>
      </c>
      <c r="B24" s="36" t="s">
        <v>62</v>
      </c>
      <c r="C24" s="35"/>
      <c r="D24" s="35"/>
      <c r="E24" s="35"/>
      <c r="F24" s="35">
        <v>77.55</v>
      </c>
    </row>
    <row r="25" spans="1:6" ht="16.5" customHeight="1">
      <c r="A25" s="34">
        <v>2261</v>
      </c>
      <c r="B25" s="36" t="s">
        <v>11</v>
      </c>
      <c r="C25" s="35"/>
      <c r="D25" s="35"/>
      <c r="E25" s="35"/>
      <c r="F25" s="35">
        <v>2.85</v>
      </c>
    </row>
    <row r="26" spans="1:6" ht="15.75">
      <c r="A26" s="34">
        <v>2279</v>
      </c>
      <c r="B26" s="36" t="s">
        <v>14</v>
      </c>
      <c r="C26" s="35"/>
      <c r="D26" s="35"/>
      <c r="E26" s="35"/>
      <c r="F26" s="35">
        <v>31.88</v>
      </c>
    </row>
    <row r="27" spans="1:6" ht="15.75">
      <c r="A27" s="34">
        <v>2311</v>
      </c>
      <c r="B27" s="36" t="s">
        <v>74</v>
      </c>
      <c r="C27" s="35"/>
      <c r="D27" s="35"/>
      <c r="E27" s="35"/>
      <c r="F27" s="35">
        <v>29.38</v>
      </c>
    </row>
    <row r="28" spans="1:6" ht="15.75">
      <c r="A28" s="34">
        <v>2312</v>
      </c>
      <c r="B28" s="36" t="s">
        <v>16</v>
      </c>
      <c r="C28" s="35"/>
      <c r="D28" s="35"/>
      <c r="E28" s="35"/>
      <c r="F28" s="35">
        <v>14.59</v>
      </c>
    </row>
    <row r="29" spans="1:6" ht="15" customHeight="1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401.6</v>
      </c>
    </row>
    <row r="30" spans="1:6" ht="15" customHeight="1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3.1</v>
      </c>
    </row>
    <row r="31" spans="1:6" ht="15.75" hidden="1">
      <c r="A31" s="34">
        <v>2361</v>
      </c>
      <c r="B31" s="36" t="s">
        <v>20</v>
      </c>
      <c r="C31" s="35"/>
      <c r="D31" s="35"/>
      <c r="E31" s="35"/>
      <c r="F31" s="35">
        <v>0</v>
      </c>
    </row>
    <row r="32" spans="1:6" ht="15.75">
      <c r="A32" s="34">
        <v>2370</v>
      </c>
      <c r="B32" s="36" t="s">
        <v>71</v>
      </c>
      <c r="C32" s="35"/>
      <c r="D32" s="35"/>
      <c r="E32" s="35"/>
      <c r="F32" s="35">
        <v>7.54</v>
      </c>
    </row>
    <row r="33" spans="1:6" ht="15.75">
      <c r="A33" s="66">
        <v>2513</v>
      </c>
      <c r="B33" s="36" t="s">
        <v>22</v>
      </c>
      <c r="C33" s="35"/>
      <c r="D33" s="35"/>
      <c r="E33" s="35"/>
      <c r="F33" s="35">
        <v>33.26</v>
      </c>
    </row>
    <row r="34" spans="1:6" ht="15" customHeight="1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355.72</v>
      </c>
    </row>
    <row r="35" spans="1:6" ht="15" customHeight="1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2817.34</v>
      </c>
    </row>
    <row r="36" spans="1:6" ht="15" customHeight="1">
      <c r="A36" s="39"/>
      <c r="B36" s="34" t="s">
        <v>66</v>
      </c>
      <c r="C36" s="33"/>
      <c r="D36" s="33"/>
      <c r="E36" s="33"/>
      <c r="F36" s="35"/>
    </row>
    <row r="37" spans="1:6" ht="15" customHeight="1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0" ref="E37:E54">ROUND(C37/2,2)</f>
        <v>2214.5</v>
      </c>
      <c r="F37" s="35">
        <v>1233.84</v>
      </c>
    </row>
    <row r="38" spans="1:6" ht="30" customHeight="1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0"/>
        <v>522.4</v>
      </c>
      <c r="F38" s="35">
        <v>291.06</v>
      </c>
    </row>
    <row r="39" spans="1:6" ht="15" customHeight="1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0"/>
        <v>46.84</v>
      </c>
      <c r="F39" s="35">
        <v>15.23</v>
      </c>
    </row>
    <row r="40" spans="1:6" ht="35.25" customHeight="1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0"/>
        <v>36.18</v>
      </c>
      <c r="F40" s="35">
        <v>7.26</v>
      </c>
    </row>
    <row r="41" spans="1:6" ht="15" customHeight="1">
      <c r="A41" s="34">
        <v>2241</v>
      </c>
      <c r="B41" s="36" t="s">
        <v>7</v>
      </c>
      <c r="C41" s="35">
        <v>0.1</v>
      </c>
      <c r="D41" s="35">
        <v>0</v>
      </c>
      <c r="E41" s="35">
        <f t="shared" si="0"/>
        <v>0.05</v>
      </c>
      <c r="F41" s="35">
        <v>2.07</v>
      </c>
    </row>
    <row r="42" spans="1:6" ht="15" customHeight="1">
      <c r="A42" s="34">
        <v>2242</v>
      </c>
      <c r="B42" s="36" t="s">
        <v>8</v>
      </c>
      <c r="C42" s="35">
        <v>21.56</v>
      </c>
      <c r="D42" s="35">
        <v>0</v>
      </c>
      <c r="E42" s="35">
        <f t="shared" si="0"/>
        <v>10.78</v>
      </c>
      <c r="F42" s="35">
        <v>3.13</v>
      </c>
    </row>
    <row r="43" spans="1:6" ht="15" customHeight="1">
      <c r="A43" s="34">
        <v>2243</v>
      </c>
      <c r="B43" s="36" t="s">
        <v>9</v>
      </c>
      <c r="C43" s="35">
        <v>68.84</v>
      </c>
      <c r="D43" s="35">
        <v>0</v>
      </c>
      <c r="E43" s="35">
        <f t="shared" si="0"/>
        <v>34.42</v>
      </c>
      <c r="F43" s="35">
        <v>4.91</v>
      </c>
    </row>
    <row r="44" spans="1:6" ht="15" customHeight="1">
      <c r="A44" s="34">
        <v>2244</v>
      </c>
      <c r="B44" s="36" t="s">
        <v>10</v>
      </c>
      <c r="C44" s="35"/>
      <c r="D44" s="35"/>
      <c r="E44" s="35"/>
      <c r="F44" s="35">
        <v>1.11</v>
      </c>
    </row>
    <row r="45" spans="1:6" ht="15.75">
      <c r="A45" s="34">
        <v>2247</v>
      </c>
      <c r="B45" s="32" t="s">
        <v>61</v>
      </c>
      <c r="C45" s="35">
        <v>5.71</v>
      </c>
      <c r="D45" s="35">
        <v>0</v>
      </c>
      <c r="E45" s="35">
        <f t="shared" si="0"/>
        <v>2.86</v>
      </c>
      <c r="F45" s="35">
        <v>1.46</v>
      </c>
    </row>
    <row r="46" spans="1:6" ht="15" customHeight="1">
      <c r="A46" s="34">
        <v>2251</v>
      </c>
      <c r="B46" s="36" t="s">
        <v>62</v>
      </c>
      <c r="C46" s="35">
        <v>145.52</v>
      </c>
      <c r="D46" s="35">
        <v>0</v>
      </c>
      <c r="E46" s="35">
        <f t="shared" si="0"/>
        <v>72.76</v>
      </c>
      <c r="F46" s="35">
        <v>11.32</v>
      </c>
    </row>
    <row r="47" spans="1:6" ht="15" customHeight="1">
      <c r="A47" s="34">
        <v>2259</v>
      </c>
      <c r="B47" s="36" t="s">
        <v>63</v>
      </c>
      <c r="C47" s="35">
        <v>0.48</v>
      </c>
      <c r="D47" s="35">
        <v>0</v>
      </c>
      <c r="E47" s="35">
        <f t="shared" si="0"/>
        <v>0.24</v>
      </c>
      <c r="F47" s="35">
        <v>0.14</v>
      </c>
    </row>
    <row r="48" spans="1:6" ht="15" customHeight="1">
      <c r="A48" s="34">
        <v>2262</v>
      </c>
      <c r="B48" s="36" t="s">
        <v>12</v>
      </c>
      <c r="C48" s="35">
        <v>63.08</v>
      </c>
      <c r="D48" s="35">
        <v>0</v>
      </c>
      <c r="E48" s="35">
        <f t="shared" si="0"/>
        <v>31.54</v>
      </c>
      <c r="F48" s="35">
        <v>7.61</v>
      </c>
    </row>
    <row r="49" spans="1:6" ht="15" customHeight="1">
      <c r="A49" s="34">
        <v>2264</v>
      </c>
      <c r="B49" s="36" t="s">
        <v>13</v>
      </c>
      <c r="C49" s="35">
        <v>1.18</v>
      </c>
      <c r="D49" s="35">
        <v>0</v>
      </c>
      <c r="E49" s="35">
        <f t="shared" si="0"/>
        <v>0.59</v>
      </c>
      <c r="F49" s="35">
        <v>0.14</v>
      </c>
    </row>
    <row r="50" spans="1:6" ht="15" customHeight="1">
      <c r="A50" s="34">
        <v>2279</v>
      </c>
      <c r="B50" s="36" t="s">
        <v>14</v>
      </c>
      <c r="C50" s="35">
        <v>259.89</v>
      </c>
      <c r="D50" s="35">
        <v>0</v>
      </c>
      <c r="E50" s="35">
        <f t="shared" si="0"/>
        <v>129.95</v>
      </c>
      <c r="F50" s="35">
        <v>2.14</v>
      </c>
    </row>
    <row r="51" spans="1:6" ht="15" customHeight="1">
      <c r="A51" s="34">
        <v>2311</v>
      </c>
      <c r="B51" s="36" t="s">
        <v>15</v>
      </c>
      <c r="C51" s="35">
        <v>24.47</v>
      </c>
      <c r="D51" s="35">
        <v>0</v>
      </c>
      <c r="E51" s="35">
        <f t="shared" si="0"/>
        <v>12.24</v>
      </c>
      <c r="F51" s="35">
        <v>6.51</v>
      </c>
    </row>
    <row r="52" spans="1:6" ht="15" customHeight="1">
      <c r="A52" s="34">
        <v>2312</v>
      </c>
      <c r="B52" s="36" t="s">
        <v>16</v>
      </c>
      <c r="C52" s="35">
        <v>45.22</v>
      </c>
      <c r="D52" s="35">
        <v>0</v>
      </c>
      <c r="E52" s="35">
        <f t="shared" si="0"/>
        <v>22.61</v>
      </c>
      <c r="F52" s="35">
        <v>2.35</v>
      </c>
    </row>
    <row r="53" spans="1:6" ht="15" customHeight="1">
      <c r="A53" s="34">
        <v>2322</v>
      </c>
      <c r="B53" s="36" t="s">
        <v>18</v>
      </c>
      <c r="C53" s="35">
        <v>170.03</v>
      </c>
      <c r="D53" s="35">
        <v>0</v>
      </c>
      <c r="E53" s="35">
        <f t="shared" si="0"/>
        <v>85.02</v>
      </c>
      <c r="F53" s="35">
        <v>30.42</v>
      </c>
    </row>
    <row r="54" spans="1:6" ht="15" customHeight="1">
      <c r="A54" s="34">
        <v>2350</v>
      </c>
      <c r="B54" s="36" t="s">
        <v>19</v>
      </c>
      <c r="C54" s="35">
        <v>193.6</v>
      </c>
      <c r="D54" s="35">
        <v>0</v>
      </c>
      <c r="E54" s="35">
        <f t="shared" si="0"/>
        <v>96.8</v>
      </c>
      <c r="F54" s="35">
        <v>33.71</v>
      </c>
    </row>
    <row r="55" spans="1:6" ht="15" customHeight="1">
      <c r="A55" s="34">
        <v>2515</v>
      </c>
      <c r="B55" s="36" t="s">
        <v>60</v>
      </c>
      <c r="C55" s="35"/>
      <c r="D55" s="35"/>
      <c r="E55" s="35"/>
      <c r="F55" s="35">
        <v>7.33</v>
      </c>
    </row>
    <row r="56" spans="1:6" ht="15" customHeight="1">
      <c r="A56" s="34">
        <v>5232</v>
      </c>
      <c r="B56" s="36" t="s">
        <v>23</v>
      </c>
      <c r="C56" s="35"/>
      <c r="D56" s="35"/>
      <c r="E56" s="35"/>
      <c r="F56" s="35">
        <v>73.53</v>
      </c>
    </row>
    <row r="57" spans="1:6" ht="15" customHeight="1">
      <c r="A57" s="34">
        <v>5240</v>
      </c>
      <c r="B57" s="36" t="s">
        <v>25</v>
      </c>
      <c r="C57" s="35"/>
      <c r="D57" s="35"/>
      <c r="E57" s="35"/>
      <c r="F57" s="35">
        <v>14.67</v>
      </c>
    </row>
    <row r="58" spans="1:6" ht="15" customHeight="1">
      <c r="A58" s="34">
        <v>5250</v>
      </c>
      <c r="B58" s="36" t="s">
        <v>26</v>
      </c>
      <c r="C58" s="35"/>
      <c r="D58" s="35"/>
      <c r="E58" s="35"/>
      <c r="F58" s="35">
        <v>58.77</v>
      </c>
    </row>
    <row r="59" spans="1:6" ht="15.75">
      <c r="A59" s="39"/>
      <c r="B59" s="41" t="s">
        <v>68</v>
      </c>
      <c r="C59" s="38">
        <f>SUM(C37:C54)</f>
        <v>6639.500000000003</v>
      </c>
      <c r="D59" s="38">
        <f>SUM(D37:D54)</f>
        <v>0</v>
      </c>
      <c r="E59" s="38">
        <f>SUM(E37:E54)</f>
        <v>3319.7800000000007</v>
      </c>
      <c r="F59" s="38">
        <f>SUM(F37:F58)</f>
        <v>1808.71</v>
      </c>
    </row>
    <row r="60" spans="1:6" ht="15" customHeight="1">
      <c r="A60" s="39"/>
      <c r="B60" s="41" t="s">
        <v>32</v>
      </c>
      <c r="C60" s="38" t="e">
        <f>#REF!+C28</f>
        <v>#REF!</v>
      </c>
      <c r="D60" s="38" t="e">
        <f>#REF!+D28</f>
        <v>#REF!</v>
      </c>
      <c r="E60" s="38" t="e">
        <f>#REF!+E28</f>
        <v>#REF!</v>
      </c>
      <c r="F60" s="38">
        <f>F35+F59</f>
        <v>4626.05</v>
      </c>
    </row>
    <row r="61" spans="1:6" ht="15.75">
      <c r="A61" s="42"/>
      <c r="B61" s="27"/>
      <c r="C61" s="12"/>
      <c r="D61" s="27"/>
      <c r="E61" s="27"/>
      <c r="F61" s="12"/>
    </row>
    <row r="62" spans="1:6" ht="15.75">
      <c r="A62" s="94" t="s">
        <v>46</v>
      </c>
      <c r="B62" s="94"/>
      <c r="C62" s="17">
        <v>287</v>
      </c>
      <c r="D62" s="28">
        <v>0</v>
      </c>
      <c r="E62" s="28">
        <v>143</v>
      </c>
      <c r="F62" s="28">
        <v>5</v>
      </c>
    </row>
    <row r="63" spans="1:6" ht="15.75" customHeight="1">
      <c r="A63" s="94"/>
      <c r="B63" s="94"/>
      <c r="C63" s="43" t="e">
        <f>#REF!/C62</f>
        <v>#REF!</v>
      </c>
      <c r="D63" s="58">
        <v>0</v>
      </c>
      <c r="E63" s="44" t="e">
        <f>#REF!/E62</f>
        <v>#REF!</v>
      </c>
      <c r="F63" s="44">
        <f>F60/F62</f>
        <v>925.21</v>
      </c>
    </row>
    <row r="64" spans="1:6" ht="15.75" customHeight="1">
      <c r="A64" s="16"/>
      <c r="B64" s="16"/>
      <c r="C64" s="43"/>
      <c r="D64" s="59"/>
      <c r="E64" s="43"/>
      <c r="F64" s="43"/>
    </row>
    <row r="65" spans="1:6" s="5" customFormat="1" ht="15.75">
      <c r="A65" s="97" t="s">
        <v>37</v>
      </c>
      <c r="B65" s="98"/>
      <c r="C65" s="46"/>
      <c r="D65" s="46"/>
      <c r="E65" s="46"/>
      <c r="F65" s="46"/>
    </row>
    <row r="66" spans="1:6" s="5" customFormat="1" ht="15.75">
      <c r="A66" s="97" t="s">
        <v>55</v>
      </c>
      <c r="B66" s="98"/>
      <c r="C66" s="23"/>
      <c r="D66" s="47"/>
      <c r="E66" s="46"/>
      <c r="F66" s="46"/>
    </row>
    <row r="67" spans="1:6" s="5" customFormat="1" ht="15" customHeight="1">
      <c r="A67" s="24"/>
      <c r="B67" s="24"/>
      <c r="C67" s="24"/>
      <c r="D67" s="24"/>
      <c r="E67" s="24"/>
      <c r="F67" s="24"/>
    </row>
    <row r="68" spans="1:6" s="5" customFormat="1" ht="15.75">
      <c r="A68" s="24" t="s">
        <v>38</v>
      </c>
      <c r="B68" s="24"/>
      <c r="C68" s="24"/>
      <c r="D68" s="24"/>
      <c r="E68" s="24"/>
      <c r="F68" s="24"/>
    </row>
    <row r="69" spans="1:6" s="5" customFormat="1" ht="15" customHeight="1">
      <c r="A69" s="24"/>
      <c r="B69" s="24"/>
      <c r="C69" s="24"/>
      <c r="D69" s="24"/>
      <c r="E69" s="24"/>
      <c r="F69" s="24"/>
    </row>
    <row r="70" spans="1:6" s="5" customFormat="1" ht="15.75">
      <c r="A70" s="24" t="s">
        <v>48</v>
      </c>
      <c r="B70" s="25"/>
      <c r="C70" s="25"/>
      <c r="D70" s="25"/>
      <c r="E70" s="25"/>
      <c r="F70" s="25"/>
    </row>
    <row r="71" spans="1:6" s="5" customFormat="1" ht="13.5" customHeight="1">
      <c r="A71" s="24"/>
      <c r="B71" s="26" t="s">
        <v>39</v>
      </c>
      <c r="C71" s="26"/>
      <c r="D71" s="26"/>
      <c r="E71" s="24"/>
      <c r="F71" s="24"/>
    </row>
    <row r="72" s="5" customFormat="1" ht="13.5" customHeight="1">
      <c r="B72" s="6"/>
    </row>
    <row r="73" s="3" customFormat="1" ht="14.25">
      <c r="C73" s="4"/>
    </row>
  </sheetData>
  <sheetProtection/>
  <mergeCells count="11">
    <mergeCell ref="A63:B63"/>
    <mergeCell ref="A65:B65"/>
    <mergeCell ref="A66:B66"/>
    <mergeCell ref="B12:D12"/>
    <mergeCell ref="B3:F3"/>
    <mergeCell ref="B1:F1"/>
    <mergeCell ref="B2:F2"/>
    <mergeCell ref="A9:B9"/>
    <mergeCell ref="A10:B10"/>
    <mergeCell ref="A7:F7"/>
    <mergeCell ref="A62:B62"/>
  </mergeCells>
  <printOptions/>
  <pageMargins left="1.1811023622047243" right="0.7874015748031497" top="0.984251968503937" bottom="0.7874015748031497" header="0.31496062992125984" footer="0.31496062992125984"/>
  <pageSetup firstPageNumber="5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view="pageLayout" zoomScale="80" zoomScaleNormal="90" zoomScalePageLayoutView="80" workbookViewId="0" topLeftCell="A52">
      <selection activeCell="A70" sqref="A70:B70"/>
    </sheetView>
  </sheetViews>
  <sheetFormatPr defaultColWidth="9.140625" defaultRowHeight="12.75"/>
  <cols>
    <col min="1" max="1" width="14.57421875" style="0" customWidth="1"/>
    <col min="2" max="2" width="93.28125" style="0" customWidth="1"/>
    <col min="3" max="4" width="14.421875" style="0" hidden="1" customWidth="1"/>
    <col min="5" max="5" width="13.7109375" style="0" hidden="1" customWidth="1"/>
    <col min="6" max="7" width="18.8515625" style="0" customWidth="1"/>
  </cols>
  <sheetData>
    <row r="1" spans="1:7" ht="15.75">
      <c r="A1" s="7"/>
      <c r="B1" s="88"/>
      <c r="C1" s="88"/>
      <c r="D1" s="88"/>
      <c r="E1" s="88"/>
      <c r="F1" s="104"/>
      <c r="G1" s="77" t="s">
        <v>35</v>
      </c>
    </row>
    <row r="2" spans="1:7" ht="15.75">
      <c r="A2" s="7"/>
      <c r="B2" s="89" t="s">
        <v>40</v>
      </c>
      <c r="C2" s="89"/>
      <c r="D2" s="89"/>
      <c r="E2" s="89"/>
      <c r="F2" s="89"/>
      <c r="G2" s="89"/>
    </row>
    <row r="3" spans="1:7" ht="15.75">
      <c r="A3" s="7"/>
      <c r="B3" s="90"/>
      <c r="C3" s="103"/>
      <c r="D3" s="103"/>
      <c r="E3" s="103"/>
      <c r="F3" s="103"/>
      <c r="G3" s="78" t="s">
        <v>58</v>
      </c>
    </row>
    <row r="4" spans="1:7" ht="15.75">
      <c r="A4" s="7"/>
      <c r="B4" s="18"/>
      <c r="C4" s="18"/>
      <c r="D4" s="18"/>
      <c r="E4" s="20"/>
      <c r="F4" s="18"/>
      <c r="G4" s="18" t="s">
        <v>36</v>
      </c>
    </row>
    <row r="5" spans="1:7" ht="15.75">
      <c r="A5" s="7"/>
      <c r="B5" s="22"/>
      <c r="C5" s="22"/>
      <c r="D5" s="22"/>
      <c r="E5" s="19"/>
      <c r="F5" s="18"/>
      <c r="G5" s="18" t="s">
        <v>87</v>
      </c>
    </row>
    <row r="6" spans="1:7" ht="15">
      <c r="A6" s="7"/>
      <c r="B6" s="2"/>
      <c r="C6" s="2"/>
      <c r="D6" s="2"/>
      <c r="E6" s="2"/>
      <c r="F6" s="2"/>
      <c r="G6" s="2"/>
    </row>
    <row r="7" spans="1:7" ht="18.75">
      <c r="A7" s="83" t="s">
        <v>5</v>
      </c>
      <c r="B7" s="83"/>
      <c r="C7" s="83"/>
      <c r="D7" s="83"/>
      <c r="E7" s="83"/>
      <c r="F7" s="83"/>
      <c r="G7" s="83"/>
    </row>
    <row r="8" spans="1:7" ht="14.25">
      <c r="A8" s="8"/>
      <c r="B8" s="8"/>
      <c r="C8" s="8"/>
      <c r="D8" s="8"/>
      <c r="E8" s="8"/>
      <c r="F8" s="3"/>
      <c r="G8" s="3"/>
    </row>
    <row r="9" spans="1:7" ht="15.75">
      <c r="A9" s="94" t="s">
        <v>1</v>
      </c>
      <c r="B9" s="94"/>
      <c r="C9" s="16"/>
      <c r="D9" s="16"/>
      <c r="E9" s="16"/>
      <c r="F9" s="12"/>
      <c r="G9" s="12"/>
    </row>
    <row r="10" spans="1:7" ht="15.75">
      <c r="A10" s="94" t="s">
        <v>0</v>
      </c>
      <c r="B10" s="94"/>
      <c r="C10" s="16"/>
      <c r="D10" s="16"/>
      <c r="E10" s="16"/>
      <c r="F10" s="12"/>
      <c r="G10" s="12"/>
    </row>
    <row r="11" spans="1:7" ht="31.5">
      <c r="A11" s="16"/>
      <c r="B11" s="16" t="s">
        <v>101</v>
      </c>
      <c r="C11" s="16"/>
      <c r="D11" s="16"/>
      <c r="E11" s="16"/>
      <c r="F11" s="12"/>
      <c r="G11" s="12"/>
    </row>
    <row r="12" spans="1:7" ht="15.75">
      <c r="A12" s="16"/>
      <c r="B12" s="94" t="s">
        <v>79</v>
      </c>
      <c r="C12" s="95"/>
      <c r="D12" s="95"/>
      <c r="E12" s="16"/>
      <c r="F12" s="21"/>
      <c r="G12" s="21"/>
    </row>
    <row r="13" spans="1:7" ht="15.75">
      <c r="A13" s="16" t="s">
        <v>2</v>
      </c>
      <c r="B13" s="16" t="s">
        <v>86</v>
      </c>
      <c r="C13" s="16"/>
      <c r="D13" s="16"/>
      <c r="E13" s="16"/>
      <c r="F13" s="12"/>
      <c r="G13" s="12"/>
    </row>
    <row r="14" spans="1:7" ht="114" customHeight="1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90</v>
      </c>
      <c r="G14" s="65" t="s">
        <v>91</v>
      </c>
    </row>
    <row r="15" spans="1:7" ht="15.75">
      <c r="A15" s="29">
        <v>1</v>
      </c>
      <c r="B15" s="30">
        <v>2</v>
      </c>
      <c r="C15" s="30">
        <v>3</v>
      </c>
      <c r="D15" s="30">
        <v>3</v>
      </c>
      <c r="E15" s="30">
        <v>4</v>
      </c>
      <c r="F15" s="30">
        <v>3</v>
      </c>
      <c r="G15" s="30">
        <v>4</v>
      </c>
    </row>
    <row r="16" spans="1:7" ht="15.75">
      <c r="A16" s="31"/>
      <c r="B16" s="32" t="s">
        <v>70</v>
      </c>
      <c r="C16" s="33"/>
      <c r="D16" s="33"/>
      <c r="E16" s="33"/>
      <c r="F16" s="33"/>
      <c r="G16" s="33"/>
    </row>
    <row r="17" spans="1:7" ht="15.75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2410.73</v>
      </c>
      <c r="G17" s="35">
        <f>ROUND(F17/5*2,2)</f>
        <v>964.29</v>
      </c>
    </row>
    <row r="18" spans="1:8" ht="31.5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568.69</v>
      </c>
      <c r="G18" s="35">
        <f aca="true" t="shared" si="0" ref="G18:G34">ROUND(F18/5*2,2)</f>
        <v>227.48</v>
      </c>
      <c r="H18" s="71"/>
    </row>
    <row r="19" spans="1:8" ht="15.75">
      <c r="A19" s="34">
        <v>2210</v>
      </c>
      <c r="B19" s="36" t="s">
        <v>27</v>
      </c>
      <c r="C19" s="35"/>
      <c r="D19" s="35"/>
      <c r="E19" s="35"/>
      <c r="F19" s="35">
        <v>20.49</v>
      </c>
      <c r="G19" s="35">
        <f t="shared" si="0"/>
        <v>8.2</v>
      </c>
      <c r="H19" s="71"/>
    </row>
    <row r="20" spans="1:8" ht="15.75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454.68</v>
      </c>
      <c r="G20" s="35">
        <f t="shared" si="0"/>
        <v>181.87</v>
      </c>
      <c r="H20" s="72"/>
    </row>
    <row r="21" spans="1:8" ht="15.75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124.26</v>
      </c>
      <c r="G21" s="35">
        <f t="shared" si="0"/>
        <v>49.7</v>
      </c>
      <c r="H21" s="71"/>
    </row>
    <row r="22" spans="1:7" ht="15.75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7.76</v>
      </c>
      <c r="G22" s="35">
        <f t="shared" si="0"/>
        <v>3.1</v>
      </c>
    </row>
    <row r="23" spans="1:7" ht="15.75">
      <c r="A23" s="34">
        <v>2244</v>
      </c>
      <c r="B23" s="36" t="s">
        <v>10</v>
      </c>
      <c r="C23" s="35"/>
      <c r="D23" s="35"/>
      <c r="E23" s="35"/>
      <c r="F23" s="35">
        <v>389.09</v>
      </c>
      <c r="G23" s="35">
        <f t="shared" si="0"/>
        <v>155.64</v>
      </c>
    </row>
    <row r="24" spans="1:7" ht="15.75">
      <c r="A24" s="34">
        <v>2251</v>
      </c>
      <c r="B24" s="36" t="s">
        <v>62</v>
      </c>
      <c r="C24" s="35"/>
      <c r="D24" s="35"/>
      <c r="E24" s="35"/>
      <c r="F24" s="35">
        <v>155.1</v>
      </c>
      <c r="G24" s="35">
        <f t="shared" si="0"/>
        <v>62.04</v>
      </c>
    </row>
    <row r="25" spans="1:7" ht="15.75">
      <c r="A25" s="34">
        <v>2264</v>
      </c>
      <c r="B25" s="36" t="s">
        <v>13</v>
      </c>
      <c r="C25" s="35"/>
      <c r="D25" s="35"/>
      <c r="E25" s="35"/>
      <c r="F25" s="35">
        <v>0.14</v>
      </c>
      <c r="G25" s="35">
        <f t="shared" si="0"/>
        <v>0.06</v>
      </c>
    </row>
    <row r="26" spans="1:7" ht="15.75">
      <c r="A26" s="34">
        <v>2279</v>
      </c>
      <c r="B26" s="36" t="s">
        <v>14</v>
      </c>
      <c r="C26" s="35"/>
      <c r="D26" s="35"/>
      <c r="E26" s="35"/>
      <c r="F26" s="35">
        <v>63.75</v>
      </c>
      <c r="G26" s="35">
        <f t="shared" si="0"/>
        <v>25.5</v>
      </c>
    </row>
    <row r="27" spans="1:7" ht="15.75">
      <c r="A27" s="34">
        <v>2311</v>
      </c>
      <c r="B27" s="36" t="s">
        <v>74</v>
      </c>
      <c r="C27" s="35"/>
      <c r="D27" s="35"/>
      <c r="E27" s="35"/>
      <c r="F27" s="35">
        <v>71.15</v>
      </c>
      <c r="G27" s="35">
        <f t="shared" si="0"/>
        <v>28.46</v>
      </c>
    </row>
    <row r="28" spans="1:7" ht="15.75">
      <c r="A28" s="34">
        <v>2312</v>
      </c>
      <c r="B28" s="36" t="s">
        <v>16</v>
      </c>
      <c r="C28" s="35"/>
      <c r="D28" s="35"/>
      <c r="E28" s="35"/>
      <c r="F28" s="35">
        <v>29.17</v>
      </c>
      <c r="G28" s="35">
        <f t="shared" si="0"/>
        <v>11.67</v>
      </c>
    </row>
    <row r="29" spans="1:7" ht="15.75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803.25</v>
      </c>
      <c r="G29" s="35">
        <f t="shared" si="0"/>
        <v>321.3</v>
      </c>
    </row>
    <row r="30" spans="1:7" ht="15.75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6.19</v>
      </c>
      <c r="G30" s="35">
        <f t="shared" si="0"/>
        <v>2.48</v>
      </c>
    </row>
    <row r="31" spans="1:7" ht="15.75">
      <c r="A31" s="34">
        <v>2361</v>
      </c>
      <c r="B31" s="36" t="s">
        <v>20</v>
      </c>
      <c r="C31" s="35"/>
      <c r="D31" s="35"/>
      <c r="E31" s="35"/>
      <c r="F31" s="35">
        <v>2.35</v>
      </c>
      <c r="G31" s="35">
        <f t="shared" si="0"/>
        <v>0.94</v>
      </c>
    </row>
    <row r="32" spans="1:7" ht="15.75">
      <c r="A32" s="34">
        <v>2370</v>
      </c>
      <c r="B32" s="36" t="s">
        <v>71</v>
      </c>
      <c r="C32" s="35"/>
      <c r="D32" s="35"/>
      <c r="E32" s="35"/>
      <c r="F32" s="35">
        <v>11.53</v>
      </c>
      <c r="G32" s="35">
        <f t="shared" si="0"/>
        <v>4.61</v>
      </c>
    </row>
    <row r="33" spans="1:7" ht="15.75">
      <c r="A33" s="66">
        <v>2513</v>
      </c>
      <c r="B33" s="36" t="s">
        <v>22</v>
      </c>
      <c r="C33" s="35"/>
      <c r="D33" s="35"/>
      <c r="E33" s="35"/>
      <c r="F33" s="35">
        <v>66.52</v>
      </c>
      <c r="G33" s="35">
        <f t="shared" si="0"/>
        <v>26.61</v>
      </c>
    </row>
    <row r="34" spans="1:7" ht="15.75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0</v>
      </c>
      <c r="G34" s="35">
        <f t="shared" si="0"/>
        <v>0</v>
      </c>
    </row>
    <row r="35" spans="1:7" ht="15.75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5184.85</v>
      </c>
      <c r="G35" s="38">
        <f>SUM(G17:G34)</f>
        <v>2073.9500000000003</v>
      </c>
    </row>
    <row r="36" spans="1:7" ht="15.75">
      <c r="A36" s="39"/>
      <c r="B36" s="34" t="s">
        <v>66</v>
      </c>
      <c r="C36" s="33"/>
      <c r="D36" s="33"/>
      <c r="E36" s="33"/>
      <c r="F36" s="35"/>
      <c r="G36" s="35"/>
    </row>
    <row r="37" spans="1:7" ht="15.75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1" ref="E37:E55">ROUND(C37/2,2)</f>
        <v>2214.5</v>
      </c>
      <c r="F37" s="35">
        <v>1818.08</v>
      </c>
      <c r="G37" s="35">
        <f>ROUND(F37/5*2,2)</f>
        <v>727.23</v>
      </c>
    </row>
    <row r="38" spans="1:7" ht="31.5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1"/>
        <v>522.4</v>
      </c>
      <c r="F38" s="35">
        <v>428.88</v>
      </c>
      <c r="G38" s="35">
        <f aca="true" t="shared" si="2" ref="G38:G63">ROUND(F38/5*2,2)</f>
        <v>171.55</v>
      </c>
    </row>
    <row r="39" spans="1:7" ht="15.75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1"/>
        <v>46.84</v>
      </c>
      <c r="F39" s="35">
        <v>14.23</v>
      </c>
      <c r="G39" s="35">
        <f t="shared" si="2"/>
        <v>5.69</v>
      </c>
    </row>
    <row r="40" spans="1:7" ht="15.75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1"/>
        <v>36.18</v>
      </c>
      <c r="F40" s="35">
        <v>11.46</v>
      </c>
      <c r="G40" s="35">
        <f t="shared" si="2"/>
        <v>4.58</v>
      </c>
    </row>
    <row r="41" spans="1:7" ht="15.75">
      <c r="A41" s="34">
        <v>2241</v>
      </c>
      <c r="B41" s="36" t="s">
        <v>7</v>
      </c>
      <c r="C41" s="35">
        <v>0.1</v>
      </c>
      <c r="D41" s="35">
        <v>0</v>
      </c>
      <c r="E41" s="35">
        <f t="shared" si="1"/>
        <v>0.05</v>
      </c>
      <c r="F41" s="35">
        <v>2.07</v>
      </c>
      <c r="G41" s="35">
        <f t="shared" si="2"/>
        <v>0.83</v>
      </c>
    </row>
    <row r="42" spans="1:7" ht="15.75">
      <c r="A42" s="34">
        <v>2242</v>
      </c>
      <c r="B42" s="36" t="s">
        <v>8</v>
      </c>
      <c r="C42" s="35">
        <v>21.56</v>
      </c>
      <c r="D42" s="35">
        <v>0</v>
      </c>
      <c r="E42" s="35">
        <f t="shared" si="1"/>
        <v>10.78</v>
      </c>
      <c r="F42" s="35">
        <v>7.9</v>
      </c>
      <c r="G42" s="35">
        <f t="shared" si="2"/>
        <v>3.16</v>
      </c>
    </row>
    <row r="43" spans="1:7" ht="15.75">
      <c r="A43" s="34">
        <v>2243</v>
      </c>
      <c r="B43" s="36" t="s">
        <v>9</v>
      </c>
      <c r="C43" s="35">
        <v>68.84</v>
      </c>
      <c r="D43" s="35">
        <v>0</v>
      </c>
      <c r="E43" s="35">
        <f t="shared" si="1"/>
        <v>34.42</v>
      </c>
      <c r="F43" s="35">
        <v>7.76</v>
      </c>
      <c r="G43" s="35">
        <f t="shared" si="2"/>
        <v>3.1</v>
      </c>
    </row>
    <row r="44" spans="1:7" ht="15.75">
      <c r="A44" s="34">
        <v>2244</v>
      </c>
      <c r="B44" s="36" t="s">
        <v>10</v>
      </c>
      <c r="C44" s="35"/>
      <c r="D44" s="35"/>
      <c r="E44" s="35"/>
      <c r="F44" s="35">
        <v>1.71</v>
      </c>
      <c r="G44" s="35">
        <f t="shared" si="2"/>
        <v>0.68</v>
      </c>
    </row>
    <row r="45" spans="1:7" ht="15.75">
      <c r="A45" s="34">
        <v>2247</v>
      </c>
      <c r="B45" s="32" t="s">
        <v>61</v>
      </c>
      <c r="C45" s="35">
        <v>5.71</v>
      </c>
      <c r="D45" s="35">
        <v>0</v>
      </c>
      <c r="E45" s="35">
        <f t="shared" si="1"/>
        <v>2.86</v>
      </c>
      <c r="F45" s="35">
        <v>2.28</v>
      </c>
      <c r="G45" s="35">
        <f t="shared" si="2"/>
        <v>0.91</v>
      </c>
    </row>
    <row r="46" spans="1:7" ht="15.75">
      <c r="A46" s="34">
        <v>2251</v>
      </c>
      <c r="B46" s="36" t="s">
        <v>62</v>
      </c>
      <c r="C46" s="35">
        <v>145.52</v>
      </c>
      <c r="D46" s="35">
        <v>0</v>
      </c>
      <c r="E46" s="35">
        <f t="shared" si="1"/>
        <v>72.76</v>
      </c>
      <c r="F46" s="35">
        <v>17.86</v>
      </c>
      <c r="G46" s="35">
        <f t="shared" si="2"/>
        <v>7.14</v>
      </c>
    </row>
    <row r="47" spans="1:7" ht="15.75">
      <c r="A47" s="34">
        <v>2259</v>
      </c>
      <c r="B47" s="36" t="s">
        <v>63</v>
      </c>
      <c r="C47" s="35">
        <v>0.48</v>
      </c>
      <c r="D47" s="35">
        <v>0</v>
      </c>
      <c r="E47" s="35">
        <f t="shared" si="1"/>
        <v>0.24</v>
      </c>
      <c r="F47" s="35">
        <v>0.14</v>
      </c>
      <c r="G47" s="35">
        <f t="shared" si="2"/>
        <v>0.06</v>
      </c>
    </row>
    <row r="48" spans="1:7" ht="15.75">
      <c r="A48" s="34">
        <v>2261</v>
      </c>
      <c r="B48" s="36" t="s">
        <v>11</v>
      </c>
      <c r="C48" s="35"/>
      <c r="D48" s="35"/>
      <c r="E48" s="35"/>
      <c r="F48" s="35">
        <v>5.69</v>
      </c>
      <c r="G48" s="35">
        <f t="shared" si="2"/>
        <v>2.28</v>
      </c>
    </row>
    <row r="49" spans="1:7" ht="15.75">
      <c r="A49" s="34">
        <v>2262</v>
      </c>
      <c r="B49" s="36" t="s">
        <v>12</v>
      </c>
      <c r="C49" s="35">
        <v>63.08</v>
      </c>
      <c r="D49" s="35">
        <v>0</v>
      </c>
      <c r="E49" s="35">
        <f t="shared" si="1"/>
        <v>31.54</v>
      </c>
      <c r="F49" s="35">
        <v>18.78</v>
      </c>
      <c r="G49" s="35">
        <f t="shared" si="2"/>
        <v>7.51</v>
      </c>
    </row>
    <row r="50" spans="1:7" ht="15.75">
      <c r="A50" s="34">
        <v>2264</v>
      </c>
      <c r="B50" s="36" t="s">
        <v>13</v>
      </c>
      <c r="C50" s="35">
        <v>1.18</v>
      </c>
      <c r="D50" s="35">
        <v>0</v>
      </c>
      <c r="E50" s="35">
        <f t="shared" si="1"/>
        <v>0.59</v>
      </c>
      <c r="F50" s="35">
        <v>0</v>
      </c>
      <c r="G50" s="35">
        <f t="shared" si="2"/>
        <v>0</v>
      </c>
    </row>
    <row r="51" spans="1:7" ht="15.75">
      <c r="A51" s="34">
        <v>2279</v>
      </c>
      <c r="B51" s="36" t="s">
        <v>14</v>
      </c>
      <c r="C51" s="35">
        <v>259.89</v>
      </c>
      <c r="D51" s="35">
        <v>0</v>
      </c>
      <c r="E51" s="35">
        <f t="shared" si="1"/>
        <v>129.95</v>
      </c>
      <c r="F51" s="35">
        <v>2.14</v>
      </c>
      <c r="G51" s="35">
        <f t="shared" si="2"/>
        <v>0.86</v>
      </c>
    </row>
    <row r="52" spans="1:7" ht="15.75">
      <c r="A52" s="34">
        <v>2311</v>
      </c>
      <c r="B52" s="36" t="s">
        <v>15</v>
      </c>
      <c r="C52" s="35">
        <v>24.47</v>
      </c>
      <c r="D52" s="35">
        <v>0</v>
      </c>
      <c r="E52" s="35">
        <f t="shared" si="1"/>
        <v>12.24</v>
      </c>
      <c r="F52" s="35">
        <v>10.32</v>
      </c>
      <c r="G52" s="35">
        <f t="shared" si="2"/>
        <v>4.13</v>
      </c>
    </row>
    <row r="53" spans="1:7" ht="15.75">
      <c r="A53" s="34">
        <v>2312</v>
      </c>
      <c r="B53" s="36" t="s">
        <v>16</v>
      </c>
      <c r="C53" s="35">
        <v>45.22</v>
      </c>
      <c r="D53" s="35">
        <v>0</v>
      </c>
      <c r="E53" s="35">
        <f t="shared" si="1"/>
        <v>22.61</v>
      </c>
      <c r="F53" s="35">
        <v>2.35</v>
      </c>
      <c r="G53" s="35">
        <f t="shared" si="2"/>
        <v>0.94</v>
      </c>
    </row>
    <row r="54" spans="1:7" ht="15.75">
      <c r="A54" s="34">
        <v>2322</v>
      </c>
      <c r="B54" s="36" t="s">
        <v>18</v>
      </c>
      <c r="C54" s="35">
        <v>170.03</v>
      </c>
      <c r="D54" s="35">
        <v>0</v>
      </c>
      <c r="E54" s="35">
        <f t="shared" si="1"/>
        <v>85.02</v>
      </c>
      <c r="F54" s="35">
        <v>48.1</v>
      </c>
      <c r="G54" s="35">
        <f t="shared" si="2"/>
        <v>19.24</v>
      </c>
    </row>
    <row r="55" spans="1:7" ht="15.75">
      <c r="A55" s="34">
        <v>2350</v>
      </c>
      <c r="B55" s="36" t="s">
        <v>19</v>
      </c>
      <c r="C55" s="35">
        <v>193.6</v>
      </c>
      <c r="D55" s="35">
        <v>0</v>
      </c>
      <c r="E55" s="35">
        <f t="shared" si="1"/>
        <v>96.8</v>
      </c>
      <c r="F55" s="35">
        <v>48.02</v>
      </c>
      <c r="G55" s="35">
        <f t="shared" si="2"/>
        <v>19.21</v>
      </c>
    </row>
    <row r="56" spans="1:7" ht="15.75">
      <c r="A56" s="34">
        <v>2361</v>
      </c>
      <c r="B56" s="36" t="s">
        <v>20</v>
      </c>
      <c r="C56" s="35"/>
      <c r="D56" s="35"/>
      <c r="E56" s="35"/>
      <c r="F56" s="35">
        <v>14.73</v>
      </c>
      <c r="G56" s="35">
        <f t="shared" si="2"/>
        <v>5.89</v>
      </c>
    </row>
    <row r="57" spans="1:7" ht="15.75">
      <c r="A57" s="34">
        <v>2370</v>
      </c>
      <c r="B57" s="36" t="s">
        <v>71</v>
      </c>
      <c r="C57" s="35"/>
      <c r="D57" s="35"/>
      <c r="E57" s="35"/>
      <c r="F57" s="35">
        <v>11.53</v>
      </c>
      <c r="G57" s="35">
        <f t="shared" si="2"/>
        <v>4.61</v>
      </c>
    </row>
    <row r="58" spans="1:7" ht="15.75">
      <c r="A58" s="34">
        <v>2400</v>
      </c>
      <c r="B58" s="36" t="s">
        <v>31</v>
      </c>
      <c r="C58" s="35"/>
      <c r="D58" s="35"/>
      <c r="E58" s="35"/>
      <c r="F58" s="35">
        <v>2.71</v>
      </c>
      <c r="G58" s="35">
        <f t="shared" si="2"/>
        <v>1.08</v>
      </c>
    </row>
    <row r="59" spans="1:7" ht="15.75">
      <c r="A59" s="34">
        <v>2515</v>
      </c>
      <c r="B59" s="36" t="s">
        <v>60</v>
      </c>
      <c r="C59" s="35"/>
      <c r="D59" s="35"/>
      <c r="E59" s="35"/>
      <c r="F59" s="35">
        <v>7.33</v>
      </c>
      <c r="G59" s="35">
        <f t="shared" si="2"/>
        <v>2.93</v>
      </c>
    </row>
    <row r="60" spans="1:7" ht="15.75">
      <c r="A60" s="34">
        <v>2519</v>
      </c>
      <c r="B60" s="36" t="s">
        <v>24</v>
      </c>
      <c r="C60" s="35"/>
      <c r="D60" s="35"/>
      <c r="E60" s="35"/>
      <c r="F60" s="35">
        <v>16.21</v>
      </c>
      <c r="G60" s="35">
        <f t="shared" si="2"/>
        <v>6.48</v>
      </c>
    </row>
    <row r="61" spans="1:7" ht="15.75">
      <c r="A61" s="34">
        <v>5232</v>
      </c>
      <c r="B61" s="36" t="s">
        <v>23</v>
      </c>
      <c r="C61" s="35"/>
      <c r="D61" s="35"/>
      <c r="E61" s="35"/>
      <c r="F61" s="35">
        <v>115.61</v>
      </c>
      <c r="G61" s="35">
        <f>ROUND(F61/5*2,2)+0.01</f>
        <v>46.25</v>
      </c>
    </row>
    <row r="62" spans="1:7" ht="15.75">
      <c r="A62" s="34">
        <v>5240</v>
      </c>
      <c r="B62" s="36" t="s">
        <v>25</v>
      </c>
      <c r="C62" s="35"/>
      <c r="D62" s="35"/>
      <c r="E62" s="35"/>
      <c r="F62" s="35">
        <v>23.27</v>
      </c>
      <c r="G62" s="35">
        <f t="shared" si="2"/>
        <v>9.31</v>
      </c>
    </row>
    <row r="63" spans="1:7" ht="15.75">
      <c r="A63" s="34">
        <v>5250</v>
      </c>
      <c r="B63" s="36" t="s">
        <v>26</v>
      </c>
      <c r="C63" s="35"/>
      <c r="D63" s="35"/>
      <c r="E63" s="35"/>
      <c r="F63" s="35">
        <v>92.99</v>
      </c>
      <c r="G63" s="35">
        <f t="shared" si="2"/>
        <v>37.2</v>
      </c>
    </row>
    <row r="64" spans="1:7" ht="15.75">
      <c r="A64" s="39"/>
      <c r="B64" s="41" t="s">
        <v>68</v>
      </c>
      <c r="C64" s="38">
        <f>SUM(C37:C55)</f>
        <v>6639.500000000003</v>
      </c>
      <c r="D64" s="38">
        <f>SUM(D37:D55)</f>
        <v>0</v>
      </c>
      <c r="E64" s="38">
        <f>SUM(E37:E55)</f>
        <v>3319.7800000000007</v>
      </c>
      <c r="F64" s="38">
        <f>SUM(F37:F63)</f>
        <v>2732.150000000001</v>
      </c>
      <c r="G64" s="38">
        <f>SUM(G37:G63)</f>
        <v>1092.8500000000001</v>
      </c>
    </row>
    <row r="65" spans="1:7" ht="15.75">
      <c r="A65" s="39"/>
      <c r="B65" s="41" t="s">
        <v>32</v>
      </c>
      <c r="C65" s="38" t="e">
        <f>#REF!+C28</f>
        <v>#REF!</v>
      </c>
      <c r="D65" s="38" t="e">
        <f>#REF!+D28</f>
        <v>#REF!</v>
      </c>
      <c r="E65" s="38" t="e">
        <f>#REF!+E28</f>
        <v>#REF!</v>
      </c>
      <c r="F65" s="38">
        <f>F35+F64</f>
        <v>7917.000000000002</v>
      </c>
      <c r="G65" s="38">
        <f>G35+G64</f>
        <v>3166.8</v>
      </c>
    </row>
    <row r="66" spans="1:7" ht="15.75">
      <c r="A66" s="42"/>
      <c r="B66" s="27"/>
      <c r="C66" s="12"/>
      <c r="D66" s="12"/>
      <c r="E66" s="12"/>
      <c r="F66" s="12"/>
      <c r="G66" s="75"/>
    </row>
    <row r="67" spans="1:7" ht="15.75">
      <c r="A67" s="94" t="s">
        <v>46</v>
      </c>
      <c r="B67" s="94"/>
      <c r="C67" s="17">
        <v>148</v>
      </c>
      <c r="D67" s="28">
        <v>0</v>
      </c>
      <c r="E67" s="28">
        <v>74</v>
      </c>
      <c r="F67" s="28">
        <v>5</v>
      </c>
      <c r="G67" s="76">
        <v>2</v>
      </c>
    </row>
    <row r="68" spans="1:7" ht="15.75">
      <c r="A68" s="94" t="s">
        <v>47</v>
      </c>
      <c r="B68" s="94"/>
      <c r="C68" s="43" t="e">
        <f>#REF!/C67</f>
        <v>#REF!</v>
      </c>
      <c r="D68" s="44">
        <v>0</v>
      </c>
      <c r="E68" s="44" t="e">
        <f>#REF!/E67</f>
        <v>#REF!</v>
      </c>
      <c r="F68" s="44">
        <f>F65/F67</f>
        <v>1583.4000000000003</v>
      </c>
      <c r="G68" s="44">
        <f>G65/G67</f>
        <v>1583.4</v>
      </c>
    </row>
    <row r="69" spans="1:7" ht="15.75">
      <c r="A69" s="16"/>
      <c r="B69" s="16"/>
      <c r="C69" s="43"/>
      <c r="D69" s="43"/>
      <c r="E69" s="43"/>
      <c r="F69" s="43"/>
      <c r="G69" s="43"/>
    </row>
    <row r="70" spans="1:7" s="5" customFormat="1" ht="15.75">
      <c r="A70" s="97" t="s">
        <v>37</v>
      </c>
      <c r="B70" s="98"/>
      <c r="C70" s="46"/>
      <c r="D70" s="46"/>
      <c r="E70" s="46"/>
      <c r="F70" s="46"/>
      <c r="G70" s="46"/>
    </row>
    <row r="71" spans="1:7" s="5" customFormat="1" ht="15.75">
      <c r="A71" s="97" t="s">
        <v>55</v>
      </c>
      <c r="B71" s="98"/>
      <c r="C71" s="23"/>
      <c r="D71" s="47"/>
      <c r="E71" s="46"/>
      <c r="F71" s="46"/>
      <c r="G71" s="46"/>
    </row>
    <row r="72" spans="1:7" s="5" customFormat="1" ht="15.75">
      <c r="A72" s="24"/>
      <c r="B72" s="24"/>
      <c r="C72" s="24"/>
      <c r="D72" s="24"/>
      <c r="E72" s="24"/>
      <c r="F72" s="24"/>
      <c r="G72" s="24"/>
    </row>
    <row r="73" spans="1:7" s="5" customFormat="1" ht="15.75">
      <c r="A73" s="24" t="s">
        <v>38</v>
      </c>
      <c r="B73" s="24"/>
      <c r="C73" s="24"/>
      <c r="D73" s="24"/>
      <c r="E73" s="24"/>
      <c r="F73" s="24"/>
      <c r="G73" s="24"/>
    </row>
    <row r="74" spans="1:7" s="5" customFormat="1" ht="15.75">
      <c r="A74" s="24"/>
      <c r="B74" s="24"/>
      <c r="C74" s="24"/>
      <c r="D74" s="24"/>
      <c r="E74" s="24"/>
      <c r="F74" s="24"/>
      <c r="G74" s="24"/>
    </row>
    <row r="75" spans="1:7" s="5" customFormat="1" ht="15.75">
      <c r="A75" s="24" t="s">
        <v>48</v>
      </c>
      <c r="B75" s="25"/>
      <c r="C75" s="25"/>
      <c r="D75" s="25"/>
      <c r="E75" s="25"/>
      <c r="F75" s="25"/>
      <c r="G75" s="25"/>
    </row>
    <row r="76" spans="1:7" s="5" customFormat="1" ht="15.75">
      <c r="A76" s="24"/>
      <c r="B76" s="26" t="s">
        <v>39</v>
      </c>
      <c r="C76" s="26"/>
      <c r="D76" s="26"/>
      <c r="E76" s="24"/>
      <c r="F76" s="24"/>
      <c r="G76" s="24"/>
    </row>
    <row r="77" s="5" customFormat="1" ht="13.5" customHeight="1">
      <c r="B77" s="6"/>
    </row>
    <row r="78" s="3" customFormat="1" ht="14.25">
      <c r="C78" s="4"/>
    </row>
  </sheetData>
  <sheetProtection/>
  <mergeCells count="11">
    <mergeCell ref="A68:B68"/>
    <mergeCell ref="A70:B70"/>
    <mergeCell ref="A71:B71"/>
    <mergeCell ref="B12:D12"/>
    <mergeCell ref="B3:F3"/>
    <mergeCell ref="A7:G7"/>
    <mergeCell ref="B1:F1"/>
    <mergeCell ref="A9:B9"/>
    <mergeCell ref="A10:B10"/>
    <mergeCell ref="A67:B67"/>
    <mergeCell ref="B2:G2"/>
  </mergeCells>
  <printOptions/>
  <pageMargins left="1.1811023622047243" right="0.7874015748031497" top="0.984251968503937" bottom="0.7874015748031497" header="0.31496062992125984" footer="0.31496062992125984"/>
  <pageSetup firstPageNumber="6" useFirstPageNumber="1" fitToHeight="0" fitToWidth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view="pageLayout" zoomScale="70" zoomScaleNormal="90" zoomScalePageLayoutView="70" workbookViewId="0" topLeftCell="A37">
      <selection activeCell="B73" sqref="B73:B76"/>
    </sheetView>
  </sheetViews>
  <sheetFormatPr defaultColWidth="9.140625" defaultRowHeight="12.75"/>
  <cols>
    <col min="1" max="1" width="14.57421875" style="9" customWidth="1"/>
    <col min="2" max="2" width="93.00390625" style="9" customWidth="1"/>
    <col min="3" max="3" width="12.8515625" style="9" hidden="1" customWidth="1"/>
    <col min="4" max="4" width="25.8515625" style="9" hidden="1" customWidth="1"/>
    <col min="5" max="5" width="23.28125" style="9" hidden="1" customWidth="1"/>
    <col min="6" max="6" width="19.140625" style="9" customWidth="1"/>
    <col min="7" max="7" width="19.00390625" style="9" customWidth="1"/>
  </cols>
  <sheetData>
    <row r="1" spans="1:7" ht="15.75" customHeight="1">
      <c r="A1" s="7"/>
      <c r="B1" s="88" t="s">
        <v>35</v>
      </c>
      <c r="C1" s="88"/>
      <c r="D1" s="88"/>
      <c r="E1" s="88"/>
      <c r="F1" s="88"/>
      <c r="G1" s="100"/>
    </row>
    <row r="2" spans="1:7" ht="15.75">
      <c r="A2" s="7"/>
      <c r="B2" s="89" t="s">
        <v>40</v>
      </c>
      <c r="C2" s="89"/>
      <c r="D2" s="89"/>
      <c r="E2" s="89"/>
      <c r="F2" s="89"/>
      <c r="G2" s="101"/>
    </row>
    <row r="3" spans="1:7" ht="15.75">
      <c r="A3" s="7"/>
      <c r="B3" s="90" t="s">
        <v>58</v>
      </c>
      <c r="C3" s="102"/>
      <c r="D3" s="102"/>
      <c r="E3" s="102"/>
      <c r="F3" s="102"/>
      <c r="G3" s="102"/>
    </row>
    <row r="4" spans="1:7" ht="15.75">
      <c r="A4" s="7"/>
      <c r="B4" s="18"/>
      <c r="C4" s="18"/>
      <c r="D4" s="18"/>
      <c r="E4" s="20"/>
      <c r="F4" s="18"/>
      <c r="G4" s="18" t="s">
        <v>36</v>
      </c>
    </row>
    <row r="5" spans="1:7" ht="15.75">
      <c r="A5" s="7"/>
      <c r="B5" s="22"/>
      <c r="C5" s="22"/>
      <c r="D5" s="22"/>
      <c r="E5" s="19"/>
      <c r="F5" s="18"/>
      <c r="G5" s="18" t="s">
        <v>87</v>
      </c>
    </row>
    <row r="6" spans="1:7" ht="15">
      <c r="A6" s="7"/>
      <c r="B6" s="2"/>
      <c r="C6" s="2"/>
      <c r="D6" s="2"/>
      <c r="E6" s="2"/>
      <c r="F6" s="2"/>
      <c r="G6" s="2"/>
    </row>
    <row r="7" spans="1:8" ht="18.75">
      <c r="A7" s="83" t="s">
        <v>5</v>
      </c>
      <c r="B7" s="83"/>
      <c r="C7" s="83"/>
      <c r="D7" s="83"/>
      <c r="E7" s="83"/>
      <c r="F7" s="83"/>
      <c r="G7" s="83"/>
      <c r="H7" s="57"/>
    </row>
    <row r="8" spans="1:7" ht="14.25">
      <c r="A8" s="8"/>
      <c r="B8" s="8"/>
      <c r="C8" s="8"/>
      <c r="D8" s="8"/>
      <c r="E8" s="8"/>
      <c r="F8" s="3"/>
      <c r="G8" s="3"/>
    </row>
    <row r="9" spans="1:7" ht="15" customHeight="1">
      <c r="A9" s="94" t="s">
        <v>1</v>
      </c>
      <c r="B9" s="94"/>
      <c r="C9" s="16"/>
      <c r="D9" s="16"/>
      <c r="E9" s="16"/>
      <c r="F9" s="12"/>
      <c r="G9" s="12"/>
    </row>
    <row r="10" spans="1:7" ht="15" customHeight="1">
      <c r="A10" s="94" t="s">
        <v>0</v>
      </c>
      <c r="B10" s="94"/>
      <c r="C10" s="16"/>
      <c r="D10" s="16"/>
      <c r="E10" s="16"/>
      <c r="F10" s="12"/>
      <c r="G10" s="12"/>
    </row>
    <row r="11" spans="1:7" ht="15" customHeight="1">
      <c r="A11" s="16"/>
      <c r="B11" s="16" t="s">
        <v>101</v>
      </c>
      <c r="C11" s="16"/>
      <c r="D11" s="16"/>
      <c r="E11" s="16"/>
      <c r="F11" s="12"/>
      <c r="G11" s="12"/>
    </row>
    <row r="12" spans="1:7" ht="15" customHeight="1">
      <c r="A12" s="16"/>
      <c r="B12" s="94" t="s">
        <v>82</v>
      </c>
      <c r="C12" s="95"/>
      <c r="D12" s="95"/>
      <c r="E12" s="16"/>
      <c r="F12" s="21"/>
      <c r="G12" s="21"/>
    </row>
    <row r="13" spans="1:7" ht="15" customHeight="1">
      <c r="A13" s="16" t="s">
        <v>2</v>
      </c>
      <c r="B13" s="16" t="s">
        <v>86</v>
      </c>
      <c r="C13" s="16"/>
      <c r="D13" s="16"/>
      <c r="E13" s="16"/>
      <c r="F13" s="12"/>
      <c r="G13" s="12"/>
    </row>
    <row r="14" spans="1:7" ht="114.75" customHeight="1">
      <c r="A14" s="65" t="s">
        <v>3</v>
      </c>
      <c r="B14" s="65" t="s">
        <v>4</v>
      </c>
      <c r="C14" s="65" t="s">
        <v>43</v>
      </c>
      <c r="D14" s="65" t="s">
        <v>53</v>
      </c>
      <c r="E14" s="65" t="s">
        <v>45</v>
      </c>
      <c r="F14" s="65" t="s">
        <v>90</v>
      </c>
      <c r="G14" s="65" t="s">
        <v>93</v>
      </c>
    </row>
    <row r="15" spans="1:7" ht="15.75">
      <c r="A15" s="29">
        <v>1</v>
      </c>
      <c r="B15" s="30">
        <v>2</v>
      </c>
      <c r="C15" s="30">
        <v>3</v>
      </c>
      <c r="D15" s="30">
        <v>3</v>
      </c>
      <c r="E15" s="30">
        <v>4</v>
      </c>
      <c r="F15" s="30">
        <v>3</v>
      </c>
      <c r="G15" s="30">
        <v>4</v>
      </c>
    </row>
    <row r="16" spans="1:7" ht="15.75">
      <c r="A16" s="31"/>
      <c r="B16" s="32" t="s">
        <v>70</v>
      </c>
      <c r="C16" s="33"/>
      <c r="D16" s="33"/>
      <c r="E16" s="33"/>
      <c r="F16" s="33"/>
      <c r="G16" s="33"/>
    </row>
    <row r="17" spans="1:7" ht="15.75">
      <c r="A17" s="34">
        <v>1100</v>
      </c>
      <c r="B17" s="34" t="s">
        <v>65</v>
      </c>
      <c r="C17" s="35">
        <v>5789.22</v>
      </c>
      <c r="D17" s="35">
        <v>0</v>
      </c>
      <c r="E17" s="35">
        <v>3074.97</v>
      </c>
      <c r="F17" s="35">
        <v>3475.4</v>
      </c>
      <c r="G17" s="35">
        <f>ROUND(F17/5*2,2)</f>
        <v>1390.16</v>
      </c>
    </row>
    <row r="18" spans="1:7" ht="31.5">
      <c r="A18" s="34">
        <v>1200</v>
      </c>
      <c r="B18" s="36" t="s">
        <v>64</v>
      </c>
      <c r="C18" s="35">
        <v>1365.67</v>
      </c>
      <c r="D18" s="35">
        <v>0</v>
      </c>
      <c r="E18" s="35">
        <v>725.39</v>
      </c>
      <c r="F18" s="35">
        <v>819.85</v>
      </c>
      <c r="G18" s="35">
        <f aca="true" t="shared" si="0" ref="G18:G34">ROUND(F18/5*2,2)</f>
        <v>327.94</v>
      </c>
    </row>
    <row r="19" spans="1:7" ht="15.75">
      <c r="A19" s="34">
        <v>2210</v>
      </c>
      <c r="B19" s="36" t="s">
        <v>27</v>
      </c>
      <c r="C19" s="35"/>
      <c r="D19" s="35"/>
      <c r="E19" s="35"/>
      <c r="F19" s="35">
        <v>0</v>
      </c>
      <c r="G19" s="35">
        <f t="shared" si="0"/>
        <v>0</v>
      </c>
    </row>
    <row r="20" spans="1:7" ht="15.75">
      <c r="A20" s="34">
        <v>2222</v>
      </c>
      <c r="B20" s="36" t="s">
        <v>28</v>
      </c>
      <c r="C20" s="35">
        <v>516.82</v>
      </c>
      <c r="D20" s="35">
        <v>0</v>
      </c>
      <c r="E20" s="35">
        <f>ROUND(C20/2,2)</f>
        <v>258.41</v>
      </c>
      <c r="F20" s="35">
        <v>454.68</v>
      </c>
      <c r="G20" s="35">
        <f t="shared" si="0"/>
        <v>181.87</v>
      </c>
    </row>
    <row r="21" spans="1:7" ht="15.75">
      <c r="A21" s="34">
        <v>2223</v>
      </c>
      <c r="B21" s="36" t="s">
        <v>29</v>
      </c>
      <c r="C21" s="35">
        <v>175.44</v>
      </c>
      <c r="D21" s="35">
        <v>0</v>
      </c>
      <c r="E21" s="35">
        <f>ROUND(C21/2,2)</f>
        <v>87.72</v>
      </c>
      <c r="F21" s="35">
        <v>124.01</v>
      </c>
      <c r="G21" s="35">
        <f t="shared" si="0"/>
        <v>49.6</v>
      </c>
    </row>
    <row r="22" spans="1:7" ht="15.75">
      <c r="A22" s="34">
        <v>2243</v>
      </c>
      <c r="B22" s="36" t="s">
        <v>9</v>
      </c>
      <c r="C22" s="35">
        <v>125.47</v>
      </c>
      <c r="D22" s="35">
        <v>0</v>
      </c>
      <c r="E22" s="35">
        <f>ROUND(C22/2,2)</f>
        <v>62.74</v>
      </c>
      <c r="F22" s="35">
        <v>7.76</v>
      </c>
      <c r="G22" s="35">
        <f t="shared" si="0"/>
        <v>3.1</v>
      </c>
    </row>
    <row r="23" spans="1:7" ht="15.75">
      <c r="A23" s="34">
        <v>2244</v>
      </c>
      <c r="B23" s="36" t="s">
        <v>10</v>
      </c>
      <c r="C23" s="35"/>
      <c r="D23" s="35"/>
      <c r="E23" s="35"/>
      <c r="F23" s="35">
        <v>389.09</v>
      </c>
      <c r="G23" s="35">
        <f t="shared" si="0"/>
        <v>155.64</v>
      </c>
    </row>
    <row r="24" spans="1:7" ht="15.75">
      <c r="A24" s="34">
        <v>2251</v>
      </c>
      <c r="B24" s="36" t="s">
        <v>62</v>
      </c>
      <c r="C24" s="35"/>
      <c r="D24" s="35"/>
      <c r="E24" s="35"/>
      <c r="F24" s="35">
        <v>155.1</v>
      </c>
      <c r="G24" s="35">
        <f t="shared" si="0"/>
        <v>62.04</v>
      </c>
    </row>
    <row r="25" spans="1:7" ht="15.75">
      <c r="A25" s="34">
        <v>2261</v>
      </c>
      <c r="B25" s="36" t="s">
        <v>11</v>
      </c>
      <c r="C25" s="35"/>
      <c r="D25" s="35"/>
      <c r="E25" s="35"/>
      <c r="F25" s="35">
        <v>0.14</v>
      </c>
      <c r="G25" s="35">
        <f t="shared" si="0"/>
        <v>0.06</v>
      </c>
    </row>
    <row r="26" spans="1:7" ht="15.75">
      <c r="A26" s="34">
        <v>2279</v>
      </c>
      <c r="B26" s="36" t="s">
        <v>14</v>
      </c>
      <c r="C26" s="35"/>
      <c r="D26" s="35"/>
      <c r="E26" s="35"/>
      <c r="F26" s="35">
        <v>63.75</v>
      </c>
      <c r="G26" s="35">
        <f t="shared" si="0"/>
        <v>25.5</v>
      </c>
    </row>
    <row r="27" spans="1:7" ht="15.75">
      <c r="A27" s="34">
        <v>2311</v>
      </c>
      <c r="B27" s="36" t="s">
        <v>74</v>
      </c>
      <c r="C27" s="35"/>
      <c r="D27" s="35"/>
      <c r="E27" s="35"/>
      <c r="F27" s="35">
        <v>71.15</v>
      </c>
      <c r="G27" s="35">
        <f t="shared" si="0"/>
        <v>28.46</v>
      </c>
    </row>
    <row r="28" spans="1:7" ht="15.75">
      <c r="A28" s="34">
        <v>2312</v>
      </c>
      <c r="B28" s="36" t="s">
        <v>16</v>
      </c>
      <c r="C28" s="35"/>
      <c r="D28" s="35"/>
      <c r="E28" s="35"/>
      <c r="F28" s="35">
        <v>29.17</v>
      </c>
      <c r="G28" s="35">
        <f t="shared" si="0"/>
        <v>11.67</v>
      </c>
    </row>
    <row r="29" spans="1:7" ht="15.75">
      <c r="A29" s="34">
        <v>2321</v>
      </c>
      <c r="B29" s="36" t="s">
        <v>17</v>
      </c>
      <c r="C29" s="35">
        <v>241.21</v>
      </c>
      <c r="D29" s="35">
        <v>0</v>
      </c>
      <c r="E29" s="35">
        <f>ROUND(C29/2,2)</f>
        <v>120.61</v>
      </c>
      <c r="F29" s="35">
        <v>803.25</v>
      </c>
      <c r="G29" s="35">
        <f t="shared" si="0"/>
        <v>321.3</v>
      </c>
    </row>
    <row r="30" spans="1:7" ht="15.75">
      <c r="A30" s="34">
        <v>2350</v>
      </c>
      <c r="B30" s="36" t="s">
        <v>19</v>
      </c>
      <c r="C30" s="35">
        <v>35.27</v>
      </c>
      <c r="D30" s="35">
        <v>0</v>
      </c>
      <c r="E30" s="35">
        <f>ROUND(C30/2,2)</f>
        <v>17.64</v>
      </c>
      <c r="F30" s="35">
        <v>6.19</v>
      </c>
      <c r="G30" s="35">
        <f t="shared" si="0"/>
        <v>2.48</v>
      </c>
    </row>
    <row r="31" spans="1:7" ht="15.75">
      <c r="A31" s="34">
        <v>2361</v>
      </c>
      <c r="B31" s="36" t="s">
        <v>20</v>
      </c>
      <c r="C31" s="35"/>
      <c r="D31" s="35"/>
      <c r="E31" s="35"/>
      <c r="F31" s="35">
        <v>2.35</v>
      </c>
      <c r="G31" s="35">
        <f t="shared" si="0"/>
        <v>0.94</v>
      </c>
    </row>
    <row r="32" spans="1:7" ht="15.75">
      <c r="A32" s="34">
        <v>2370</v>
      </c>
      <c r="B32" s="36" t="s">
        <v>71</v>
      </c>
      <c r="C32" s="35"/>
      <c r="D32" s="35"/>
      <c r="E32" s="35"/>
      <c r="F32" s="35">
        <v>2677.34</v>
      </c>
      <c r="G32" s="35">
        <f t="shared" si="0"/>
        <v>1070.94</v>
      </c>
    </row>
    <row r="33" spans="1:7" ht="15.75">
      <c r="A33" s="66">
        <v>2513</v>
      </c>
      <c r="B33" s="36" t="s">
        <v>22</v>
      </c>
      <c r="C33" s="35"/>
      <c r="D33" s="35"/>
      <c r="E33" s="35"/>
      <c r="F33" s="35">
        <v>66.52</v>
      </c>
      <c r="G33" s="35">
        <f t="shared" si="0"/>
        <v>26.61</v>
      </c>
    </row>
    <row r="34" spans="1:7" ht="15.75">
      <c r="A34" s="34">
        <v>5230</v>
      </c>
      <c r="B34" s="36" t="s">
        <v>59</v>
      </c>
      <c r="C34" s="35">
        <v>1.8</v>
      </c>
      <c r="D34" s="35">
        <v>0</v>
      </c>
      <c r="E34" s="35">
        <f>ROUND(C34/2,2)</f>
        <v>0.9</v>
      </c>
      <c r="F34" s="35">
        <v>0</v>
      </c>
      <c r="G34" s="35">
        <f t="shared" si="0"/>
        <v>0</v>
      </c>
    </row>
    <row r="35" spans="1:7" ht="15.75">
      <c r="A35" s="34"/>
      <c r="B35" s="37" t="s">
        <v>67</v>
      </c>
      <c r="C35" s="38">
        <f>SUM(C17:C34)</f>
        <v>8250.9</v>
      </c>
      <c r="D35" s="38">
        <f>SUM(D17:D34)</f>
        <v>0</v>
      </c>
      <c r="E35" s="38">
        <f>SUM(E17:E34)</f>
        <v>4348.379999999999</v>
      </c>
      <c r="F35" s="38">
        <f>SUM(F17:F34)</f>
        <v>9145.750000000002</v>
      </c>
      <c r="G35" s="38">
        <f>SUM(G17:G34)</f>
        <v>3658.3100000000004</v>
      </c>
    </row>
    <row r="36" spans="1:7" ht="15.75">
      <c r="A36" s="39"/>
      <c r="B36" s="34" t="s">
        <v>66</v>
      </c>
      <c r="C36" s="33"/>
      <c r="D36" s="33"/>
      <c r="E36" s="33"/>
      <c r="F36" s="33"/>
      <c r="G36" s="35"/>
    </row>
    <row r="37" spans="1:7" ht="15.75">
      <c r="A37" s="34">
        <v>1100</v>
      </c>
      <c r="B37" s="34" t="s">
        <v>65</v>
      </c>
      <c r="C37" s="35">
        <v>4429</v>
      </c>
      <c r="D37" s="35">
        <v>0</v>
      </c>
      <c r="E37" s="35">
        <f aca="true" t="shared" si="1" ref="E37:E55">ROUND(C37/2,2)</f>
        <v>2214.5</v>
      </c>
      <c r="F37" s="35">
        <v>821.43</v>
      </c>
      <c r="G37" s="35">
        <f>ROUND(F37/5*2,2)</f>
        <v>328.57</v>
      </c>
    </row>
    <row r="38" spans="1:7" ht="31.5">
      <c r="A38" s="34">
        <v>1200</v>
      </c>
      <c r="B38" s="36" t="s">
        <v>64</v>
      </c>
      <c r="C38" s="35">
        <v>1044.8</v>
      </c>
      <c r="D38" s="35">
        <v>0</v>
      </c>
      <c r="E38" s="35">
        <f t="shared" si="1"/>
        <v>522.4</v>
      </c>
      <c r="F38" s="35">
        <v>193.77</v>
      </c>
      <c r="G38" s="35">
        <f aca="true" t="shared" si="2" ref="G38:G64">ROUND(F38/5*2,2)</f>
        <v>77.51</v>
      </c>
    </row>
    <row r="39" spans="1:7" ht="15.75">
      <c r="A39" s="40">
        <v>2210</v>
      </c>
      <c r="B39" s="36" t="s">
        <v>27</v>
      </c>
      <c r="C39" s="35">
        <v>93.67</v>
      </c>
      <c r="D39" s="35">
        <v>0</v>
      </c>
      <c r="E39" s="35">
        <f t="shared" si="1"/>
        <v>46.84</v>
      </c>
      <c r="F39" s="35">
        <v>34.72</v>
      </c>
      <c r="G39" s="35">
        <f t="shared" si="2"/>
        <v>13.89</v>
      </c>
    </row>
    <row r="40" spans="1:7" ht="15.75">
      <c r="A40" s="34">
        <v>2230</v>
      </c>
      <c r="B40" s="36" t="s">
        <v>30</v>
      </c>
      <c r="C40" s="35">
        <v>72.35</v>
      </c>
      <c r="D40" s="35">
        <v>0</v>
      </c>
      <c r="E40" s="35">
        <f t="shared" si="1"/>
        <v>36.18</v>
      </c>
      <c r="F40" s="35">
        <v>11.46</v>
      </c>
      <c r="G40" s="35">
        <f t="shared" si="2"/>
        <v>4.58</v>
      </c>
    </row>
    <row r="41" spans="1:7" ht="15.75">
      <c r="A41" s="34">
        <v>2241</v>
      </c>
      <c r="B41" s="36" t="s">
        <v>7</v>
      </c>
      <c r="C41" s="35">
        <v>0.1</v>
      </c>
      <c r="D41" s="35">
        <v>0</v>
      </c>
      <c r="E41" s="35">
        <f t="shared" si="1"/>
        <v>0.05</v>
      </c>
      <c r="F41" s="35">
        <v>2.07</v>
      </c>
      <c r="G41" s="35">
        <f t="shared" si="2"/>
        <v>0.83</v>
      </c>
    </row>
    <row r="42" spans="1:7" ht="15.75">
      <c r="A42" s="34">
        <v>2242</v>
      </c>
      <c r="B42" s="36" t="s">
        <v>8</v>
      </c>
      <c r="C42" s="35">
        <v>21.56</v>
      </c>
      <c r="D42" s="35">
        <v>0</v>
      </c>
      <c r="E42" s="35">
        <f t="shared" si="1"/>
        <v>10.78</v>
      </c>
      <c r="F42" s="35">
        <v>7.9</v>
      </c>
      <c r="G42" s="35">
        <f t="shared" si="2"/>
        <v>3.16</v>
      </c>
    </row>
    <row r="43" spans="1:7" ht="15.75">
      <c r="A43" s="34">
        <v>2243</v>
      </c>
      <c r="B43" s="36" t="s">
        <v>9</v>
      </c>
      <c r="C43" s="35">
        <v>68.84</v>
      </c>
      <c r="D43" s="35">
        <v>0</v>
      </c>
      <c r="E43" s="35">
        <f t="shared" si="1"/>
        <v>34.42</v>
      </c>
      <c r="F43" s="35">
        <v>7.76</v>
      </c>
      <c r="G43" s="35">
        <f t="shared" si="2"/>
        <v>3.1</v>
      </c>
    </row>
    <row r="44" spans="1:7" ht="15.75">
      <c r="A44" s="34">
        <v>2244</v>
      </c>
      <c r="B44" s="36" t="s">
        <v>10</v>
      </c>
      <c r="C44" s="35"/>
      <c r="D44" s="35"/>
      <c r="E44" s="35"/>
      <c r="F44" s="35">
        <v>1.71</v>
      </c>
      <c r="G44" s="35">
        <f t="shared" si="2"/>
        <v>0.68</v>
      </c>
    </row>
    <row r="45" spans="1:7" ht="15.75">
      <c r="A45" s="34">
        <v>2247</v>
      </c>
      <c r="B45" s="32" t="s">
        <v>61</v>
      </c>
      <c r="C45" s="35">
        <v>5.71</v>
      </c>
      <c r="D45" s="35">
        <v>0</v>
      </c>
      <c r="E45" s="35">
        <f t="shared" si="1"/>
        <v>2.86</v>
      </c>
      <c r="F45" s="35">
        <v>2.28</v>
      </c>
      <c r="G45" s="35">
        <f t="shared" si="2"/>
        <v>0.91</v>
      </c>
    </row>
    <row r="46" spans="1:7" ht="15.75">
      <c r="A46" s="34">
        <v>2251</v>
      </c>
      <c r="B46" s="36" t="s">
        <v>62</v>
      </c>
      <c r="C46" s="35">
        <v>145.52</v>
      </c>
      <c r="D46" s="35">
        <v>0</v>
      </c>
      <c r="E46" s="35">
        <f t="shared" si="1"/>
        <v>72.76</v>
      </c>
      <c r="F46" s="35">
        <v>172.95</v>
      </c>
      <c r="G46" s="35">
        <f t="shared" si="2"/>
        <v>69.18</v>
      </c>
    </row>
    <row r="47" spans="1:7" ht="15.75">
      <c r="A47" s="34">
        <v>2259</v>
      </c>
      <c r="B47" s="36" t="s">
        <v>63</v>
      </c>
      <c r="C47" s="35">
        <v>0.48</v>
      </c>
      <c r="D47" s="35">
        <v>0</v>
      </c>
      <c r="E47" s="35">
        <f t="shared" si="1"/>
        <v>0.24</v>
      </c>
      <c r="F47" s="35">
        <v>0.14</v>
      </c>
      <c r="G47" s="35">
        <f t="shared" si="2"/>
        <v>0.06</v>
      </c>
    </row>
    <row r="48" spans="1:7" ht="15.75">
      <c r="A48" s="34">
        <v>2261</v>
      </c>
      <c r="B48" s="36" t="s">
        <v>11</v>
      </c>
      <c r="C48" s="35"/>
      <c r="D48" s="35"/>
      <c r="E48" s="35"/>
      <c r="F48" s="35">
        <v>5.69</v>
      </c>
      <c r="G48" s="35">
        <f t="shared" si="2"/>
        <v>2.28</v>
      </c>
    </row>
    <row r="49" spans="1:7" ht="15.75">
      <c r="A49" s="34">
        <v>2262</v>
      </c>
      <c r="B49" s="36" t="s">
        <v>12</v>
      </c>
      <c r="C49" s="35">
        <v>63.08</v>
      </c>
      <c r="D49" s="35">
        <v>0</v>
      </c>
      <c r="E49" s="35">
        <f t="shared" si="1"/>
        <v>31.54</v>
      </c>
      <c r="F49" s="35">
        <v>17.66</v>
      </c>
      <c r="G49" s="35">
        <f t="shared" si="2"/>
        <v>7.06</v>
      </c>
    </row>
    <row r="50" spans="1:7" ht="15.75">
      <c r="A50" s="34">
        <v>2264</v>
      </c>
      <c r="B50" s="36" t="s">
        <v>13</v>
      </c>
      <c r="C50" s="35">
        <v>1.18</v>
      </c>
      <c r="D50" s="35">
        <v>0</v>
      </c>
      <c r="E50" s="35">
        <f t="shared" si="1"/>
        <v>0.59</v>
      </c>
      <c r="F50" s="35">
        <v>0.14</v>
      </c>
      <c r="G50" s="35">
        <f t="shared" si="2"/>
        <v>0.06</v>
      </c>
    </row>
    <row r="51" spans="1:7" ht="15.75">
      <c r="A51" s="34">
        <v>2279</v>
      </c>
      <c r="B51" s="36" t="s">
        <v>14</v>
      </c>
      <c r="C51" s="35">
        <v>259.89</v>
      </c>
      <c r="D51" s="35">
        <v>0</v>
      </c>
      <c r="E51" s="35">
        <f t="shared" si="1"/>
        <v>129.95</v>
      </c>
      <c r="F51" s="35">
        <v>4.09</v>
      </c>
      <c r="G51" s="35">
        <f t="shared" si="2"/>
        <v>1.64</v>
      </c>
    </row>
    <row r="52" spans="1:7" ht="15.75">
      <c r="A52" s="34">
        <v>2311</v>
      </c>
      <c r="B52" s="36" t="s">
        <v>15</v>
      </c>
      <c r="C52" s="35">
        <v>24.47</v>
      </c>
      <c r="D52" s="35">
        <v>0</v>
      </c>
      <c r="E52" s="35">
        <f t="shared" si="1"/>
        <v>12.24</v>
      </c>
      <c r="F52" s="35">
        <v>0</v>
      </c>
      <c r="G52" s="35">
        <f t="shared" si="2"/>
        <v>0</v>
      </c>
    </row>
    <row r="53" spans="1:7" ht="15.75">
      <c r="A53" s="34">
        <v>2312</v>
      </c>
      <c r="B53" s="36" t="s">
        <v>16</v>
      </c>
      <c r="C53" s="35">
        <v>45.22</v>
      </c>
      <c r="D53" s="35">
        <v>0</v>
      </c>
      <c r="E53" s="35">
        <f t="shared" si="1"/>
        <v>22.61</v>
      </c>
      <c r="F53" s="35">
        <v>0</v>
      </c>
      <c r="G53" s="35">
        <f t="shared" si="2"/>
        <v>0</v>
      </c>
    </row>
    <row r="54" spans="1:7" ht="15.75">
      <c r="A54" s="34">
        <v>2322</v>
      </c>
      <c r="B54" s="36" t="s">
        <v>18</v>
      </c>
      <c r="C54" s="35">
        <v>170.03</v>
      </c>
      <c r="D54" s="35">
        <v>0</v>
      </c>
      <c r="E54" s="35">
        <f t="shared" si="1"/>
        <v>85.02</v>
      </c>
      <c r="F54" s="35">
        <v>48.1</v>
      </c>
      <c r="G54" s="35">
        <f t="shared" si="2"/>
        <v>19.24</v>
      </c>
    </row>
    <row r="55" spans="1:7" ht="15.75">
      <c r="A55" s="34">
        <v>2350</v>
      </c>
      <c r="B55" s="36" t="s">
        <v>19</v>
      </c>
      <c r="C55" s="35">
        <v>193.6</v>
      </c>
      <c r="D55" s="35">
        <v>0</v>
      </c>
      <c r="E55" s="35">
        <f t="shared" si="1"/>
        <v>96.8</v>
      </c>
      <c r="F55" s="35">
        <v>54.21</v>
      </c>
      <c r="G55" s="35">
        <f t="shared" si="2"/>
        <v>21.68</v>
      </c>
    </row>
    <row r="56" spans="1:7" ht="15.75">
      <c r="A56" s="34">
        <v>2361</v>
      </c>
      <c r="B56" s="36" t="s">
        <v>20</v>
      </c>
      <c r="C56" s="35"/>
      <c r="D56" s="35"/>
      <c r="E56" s="35"/>
      <c r="F56" s="35">
        <v>17.08</v>
      </c>
      <c r="G56" s="35">
        <f t="shared" si="2"/>
        <v>6.83</v>
      </c>
    </row>
    <row r="57" spans="1:7" ht="15.75">
      <c r="A57" s="34">
        <v>2370</v>
      </c>
      <c r="B57" s="36" t="s">
        <v>71</v>
      </c>
      <c r="C57" s="35"/>
      <c r="D57" s="35"/>
      <c r="E57" s="35"/>
      <c r="F57" s="35">
        <v>0</v>
      </c>
      <c r="G57" s="35">
        <f t="shared" si="2"/>
        <v>0</v>
      </c>
    </row>
    <row r="58" spans="1:7" ht="15.75">
      <c r="A58" s="34">
        <v>2400</v>
      </c>
      <c r="B58" s="36" t="s">
        <v>31</v>
      </c>
      <c r="C58" s="35"/>
      <c r="D58" s="35"/>
      <c r="E58" s="35"/>
      <c r="F58" s="35">
        <v>2.71</v>
      </c>
      <c r="G58" s="35">
        <f t="shared" si="2"/>
        <v>1.08</v>
      </c>
    </row>
    <row r="59" spans="1:7" ht="15.75">
      <c r="A59" s="34">
        <v>2513</v>
      </c>
      <c r="B59" s="36" t="s">
        <v>22</v>
      </c>
      <c r="C59" s="35"/>
      <c r="D59" s="35"/>
      <c r="E59" s="35"/>
      <c r="F59" s="35">
        <v>66.52</v>
      </c>
      <c r="G59" s="35">
        <f t="shared" si="2"/>
        <v>26.61</v>
      </c>
    </row>
    <row r="60" spans="1:7" ht="15.75">
      <c r="A60" s="34">
        <v>2515</v>
      </c>
      <c r="B60" s="36" t="s">
        <v>60</v>
      </c>
      <c r="C60" s="35"/>
      <c r="D60" s="35"/>
      <c r="E60" s="35"/>
      <c r="F60" s="35">
        <v>7.33</v>
      </c>
      <c r="G60" s="35">
        <f t="shared" si="2"/>
        <v>2.93</v>
      </c>
    </row>
    <row r="61" spans="1:7" ht="15.75">
      <c r="A61" s="34">
        <v>2519</v>
      </c>
      <c r="B61" s="36" t="s">
        <v>24</v>
      </c>
      <c r="C61" s="35"/>
      <c r="D61" s="35"/>
      <c r="E61" s="35"/>
      <c r="F61" s="35">
        <v>16.23</v>
      </c>
      <c r="G61" s="35">
        <f t="shared" si="2"/>
        <v>6.49</v>
      </c>
    </row>
    <row r="62" spans="1:7" ht="15.75">
      <c r="A62" s="34">
        <v>5232</v>
      </c>
      <c r="B62" s="36" t="s">
        <v>23</v>
      </c>
      <c r="C62" s="35"/>
      <c r="D62" s="35"/>
      <c r="E62" s="35"/>
      <c r="F62" s="35">
        <v>116.18</v>
      </c>
      <c r="G62" s="35">
        <f t="shared" si="2"/>
        <v>46.47</v>
      </c>
    </row>
    <row r="63" spans="1:7" ht="15.75">
      <c r="A63" s="34">
        <v>5240</v>
      </c>
      <c r="B63" s="36" t="s">
        <v>25</v>
      </c>
      <c r="C63" s="35"/>
      <c r="D63" s="35"/>
      <c r="E63" s="35"/>
      <c r="F63" s="35">
        <v>23.27</v>
      </c>
      <c r="G63" s="35">
        <f t="shared" si="2"/>
        <v>9.31</v>
      </c>
    </row>
    <row r="64" spans="1:7" ht="15.75">
      <c r="A64" s="34">
        <v>5250</v>
      </c>
      <c r="B64" s="36" t="s">
        <v>26</v>
      </c>
      <c r="C64" s="35"/>
      <c r="D64" s="35"/>
      <c r="E64" s="35"/>
      <c r="F64" s="35">
        <v>92.65</v>
      </c>
      <c r="G64" s="35">
        <f t="shared" si="2"/>
        <v>37.06</v>
      </c>
    </row>
    <row r="65" spans="1:7" ht="15.75">
      <c r="A65" s="39"/>
      <c r="B65" s="41" t="s">
        <v>68</v>
      </c>
      <c r="C65" s="38">
        <f>SUM(C37:C55)</f>
        <v>6639.500000000003</v>
      </c>
      <c r="D65" s="38">
        <f>SUM(D37:D55)</f>
        <v>0</v>
      </c>
      <c r="E65" s="38">
        <f>SUM(E37:E55)</f>
        <v>3319.7800000000007</v>
      </c>
      <c r="F65" s="38">
        <f>SUM(F37:F64)</f>
        <v>1728.0500000000002</v>
      </c>
      <c r="G65" s="38">
        <f>SUM(G37:G64)</f>
        <v>691.21</v>
      </c>
    </row>
    <row r="66" spans="1:7" ht="15.75">
      <c r="A66" s="39"/>
      <c r="B66" s="41" t="s">
        <v>32</v>
      </c>
      <c r="C66" s="38" t="e">
        <f>#REF!+C28</f>
        <v>#REF!</v>
      </c>
      <c r="D66" s="38" t="e">
        <f>#REF!+D28</f>
        <v>#REF!</v>
      </c>
      <c r="E66" s="38" t="e">
        <f>#REF!+E28</f>
        <v>#REF!</v>
      </c>
      <c r="F66" s="38">
        <f>F35+F65</f>
        <v>10873.800000000003</v>
      </c>
      <c r="G66" s="38">
        <f>G35+G65</f>
        <v>4349.52</v>
      </c>
    </row>
    <row r="67" spans="1:7" ht="15.75">
      <c r="A67" s="42"/>
      <c r="B67" s="27"/>
      <c r="C67" s="12"/>
      <c r="D67" s="12"/>
      <c r="E67" s="12"/>
      <c r="F67" s="12"/>
      <c r="G67" s="12"/>
    </row>
    <row r="68" spans="1:7" ht="15.75">
      <c r="A68" s="94" t="s">
        <v>46</v>
      </c>
      <c r="B68" s="94"/>
      <c r="C68" s="17">
        <v>2172</v>
      </c>
      <c r="D68" s="28">
        <v>0</v>
      </c>
      <c r="E68" s="28">
        <v>1086</v>
      </c>
      <c r="F68" s="28">
        <v>5</v>
      </c>
      <c r="G68" s="28">
        <v>2</v>
      </c>
    </row>
    <row r="69" spans="1:7" ht="15.75">
      <c r="A69" s="94" t="s">
        <v>47</v>
      </c>
      <c r="B69" s="94"/>
      <c r="C69" s="43" t="e">
        <f>C66/C68</f>
        <v>#REF!</v>
      </c>
      <c r="D69" s="44">
        <v>0</v>
      </c>
      <c r="E69" s="44" t="e">
        <f>E66/E68</f>
        <v>#REF!</v>
      </c>
      <c r="F69" s="44">
        <f>F66/F68</f>
        <v>2174.7600000000007</v>
      </c>
      <c r="G69" s="44">
        <f>G66/G68</f>
        <v>2174.76</v>
      </c>
    </row>
    <row r="70" spans="1:7" ht="15.75">
      <c r="A70" s="16"/>
      <c r="B70" s="16"/>
      <c r="C70" s="43"/>
      <c r="D70" s="43"/>
      <c r="E70" s="43"/>
      <c r="F70" s="43"/>
      <c r="G70" s="43"/>
    </row>
    <row r="71" spans="1:7" s="5" customFormat="1" ht="15.75">
      <c r="A71" s="97" t="s">
        <v>37</v>
      </c>
      <c r="B71" s="98"/>
      <c r="C71" s="46"/>
      <c r="D71" s="46"/>
      <c r="E71" s="46"/>
      <c r="F71" s="46"/>
      <c r="G71" s="46"/>
    </row>
    <row r="72" spans="1:7" s="5" customFormat="1" ht="15.75">
      <c r="A72" s="97" t="s">
        <v>55</v>
      </c>
      <c r="B72" s="98"/>
      <c r="C72" s="23"/>
      <c r="D72" s="47"/>
      <c r="E72" s="46"/>
      <c r="F72" s="46"/>
      <c r="G72" s="46"/>
    </row>
    <row r="73" spans="1:7" s="5" customFormat="1" ht="15.75">
      <c r="A73" s="24"/>
      <c r="B73" s="24"/>
      <c r="C73" s="24"/>
      <c r="D73" s="24"/>
      <c r="E73" s="24"/>
      <c r="F73" s="24"/>
      <c r="G73" s="24"/>
    </row>
    <row r="74" spans="1:7" s="5" customFormat="1" ht="15.75">
      <c r="A74" s="24" t="s">
        <v>38</v>
      </c>
      <c r="B74" s="24"/>
      <c r="C74" s="24"/>
      <c r="D74" s="24"/>
      <c r="E74" s="24"/>
      <c r="F74" s="24"/>
      <c r="G74" s="24"/>
    </row>
    <row r="75" spans="1:7" s="5" customFormat="1" ht="15.75">
      <c r="A75" s="24"/>
      <c r="B75" s="24"/>
      <c r="C75" s="24"/>
      <c r="D75" s="24"/>
      <c r="E75" s="24"/>
      <c r="F75" s="24"/>
      <c r="G75" s="24"/>
    </row>
    <row r="76" spans="1:7" s="5" customFormat="1" ht="15.75">
      <c r="A76" s="24" t="s">
        <v>48</v>
      </c>
      <c r="B76" s="25"/>
      <c r="C76" s="25"/>
      <c r="D76" s="25"/>
      <c r="E76" s="25"/>
      <c r="F76" s="25"/>
      <c r="G76" s="25"/>
    </row>
    <row r="77" spans="1:7" s="5" customFormat="1" ht="13.5" customHeight="1">
      <c r="A77" s="24"/>
      <c r="B77" s="26"/>
      <c r="C77" s="26"/>
      <c r="D77" s="26"/>
      <c r="E77" s="24"/>
      <c r="F77" s="24"/>
      <c r="G77" s="24"/>
    </row>
    <row r="78" s="5" customFormat="1" ht="13.5" customHeight="1">
      <c r="B78" s="6"/>
    </row>
    <row r="79" s="3" customFormat="1" ht="14.25">
      <c r="C79" s="4"/>
    </row>
  </sheetData>
  <sheetProtection/>
  <mergeCells count="11">
    <mergeCell ref="A69:B69"/>
    <mergeCell ref="A71:B71"/>
    <mergeCell ref="A72:B72"/>
    <mergeCell ref="B12:D12"/>
    <mergeCell ref="B3:G3"/>
    <mergeCell ref="B1:G1"/>
    <mergeCell ref="B2:G2"/>
    <mergeCell ref="A9:B9"/>
    <mergeCell ref="A10:B10"/>
    <mergeCell ref="A7:G7"/>
    <mergeCell ref="A68:B68"/>
  </mergeCells>
  <printOptions/>
  <pageMargins left="1.1811023622047243" right="0.7874015748031497" top="0.984251968503937" bottom="0.7874015748031497" header="0.31496062992125984" footer="0.31496062992125984"/>
  <pageSetup firstPageNumber="7" useFirstPageNumber="1" fitToHeight="0" fitToWidth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view="pageLayout" zoomScale="70" zoomScaleNormal="90" zoomScalePageLayoutView="70" workbookViewId="0" topLeftCell="A1">
      <selection activeCell="A9" sqref="A9:B9"/>
    </sheetView>
  </sheetViews>
  <sheetFormatPr defaultColWidth="9.140625" defaultRowHeight="12.75"/>
  <cols>
    <col min="1" max="1" width="14.421875" style="9" customWidth="1"/>
    <col min="2" max="2" width="97.00390625" style="9" customWidth="1"/>
    <col min="3" max="3" width="3.7109375" style="9" hidden="1" customWidth="1"/>
    <col min="4" max="4" width="25.8515625" style="9" hidden="1" customWidth="1"/>
    <col min="5" max="5" width="22.7109375" style="9" hidden="1" customWidth="1"/>
    <col min="6" max="7" width="20.00390625" style="9" customWidth="1"/>
  </cols>
  <sheetData>
    <row r="1" spans="1:7" ht="15.75" customHeight="1">
      <c r="A1" s="1"/>
      <c r="B1" s="88" t="s">
        <v>35</v>
      </c>
      <c r="C1" s="88"/>
      <c r="D1" s="88"/>
      <c r="E1" s="88"/>
      <c r="F1" s="88"/>
      <c r="G1" s="100"/>
    </row>
    <row r="2" spans="1:7" ht="15.75">
      <c r="A2" s="1"/>
      <c r="B2" s="89" t="s">
        <v>40</v>
      </c>
      <c r="C2" s="89"/>
      <c r="D2" s="89"/>
      <c r="E2" s="89"/>
      <c r="F2" s="89"/>
      <c r="G2" s="101"/>
    </row>
    <row r="3" spans="1:7" ht="15.75">
      <c r="A3" s="1"/>
      <c r="B3" s="90" t="s">
        <v>58</v>
      </c>
      <c r="C3" s="102"/>
      <c r="D3" s="102"/>
      <c r="E3" s="102"/>
      <c r="F3" s="102"/>
      <c r="G3" s="102"/>
    </row>
    <row r="4" spans="1:7" ht="15.75">
      <c r="A4" s="1"/>
      <c r="B4" s="18"/>
      <c r="C4" s="18"/>
      <c r="D4" s="18"/>
      <c r="E4" s="20"/>
      <c r="F4" s="18"/>
      <c r="G4" s="18" t="s">
        <v>36</v>
      </c>
    </row>
    <row r="5" spans="1:7" ht="15.75">
      <c r="A5" s="1"/>
      <c r="B5" s="22"/>
      <c r="C5" s="22"/>
      <c r="D5" s="22"/>
      <c r="E5" s="19"/>
      <c r="F5" s="18" t="s">
        <v>87</v>
      </c>
      <c r="G5" s="18" t="s">
        <v>87</v>
      </c>
    </row>
    <row r="6" spans="1:7" ht="15">
      <c r="A6" s="1"/>
      <c r="B6" s="2"/>
      <c r="C6" s="2"/>
      <c r="D6" s="2"/>
      <c r="E6" s="2"/>
      <c r="F6" s="2"/>
      <c r="G6" s="2"/>
    </row>
    <row r="7" spans="1:7" ht="18.75">
      <c r="A7" s="83" t="s">
        <v>5</v>
      </c>
      <c r="B7" s="83"/>
      <c r="C7" s="83"/>
      <c r="D7" s="83"/>
      <c r="E7" s="83"/>
      <c r="F7" s="83"/>
      <c r="G7" s="83"/>
    </row>
    <row r="8" spans="1:7" ht="14.25">
      <c r="A8" s="8"/>
      <c r="B8" s="8"/>
      <c r="C8" s="8"/>
      <c r="D8" s="8"/>
      <c r="E8" s="8"/>
      <c r="F8" s="3"/>
      <c r="G8" s="3"/>
    </row>
    <row r="9" spans="1:7" ht="15.75">
      <c r="A9" s="94" t="s">
        <v>1</v>
      </c>
      <c r="B9" s="94"/>
      <c r="C9" s="16"/>
      <c r="D9" s="16"/>
      <c r="E9" s="16"/>
      <c r="F9" s="12"/>
      <c r="G9" s="12"/>
    </row>
    <row r="10" spans="1:7" ht="15.75">
      <c r="A10" s="94" t="s">
        <v>0</v>
      </c>
      <c r="B10" s="94"/>
      <c r="C10" s="16"/>
      <c r="D10" s="16"/>
      <c r="E10" s="16"/>
      <c r="F10" s="12"/>
      <c r="G10" s="12"/>
    </row>
    <row r="11" spans="1:7" ht="15.75">
      <c r="A11" s="16"/>
      <c r="B11" s="16" t="s">
        <v>104</v>
      </c>
      <c r="C11" s="16"/>
      <c r="D11" s="16"/>
      <c r="E11" s="16"/>
      <c r="F11" s="12"/>
      <c r="G11" s="12"/>
    </row>
    <row r="12" spans="1:7" ht="12.75" customHeight="1">
      <c r="A12" s="16"/>
      <c r="B12" s="94" t="s">
        <v>105</v>
      </c>
      <c r="C12" s="95"/>
      <c r="D12" s="95"/>
      <c r="E12" s="16"/>
      <c r="F12" s="21"/>
      <c r="G12" s="21"/>
    </row>
    <row r="13" spans="1:7" ht="12.75" customHeight="1">
      <c r="A13" s="16"/>
      <c r="B13" s="94" t="s">
        <v>106</v>
      </c>
      <c r="C13" s="94"/>
      <c r="D13" s="94"/>
      <c r="E13" s="94"/>
      <c r="F13" s="94"/>
      <c r="G13" s="100"/>
    </row>
    <row r="14" spans="1:7" ht="15" customHeight="1">
      <c r="A14" s="16" t="s">
        <v>2</v>
      </c>
      <c r="B14" s="16" t="s">
        <v>85</v>
      </c>
      <c r="C14" s="16"/>
      <c r="D14" s="16"/>
      <c r="E14" s="16"/>
      <c r="F14" s="12"/>
      <c r="G14" s="12"/>
    </row>
    <row r="15" spans="1:7" ht="92.25" customHeight="1">
      <c r="A15" s="65" t="s">
        <v>3</v>
      </c>
      <c r="B15" s="65" t="s">
        <v>4</v>
      </c>
      <c r="C15" s="65" t="s">
        <v>43</v>
      </c>
      <c r="D15" s="65" t="s">
        <v>44</v>
      </c>
      <c r="E15" s="65" t="s">
        <v>45</v>
      </c>
      <c r="F15" s="65" t="s">
        <v>90</v>
      </c>
      <c r="G15" s="65" t="s">
        <v>93</v>
      </c>
    </row>
    <row r="16" spans="1:7" ht="15.75">
      <c r="A16" s="29">
        <v>1</v>
      </c>
      <c r="B16" s="30">
        <v>2</v>
      </c>
      <c r="C16" s="30">
        <v>3</v>
      </c>
      <c r="D16" s="30">
        <v>3</v>
      </c>
      <c r="E16" s="30">
        <v>4</v>
      </c>
      <c r="F16" s="30">
        <v>3</v>
      </c>
      <c r="G16" s="30">
        <v>4</v>
      </c>
    </row>
    <row r="17" spans="1:7" ht="15.75">
      <c r="A17" s="31"/>
      <c r="B17" s="32" t="s">
        <v>70</v>
      </c>
      <c r="C17" s="33"/>
      <c r="D17" s="33"/>
      <c r="E17" s="33"/>
      <c r="F17" s="33"/>
      <c r="G17" s="33"/>
    </row>
    <row r="18" spans="1:7" ht="15.75">
      <c r="A18" s="34">
        <v>1100</v>
      </c>
      <c r="B18" s="34" t="s">
        <v>65</v>
      </c>
      <c r="C18" s="35">
        <v>5789.22</v>
      </c>
      <c r="D18" s="35">
        <v>0</v>
      </c>
      <c r="E18" s="35">
        <v>3074.97</v>
      </c>
      <c r="F18" s="35">
        <v>2100.8</v>
      </c>
      <c r="G18" s="35">
        <f>ROUND(F18/5*2,2)</f>
        <v>840.32</v>
      </c>
    </row>
    <row r="19" spans="1:7" ht="15.75">
      <c r="A19" s="34">
        <v>1200</v>
      </c>
      <c r="B19" s="36" t="s">
        <v>64</v>
      </c>
      <c r="C19" s="35">
        <v>1365.67</v>
      </c>
      <c r="D19" s="35">
        <v>0</v>
      </c>
      <c r="E19" s="35">
        <v>725.39</v>
      </c>
      <c r="F19" s="35">
        <v>495.58</v>
      </c>
      <c r="G19" s="35">
        <f aca="true" t="shared" si="0" ref="G19:G36">ROUND(F19/5*2,2)</f>
        <v>198.23</v>
      </c>
    </row>
    <row r="20" spans="1:7" ht="15.75">
      <c r="A20" s="34">
        <v>2210</v>
      </c>
      <c r="B20" s="36" t="s">
        <v>27</v>
      </c>
      <c r="C20" s="35"/>
      <c r="D20" s="35"/>
      <c r="E20" s="35"/>
      <c r="F20" s="35">
        <v>26.47</v>
      </c>
      <c r="G20" s="35">
        <f t="shared" si="0"/>
        <v>10.59</v>
      </c>
    </row>
    <row r="21" spans="1:7" ht="15.75">
      <c r="A21" s="34">
        <v>2222</v>
      </c>
      <c r="B21" s="36" t="s">
        <v>28</v>
      </c>
      <c r="C21" s="35">
        <v>516.82</v>
      </c>
      <c r="D21" s="35">
        <v>0</v>
      </c>
      <c r="E21" s="35">
        <f>ROUND(C21/2,2)</f>
        <v>258.41</v>
      </c>
      <c r="F21" s="35">
        <v>454.68</v>
      </c>
      <c r="G21" s="35">
        <f t="shared" si="0"/>
        <v>181.87</v>
      </c>
    </row>
    <row r="22" spans="1:7" ht="15.75">
      <c r="A22" s="34">
        <v>2223</v>
      </c>
      <c r="B22" s="36" t="s">
        <v>29</v>
      </c>
      <c r="C22" s="35">
        <v>175.44</v>
      </c>
      <c r="D22" s="35">
        <v>0</v>
      </c>
      <c r="E22" s="35">
        <f>ROUND(C22/2,2)</f>
        <v>87.72</v>
      </c>
      <c r="F22" s="35">
        <v>124.01</v>
      </c>
      <c r="G22" s="35">
        <f t="shared" si="0"/>
        <v>49.6</v>
      </c>
    </row>
    <row r="23" spans="1:7" ht="15.75">
      <c r="A23" s="34">
        <v>2243</v>
      </c>
      <c r="B23" s="36" t="s">
        <v>9</v>
      </c>
      <c r="C23" s="35">
        <v>125.47</v>
      </c>
      <c r="D23" s="35">
        <v>0</v>
      </c>
      <c r="E23" s="35">
        <f>ROUND(C23/2,2)</f>
        <v>62.74</v>
      </c>
      <c r="F23" s="35">
        <v>11.95</v>
      </c>
      <c r="G23" s="35">
        <f t="shared" si="0"/>
        <v>4.78</v>
      </c>
    </row>
    <row r="24" spans="1:7" ht="15.75">
      <c r="A24" s="34">
        <v>2244</v>
      </c>
      <c r="B24" s="36" t="s">
        <v>10</v>
      </c>
      <c r="C24" s="35"/>
      <c r="D24" s="35"/>
      <c r="E24" s="35"/>
      <c r="F24" s="35">
        <v>390.79</v>
      </c>
      <c r="G24" s="35">
        <f t="shared" si="0"/>
        <v>156.32</v>
      </c>
    </row>
    <row r="25" spans="1:7" ht="15.75">
      <c r="A25" s="34">
        <v>2251</v>
      </c>
      <c r="B25" s="36" t="s">
        <v>62</v>
      </c>
      <c r="C25" s="35"/>
      <c r="D25" s="35"/>
      <c r="E25" s="35"/>
      <c r="F25" s="35">
        <v>155.1</v>
      </c>
      <c r="G25" s="35">
        <f t="shared" si="0"/>
        <v>62.04</v>
      </c>
    </row>
    <row r="26" spans="1:7" ht="15.75">
      <c r="A26" s="34">
        <v>2261</v>
      </c>
      <c r="B26" s="36" t="s">
        <v>11</v>
      </c>
      <c r="C26" s="35"/>
      <c r="D26" s="35"/>
      <c r="E26" s="35"/>
      <c r="F26" s="35">
        <v>5.69</v>
      </c>
      <c r="G26" s="35">
        <f t="shared" si="0"/>
        <v>2.28</v>
      </c>
    </row>
    <row r="27" spans="1:7" ht="15.75">
      <c r="A27" s="34">
        <v>2264</v>
      </c>
      <c r="B27" s="36" t="s">
        <v>13</v>
      </c>
      <c r="C27" s="35"/>
      <c r="D27" s="35"/>
      <c r="E27" s="35"/>
      <c r="F27" s="35">
        <v>0.14</v>
      </c>
      <c r="G27" s="35">
        <f t="shared" si="0"/>
        <v>0.06</v>
      </c>
    </row>
    <row r="28" spans="1:7" ht="15.75">
      <c r="A28" s="34">
        <v>2279</v>
      </c>
      <c r="B28" s="36" t="s">
        <v>14</v>
      </c>
      <c r="C28" s="35"/>
      <c r="D28" s="35"/>
      <c r="E28" s="35"/>
      <c r="F28" s="35">
        <v>63.72</v>
      </c>
      <c r="G28" s="35">
        <f t="shared" si="0"/>
        <v>25.49</v>
      </c>
    </row>
    <row r="29" spans="1:7" ht="15.75">
      <c r="A29" s="34">
        <v>2311</v>
      </c>
      <c r="B29" s="36" t="s">
        <v>74</v>
      </c>
      <c r="C29" s="35"/>
      <c r="D29" s="35"/>
      <c r="E29" s="35"/>
      <c r="F29" s="35">
        <v>23.69</v>
      </c>
      <c r="G29" s="35">
        <f>ROUND(F29/5*2,2)-0.01</f>
        <v>9.47</v>
      </c>
    </row>
    <row r="30" spans="1:7" ht="15.75">
      <c r="A30" s="34">
        <v>2312</v>
      </c>
      <c r="B30" s="36" t="s">
        <v>16</v>
      </c>
      <c r="C30" s="35"/>
      <c r="D30" s="35"/>
      <c r="E30" s="35"/>
      <c r="F30" s="35">
        <v>29.17</v>
      </c>
      <c r="G30" s="35">
        <f t="shared" si="0"/>
        <v>11.67</v>
      </c>
    </row>
    <row r="31" spans="1:7" ht="15.75">
      <c r="A31" s="34">
        <v>2321</v>
      </c>
      <c r="B31" s="36" t="s">
        <v>17</v>
      </c>
      <c r="C31" s="35">
        <v>241.21</v>
      </c>
      <c r="D31" s="35">
        <v>0</v>
      </c>
      <c r="E31" s="35">
        <f>ROUND(C31/2,2)</f>
        <v>120.61</v>
      </c>
      <c r="F31" s="35">
        <v>803.28</v>
      </c>
      <c r="G31" s="35">
        <f t="shared" si="0"/>
        <v>321.31</v>
      </c>
    </row>
    <row r="32" spans="1:7" ht="15.75">
      <c r="A32" s="34">
        <v>2350</v>
      </c>
      <c r="B32" s="36" t="s">
        <v>19</v>
      </c>
      <c r="C32" s="35">
        <v>35.27</v>
      </c>
      <c r="D32" s="35">
        <v>0</v>
      </c>
      <c r="E32" s="35">
        <f>ROUND(C32/2,2)</f>
        <v>17.64</v>
      </c>
      <c r="F32" s="35">
        <v>6.19</v>
      </c>
      <c r="G32" s="35">
        <f t="shared" si="0"/>
        <v>2.48</v>
      </c>
    </row>
    <row r="33" spans="1:7" ht="15.75">
      <c r="A33" s="34">
        <v>2361</v>
      </c>
      <c r="B33" s="36" t="s">
        <v>20</v>
      </c>
      <c r="C33" s="35"/>
      <c r="D33" s="35"/>
      <c r="E33" s="35"/>
      <c r="F33" s="35">
        <v>2.35</v>
      </c>
      <c r="G33" s="35">
        <f t="shared" si="0"/>
        <v>0.94</v>
      </c>
    </row>
    <row r="34" spans="1:7" ht="15.75">
      <c r="A34" s="34">
        <v>2370</v>
      </c>
      <c r="B34" s="36" t="s">
        <v>71</v>
      </c>
      <c r="C34" s="35"/>
      <c r="D34" s="35"/>
      <c r="E34" s="35"/>
      <c r="F34" s="35">
        <v>7.69</v>
      </c>
      <c r="G34" s="35">
        <f t="shared" si="0"/>
        <v>3.08</v>
      </c>
    </row>
    <row r="35" spans="1:7" ht="15.75">
      <c r="A35" s="66">
        <v>2513</v>
      </c>
      <c r="B35" s="36" t="s">
        <v>22</v>
      </c>
      <c r="C35" s="35"/>
      <c r="D35" s="35"/>
      <c r="E35" s="35"/>
      <c r="F35" s="35">
        <v>66.52</v>
      </c>
      <c r="G35" s="35">
        <f t="shared" si="0"/>
        <v>26.61</v>
      </c>
    </row>
    <row r="36" spans="1:7" ht="15.75">
      <c r="A36" s="34">
        <v>5230</v>
      </c>
      <c r="B36" s="36" t="s">
        <v>59</v>
      </c>
      <c r="C36" s="35">
        <v>1.8</v>
      </c>
      <c r="D36" s="35">
        <v>0</v>
      </c>
      <c r="E36" s="35">
        <f>ROUND(C36/2,2)</f>
        <v>0.9</v>
      </c>
      <c r="F36" s="35">
        <v>0</v>
      </c>
      <c r="G36" s="35">
        <f t="shared" si="0"/>
        <v>0</v>
      </c>
    </row>
    <row r="37" spans="1:7" ht="15.75">
      <c r="A37" s="34"/>
      <c r="B37" s="37" t="s">
        <v>67</v>
      </c>
      <c r="C37" s="38">
        <f>SUM(C18:C36)</f>
        <v>8250.9</v>
      </c>
      <c r="D37" s="38">
        <f>SUM(D18:D36)</f>
        <v>0</v>
      </c>
      <c r="E37" s="38">
        <f>SUM(E18:E36)</f>
        <v>4348.379999999999</v>
      </c>
      <c r="F37" s="38">
        <f>SUM(F18:F36)</f>
        <v>4767.82</v>
      </c>
      <c r="G37" s="38">
        <f>SUM(G18:G36)</f>
        <v>1907.1399999999994</v>
      </c>
    </row>
    <row r="38" spans="1:7" ht="15.75">
      <c r="A38" s="39"/>
      <c r="B38" s="34" t="s">
        <v>66</v>
      </c>
      <c r="C38" s="33"/>
      <c r="D38" s="33"/>
      <c r="E38" s="33"/>
      <c r="F38" s="35"/>
      <c r="G38" s="35"/>
    </row>
    <row r="39" spans="1:7" ht="15.75">
      <c r="A39" s="34">
        <v>1100</v>
      </c>
      <c r="B39" s="34" t="s">
        <v>65</v>
      </c>
      <c r="C39" s="35">
        <v>4429</v>
      </c>
      <c r="D39" s="35">
        <v>0</v>
      </c>
      <c r="E39" s="35">
        <f aca="true" t="shared" si="1" ref="E39:E57">ROUND(C39/2,2)</f>
        <v>2214.5</v>
      </c>
      <c r="F39" s="35">
        <v>1080.72</v>
      </c>
      <c r="G39" s="35">
        <f>ROUND(F39/5*2,2)</f>
        <v>432.29</v>
      </c>
    </row>
    <row r="40" spans="1:7" ht="15.75">
      <c r="A40" s="34">
        <v>1200</v>
      </c>
      <c r="B40" s="36" t="s">
        <v>64</v>
      </c>
      <c r="C40" s="35">
        <v>1044.8</v>
      </c>
      <c r="D40" s="35">
        <v>0</v>
      </c>
      <c r="E40" s="35">
        <f t="shared" si="1"/>
        <v>522.4</v>
      </c>
      <c r="F40" s="35">
        <v>254.94</v>
      </c>
      <c r="G40" s="35">
        <f aca="true" t="shared" si="2" ref="G40:G66">ROUND(F40/5*2,2)</f>
        <v>101.98</v>
      </c>
    </row>
    <row r="41" spans="1:7" ht="15.75">
      <c r="A41" s="40">
        <v>2210</v>
      </c>
      <c r="B41" s="36" t="s">
        <v>27</v>
      </c>
      <c r="C41" s="35">
        <v>93.67</v>
      </c>
      <c r="D41" s="35">
        <v>0</v>
      </c>
      <c r="E41" s="35">
        <f t="shared" si="1"/>
        <v>46.84</v>
      </c>
      <c r="F41" s="35">
        <v>23.84</v>
      </c>
      <c r="G41" s="35">
        <f t="shared" si="2"/>
        <v>9.54</v>
      </c>
    </row>
    <row r="42" spans="1:7" ht="15.75">
      <c r="A42" s="34">
        <v>2230</v>
      </c>
      <c r="B42" s="36" t="s">
        <v>30</v>
      </c>
      <c r="C42" s="35">
        <v>72.35</v>
      </c>
      <c r="D42" s="35">
        <v>0</v>
      </c>
      <c r="E42" s="35">
        <f t="shared" si="1"/>
        <v>36.18</v>
      </c>
      <c r="F42" s="35">
        <v>11.39</v>
      </c>
      <c r="G42" s="35">
        <f t="shared" si="2"/>
        <v>4.56</v>
      </c>
    </row>
    <row r="43" spans="1:7" ht="15.75">
      <c r="A43" s="34">
        <v>2241</v>
      </c>
      <c r="B43" s="36" t="s">
        <v>7</v>
      </c>
      <c r="C43" s="35">
        <v>0.1</v>
      </c>
      <c r="D43" s="35">
        <v>0</v>
      </c>
      <c r="E43" s="35">
        <f t="shared" si="1"/>
        <v>0.05</v>
      </c>
      <c r="F43" s="35">
        <v>1.99</v>
      </c>
      <c r="G43" s="35">
        <f t="shared" si="2"/>
        <v>0.8</v>
      </c>
    </row>
    <row r="44" spans="1:7" ht="15.75">
      <c r="A44" s="34">
        <v>2242</v>
      </c>
      <c r="B44" s="36" t="s">
        <v>8</v>
      </c>
      <c r="C44" s="35">
        <v>21.56</v>
      </c>
      <c r="D44" s="35">
        <v>0</v>
      </c>
      <c r="E44" s="35">
        <f t="shared" si="1"/>
        <v>10.78</v>
      </c>
      <c r="F44" s="35">
        <v>7.83</v>
      </c>
      <c r="G44" s="35">
        <f t="shared" si="2"/>
        <v>3.13</v>
      </c>
    </row>
    <row r="45" spans="1:7" ht="15.75">
      <c r="A45" s="34">
        <v>2243</v>
      </c>
      <c r="B45" s="36" t="s">
        <v>9</v>
      </c>
      <c r="C45" s="35">
        <v>68.84</v>
      </c>
      <c r="D45" s="35">
        <v>0</v>
      </c>
      <c r="E45" s="35">
        <f t="shared" si="1"/>
        <v>34.42</v>
      </c>
      <c r="F45" s="35">
        <v>7.69</v>
      </c>
      <c r="G45" s="35">
        <f t="shared" si="2"/>
        <v>3.08</v>
      </c>
    </row>
    <row r="46" spans="1:7" ht="15.75">
      <c r="A46" s="34">
        <v>2244</v>
      </c>
      <c r="B46" s="36" t="s">
        <v>10</v>
      </c>
      <c r="C46" s="35"/>
      <c r="D46" s="35"/>
      <c r="E46" s="35"/>
      <c r="F46" s="35">
        <v>1.71</v>
      </c>
      <c r="G46" s="35">
        <f t="shared" si="2"/>
        <v>0.68</v>
      </c>
    </row>
    <row r="47" spans="1:7" ht="15.75">
      <c r="A47" s="34">
        <v>2247</v>
      </c>
      <c r="B47" s="32" t="s">
        <v>61</v>
      </c>
      <c r="C47" s="35">
        <v>5.71</v>
      </c>
      <c r="D47" s="35">
        <v>0</v>
      </c>
      <c r="E47" s="35">
        <f t="shared" si="1"/>
        <v>2.86</v>
      </c>
      <c r="F47" s="35">
        <v>2.28</v>
      </c>
      <c r="G47" s="35">
        <f t="shared" si="2"/>
        <v>0.91</v>
      </c>
    </row>
    <row r="48" spans="1:7" ht="15.75">
      <c r="A48" s="34">
        <v>2251</v>
      </c>
      <c r="B48" s="36" t="s">
        <v>62</v>
      </c>
      <c r="C48" s="35">
        <v>145.52</v>
      </c>
      <c r="D48" s="35">
        <v>0</v>
      </c>
      <c r="E48" s="35">
        <f t="shared" si="1"/>
        <v>72.76</v>
      </c>
      <c r="F48" s="35">
        <v>17.72</v>
      </c>
      <c r="G48" s="35">
        <f t="shared" si="2"/>
        <v>7.09</v>
      </c>
    </row>
    <row r="49" spans="1:7" ht="15.75">
      <c r="A49" s="34">
        <v>2259</v>
      </c>
      <c r="B49" s="36" t="s">
        <v>63</v>
      </c>
      <c r="C49" s="35">
        <v>0.48</v>
      </c>
      <c r="D49" s="35">
        <v>0</v>
      </c>
      <c r="E49" s="35">
        <f t="shared" si="1"/>
        <v>0.24</v>
      </c>
      <c r="F49" s="35">
        <v>0.14</v>
      </c>
      <c r="G49" s="35">
        <f t="shared" si="2"/>
        <v>0.06</v>
      </c>
    </row>
    <row r="50" spans="1:7" ht="15.75">
      <c r="A50" s="34">
        <v>2261</v>
      </c>
      <c r="B50" s="36" t="s">
        <v>11</v>
      </c>
      <c r="C50" s="35"/>
      <c r="D50" s="35"/>
      <c r="E50" s="35"/>
      <c r="F50" s="35">
        <v>0</v>
      </c>
      <c r="G50" s="35">
        <f t="shared" si="2"/>
        <v>0</v>
      </c>
    </row>
    <row r="51" spans="1:7" ht="15.75">
      <c r="A51" s="34">
        <v>2262</v>
      </c>
      <c r="B51" s="36" t="s">
        <v>12</v>
      </c>
      <c r="C51" s="35">
        <v>63.08</v>
      </c>
      <c r="D51" s="35">
        <v>0</v>
      </c>
      <c r="E51" s="35">
        <f t="shared" si="1"/>
        <v>31.54</v>
      </c>
      <c r="F51" s="35">
        <v>18.64</v>
      </c>
      <c r="G51" s="35">
        <f t="shared" si="2"/>
        <v>7.46</v>
      </c>
    </row>
    <row r="52" spans="1:7" ht="15.75">
      <c r="A52" s="34">
        <v>2264</v>
      </c>
      <c r="B52" s="36" t="s">
        <v>13</v>
      </c>
      <c r="C52" s="35">
        <v>1.18</v>
      </c>
      <c r="D52" s="35">
        <v>0</v>
      </c>
      <c r="E52" s="35">
        <f t="shared" si="1"/>
        <v>0.59</v>
      </c>
      <c r="F52" s="35">
        <v>0.14</v>
      </c>
      <c r="G52" s="35">
        <f t="shared" si="2"/>
        <v>0.06</v>
      </c>
    </row>
    <row r="53" spans="1:7" ht="15.75">
      <c r="A53" s="34">
        <v>2279</v>
      </c>
      <c r="B53" s="36" t="s">
        <v>14</v>
      </c>
      <c r="C53" s="35">
        <v>259.89</v>
      </c>
      <c r="D53" s="35">
        <v>0</v>
      </c>
      <c r="E53" s="35">
        <f t="shared" si="1"/>
        <v>129.95</v>
      </c>
      <c r="F53" s="35">
        <v>2.14</v>
      </c>
      <c r="G53" s="35">
        <f t="shared" si="2"/>
        <v>0.86</v>
      </c>
    </row>
    <row r="54" spans="1:7" ht="15.75">
      <c r="A54" s="34">
        <v>2311</v>
      </c>
      <c r="B54" s="36" t="s">
        <v>15</v>
      </c>
      <c r="C54" s="35">
        <v>24.47</v>
      </c>
      <c r="D54" s="35">
        <v>0</v>
      </c>
      <c r="E54" s="35">
        <f t="shared" si="1"/>
        <v>12.24</v>
      </c>
      <c r="F54" s="35">
        <v>10.18</v>
      </c>
      <c r="G54" s="35">
        <f t="shared" si="2"/>
        <v>4.07</v>
      </c>
    </row>
    <row r="55" spans="1:7" ht="15.75">
      <c r="A55" s="34">
        <v>2312</v>
      </c>
      <c r="B55" s="36" t="s">
        <v>16</v>
      </c>
      <c r="C55" s="35">
        <v>45.22</v>
      </c>
      <c r="D55" s="35">
        <v>0</v>
      </c>
      <c r="E55" s="35">
        <f t="shared" si="1"/>
        <v>22.61</v>
      </c>
      <c r="F55" s="35">
        <v>2.28</v>
      </c>
      <c r="G55" s="35">
        <f t="shared" si="2"/>
        <v>0.91</v>
      </c>
    </row>
    <row r="56" spans="1:7" ht="15.75">
      <c r="A56" s="34">
        <v>2322</v>
      </c>
      <c r="B56" s="36" t="s">
        <v>18</v>
      </c>
      <c r="C56" s="35">
        <v>170.03</v>
      </c>
      <c r="D56" s="35">
        <v>0</v>
      </c>
      <c r="E56" s="35">
        <f t="shared" si="1"/>
        <v>85.02</v>
      </c>
      <c r="F56" s="35">
        <v>47.6</v>
      </c>
      <c r="G56" s="35">
        <f t="shared" si="2"/>
        <v>19.04</v>
      </c>
    </row>
    <row r="57" spans="1:7" ht="15.75">
      <c r="A57" s="34">
        <v>2350</v>
      </c>
      <c r="B57" s="36" t="s">
        <v>19</v>
      </c>
      <c r="C57" s="35">
        <v>193.6</v>
      </c>
      <c r="D57" s="35">
        <v>0</v>
      </c>
      <c r="E57" s="35">
        <f t="shared" si="1"/>
        <v>96.8</v>
      </c>
      <c r="F57" s="35">
        <v>47.51</v>
      </c>
      <c r="G57" s="35">
        <f>ROUND(F57/5*2,2)-0.01</f>
        <v>18.99</v>
      </c>
    </row>
    <row r="58" spans="1:7" ht="15.75">
      <c r="A58" s="34">
        <v>2361</v>
      </c>
      <c r="B58" s="36" t="s">
        <v>20</v>
      </c>
      <c r="C58" s="35"/>
      <c r="D58" s="35"/>
      <c r="E58" s="35"/>
      <c r="F58" s="35">
        <v>14.59</v>
      </c>
      <c r="G58" s="35">
        <f t="shared" si="2"/>
        <v>5.84</v>
      </c>
    </row>
    <row r="59" spans="1:7" ht="15.75">
      <c r="A59" s="34">
        <v>2370</v>
      </c>
      <c r="B59" s="36" t="s">
        <v>71</v>
      </c>
      <c r="C59" s="35"/>
      <c r="D59" s="35"/>
      <c r="E59" s="35"/>
      <c r="F59" s="35">
        <v>7.54</v>
      </c>
      <c r="G59" s="35">
        <f t="shared" si="2"/>
        <v>3.02</v>
      </c>
    </row>
    <row r="60" spans="1:7" ht="15.75">
      <c r="A60" s="34">
        <v>2400</v>
      </c>
      <c r="B60" s="36" t="s">
        <v>31</v>
      </c>
      <c r="C60" s="35"/>
      <c r="D60" s="35"/>
      <c r="E60" s="35"/>
      <c r="F60" s="35">
        <v>2.71</v>
      </c>
      <c r="G60" s="35">
        <f>ROUND(F60/5*2,2)-0.01</f>
        <v>1.07</v>
      </c>
    </row>
    <row r="61" spans="1:7" ht="15.75">
      <c r="A61" s="34">
        <v>2513</v>
      </c>
      <c r="B61" s="36" t="s">
        <v>22</v>
      </c>
      <c r="C61" s="35"/>
      <c r="D61" s="35"/>
      <c r="E61" s="35"/>
      <c r="F61" s="35">
        <v>0</v>
      </c>
      <c r="G61" s="35">
        <f t="shared" si="2"/>
        <v>0</v>
      </c>
    </row>
    <row r="62" spans="1:7" ht="15.75">
      <c r="A62" s="34">
        <v>2515</v>
      </c>
      <c r="B62" s="36" t="s">
        <v>60</v>
      </c>
      <c r="C62" s="35"/>
      <c r="D62" s="35"/>
      <c r="E62" s="35"/>
      <c r="F62" s="35">
        <v>7.26</v>
      </c>
      <c r="G62" s="35">
        <f t="shared" si="2"/>
        <v>2.9</v>
      </c>
    </row>
    <row r="63" spans="1:7" ht="15.75">
      <c r="A63" s="34">
        <v>2519</v>
      </c>
      <c r="B63" s="36" t="s">
        <v>24</v>
      </c>
      <c r="C63" s="35"/>
      <c r="D63" s="35"/>
      <c r="E63" s="35"/>
      <c r="F63" s="35">
        <v>16.07</v>
      </c>
      <c r="G63" s="35">
        <f>ROUND(F63/5*2,2)-0.01</f>
        <v>6.42</v>
      </c>
    </row>
    <row r="64" spans="1:7" ht="15.75">
      <c r="A64" s="34">
        <v>5232</v>
      </c>
      <c r="B64" s="36" t="s">
        <v>23</v>
      </c>
      <c r="C64" s="35"/>
      <c r="D64" s="35"/>
      <c r="E64" s="35"/>
      <c r="F64" s="35">
        <v>115.04</v>
      </c>
      <c r="G64" s="35">
        <f t="shared" si="2"/>
        <v>46.02</v>
      </c>
    </row>
    <row r="65" spans="1:7" ht="15.75">
      <c r="A65" s="34">
        <v>5240</v>
      </c>
      <c r="B65" s="36" t="s">
        <v>25</v>
      </c>
      <c r="C65" s="35"/>
      <c r="D65" s="35"/>
      <c r="E65" s="35"/>
      <c r="F65" s="35">
        <v>22.93</v>
      </c>
      <c r="G65" s="35">
        <f>ROUND(F65/5*2,2)-0.01</f>
        <v>9.16</v>
      </c>
    </row>
    <row r="66" spans="1:7" ht="15.75">
      <c r="A66" s="34">
        <v>5250</v>
      </c>
      <c r="B66" s="36" t="s">
        <v>26</v>
      </c>
      <c r="C66" s="35"/>
      <c r="D66" s="35"/>
      <c r="E66" s="35"/>
      <c r="F66" s="35">
        <v>91.85</v>
      </c>
      <c r="G66" s="35">
        <f t="shared" si="2"/>
        <v>36.74</v>
      </c>
    </row>
    <row r="67" spans="1:7" ht="15.75">
      <c r="A67" s="39"/>
      <c r="B67" s="41" t="s">
        <v>68</v>
      </c>
      <c r="C67" s="38">
        <f>SUM(C39:C57)</f>
        <v>6639.500000000003</v>
      </c>
      <c r="D67" s="38">
        <f>SUM(D39:D57)</f>
        <v>0</v>
      </c>
      <c r="E67" s="38">
        <f>SUM(E39:E57)</f>
        <v>3319.7800000000007</v>
      </c>
      <c r="F67" s="38">
        <f>SUM(F39:F66)</f>
        <v>1816.7300000000002</v>
      </c>
      <c r="G67" s="38">
        <f>SUM(G39:G66)</f>
        <v>726.6799999999997</v>
      </c>
    </row>
    <row r="68" spans="1:7" ht="15.75">
      <c r="A68" s="39"/>
      <c r="B68" s="41" t="s">
        <v>32</v>
      </c>
      <c r="C68" s="38" t="e">
        <f>#REF!+C30</f>
        <v>#REF!</v>
      </c>
      <c r="D68" s="38" t="e">
        <f>#REF!+D30</f>
        <v>#REF!</v>
      </c>
      <c r="E68" s="38" t="e">
        <f>#REF!+E30</f>
        <v>#REF!</v>
      </c>
      <c r="F68" s="38">
        <f>F37+F67</f>
        <v>6584.55</v>
      </c>
      <c r="G68" s="38">
        <f>G37+G67</f>
        <v>2633.8199999999993</v>
      </c>
    </row>
    <row r="69" spans="1:7" ht="15.75">
      <c r="A69" s="34">
        <v>6290</v>
      </c>
      <c r="B69" s="36" t="s">
        <v>34</v>
      </c>
      <c r="C69" s="35"/>
      <c r="D69" s="55">
        <v>0</v>
      </c>
      <c r="E69" s="35">
        <f>ROUND(C69/1007*504,2)</f>
        <v>0</v>
      </c>
      <c r="F69" s="35">
        <f>ROUND(D69/504*1007,2)</f>
        <v>0</v>
      </c>
      <c r="G69" s="35">
        <f>ROUND(E69/504*1007,2)</f>
        <v>0</v>
      </c>
    </row>
    <row r="70" spans="1:7" ht="15.75">
      <c r="A70" s="34">
        <v>5250</v>
      </c>
      <c r="B70" s="36" t="s">
        <v>26</v>
      </c>
      <c r="C70" s="54"/>
      <c r="D70" s="36"/>
      <c r="E70" s="36"/>
      <c r="F70" s="54"/>
      <c r="G70" s="54"/>
    </row>
    <row r="71" spans="1:7" ht="15.75">
      <c r="A71" s="39"/>
      <c r="B71" s="41" t="s">
        <v>32</v>
      </c>
      <c r="C71" s="38" t="e">
        <f>#REF!+C30</f>
        <v>#REF!</v>
      </c>
      <c r="D71" s="56" t="e">
        <f>#REF!+D30</f>
        <v>#REF!</v>
      </c>
      <c r="E71" s="38" t="e">
        <f>#REF!+E30</f>
        <v>#REF!</v>
      </c>
      <c r="F71" s="38">
        <f>F37+F67</f>
        <v>6584.55</v>
      </c>
      <c r="G71" s="38">
        <f>G37+G67</f>
        <v>2633.8199999999993</v>
      </c>
    </row>
    <row r="72" spans="1:7" ht="15.75">
      <c r="A72" s="42"/>
      <c r="B72" s="27"/>
      <c r="C72" s="12"/>
      <c r="D72" s="27"/>
      <c r="E72" s="27"/>
      <c r="F72" s="12"/>
      <c r="G72" s="12"/>
    </row>
    <row r="73" spans="1:7" ht="15.75">
      <c r="A73" s="94" t="s">
        <v>46</v>
      </c>
      <c r="B73" s="94"/>
      <c r="C73" s="17">
        <v>1007</v>
      </c>
      <c r="D73" s="28">
        <v>0</v>
      </c>
      <c r="E73" s="28">
        <v>504</v>
      </c>
      <c r="F73" s="28">
        <v>5</v>
      </c>
      <c r="G73" s="28">
        <v>2</v>
      </c>
    </row>
    <row r="74" spans="1:7" ht="15.75">
      <c r="A74" s="94" t="s">
        <v>47</v>
      </c>
      <c r="B74" s="94"/>
      <c r="C74" s="43" t="e">
        <f>C71/C73</f>
        <v>#REF!</v>
      </c>
      <c r="D74" s="44">
        <v>0</v>
      </c>
      <c r="E74" s="44" t="e">
        <f>E71/E73</f>
        <v>#REF!</v>
      </c>
      <c r="F74" s="44">
        <f>F71/F73</f>
        <v>1316.91</v>
      </c>
      <c r="G74" s="44">
        <f>G71/G73</f>
        <v>1316.9099999999996</v>
      </c>
    </row>
    <row r="75" spans="1:7" ht="15.75">
      <c r="A75" s="16"/>
      <c r="B75" s="16"/>
      <c r="C75" s="43"/>
      <c r="D75" s="43"/>
      <c r="E75" s="43"/>
      <c r="F75" s="43"/>
      <c r="G75" s="43"/>
    </row>
    <row r="76" spans="1:7" s="5" customFormat="1" ht="15.75">
      <c r="A76" s="97" t="s">
        <v>37</v>
      </c>
      <c r="B76" s="98"/>
      <c r="C76" s="46"/>
      <c r="D76" s="46"/>
      <c r="E76" s="46"/>
      <c r="F76" s="46"/>
      <c r="G76" s="46"/>
    </row>
    <row r="77" spans="1:7" s="5" customFormat="1" ht="15.75">
      <c r="A77" s="97" t="s">
        <v>55</v>
      </c>
      <c r="B77" s="98"/>
      <c r="C77" s="23"/>
      <c r="D77" s="47"/>
      <c r="E77" s="46"/>
      <c r="F77" s="46"/>
      <c r="G77" s="46"/>
    </row>
    <row r="78" spans="1:7" s="5" customFormat="1" ht="15.75">
      <c r="A78" s="24"/>
      <c r="B78" s="24"/>
      <c r="C78" s="24"/>
      <c r="D78" s="24"/>
      <c r="E78" s="24"/>
      <c r="F78" s="24"/>
      <c r="G78" s="24"/>
    </row>
    <row r="79" spans="1:7" s="5" customFormat="1" ht="15.75">
      <c r="A79" s="24" t="s">
        <v>38</v>
      </c>
      <c r="B79" s="24"/>
      <c r="C79" s="24"/>
      <c r="D79" s="24"/>
      <c r="E79" s="24"/>
      <c r="F79" s="24"/>
      <c r="G79" s="24"/>
    </row>
    <row r="80" spans="1:7" s="5" customFormat="1" ht="15.75">
      <c r="A80" s="24"/>
      <c r="B80" s="24"/>
      <c r="C80" s="24"/>
      <c r="D80" s="24"/>
      <c r="E80" s="24"/>
      <c r="F80" s="24"/>
      <c r="G80" s="24"/>
    </row>
    <row r="81" spans="1:7" s="5" customFormat="1" ht="15.75">
      <c r="A81" s="24" t="s">
        <v>48</v>
      </c>
      <c r="B81" s="25"/>
      <c r="C81" s="25"/>
      <c r="D81" s="25"/>
      <c r="E81" s="25"/>
      <c r="F81" s="25"/>
      <c r="G81" s="25"/>
    </row>
    <row r="82" spans="1:7" s="5" customFormat="1" ht="15.75">
      <c r="A82" s="24" t="s">
        <v>88</v>
      </c>
      <c r="B82" s="26" t="s">
        <v>39</v>
      </c>
      <c r="C82" s="26"/>
      <c r="D82" s="26"/>
      <c r="E82" s="24"/>
      <c r="F82" s="24"/>
      <c r="G82" s="24"/>
    </row>
    <row r="83" s="5" customFormat="1" ht="13.5" customHeight="1">
      <c r="B83" s="6"/>
    </row>
    <row r="84" s="3" customFormat="1" ht="14.25">
      <c r="C84" s="4"/>
    </row>
  </sheetData>
  <sheetProtection/>
  <mergeCells count="12">
    <mergeCell ref="A76:B76"/>
    <mergeCell ref="B3:G3"/>
    <mergeCell ref="A77:B77"/>
    <mergeCell ref="B1:G1"/>
    <mergeCell ref="B2:G2"/>
    <mergeCell ref="A9:B9"/>
    <mergeCell ref="A10:B10"/>
    <mergeCell ref="B12:D12"/>
    <mergeCell ref="B13:G13"/>
    <mergeCell ref="A7:G7"/>
    <mergeCell ref="A73:B73"/>
    <mergeCell ref="A74:B74"/>
  </mergeCells>
  <printOptions/>
  <pageMargins left="1.1811023622047243" right="0.7874015748031497" top="0.984251968503937" bottom="0.7874015748031497" header="0.31496062992125984" footer="0.31496062992125984"/>
  <pageSetup firstPageNumber="8" useFirstPageNumber="1" fitToHeight="0" horizontalDpi="600" verticalDpi="600" orientation="portrait" paperSize="9" scale="53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Layout" zoomScale="70" zoomScaleNormal="90" zoomScalePageLayoutView="70" workbookViewId="0" topLeftCell="A72">
      <selection activeCell="B14" sqref="B14"/>
    </sheetView>
  </sheetViews>
  <sheetFormatPr defaultColWidth="9.140625" defaultRowHeight="12.75"/>
  <cols>
    <col min="1" max="1" width="14.140625" style="9" customWidth="1"/>
    <col min="2" max="2" width="88.8515625" style="9" customWidth="1"/>
    <col min="3" max="3" width="3.00390625" style="9" hidden="1" customWidth="1"/>
    <col min="4" max="4" width="25.8515625" style="9" hidden="1" customWidth="1"/>
    <col min="5" max="5" width="23.57421875" style="9" hidden="1" customWidth="1"/>
    <col min="6" max="6" width="21.28125" style="9" customWidth="1"/>
    <col min="7" max="7" width="21.140625" style="9" customWidth="1"/>
  </cols>
  <sheetData>
    <row r="1" spans="1:7" ht="15.75" customHeight="1">
      <c r="A1" s="20"/>
      <c r="B1" s="88" t="s">
        <v>35</v>
      </c>
      <c r="C1" s="88"/>
      <c r="D1" s="88"/>
      <c r="E1" s="88"/>
      <c r="F1" s="88"/>
      <c r="G1" s="100"/>
    </row>
    <row r="2" spans="1:7" ht="15.75">
      <c r="A2" s="20"/>
      <c r="B2" s="89" t="s">
        <v>40</v>
      </c>
      <c r="C2" s="89"/>
      <c r="D2" s="89"/>
      <c r="E2" s="89"/>
      <c r="F2" s="89"/>
      <c r="G2" s="101"/>
    </row>
    <row r="3" spans="1:7" ht="15.75">
      <c r="A3" s="20"/>
      <c r="B3" s="90" t="s">
        <v>58</v>
      </c>
      <c r="C3" s="102"/>
      <c r="D3" s="102"/>
      <c r="E3" s="102"/>
      <c r="F3" s="102"/>
      <c r="G3" s="102"/>
    </row>
    <row r="4" spans="1:7" ht="15.75">
      <c r="A4" s="20"/>
      <c r="B4" s="18"/>
      <c r="C4" s="18"/>
      <c r="D4" s="18"/>
      <c r="E4" s="20"/>
      <c r="F4" s="18"/>
      <c r="G4" s="18" t="s">
        <v>36</v>
      </c>
    </row>
    <row r="5" spans="1:7" ht="15.75">
      <c r="A5" s="20"/>
      <c r="B5" s="22"/>
      <c r="C5" s="22"/>
      <c r="D5" s="22"/>
      <c r="E5" s="19"/>
      <c r="F5" s="18"/>
      <c r="G5" s="18" t="s">
        <v>87</v>
      </c>
    </row>
    <row r="6" spans="1:7" ht="15.75">
      <c r="A6" s="20"/>
      <c r="B6" s="18"/>
      <c r="C6" s="18"/>
      <c r="D6" s="18"/>
      <c r="E6" s="18"/>
      <c r="F6" s="18"/>
      <c r="G6" s="18"/>
    </row>
    <row r="7" spans="1:7" ht="16.5" customHeight="1">
      <c r="A7" s="83" t="s">
        <v>5</v>
      </c>
      <c r="B7" s="83"/>
      <c r="C7" s="83"/>
      <c r="D7" s="83"/>
      <c r="E7" s="83"/>
      <c r="F7" s="83"/>
      <c r="G7" s="83"/>
    </row>
    <row r="8" spans="1:7" ht="15.75">
      <c r="A8" s="53"/>
      <c r="B8" s="53"/>
      <c r="C8" s="53"/>
      <c r="D8" s="53"/>
      <c r="E8" s="53"/>
      <c r="F8" s="12"/>
      <c r="G8" s="12"/>
    </row>
    <row r="9" spans="1:7" ht="15.75">
      <c r="A9" s="94" t="s">
        <v>1</v>
      </c>
      <c r="B9" s="94"/>
      <c r="C9" s="16"/>
      <c r="D9" s="16"/>
      <c r="E9" s="16"/>
      <c r="F9" s="12"/>
      <c r="G9" s="12"/>
    </row>
    <row r="10" spans="1:7" ht="15" customHeight="1">
      <c r="A10" s="94" t="s">
        <v>0</v>
      </c>
      <c r="B10" s="94"/>
      <c r="C10" s="16"/>
      <c r="D10" s="16"/>
      <c r="E10" s="16"/>
      <c r="F10" s="12"/>
      <c r="G10" s="12"/>
    </row>
    <row r="11" spans="1:7" ht="15" customHeight="1">
      <c r="A11" s="16"/>
      <c r="B11" s="16" t="s">
        <v>104</v>
      </c>
      <c r="C11" s="16"/>
      <c r="D11" s="16"/>
      <c r="E11" s="16"/>
      <c r="F11" s="12"/>
      <c r="G11" s="12"/>
    </row>
    <row r="12" spans="1:7" ht="15" customHeight="1">
      <c r="A12" s="16"/>
      <c r="B12" s="94" t="s">
        <v>107</v>
      </c>
      <c r="C12" s="95"/>
      <c r="D12" s="95"/>
      <c r="E12" s="16"/>
      <c r="F12" s="21"/>
      <c r="G12" s="21"/>
    </row>
    <row r="13" spans="1:7" ht="37.5" customHeight="1">
      <c r="A13" s="16"/>
      <c r="B13" s="94" t="s">
        <v>108</v>
      </c>
      <c r="C13" s="94"/>
      <c r="D13" s="94"/>
      <c r="E13" s="94"/>
      <c r="F13" s="94"/>
      <c r="G13" s="100"/>
    </row>
    <row r="14" spans="1:7" ht="15" customHeight="1">
      <c r="A14" s="16" t="s">
        <v>2</v>
      </c>
      <c r="B14" s="16" t="s">
        <v>86</v>
      </c>
      <c r="C14" s="16"/>
      <c r="D14" s="16"/>
      <c r="E14" s="16"/>
      <c r="F14" s="12"/>
      <c r="G14" s="12"/>
    </row>
    <row r="15" spans="1:7" ht="85.5" customHeight="1">
      <c r="A15" s="65" t="s">
        <v>3</v>
      </c>
      <c r="B15" s="65" t="s">
        <v>4</v>
      </c>
      <c r="C15" s="65" t="s">
        <v>43</v>
      </c>
      <c r="D15" s="65" t="s">
        <v>53</v>
      </c>
      <c r="E15" s="65" t="s">
        <v>45</v>
      </c>
      <c r="F15" s="65" t="s">
        <v>90</v>
      </c>
      <c r="G15" s="65" t="s">
        <v>92</v>
      </c>
    </row>
    <row r="16" spans="1:7" ht="15" customHeight="1">
      <c r="A16" s="29">
        <v>1</v>
      </c>
      <c r="B16" s="30">
        <v>2</v>
      </c>
      <c r="C16" s="30">
        <v>3</v>
      </c>
      <c r="D16" s="30">
        <v>3</v>
      </c>
      <c r="E16" s="30">
        <v>4</v>
      </c>
      <c r="F16" s="30">
        <v>3</v>
      </c>
      <c r="G16" s="30">
        <v>4</v>
      </c>
    </row>
    <row r="17" spans="1:7" ht="15" customHeight="1">
      <c r="A17" s="31"/>
      <c r="B17" s="32" t="s">
        <v>70</v>
      </c>
      <c r="C17" s="33"/>
      <c r="D17" s="33"/>
      <c r="E17" s="33"/>
      <c r="F17" s="33"/>
      <c r="G17" s="35"/>
    </row>
    <row r="18" spans="1:7" ht="15" customHeight="1">
      <c r="A18" s="34">
        <v>1100</v>
      </c>
      <c r="B18" s="34" t="s">
        <v>65</v>
      </c>
      <c r="C18" s="35">
        <v>5789.22</v>
      </c>
      <c r="D18" s="35">
        <v>0</v>
      </c>
      <c r="E18" s="35">
        <v>3074.97</v>
      </c>
      <c r="F18" s="35">
        <v>1447.31</v>
      </c>
      <c r="G18" s="35">
        <f>ROUND(F18/5*2,2)-0.01</f>
        <v>578.91</v>
      </c>
    </row>
    <row r="19" spans="1:7" ht="36" customHeight="1">
      <c r="A19" s="34">
        <v>1200</v>
      </c>
      <c r="B19" s="36" t="s">
        <v>64</v>
      </c>
      <c r="C19" s="35">
        <v>1365.67</v>
      </c>
      <c r="D19" s="35">
        <v>0</v>
      </c>
      <c r="E19" s="35">
        <v>725.39</v>
      </c>
      <c r="F19" s="35">
        <v>341.42</v>
      </c>
      <c r="G19" s="35">
        <f aca="true" t="shared" si="0" ref="G19:G37">ROUND(F19/5*2,2)</f>
        <v>136.57</v>
      </c>
    </row>
    <row r="20" spans="1:7" ht="15.75">
      <c r="A20" s="34">
        <v>2210</v>
      </c>
      <c r="B20" s="36" t="s">
        <v>27</v>
      </c>
      <c r="C20" s="35"/>
      <c r="D20" s="35"/>
      <c r="E20" s="35"/>
      <c r="F20" s="35">
        <v>26.47</v>
      </c>
      <c r="G20" s="35">
        <f>ROUND(F20/5*2,2)-0.01</f>
        <v>10.58</v>
      </c>
    </row>
    <row r="21" spans="1:7" ht="15.75">
      <c r="A21" s="34">
        <v>2222</v>
      </c>
      <c r="B21" s="36" t="s">
        <v>28</v>
      </c>
      <c r="C21" s="35">
        <v>516.82</v>
      </c>
      <c r="D21" s="35">
        <v>0</v>
      </c>
      <c r="E21" s="35">
        <f>ROUND(C21/2,2)</f>
        <v>258.41</v>
      </c>
      <c r="F21" s="35">
        <v>454.68</v>
      </c>
      <c r="G21" s="35">
        <f t="shared" si="0"/>
        <v>181.87</v>
      </c>
    </row>
    <row r="22" spans="1:7" ht="15.75">
      <c r="A22" s="34">
        <v>2223</v>
      </c>
      <c r="B22" s="36" t="s">
        <v>29</v>
      </c>
      <c r="C22" s="35">
        <v>175.44</v>
      </c>
      <c r="D22" s="35">
        <v>0</v>
      </c>
      <c r="E22" s="35">
        <f>ROUND(C22/2,2)</f>
        <v>87.72</v>
      </c>
      <c r="F22" s="35">
        <v>124.01</v>
      </c>
      <c r="G22" s="35">
        <f t="shared" si="0"/>
        <v>49.6</v>
      </c>
    </row>
    <row r="23" spans="1:7" ht="15" customHeight="1">
      <c r="A23" s="34">
        <v>2243</v>
      </c>
      <c r="B23" s="36" t="s">
        <v>9</v>
      </c>
      <c r="C23" s="35">
        <v>125.47</v>
      </c>
      <c r="D23" s="35">
        <v>0</v>
      </c>
      <c r="E23" s="35">
        <f>ROUND(C23/2,2)</f>
        <v>62.74</v>
      </c>
      <c r="F23" s="35">
        <v>11.95</v>
      </c>
      <c r="G23" s="35">
        <f t="shared" si="0"/>
        <v>4.78</v>
      </c>
    </row>
    <row r="24" spans="1:7" ht="15" customHeight="1">
      <c r="A24" s="34">
        <v>2244</v>
      </c>
      <c r="B24" s="36" t="s">
        <v>10</v>
      </c>
      <c r="C24" s="35"/>
      <c r="D24" s="35"/>
      <c r="E24" s="35"/>
      <c r="F24" s="35">
        <v>390.79</v>
      </c>
      <c r="G24" s="35">
        <f t="shared" si="0"/>
        <v>156.32</v>
      </c>
    </row>
    <row r="25" spans="1:7" ht="15" customHeight="1">
      <c r="A25" s="34">
        <v>2251</v>
      </c>
      <c r="B25" s="36" t="s">
        <v>62</v>
      </c>
      <c r="C25" s="35"/>
      <c r="D25" s="35"/>
      <c r="E25" s="35"/>
      <c r="F25" s="35">
        <v>155.1</v>
      </c>
      <c r="G25" s="35">
        <f t="shared" si="0"/>
        <v>62.04</v>
      </c>
    </row>
    <row r="26" spans="1:7" ht="15" customHeight="1">
      <c r="A26" s="34">
        <v>2259</v>
      </c>
      <c r="B26" s="36" t="s">
        <v>63</v>
      </c>
      <c r="C26" s="35"/>
      <c r="D26" s="35"/>
      <c r="E26" s="35"/>
      <c r="F26" s="35">
        <v>0.14</v>
      </c>
      <c r="G26" s="35">
        <f t="shared" si="0"/>
        <v>0.06</v>
      </c>
    </row>
    <row r="27" spans="1:7" ht="17.25" customHeight="1">
      <c r="A27" s="34">
        <v>2261</v>
      </c>
      <c r="B27" s="36" t="s">
        <v>11</v>
      </c>
      <c r="C27" s="35"/>
      <c r="D27" s="35"/>
      <c r="E27" s="35"/>
      <c r="F27" s="35">
        <v>5.69</v>
      </c>
      <c r="G27" s="35">
        <f t="shared" si="0"/>
        <v>2.28</v>
      </c>
    </row>
    <row r="28" spans="1:7" ht="15.75" hidden="1">
      <c r="A28" s="34">
        <v>2264</v>
      </c>
      <c r="B28" s="36" t="s">
        <v>13</v>
      </c>
      <c r="C28" s="35"/>
      <c r="D28" s="35"/>
      <c r="E28" s="35"/>
      <c r="F28" s="35">
        <v>0</v>
      </c>
      <c r="G28" s="35">
        <f t="shared" si="0"/>
        <v>0</v>
      </c>
    </row>
    <row r="29" spans="1:7" ht="15.75">
      <c r="A29" s="34">
        <v>2279</v>
      </c>
      <c r="B29" s="36" t="s">
        <v>14</v>
      </c>
      <c r="C29" s="35"/>
      <c r="D29" s="35"/>
      <c r="E29" s="35"/>
      <c r="F29" s="35">
        <v>63.75</v>
      </c>
      <c r="G29" s="35">
        <f t="shared" si="0"/>
        <v>25.5</v>
      </c>
    </row>
    <row r="30" spans="1:7" ht="15.75">
      <c r="A30" s="34">
        <v>2311</v>
      </c>
      <c r="B30" s="36" t="s">
        <v>74</v>
      </c>
      <c r="C30" s="35"/>
      <c r="D30" s="35"/>
      <c r="E30" s="35"/>
      <c r="F30" s="35">
        <v>23.69</v>
      </c>
      <c r="G30" s="35">
        <f t="shared" si="0"/>
        <v>9.48</v>
      </c>
    </row>
    <row r="31" spans="1:7" ht="15.75">
      <c r="A31" s="34">
        <v>2312</v>
      </c>
      <c r="B31" s="36" t="s">
        <v>16</v>
      </c>
      <c r="C31" s="35"/>
      <c r="D31" s="35"/>
      <c r="E31" s="35"/>
      <c r="F31" s="35">
        <v>29.17</v>
      </c>
      <c r="G31" s="35">
        <f t="shared" si="0"/>
        <v>11.67</v>
      </c>
    </row>
    <row r="32" spans="1:7" ht="15.75">
      <c r="A32" s="34">
        <v>2321</v>
      </c>
      <c r="B32" s="36" t="s">
        <v>17</v>
      </c>
      <c r="C32" s="35">
        <v>241.21</v>
      </c>
      <c r="D32" s="35">
        <v>0</v>
      </c>
      <c r="E32" s="35">
        <f>ROUND(C32/2,2)</f>
        <v>120.61</v>
      </c>
      <c r="F32" s="35">
        <v>803.28</v>
      </c>
      <c r="G32" s="35">
        <f t="shared" si="0"/>
        <v>321.31</v>
      </c>
    </row>
    <row r="33" spans="1:7" ht="15.75" customHeight="1">
      <c r="A33" s="34">
        <v>2350</v>
      </c>
      <c r="B33" s="36" t="s">
        <v>19</v>
      </c>
      <c r="C33" s="35">
        <v>35.27</v>
      </c>
      <c r="D33" s="35">
        <v>0</v>
      </c>
      <c r="E33" s="35">
        <f>ROUND(C33/2,2)</f>
        <v>17.64</v>
      </c>
      <c r="F33" s="35">
        <v>6.19</v>
      </c>
      <c r="G33" s="35">
        <f>ROUND(F33/5*2,2)-0.01</f>
        <v>2.47</v>
      </c>
    </row>
    <row r="34" spans="1:7" ht="15.75" customHeight="1">
      <c r="A34" s="34">
        <v>2361</v>
      </c>
      <c r="B34" s="36" t="s">
        <v>20</v>
      </c>
      <c r="C34" s="35"/>
      <c r="D34" s="35"/>
      <c r="E34" s="35"/>
      <c r="F34" s="35">
        <v>2.35</v>
      </c>
      <c r="G34" s="35">
        <f t="shared" si="0"/>
        <v>0.94</v>
      </c>
    </row>
    <row r="35" spans="1:7" ht="15.75" customHeight="1">
      <c r="A35" s="34">
        <v>2370</v>
      </c>
      <c r="B35" s="36" t="s">
        <v>71</v>
      </c>
      <c r="C35" s="35"/>
      <c r="D35" s="35"/>
      <c r="E35" s="35"/>
      <c r="F35" s="35">
        <v>228.95</v>
      </c>
      <c r="G35" s="35">
        <f t="shared" si="0"/>
        <v>91.58</v>
      </c>
    </row>
    <row r="36" spans="1:7" ht="15.75" customHeight="1">
      <c r="A36" s="66">
        <v>2513</v>
      </c>
      <c r="B36" s="36" t="s">
        <v>22</v>
      </c>
      <c r="C36" s="35"/>
      <c r="D36" s="35"/>
      <c r="E36" s="35"/>
      <c r="F36" s="35">
        <v>66.5</v>
      </c>
      <c r="G36" s="35">
        <f t="shared" si="0"/>
        <v>26.6</v>
      </c>
    </row>
    <row r="37" spans="1:7" ht="15.75" customHeight="1" hidden="1">
      <c r="A37" s="34">
        <v>5230</v>
      </c>
      <c r="B37" s="36" t="s">
        <v>59</v>
      </c>
      <c r="C37" s="35">
        <v>1.8</v>
      </c>
      <c r="D37" s="35">
        <v>0</v>
      </c>
      <c r="E37" s="35">
        <f>ROUND(C37/2,2)</f>
        <v>0.9</v>
      </c>
      <c r="F37" s="35">
        <v>0</v>
      </c>
      <c r="G37" s="35">
        <f t="shared" si="0"/>
        <v>0</v>
      </c>
    </row>
    <row r="38" spans="1:7" ht="15" customHeight="1">
      <c r="A38" s="34"/>
      <c r="B38" s="37" t="s">
        <v>67</v>
      </c>
      <c r="C38" s="38">
        <f>SUM(C18:C37)</f>
        <v>8250.9</v>
      </c>
      <c r="D38" s="38">
        <f>SUM(D18:D37)</f>
        <v>0</v>
      </c>
      <c r="E38" s="38">
        <f>SUM(E18:E37)</f>
        <v>4348.379999999999</v>
      </c>
      <c r="F38" s="38">
        <f>SUM(F18:F37)</f>
        <v>4181.44</v>
      </c>
      <c r="G38" s="38">
        <f>SUM(G18:G37)</f>
        <v>1672.56</v>
      </c>
    </row>
    <row r="39" spans="1:7" ht="15.75">
      <c r="A39" s="39"/>
      <c r="B39" s="34" t="s">
        <v>66</v>
      </c>
      <c r="C39" s="33"/>
      <c r="D39" s="33"/>
      <c r="E39" s="33"/>
      <c r="F39" s="35"/>
      <c r="G39" s="35"/>
    </row>
    <row r="40" spans="1:7" ht="15.75">
      <c r="A40" s="34">
        <v>1100</v>
      </c>
      <c r="B40" s="34" t="s">
        <v>65</v>
      </c>
      <c r="C40" s="35">
        <v>4429</v>
      </c>
      <c r="D40" s="35">
        <v>0</v>
      </c>
      <c r="E40" s="35">
        <f aca="true" t="shared" si="1" ref="E40:E58">ROUND(C40/2,2)</f>
        <v>2214.5</v>
      </c>
      <c r="F40" s="35">
        <v>753.13</v>
      </c>
      <c r="G40" s="35">
        <f>ROUND(F40/5*2,2)</f>
        <v>301.25</v>
      </c>
    </row>
    <row r="41" spans="1:7" ht="31.5">
      <c r="A41" s="34">
        <v>1200</v>
      </c>
      <c r="B41" s="36" t="s">
        <v>64</v>
      </c>
      <c r="C41" s="35">
        <v>1044.8</v>
      </c>
      <c r="D41" s="35">
        <v>0</v>
      </c>
      <c r="E41" s="35">
        <f t="shared" si="1"/>
        <v>522.4</v>
      </c>
      <c r="F41" s="35">
        <v>177.66</v>
      </c>
      <c r="G41" s="35">
        <f aca="true" t="shared" si="2" ref="G41:G67">ROUND(F41/5*2,2)</f>
        <v>71.06</v>
      </c>
    </row>
    <row r="42" spans="1:7" ht="15.75">
      <c r="A42" s="40">
        <v>2210</v>
      </c>
      <c r="B42" s="36" t="s">
        <v>27</v>
      </c>
      <c r="C42" s="35">
        <v>93.67</v>
      </c>
      <c r="D42" s="35">
        <v>0</v>
      </c>
      <c r="E42" s="35">
        <f t="shared" si="1"/>
        <v>46.84</v>
      </c>
      <c r="F42" s="35">
        <v>18.57</v>
      </c>
      <c r="G42" s="35">
        <f t="shared" si="2"/>
        <v>7.43</v>
      </c>
    </row>
    <row r="43" spans="1:7" ht="17.25" customHeight="1">
      <c r="A43" s="34">
        <v>2230</v>
      </c>
      <c r="B43" s="36" t="s">
        <v>30</v>
      </c>
      <c r="C43" s="35">
        <v>72.35</v>
      </c>
      <c r="D43" s="35">
        <v>0</v>
      </c>
      <c r="E43" s="35">
        <f t="shared" si="1"/>
        <v>36.18</v>
      </c>
      <c r="F43" s="35">
        <v>8.82</v>
      </c>
      <c r="G43" s="35">
        <f t="shared" si="2"/>
        <v>3.53</v>
      </c>
    </row>
    <row r="44" spans="1:7" ht="15.75">
      <c r="A44" s="34">
        <v>2241</v>
      </c>
      <c r="B44" s="36" t="s">
        <v>7</v>
      </c>
      <c r="C44" s="35">
        <v>0.1</v>
      </c>
      <c r="D44" s="35">
        <v>0</v>
      </c>
      <c r="E44" s="35">
        <f t="shared" si="1"/>
        <v>0.05</v>
      </c>
      <c r="F44" s="35">
        <v>1.57</v>
      </c>
      <c r="G44" s="35">
        <f t="shared" si="2"/>
        <v>0.63</v>
      </c>
    </row>
    <row r="45" spans="1:7" ht="15.75">
      <c r="A45" s="34">
        <v>2242</v>
      </c>
      <c r="B45" s="36" t="s">
        <v>8</v>
      </c>
      <c r="C45" s="35">
        <v>21.56</v>
      </c>
      <c r="D45" s="35">
        <v>0</v>
      </c>
      <c r="E45" s="35">
        <f t="shared" si="1"/>
        <v>10.78</v>
      </c>
      <c r="F45" s="35">
        <v>6.12</v>
      </c>
      <c r="G45" s="35">
        <f t="shared" si="2"/>
        <v>2.45</v>
      </c>
    </row>
    <row r="46" spans="1:7" ht="15.75">
      <c r="A46" s="34">
        <v>2243</v>
      </c>
      <c r="B46" s="36" t="s">
        <v>9</v>
      </c>
      <c r="C46" s="35">
        <v>68.84</v>
      </c>
      <c r="D46" s="35">
        <v>0</v>
      </c>
      <c r="E46" s="35">
        <f t="shared" si="1"/>
        <v>34.42</v>
      </c>
      <c r="F46" s="35">
        <v>5.98</v>
      </c>
      <c r="G46" s="35">
        <f t="shared" si="2"/>
        <v>2.39</v>
      </c>
    </row>
    <row r="47" spans="1:7" ht="15.75">
      <c r="A47" s="34">
        <v>2244</v>
      </c>
      <c r="B47" s="36" t="s">
        <v>10</v>
      </c>
      <c r="C47" s="35"/>
      <c r="D47" s="35"/>
      <c r="E47" s="35"/>
      <c r="F47" s="35">
        <v>1.35</v>
      </c>
      <c r="G47" s="35">
        <f t="shared" si="2"/>
        <v>0.54</v>
      </c>
    </row>
    <row r="48" spans="1:7" ht="15.75">
      <c r="A48" s="34">
        <v>2247</v>
      </c>
      <c r="B48" s="32" t="s">
        <v>61</v>
      </c>
      <c r="C48" s="35">
        <v>5.71</v>
      </c>
      <c r="D48" s="35">
        <v>0</v>
      </c>
      <c r="E48" s="35">
        <f t="shared" si="1"/>
        <v>2.86</v>
      </c>
      <c r="F48" s="35">
        <v>1.78</v>
      </c>
      <c r="G48" s="35">
        <f t="shared" si="2"/>
        <v>0.71</v>
      </c>
    </row>
    <row r="49" spans="1:7" ht="15.75">
      <c r="A49" s="34">
        <v>2251</v>
      </c>
      <c r="B49" s="36" t="s">
        <v>62</v>
      </c>
      <c r="C49" s="35">
        <v>145.52</v>
      </c>
      <c r="D49" s="35">
        <v>0</v>
      </c>
      <c r="E49" s="35">
        <f t="shared" si="1"/>
        <v>72.76</v>
      </c>
      <c r="F49" s="35">
        <v>13.8</v>
      </c>
      <c r="G49" s="35">
        <f t="shared" si="2"/>
        <v>5.52</v>
      </c>
    </row>
    <row r="50" spans="1:7" ht="15.75">
      <c r="A50" s="34">
        <v>2259</v>
      </c>
      <c r="B50" s="36" t="s">
        <v>63</v>
      </c>
      <c r="C50" s="35">
        <v>0.48</v>
      </c>
      <c r="D50" s="35">
        <v>0</v>
      </c>
      <c r="E50" s="35">
        <f t="shared" si="1"/>
        <v>0.24</v>
      </c>
      <c r="F50" s="35">
        <v>0.14</v>
      </c>
      <c r="G50" s="35">
        <f t="shared" si="2"/>
        <v>0.06</v>
      </c>
    </row>
    <row r="51" spans="1:7" ht="15.75" hidden="1">
      <c r="A51" s="34">
        <v>2261</v>
      </c>
      <c r="B51" s="36" t="s">
        <v>11</v>
      </c>
      <c r="C51" s="35"/>
      <c r="D51" s="35"/>
      <c r="E51" s="35"/>
      <c r="F51" s="35">
        <v>0</v>
      </c>
      <c r="G51" s="35">
        <f t="shared" si="2"/>
        <v>0</v>
      </c>
    </row>
    <row r="52" spans="1:7" ht="15.75" customHeight="1">
      <c r="A52" s="34">
        <v>2262</v>
      </c>
      <c r="B52" s="36" t="s">
        <v>12</v>
      </c>
      <c r="C52" s="35">
        <v>63.08</v>
      </c>
      <c r="D52" s="35">
        <v>0</v>
      </c>
      <c r="E52" s="35">
        <f t="shared" si="1"/>
        <v>31.54</v>
      </c>
      <c r="F52" s="35">
        <v>14.52</v>
      </c>
      <c r="G52" s="35">
        <f t="shared" si="2"/>
        <v>5.81</v>
      </c>
    </row>
    <row r="53" spans="1:7" ht="15.75">
      <c r="A53" s="34">
        <v>2264</v>
      </c>
      <c r="B53" s="36" t="s">
        <v>13</v>
      </c>
      <c r="C53" s="35">
        <v>1.18</v>
      </c>
      <c r="D53" s="35">
        <v>0</v>
      </c>
      <c r="E53" s="35">
        <f t="shared" si="1"/>
        <v>0.59</v>
      </c>
      <c r="F53" s="35">
        <v>0.14</v>
      </c>
      <c r="G53" s="35">
        <f t="shared" si="2"/>
        <v>0.06</v>
      </c>
    </row>
    <row r="54" spans="1:7" ht="15.75">
      <c r="A54" s="34">
        <v>2279</v>
      </c>
      <c r="B54" s="36" t="s">
        <v>14</v>
      </c>
      <c r="C54" s="35">
        <v>259.89</v>
      </c>
      <c r="D54" s="35">
        <v>0</v>
      </c>
      <c r="E54" s="35">
        <f t="shared" si="1"/>
        <v>129.95</v>
      </c>
      <c r="F54" s="35">
        <v>1.64</v>
      </c>
      <c r="G54" s="35">
        <f t="shared" si="2"/>
        <v>0.66</v>
      </c>
    </row>
    <row r="55" spans="1:7" ht="15.75">
      <c r="A55" s="34">
        <v>2311</v>
      </c>
      <c r="B55" s="36" t="s">
        <v>15</v>
      </c>
      <c r="C55" s="35">
        <v>24.47</v>
      </c>
      <c r="D55" s="35">
        <v>0</v>
      </c>
      <c r="E55" s="35">
        <f t="shared" si="1"/>
        <v>12.24</v>
      </c>
      <c r="F55" s="35">
        <v>7.97</v>
      </c>
      <c r="G55" s="35">
        <f>ROUND(F55/5*2,2)-0.01</f>
        <v>3.18</v>
      </c>
    </row>
    <row r="56" spans="1:7" ht="15.75">
      <c r="A56" s="34">
        <v>2312</v>
      </c>
      <c r="B56" s="36" t="s">
        <v>16</v>
      </c>
      <c r="C56" s="35">
        <v>45.22</v>
      </c>
      <c r="D56" s="35">
        <v>0</v>
      </c>
      <c r="E56" s="35">
        <f t="shared" si="1"/>
        <v>22.61</v>
      </c>
      <c r="F56" s="35">
        <v>1.78</v>
      </c>
      <c r="G56" s="35">
        <f t="shared" si="2"/>
        <v>0.71</v>
      </c>
    </row>
    <row r="57" spans="1:7" ht="15.75">
      <c r="A57" s="34">
        <v>2322</v>
      </c>
      <c r="B57" s="36" t="s">
        <v>18</v>
      </c>
      <c r="C57" s="35">
        <v>170.03</v>
      </c>
      <c r="D57" s="35">
        <v>0</v>
      </c>
      <c r="E57" s="35">
        <f t="shared" si="1"/>
        <v>85.02</v>
      </c>
      <c r="F57" s="35">
        <v>33.49</v>
      </c>
      <c r="G57" s="35">
        <f t="shared" si="2"/>
        <v>13.4</v>
      </c>
    </row>
    <row r="58" spans="1:7" ht="15.75">
      <c r="A58" s="34">
        <v>2350</v>
      </c>
      <c r="B58" s="36" t="s">
        <v>19</v>
      </c>
      <c r="C58" s="35">
        <v>193.6</v>
      </c>
      <c r="D58" s="35">
        <v>0</v>
      </c>
      <c r="E58" s="35">
        <f t="shared" si="1"/>
        <v>96.8</v>
      </c>
      <c r="F58" s="35">
        <v>37</v>
      </c>
      <c r="G58" s="35">
        <f t="shared" si="2"/>
        <v>14.8</v>
      </c>
    </row>
    <row r="59" spans="1:7" ht="15" customHeight="1">
      <c r="A59" s="34">
        <v>2361</v>
      </c>
      <c r="B59" s="36" t="s">
        <v>20</v>
      </c>
      <c r="C59" s="35"/>
      <c r="D59" s="35"/>
      <c r="E59" s="35"/>
      <c r="F59" s="35">
        <v>11.31</v>
      </c>
      <c r="G59" s="35">
        <f t="shared" si="2"/>
        <v>4.52</v>
      </c>
    </row>
    <row r="60" spans="1:7" ht="15.75">
      <c r="A60" s="34">
        <v>2370</v>
      </c>
      <c r="B60" s="36" t="s">
        <v>71</v>
      </c>
      <c r="C60" s="35"/>
      <c r="D60" s="35"/>
      <c r="E60" s="35"/>
      <c r="F60" s="35">
        <v>7.54</v>
      </c>
      <c r="G60" s="35">
        <f t="shared" si="2"/>
        <v>3.02</v>
      </c>
    </row>
    <row r="61" spans="1:7" ht="15.75">
      <c r="A61" s="34">
        <v>2400</v>
      </c>
      <c r="B61" s="36" t="s">
        <v>31</v>
      </c>
      <c r="C61" s="35"/>
      <c r="D61" s="35"/>
      <c r="E61" s="35"/>
      <c r="F61" s="35">
        <v>2.07</v>
      </c>
      <c r="G61" s="35">
        <f t="shared" si="2"/>
        <v>0.83</v>
      </c>
    </row>
    <row r="62" spans="1:7" ht="15.75" customHeight="1" hidden="1">
      <c r="A62" s="34">
        <v>2513</v>
      </c>
      <c r="B62" s="36" t="s">
        <v>22</v>
      </c>
      <c r="C62" s="35"/>
      <c r="D62" s="35"/>
      <c r="E62" s="35"/>
      <c r="F62" s="35">
        <v>0</v>
      </c>
      <c r="G62" s="35">
        <f t="shared" si="2"/>
        <v>0</v>
      </c>
    </row>
    <row r="63" spans="1:7" ht="15.75">
      <c r="A63" s="34">
        <v>2515</v>
      </c>
      <c r="B63" s="36" t="s">
        <v>60</v>
      </c>
      <c r="C63" s="35"/>
      <c r="D63" s="35"/>
      <c r="E63" s="35"/>
      <c r="F63" s="35">
        <v>5.69</v>
      </c>
      <c r="G63" s="35">
        <f t="shared" si="2"/>
        <v>2.28</v>
      </c>
    </row>
    <row r="64" spans="1:7" ht="15.75">
      <c r="A64" s="34">
        <v>2519</v>
      </c>
      <c r="B64" s="36" t="s">
        <v>24</v>
      </c>
      <c r="C64" s="35"/>
      <c r="D64" s="35"/>
      <c r="E64" s="35"/>
      <c r="F64" s="35">
        <v>8.59</v>
      </c>
      <c r="G64" s="35">
        <f>ROUND(F64/5*2,2)-0.01</f>
        <v>3.43</v>
      </c>
    </row>
    <row r="65" spans="1:7" ht="15.75">
      <c r="A65" s="34">
        <v>5232</v>
      </c>
      <c r="B65" s="36" t="s">
        <v>23</v>
      </c>
      <c r="C65" s="35"/>
      <c r="D65" s="35"/>
      <c r="E65" s="35"/>
      <c r="F65" s="35">
        <v>89.64</v>
      </c>
      <c r="G65" s="35">
        <f t="shared" si="2"/>
        <v>35.86</v>
      </c>
    </row>
    <row r="66" spans="1:7" ht="15" customHeight="1">
      <c r="A66" s="34">
        <v>5240</v>
      </c>
      <c r="B66" s="36" t="s">
        <v>25</v>
      </c>
      <c r="C66" s="35"/>
      <c r="D66" s="35"/>
      <c r="E66" s="35"/>
      <c r="F66" s="35">
        <v>17.74</v>
      </c>
      <c r="G66" s="35">
        <f t="shared" si="2"/>
        <v>7.1</v>
      </c>
    </row>
    <row r="67" spans="1:7" ht="16.5" customHeight="1">
      <c r="A67" s="34">
        <v>5250</v>
      </c>
      <c r="B67" s="36" t="s">
        <v>26</v>
      </c>
      <c r="C67" s="35"/>
      <c r="D67" s="35"/>
      <c r="E67" s="35"/>
      <c r="F67" s="35">
        <v>71.47</v>
      </c>
      <c r="G67" s="35">
        <f t="shared" si="2"/>
        <v>28.59</v>
      </c>
    </row>
    <row r="68" spans="1:7" ht="15.75">
      <c r="A68" s="39"/>
      <c r="B68" s="41" t="s">
        <v>68</v>
      </c>
      <c r="C68" s="38">
        <f>SUM(C40:C58)</f>
        <v>6639.500000000003</v>
      </c>
      <c r="D68" s="38">
        <f>SUM(D40:D58)</f>
        <v>0</v>
      </c>
      <c r="E68" s="38">
        <f>SUM(E40:E58)</f>
        <v>3319.7800000000007</v>
      </c>
      <c r="F68" s="38">
        <f>SUM(F40:F67)</f>
        <v>1299.51</v>
      </c>
      <c r="G68" s="38">
        <f>SUM(G40:G67)</f>
        <v>519.8199999999999</v>
      </c>
    </row>
    <row r="69" spans="1:7" ht="15.75">
      <c r="A69" s="39"/>
      <c r="B69" s="41" t="s">
        <v>32</v>
      </c>
      <c r="C69" s="38" t="e">
        <f>#REF!+C31</f>
        <v>#REF!</v>
      </c>
      <c r="D69" s="38" t="e">
        <f>#REF!+D31</f>
        <v>#REF!</v>
      </c>
      <c r="E69" s="38" t="e">
        <f>#REF!+E31</f>
        <v>#REF!</v>
      </c>
      <c r="F69" s="38">
        <f>F38+F68</f>
        <v>5480.95</v>
      </c>
      <c r="G69" s="38">
        <f>G38+G68</f>
        <v>2192.38</v>
      </c>
    </row>
    <row r="70" spans="1:7" ht="12.75" customHeight="1">
      <c r="A70" s="42"/>
      <c r="B70" s="27"/>
      <c r="C70" s="12"/>
      <c r="D70" s="12"/>
      <c r="E70" s="12"/>
      <c r="F70" s="12"/>
      <c r="G70" s="12"/>
    </row>
    <row r="71" spans="1:7" ht="15.75">
      <c r="A71" s="94" t="s">
        <v>46</v>
      </c>
      <c r="B71" s="94"/>
      <c r="C71" s="17">
        <v>2622</v>
      </c>
      <c r="D71" s="28">
        <v>0</v>
      </c>
      <c r="E71" s="28">
        <v>1311</v>
      </c>
      <c r="F71" s="28">
        <v>5</v>
      </c>
      <c r="G71" s="28">
        <v>2</v>
      </c>
    </row>
    <row r="72" spans="1:7" ht="15.75">
      <c r="A72" s="94" t="s">
        <v>47</v>
      </c>
      <c r="B72" s="94"/>
      <c r="C72" s="43" t="e">
        <f>#REF!/C71</f>
        <v>#REF!</v>
      </c>
      <c r="D72" s="44">
        <v>0</v>
      </c>
      <c r="E72" s="44" t="e">
        <f>#REF!/E71</f>
        <v>#REF!</v>
      </c>
      <c r="F72" s="44">
        <f>F69/F71</f>
        <v>1096.19</v>
      </c>
      <c r="G72" s="44">
        <f>G69/G71</f>
        <v>1096.19</v>
      </c>
    </row>
    <row r="73" spans="1:7" ht="12.75" customHeight="1">
      <c r="A73" s="16"/>
      <c r="B73" s="16"/>
      <c r="C73" s="43"/>
      <c r="D73" s="43"/>
      <c r="E73" s="43"/>
      <c r="F73" s="43"/>
      <c r="G73" s="43"/>
    </row>
    <row r="74" spans="1:7" s="5" customFormat="1" ht="15.75">
      <c r="A74" s="97" t="s">
        <v>37</v>
      </c>
      <c r="B74" s="98"/>
      <c r="C74" s="46"/>
      <c r="D74" s="46"/>
      <c r="E74" s="46"/>
      <c r="F74" s="46"/>
      <c r="G74" s="46"/>
    </row>
    <row r="75" spans="1:7" s="5" customFormat="1" ht="15.75">
      <c r="A75" s="97" t="s">
        <v>55</v>
      </c>
      <c r="B75" s="98"/>
      <c r="C75" s="23"/>
      <c r="D75" s="47"/>
      <c r="E75" s="46"/>
      <c r="F75" s="46"/>
      <c r="G75" s="46"/>
    </row>
    <row r="76" spans="1:7" s="5" customFormat="1" ht="15.75" customHeight="1">
      <c r="A76" s="24"/>
      <c r="B76" s="24"/>
      <c r="C76" s="24"/>
      <c r="D76" s="24"/>
      <c r="E76" s="24"/>
      <c r="F76" s="24"/>
      <c r="G76" s="24"/>
    </row>
    <row r="77" spans="1:7" s="5" customFormat="1" ht="15.75">
      <c r="A77" s="24" t="s">
        <v>38</v>
      </c>
      <c r="B77" s="24"/>
      <c r="C77" s="24"/>
      <c r="D77" s="24"/>
      <c r="E77" s="24"/>
      <c r="F77" s="24"/>
      <c r="G77" s="24"/>
    </row>
    <row r="78" spans="1:7" s="5" customFormat="1" ht="10.5" customHeight="1">
      <c r="A78" s="24"/>
      <c r="B78" s="24"/>
      <c r="C78" s="24"/>
      <c r="D78" s="24"/>
      <c r="E78" s="24"/>
      <c r="F78" s="24"/>
      <c r="G78" s="24"/>
    </row>
    <row r="79" spans="1:7" s="5" customFormat="1" ht="15.75">
      <c r="A79" s="24" t="s">
        <v>48</v>
      </c>
      <c r="B79" s="25"/>
      <c r="C79" s="25"/>
      <c r="D79" s="25"/>
      <c r="E79" s="25"/>
      <c r="F79" s="25"/>
      <c r="G79" s="25"/>
    </row>
    <row r="80" spans="1:7" s="5" customFormat="1" ht="13.5" customHeight="1">
      <c r="A80" s="24" t="s">
        <v>88</v>
      </c>
      <c r="B80" s="26" t="s">
        <v>39</v>
      </c>
      <c r="C80" s="26"/>
      <c r="D80" s="26"/>
      <c r="E80" s="24"/>
      <c r="F80" s="24"/>
      <c r="G80" s="24"/>
    </row>
    <row r="81" s="5" customFormat="1" ht="13.5" customHeight="1">
      <c r="B81" s="6"/>
    </row>
    <row r="82" s="3" customFormat="1" ht="14.25">
      <c r="C82" s="4"/>
    </row>
  </sheetData>
  <sheetProtection/>
  <mergeCells count="12">
    <mergeCell ref="A7:G7"/>
    <mergeCell ref="A71:B71"/>
    <mergeCell ref="A72:B72"/>
    <mergeCell ref="A74:B74"/>
    <mergeCell ref="A75:B75"/>
    <mergeCell ref="B1:G1"/>
    <mergeCell ref="B2:G2"/>
    <mergeCell ref="A9:B9"/>
    <mergeCell ref="A10:B10"/>
    <mergeCell ref="B3:G3"/>
    <mergeCell ref="B12:D12"/>
    <mergeCell ref="B13:G13"/>
  </mergeCells>
  <printOptions/>
  <pageMargins left="1.1811023622047243" right="0.7874015748031497" top="0.984251968503937" bottom="0.7874015748031497" header="0.31496062992125984" footer="0.31496062992125984"/>
  <pageSetup firstPageNumber="9" useFirstPageNumber="1" fitToHeight="0" fitToWidth="0" horizontalDpi="600" verticalDpi="600" orientation="portrait" paperSize="9" scale="55" r:id="rId1"/>
  <headerFooter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Inese Salamaja</cp:lastModifiedBy>
  <cp:lastPrinted>2016-02-19T09:37:29Z</cp:lastPrinted>
  <dcterms:created xsi:type="dcterms:W3CDTF">2008-09-26T08:09:16Z</dcterms:created>
  <dcterms:modified xsi:type="dcterms:W3CDTF">2016-06-21T13:34:07Z</dcterms:modified>
  <cp:category/>
  <cp:version/>
  <cp:contentType/>
  <cp:contentStatus/>
</cp:coreProperties>
</file>