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60" yWindow="-30" windowWidth="23745" windowHeight="7290"/>
  </bookViews>
  <sheets>
    <sheet name="Kopsavilkums" sheetId="1" r:id="rId1"/>
  </sheets>
  <definedNames>
    <definedName name="_xlnm.Print_Titles" localSheetId="0">Kopsavilkums!$10:$12</definedName>
  </definedNames>
  <calcPr calcId="145621"/>
</workbook>
</file>

<file path=xl/calcChain.xml><?xml version="1.0" encoding="utf-8"?>
<calcChain xmlns="http://schemas.openxmlformats.org/spreadsheetml/2006/main">
  <c r="E239" i="1" l="1"/>
  <c r="M220" i="1"/>
  <c r="M221" i="1"/>
  <c r="M222" i="1"/>
  <c r="H217" i="1"/>
  <c r="H219" i="1"/>
  <c r="H220" i="1"/>
  <c r="H221" i="1"/>
  <c r="H222" i="1"/>
  <c r="J217" i="1"/>
  <c r="J219" i="1"/>
  <c r="J220" i="1"/>
  <c r="J221" i="1"/>
  <c r="J222" i="1"/>
  <c r="I219" i="1"/>
  <c r="I220" i="1"/>
  <c r="I221" i="1"/>
  <c r="I222" i="1"/>
  <c r="M219" i="1"/>
  <c r="J200" i="1" l="1"/>
  <c r="I200" i="1"/>
  <c r="H246" i="1" l="1"/>
  <c r="M246" i="1"/>
  <c r="M200" i="1" l="1"/>
  <c r="H200" i="1" l="1"/>
  <c r="L159" i="1" l="1"/>
  <c r="L158" i="1"/>
  <c r="L157" i="1"/>
  <c r="G159" i="1"/>
  <c r="G158" i="1"/>
  <c r="G157" i="1"/>
  <c r="H165" i="1" l="1"/>
  <c r="M165" i="1" l="1"/>
  <c r="I165" i="1"/>
  <c r="J165" i="1"/>
  <c r="J237" i="1"/>
  <c r="I237" i="1"/>
  <c r="J236" i="1"/>
  <c r="I236" i="1"/>
  <c r="J235" i="1"/>
  <c r="I235" i="1"/>
  <c r="M235" i="1"/>
  <c r="M237" i="1"/>
  <c r="M236" i="1"/>
  <c r="H237" i="1"/>
  <c r="H236" i="1"/>
  <c r="H235" i="1"/>
  <c r="M233" i="1" l="1"/>
  <c r="M232" i="1"/>
  <c r="M231" i="1"/>
  <c r="M229" i="1"/>
  <c r="M228" i="1"/>
  <c r="M227" i="1"/>
  <c r="M226" i="1"/>
  <c r="M225" i="1"/>
  <c r="M224" i="1"/>
  <c r="M223" i="1"/>
  <c r="M217" i="1"/>
  <c r="M216" i="1"/>
  <c r="M215" i="1"/>
  <c r="M214" i="1"/>
  <c r="M211" i="1"/>
  <c r="M210" i="1"/>
  <c r="M209" i="1"/>
  <c r="M208" i="1"/>
  <c r="M207" i="1"/>
  <c r="M206" i="1"/>
  <c r="M205" i="1"/>
  <c r="M204" i="1"/>
  <c r="M203" i="1"/>
  <c r="M202" i="1"/>
  <c r="M199" i="1"/>
  <c r="M198" i="1"/>
  <c r="M197" i="1"/>
  <c r="M196" i="1"/>
  <c r="M195" i="1"/>
  <c r="M194" i="1"/>
  <c r="M212" i="1" l="1"/>
  <c r="M192" i="1"/>
  <c r="M201" i="1"/>
  <c r="M191" i="1"/>
  <c r="M190" i="1"/>
  <c r="M189" i="1"/>
  <c r="M188" i="1"/>
  <c r="M187" i="1"/>
  <c r="M185" i="1"/>
  <c r="M176" i="1"/>
  <c r="M175" i="1"/>
  <c r="M174" i="1"/>
  <c r="H176" i="1"/>
  <c r="H175" i="1"/>
  <c r="H174" i="1"/>
  <c r="J173" i="1"/>
  <c r="I173" i="1"/>
  <c r="J172" i="1"/>
  <c r="I172" i="1"/>
  <c r="J171" i="1"/>
  <c r="I171" i="1"/>
  <c r="M173" i="1"/>
  <c r="M172" i="1"/>
  <c r="M171" i="1"/>
  <c r="M170" i="1"/>
  <c r="M169" i="1"/>
  <c r="M168" i="1"/>
  <c r="M164" i="1"/>
  <c r="M163" i="1"/>
  <c r="M162" i="1"/>
  <c r="M161" i="1"/>
  <c r="M159" i="1"/>
  <c r="M160" i="1"/>
  <c r="M158" i="1"/>
  <c r="M157" i="1"/>
  <c r="M245" i="1"/>
  <c r="M251" i="1"/>
  <c r="M249" i="1"/>
  <c r="M248" i="1"/>
  <c r="J246" i="1"/>
  <c r="I246" i="1"/>
  <c r="J245" i="1"/>
  <c r="I245" i="1"/>
  <c r="M247" i="1"/>
  <c r="H247" i="1"/>
  <c r="M254" i="1" l="1"/>
  <c r="M240" i="1" s="1"/>
  <c r="H233" i="1"/>
  <c r="H232" i="1"/>
  <c r="H231" i="1"/>
  <c r="H229" i="1"/>
  <c r="H228" i="1"/>
  <c r="H227" i="1"/>
  <c r="H226" i="1"/>
  <c r="H225" i="1"/>
  <c r="H224" i="1"/>
  <c r="H223" i="1"/>
  <c r="H216" i="1"/>
  <c r="H215" i="1"/>
  <c r="H214" i="1"/>
  <c r="H211" i="1"/>
  <c r="H210" i="1"/>
  <c r="H209" i="1"/>
  <c r="H208" i="1"/>
  <c r="H207" i="1"/>
  <c r="H206" i="1"/>
  <c r="H205" i="1"/>
  <c r="H204" i="1"/>
  <c r="H203" i="1"/>
  <c r="H202" i="1"/>
  <c r="H199" i="1"/>
  <c r="H198" i="1"/>
  <c r="H197" i="1"/>
  <c r="H196" i="1"/>
  <c r="H195" i="1"/>
  <c r="H194" i="1"/>
  <c r="H185" i="1"/>
  <c r="H191" i="1"/>
  <c r="H190" i="1"/>
  <c r="H189" i="1"/>
  <c r="H188" i="1"/>
  <c r="H187" i="1"/>
  <c r="H173" i="1"/>
  <c r="H172" i="1"/>
  <c r="H171" i="1"/>
  <c r="H170" i="1"/>
  <c r="H169" i="1"/>
  <c r="H168" i="1"/>
  <c r="J161" i="1"/>
  <c r="J162" i="1"/>
  <c r="J163" i="1"/>
  <c r="J164" i="1"/>
  <c r="J160" i="1"/>
  <c r="J159" i="1"/>
  <c r="H192" i="1" l="1"/>
  <c r="H212" i="1"/>
  <c r="H157" i="1"/>
  <c r="H158" i="1"/>
  <c r="I164" i="1"/>
  <c r="I163" i="1"/>
  <c r="H164" i="1"/>
  <c r="H163" i="1"/>
  <c r="H162" i="1"/>
  <c r="H161" i="1"/>
  <c r="H160" i="1"/>
  <c r="H159" i="1"/>
  <c r="I162" i="1"/>
  <c r="E162" i="1"/>
  <c r="M156" i="1"/>
  <c r="M155" i="1"/>
  <c r="M154" i="1"/>
  <c r="M153" i="1"/>
  <c r="M152" i="1"/>
  <c r="J156" i="1"/>
  <c r="I156" i="1"/>
  <c r="J155" i="1"/>
  <c r="I155" i="1"/>
  <c r="J154" i="1"/>
  <c r="I154" i="1"/>
  <c r="J153" i="1"/>
  <c r="I153" i="1"/>
  <c r="J152" i="1"/>
  <c r="I152" i="1"/>
  <c r="H156" i="1"/>
  <c r="H155" i="1"/>
  <c r="H154" i="1"/>
  <c r="H153" i="1"/>
  <c r="J151" i="1"/>
  <c r="I151" i="1"/>
  <c r="H152" i="1"/>
  <c r="M151" i="1"/>
  <c r="H151" i="1"/>
  <c r="M141" i="1"/>
  <c r="M140" i="1"/>
  <c r="H141" i="1"/>
  <c r="H140" i="1"/>
  <c r="J233" i="1"/>
  <c r="I233" i="1"/>
  <c r="J232" i="1"/>
  <c r="I232" i="1"/>
  <c r="J231" i="1"/>
  <c r="I231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I217" i="1"/>
  <c r="J216" i="1"/>
  <c r="I216" i="1"/>
  <c r="J215" i="1"/>
  <c r="I215" i="1"/>
  <c r="J214" i="1"/>
  <c r="I214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1" i="1"/>
  <c r="I191" i="1"/>
  <c r="J190" i="1"/>
  <c r="I190" i="1"/>
  <c r="J189" i="1"/>
  <c r="I189" i="1"/>
  <c r="J188" i="1"/>
  <c r="I188" i="1"/>
  <c r="J187" i="1"/>
  <c r="I187" i="1"/>
  <c r="J185" i="1"/>
  <c r="I185" i="1"/>
  <c r="J184" i="1"/>
  <c r="I184" i="1"/>
  <c r="J183" i="1"/>
  <c r="I183" i="1"/>
  <c r="J182" i="1"/>
  <c r="I182" i="1"/>
  <c r="J180" i="1"/>
  <c r="I180" i="1"/>
  <c r="J179" i="1"/>
  <c r="I179" i="1"/>
  <c r="J178" i="1"/>
  <c r="I178" i="1"/>
  <c r="J176" i="1"/>
  <c r="I176" i="1"/>
  <c r="J175" i="1"/>
  <c r="I175" i="1"/>
  <c r="J174" i="1"/>
  <c r="I174" i="1"/>
  <c r="J170" i="1"/>
  <c r="I170" i="1"/>
  <c r="J169" i="1"/>
  <c r="I169" i="1"/>
  <c r="J168" i="1"/>
  <c r="I168" i="1"/>
  <c r="I161" i="1"/>
  <c r="I160" i="1"/>
  <c r="I159" i="1"/>
  <c r="J158" i="1"/>
  <c r="I158" i="1"/>
  <c r="J157" i="1"/>
  <c r="I157" i="1"/>
  <c r="J150" i="1"/>
  <c r="I150" i="1"/>
  <c r="J149" i="1"/>
  <c r="I149" i="1"/>
  <c r="J147" i="1"/>
  <c r="I147" i="1"/>
  <c r="J146" i="1"/>
  <c r="I146" i="1"/>
  <c r="J144" i="1"/>
  <c r="I144" i="1"/>
  <c r="J143" i="1"/>
  <c r="I143" i="1"/>
  <c r="J141" i="1"/>
  <c r="I141" i="1"/>
  <c r="J140" i="1"/>
  <c r="I140" i="1"/>
  <c r="J139" i="1"/>
  <c r="I139" i="1"/>
  <c r="J138" i="1"/>
  <c r="I138" i="1"/>
  <c r="J136" i="1"/>
  <c r="I136" i="1"/>
  <c r="J135" i="1"/>
  <c r="I135" i="1"/>
  <c r="M184" i="1"/>
  <c r="M183" i="1"/>
  <c r="M182" i="1"/>
  <c r="M180" i="1"/>
  <c r="M179" i="1"/>
  <c r="M178" i="1"/>
  <c r="M150" i="1"/>
  <c r="M149" i="1"/>
  <c r="M147" i="1"/>
  <c r="M146" i="1"/>
  <c r="M144" i="1"/>
  <c r="M143" i="1"/>
  <c r="M139" i="1"/>
  <c r="M138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4" i="1"/>
  <c r="M103" i="1"/>
  <c r="M102" i="1"/>
  <c r="M101" i="1"/>
  <c r="M100" i="1"/>
  <c r="M99" i="1"/>
  <c r="M98" i="1"/>
  <c r="M97" i="1"/>
  <c r="M96" i="1"/>
  <c r="M94" i="1"/>
  <c r="M93" i="1"/>
  <c r="M92" i="1"/>
  <c r="M90" i="1"/>
  <c r="M89" i="1"/>
  <c r="M88" i="1"/>
  <c r="M87" i="1"/>
  <c r="M86" i="1"/>
  <c r="M85" i="1"/>
  <c r="M84" i="1"/>
  <c r="M83" i="1"/>
  <c r="M82" i="1"/>
  <c r="M80" i="1"/>
  <c r="M79" i="1"/>
  <c r="M77" i="1"/>
  <c r="M76" i="1"/>
  <c r="M75" i="1"/>
  <c r="M74" i="1"/>
  <c r="M72" i="1"/>
  <c r="M71" i="1"/>
  <c r="M70" i="1"/>
  <c r="M69" i="1"/>
  <c r="M68" i="1"/>
  <c r="M67" i="1"/>
  <c r="M66" i="1"/>
  <c r="M64" i="1"/>
  <c r="M62" i="1"/>
  <c r="M61" i="1"/>
  <c r="M59" i="1"/>
  <c r="M58" i="1"/>
  <c r="M55" i="1"/>
  <c r="M54" i="1"/>
  <c r="M52" i="1"/>
  <c r="M51" i="1"/>
  <c r="M50" i="1"/>
  <c r="M49" i="1"/>
  <c r="M48" i="1"/>
  <c r="M46" i="1"/>
  <c r="M45" i="1"/>
  <c r="M44" i="1"/>
  <c r="M43" i="1"/>
  <c r="M42" i="1"/>
  <c r="M41" i="1"/>
  <c r="M37" i="1"/>
  <c r="M36" i="1"/>
  <c r="M35" i="1"/>
  <c r="M34" i="1"/>
  <c r="M33" i="1"/>
  <c r="M32" i="1"/>
  <c r="M30" i="1"/>
  <c r="M29" i="1"/>
  <c r="M28" i="1"/>
  <c r="M25" i="1"/>
  <c r="M24" i="1"/>
  <c r="M23" i="1"/>
  <c r="M22" i="1"/>
  <c r="M21" i="1"/>
  <c r="M19" i="1"/>
  <c r="M18" i="1"/>
  <c r="M17" i="1"/>
  <c r="M16" i="1"/>
  <c r="M15" i="1"/>
  <c r="M14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8" i="1"/>
  <c r="J118" i="1"/>
  <c r="I118" i="1"/>
  <c r="J117" i="1"/>
  <c r="I117" i="1"/>
  <c r="H117" i="1"/>
  <c r="J64" i="1"/>
  <c r="I64" i="1"/>
  <c r="H64" i="1"/>
  <c r="H116" i="1"/>
  <c r="H115" i="1"/>
  <c r="H114" i="1"/>
  <c r="H113" i="1"/>
  <c r="H112" i="1"/>
  <c r="H111" i="1"/>
  <c r="H110" i="1"/>
  <c r="H109" i="1"/>
  <c r="H108" i="1"/>
  <c r="H107" i="1"/>
  <c r="H106" i="1"/>
  <c r="H104" i="1"/>
  <c r="H103" i="1"/>
  <c r="H102" i="1"/>
  <c r="H101" i="1"/>
  <c r="H100" i="1"/>
  <c r="H99" i="1"/>
  <c r="H98" i="1"/>
  <c r="H97" i="1"/>
  <c r="H96" i="1"/>
  <c r="H94" i="1"/>
  <c r="H93" i="1"/>
  <c r="H92" i="1"/>
  <c r="H90" i="1"/>
  <c r="H89" i="1"/>
  <c r="H88" i="1"/>
  <c r="H87" i="1"/>
  <c r="H86" i="1"/>
  <c r="H85" i="1"/>
  <c r="H84" i="1"/>
  <c r="H83" i="1"/>
  <c r="H82" i="1"/>
  <c r="H80" i="1"/>
  <c r="H79" i="1"/>
  <c r="H77" i="1"/>
  <c r="H76" i="1"/>
  <c r="H75" i="1"/>
  <c r="H74" i="1"/>
  <c r="H72" i="1"/>
  <c r="H71" i="1"/>
  <c r="H70" i="1"/>
  <c r="H69" i="1"/>
  <c r="H68" i="1"/>
  <c r="H67" i="1"/>
  <c r="H66" i="1"/>
  <c r="J110" i="1"/>
  <c r="I110" i="1"/>
  <c r="J109" i="1"/>
  <c r="I109" i="1"/>
  <c r="J108" i="1"/>
  <c r="I108" i="1"/>
  <c r="J107" i="1"/>
  <c r="I107" i="1"/>
  <c r="J106" i="1"/>
  <c r="I106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4" i="1"/>
  <c r="I94" i="1"/>
  <c r="J93" i="1"/>
  <c r="I93" i="1"/>
  <c r="J92" i="1"/>
  <c r="I92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0" i="1"/>
  <c r="I80" i="1"/>
  <c r="J79" i="1"/>
  <c r="I79" i="1"/>
  <c r="J77" i="1"/>
  <c r="I77" i="1"/>
  <c r="J76" i="1"/>
  <c r="I76" i="1"/>
  <c r="J75" i="1"/>
  <c r="I75" i="1"/>
  <c r="J74" i="1"/>
  <c r="I74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3" i="1"/>
  <c r="I63" i="1"/>
  <c r="J62" i="1"/>
  <c r="I62" i="1"/>
  <c r="J61" i="1"/>
  <c r="I61" i="1"/>
  <c r="J59" i="1"/>
  <c r="I59" i="1"/>
  <c r="J58" i="1"/>
  <c r="I58" i="1"/>
  <c r="J55" i="1"/>
  <c r="I55" i="1"/>
  <c r="J54" i="1"/>
  <c r="I54" i="1"/>
  <c r="J52" i="1"/>
  <c r="I52" i="1"/>
  <c r="J51" i="1"/>
  <c r="I51" i="1"/>
  <c r="J50" i="1"/>
  <c r="I50" i="1"/>
  <c r="J49" i="1"/>
  <c r="I49" i="1"/>
  <c r="J48" i="1"/>
  <c r="I48" i="1"/>
  <c r="J46" i="1"/>
  <c r="I46" i="1"/>
  <c r="J45" i="1"/>
  <c r="I45" i="1"/>
  <c r="J44" i="1"/>
  <c r="I44" i="1"/>
  <c r="J43" i="1"/>
  <c r="I43" i="1"/>
  <c r="J42" i="1"/>
  <c r="I42" i="1"/>
  <c r="J41" i="1"/>
  <c r="I41" i="1"/>
  <c r="J37" i="1"/>
  <c r="I37" i="1"/>
  <c r="J36" i="1"/>
  <c r="I36" i="1"/>
  <c r="J35" i="1"/>
  <c r="I35" i="1"/>
  <c r="J34" i="1"/>
  <c r="I34" i="1"/>
  <c r="J33" i="1"/>
  <c r="I33" i="1"/>
  <c r="J32" i="1"/>
  <c r="I32" i="1"/>
  <c r="J30" i="1"/>
  <c r="I30" i="1"/>
  <c r="J29" i="1"/>
  <c r="I29" i="1"/>
  <c r="J28" i="1"/>
  <c r="I28" i="1"/>
  <c r="J25" i="1"/>
  <c r="I25" i="1"/>
  <c r="J24" i="1"/>
  <c r="I24" i="1"/>
  <c r="J23" i="1"/>
  <c r="I23" i="1"/>
  <c r="J22" i="1"/>
  <c r="I22" i="1"/>
  <c r="H59" i="1"/>
  <c r="H58" i="1"/>
  <c r="H63" i="1"/>
  <c r="H62" i="1"/>
  <c r="H61" i="1"/>
  <c r="H55" i="1"/>
  <c r="H54" i="1"/>
  <c r="H34" i="1"/>
  <c r="H37" i="1"/>
  <c r="H36" i="1"/>
  <c r="H35" i="1"/>
  <c r="H30" i="1"/>
  <c r="H33" i="1"/>
  <c r="H32" i="1"/>
  <c r="H29" i="1"/>
  <c r="H28" i="1"/>
  <c r="H25" i="1"/>
  <c r="H24" i="1"/>
  <c r="H23" i="1"/>
  <c r="H22" i="1"/>
  <c r="H21" i="1"/>
  <c r="H19" i="1"/>
  <c r="H18" i="1"/>
  <c r="J19" i="1"/>
  <c r="I19" i="1"/>
  <c r="J18" i="1"/>
  <c r="I18" i="1"/>
  <c r="J16" i="1"/>
  <c r="I16" i="1"/>
  <c r="H16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21" i="1"/>
  <c r="I21" i="1"/>
  <c r="J17" i="1"/>
  <c r="I17" i="1"/>
  <c r="J15" i="1"/>
  <c r="I15" i="1"/>
  <c r="J14" i="1"/>
  <c r="I14" i="1"/>
  <c r="M133" i="1" l="1"/>
  <c r="M38" i="1"/>
  <c r="M56" i="1"/>
  <c r="M13" i="1"/>
  <c r="M239" i="1" s="1"/>
  <c r="M20" i="1"/>
  <c r="M119" i="1"/>
  <c r="M166" i="1"/>
  <c r="M26" i="1"/>
  <c r="H56" i="1"/>
  <c r="H26" i="1"/>
  <c r="H20" i="1"/>
  <c r="H17" i="1"/>
  <c r="H15" i="1"/>
  <c r="H14" i="1"/>
  <c r="E252" i="1"/>
  <c r="H251" i="1"/>
  <c r="E251" i="1"/>
  <c r="H250" i="1"/>
  <c r="E250" i="1"/>
  <c r="E249" i="1"/>
  <c r="H248" i="1"/>
  <c r="E248" i="1"/>
  <c r="E246" i="1"/>
  <c r="H245" i="1"/>
  <c r="E245" i="1"/>
  <c r="E233" i="1"/>
  <c r="E232" i="1"/>
  <c r="E231" i="1"/>
  <c r="E229" i="1"/>
  <c r="E228" i="1"/>
  <c r="E227" i="1"/>
  <c r="E226" i="1"/>
  <c r="E225" i="1"/>
  <c r="E224" i="1"/>
  <c r="E223" i="1"/>
  <c r="E217" i="1"/>
  <c r="E216" i="1"/>
  <c r="E215" i="1"/>
  <c r="E214" i="1"/>
  <c r="E211" i="1"/>
  <c r="E210" i="1"/>
  <c r="E209" i="1"/>
  <c r="E208" i="1"/>
  <c r="E207" i="1"/>
  <c r="E206" i="1"/>
  <c r="E205" i="1"/>
  <c r="E204" i="1"/>
  <c r="E203" i="1"/>
  <c r="E202" i="1"/>
  <c r="H201" i="1"/>
  <c r="E199" i="1"/>
  <c r="E198" i="1"/>
  <c r="E197" i="1"/>
  <c r="E196" i="1"/>
  <c r="E195" i="1"/>
  <c r="E194" i="1"/>
  <c r="E191" i="1"/>
  <c r="E190" i="1"/>
  <c r="E189" i="1"/>
  <c r="E188" i="1"/>
  <c r="E187" i="1"/>
  <c r="E185" i="1"/>
  <c r="H184" i="1"/>
  <c r="E184" i="1"/>
  <c r="H183" i="1"/>
  <c r="E183" i="1"/>
  <c r="H182" i="1"/>
  <c r="E182" i="1"/>
  <c r="H180" i="1"/>
  <c r="E180" i="1"/>
  <c r="H179" i="1"/>
  <c r="E179" i="1"/>
  <c r="H178" i="1"/>
  <c r="E178" i="1"/>
  <c r="E176" i="1"/>
  <c r="E175" i="1"/>
  <c r="E174" i="1"/>
  <c r="E170" i="1"/>
  <c r="E169" i="1"/>
  <c r="E168" i="1"/>
  <c r="E161" i="1"/>
  <c r="E160" i="1"/>
  <c r="E159" i="1"/>
  <c r="E158" i="1"/>
  <c r="E157" i="1"/>
  <c r="H150" i="1"/>
  <c r="E150" i="1"/>
  <c r="H149" i="1"/>
  <c r="E149" i="1"/>
  <c r="H147" i="1"/>
  <c r="E147" i="1"/>
  <c r="H146" i="1"/>
  <c r="E146" i="1"/>
  <c r="H144" i="1"/>
  <c r="E144" i="1"/>
  <c r="H143" i="1"/>
  <c r="E143" i="1"/>
  <c r="H139" i="1"/>
  <c r="E139" i="1"/>
  <c r="H138" i="1"/>
  <c r="E138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H119" i="1"/>
  <c r="E116" i="1"/>
  <c r="E115" i="1"/>
  <c r="E114" i="1"/>
  <c r="E113" i="1"/>
  <c r="E112" i="1"/>
  <c r="E111" i="1"/>
  <c r="E110" i="1"/>
  <c r="E109" i="1"/>
  <c r="E108" i="1"/>
  <c r="E107" i="1"/>
  <c r="E106" i="1"/>
  <c r="E104" i="1"/>
  <c r="E103" i="1"/>
  <c r="E102" i="1"/>
  <c r="E101" i="1"/>
  <c r="E100" i="1"/>
  <c r="E99" i="1"/>
  <c r="E98" i="1"/>
  <c r="E97" i="1"/>
  <c r="E96" i="1"/>
  <c r="E94" i="1"/>
  <c r="E93" i="1"/>
  <c r="E92" i="1"/>
  <c r="E90" i="1"/>
  <c r="E89" i="1"/>
  <c r="E88" i="1"/>
  <c r="E87" i="1"/>
  <c r="E86" i="1"/>
  <c r="E85" i="1"/>
  <c r="E84" i="1"/>
  <c r="E83" i="1"/>
  <c r="E82" i="1"/>
  <c r="E80" i="1"/>
  <c r="E79" i="1"/>
  <c r="E77" i="1"/>
  <c r="E76" i="1"/>
  <c r="E75" i="1"/>
  <c r="E74" i="1"/>
  <c r="E72" i="1"/>
  <c r="E71" i="1"/>
  <c r="E70" i="1"/>
  <c r="E69" i="1"/>
  <c r="E68" i="1"/>
  <c r="E67" i="1"/>
  <c r="E66" i="1"/>
  <c r="E63" i="1"/>
  <c r="E62" i="1"/>
  <c r="E61" i="1"/>
  <c r="E59" i="1"/>
  <c r="E58" i="1"/>
  <c r="E55" i="1"/>
  <c r="E54" i="1"/>
  <c r="H52" i="1"/>
  <c r="E52" i="1"/>
  <c r="H51" i="1"/>
  <c r="E51" i="1"/>
  <c r="H50" i="1"/>
  <c r="E50" i="1"/>
  <c r="H49" i="1"/>
  <c r="E49" i="1"/>
  <c r="H48" i="1"/>
  <c r="E48" i="1"/>
  <c r="H46" i="1"/>
  <c r="E46" i="1"/>
  <c r="H45" i="1"/>
  <c r="E45" i="1"/>
  <c r="H44" i="1"/>
  <c r="E44" i="1"/>
  <c r="H43" i="1"/>
  <c r="E43" i="1"/>
  <c r="H42" i="1"/>
  <c r="E42" i="1"/>
  <c r="H41" i="1"/>
  <c r="E41" i="1"/>
  <c r="E37" i="1"/>
  <c r="E36" i="1"/>
  <c r="E35" i="1"/>
  <c r="E33" i="1"/>
  <c r="E32" i="1"/>
  <c r="E29" i="1"/>
  <c r="E28" i="1"/>
  <c r="E25" i="1"/>
  <c r="E22" i="1"/>
  <c r="E21" i="1"/>
  <c r="E17" i="1"/>
  <c r="E15" i="1"/>
  <c r="E14" i="1"/>
  <c r="E254" i="1" l="1"/>
  <c r="H133" i="1"/>
  <c r="E133" i="1"/>
  <c r="M241" i="1"/>
  <c r="E56" i="1"/>
  <c r="E20" i="1"/>
  <c r="E13" i="1"/>
  <c r="H13" i="1"/>
  <c r="E240" i="1"/>
  <c r="E192" i="1"/>
  <c r="E212" i="1"/>
  <c r="E201" i="1"/>
  <c r="E166" i="1"/>
  <c r="E26" i="1"/>
  <c r="H38" i="1"/>
  <c r="H166" i="1"/>
  <c r="E38" i="1"/>
  <c r="E119" i="1"/>
  <c r="H239" i="1" l="1"/>
  <c r="E241" i="1"/>
  <c r="H249" i="1" l="1"/>
  <c r="H254" i="1" l="1"/>
  <c r="H240" i="1" s="1"/>
  <c r="H241" i="1" s="1"/>
</calcChain>
</file>

<file path=xl/sharedStrings.xml><?xml version="1.0" encoding="utf-8"?>
<sst xmlns="http://schemas.openxmlformats.org/spreadsheetml/2006/main" count="476" uniqueCount="448">
  <si>
    <t>Cena ar  PVN (euro)</t>
  </si>
  <si>
    <t xml:space="preserve">Plānotais vienību  skaits </t>
  </si>
  <si>
    <t>1.1.</t>
  </si>
  <si>
    <t>1.2.</t>
  </si>
  <si>
    <t>1.3.</t>
  </si>
  <si>
    <t>2.1.</t>
  </si>
  <si>
    <t>2.2.</t>
  </si>
  <si>
    <t>3.1.</t>
  </si>
  <si>
    <t>3.1.1.</t>
  </si>
  <si>
    <t>3.1.2.</t>
  </si>
  <si>
    <t>3.2.</t>
  </si>
  <si>
    <t>3.2.2.</t>
  </si>
  <si>
    <t>3.2.1.</t>
  </si>
  <si>
    <t>4.1.1.</t>
  </si>
  <si>
    <t>4.1.2.</t>
  </si>
  <si>
    <t>4.2.</t>
  </si>
  <si>
    <t>4.2.1.</t>
  </si>
  <si>
    <t>4.2.2.</t>
  </si>
  <si>
    <t>5.1.</t>
  </si>
  <si>
    <t>5.1.1.</t>
  </si>
  <si>
    <t>5.1.2.</t>
  </si>
  <si>
    <t>5.1.3.</t>
  </si>
  <si>
    <t>5.1.3.1.</t>
  </si>
  <si>
    <t>5.1.3.2.</t>
  </si>
  <si>
    <t>5.2.</t>
  </si>
  <si>
    <t>5.2.1.</t>
  </si>
  <si>
    <t>5.2.2.</t>
  </si>
  <si>
    <t>5.2.3.</t>
  </si>
  <si>
    <t>5.2.4.</t>
  </si>
  <si>
    <t>5.2.5.</t>
  </si>
  <si>
    <t>5.2.6.</t>
  </si>
  <si>
    <t>5.2.7.</t>
  </si>
  <si>
    <t>5.3.</t>
  </si>
  <si>
    <t>5.3.1.</t>
  </si>
  <si>
    <t>5.3.2.</t>
  </si>
  <si>
    <t>5.3.3.</t>
  </si>
  <si>
    <t>5.3.4.</t>
  </si>
  <si>
    <t>5.3.5.</t>
  </si>
  <si>
    <t>5.3.5.1.</t>
  </si>
  <si>
    <t>5.3.5.2.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</si>
  <si>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</si>
  <si>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</si>
  <si>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</si>
  <si>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</si>
  <si>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</si>
  <si>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</si>
  <si>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</si>
  <si>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</si>
  <si>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5.4.8.</t>
  </si>
  <si>
    <t>5.4.9.</t>
  </si>
  <si>
    <t>5.4.10.</t>
  </si>
  <si>
    <t>5.4.10.1.</t>
  </si>
  <si>
    <t>5.4.10.2.</t>
  </si>
  <si>
    <t>5.4.10.3.</t>
  </si>
  <si>
    <t>5.5.</t>
  </si>
  <si>
    <t>5.5.1.</t>
  </si>
  <si>
    <t>5.5.2.</t>
  </si>
  <si>
    <t>5.5.3.</t>
  </si>
  <si>
    <t>5.5.4.</t>
  </si>
  <si>
    <t>5.5.5.</t>
  </si>
  <si>
    <t>5.5.6.</t>
  </si>
  <si>
    <t>5.5.7.</t>
  </si>
  <si>
    <t>5.5.8.</t>
  </si>
  <si>
    <t>5.5.9.</t>
  </si>
  <si>
    <t>5.6.</t>
  </si>
  <si>
    <t>5.6.1.</t>
  </si>
  <si>
    <t>5.6.2.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</si>
  <si>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</si>
  <si>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</si>
  <si>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</si>
  <si>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</si>
  <si>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</si>
  <si>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</si>
  <si>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</si>
  <si>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</si>
  <si>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</si>
  <si>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</si>
  <si>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</si>
  <si>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</si>
  <si>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</si>
  <si>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</si>
  <si>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</si>
  <si>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</si>
  <si>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</si>
  <si>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</si>
  <si>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</si>
  <si>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</si>
  <si>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</si>
  <si>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</si>
  <si>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</si>
  <si>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</si>
  <si>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</si>
  <si>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8.1.</t>
  </si>
  <si>
    <t>8.1.1.</t>
  </si>
  <si>
    <t>8.1.2.</t>
  </si>
  <si>
    <t>8.1.3.</t>
  </si>
  <si>
    <t>8.1.4.</t>
  </si>
  <si>
    <t>8.1.5.</t>
  </si>
  <si>
    <t>8.1.6.</t>
  </si>
  <si>
    <t>8.2.</t>
  </si>
  <si>
    <t>8.2.1.</t>
  </si>
  <si>
    <t>8.2.2.</t>
  </si>
  <si>
    <t>8.2.3.</t>
  </si>
  <si>
    <t>8.3.</t>
  </si>
  <si>
    <t>8.3.1.</t>
  </si>
  <si>
    <t>8.3.2.</t>
  </si>
  <si>
    <t>8.3.3.</t>
  </si>
  <si>
    <t>8.4.</t>
  </si>
  <si>
    <t>8.5.</t>
  </si>
  <si>
    <t>8.5.1.</t>
  </si>
  <si>
    <t>8.5.2.</t>
  </si>
  <si>
    <t>8.6.</t>
  </si>
  <si>
    <t>8.7.</t>
  </si>
  <si>
    <t>8.8.</t>
  </si>
  <si>
    <t>9.1.</t>
  </si>
  <si>
    <t>9.1.1.</t>
  </si>
  <si>
    <t>9.1.2.</t>
  </si>
  <si>
    <t>9.1.3.</t>
  </si>
  <si>
    <t>9.2.</t>
  </si>
  <si>
    <t>9.3.</t>
  </si>
  <si>
    <t>9.4.</t>
  </si>
  <si>
    <t>10.1.</t>
  </si>
  <si>
    <t>10.2.</t>
  </si>
  <si>
    <t>10.3.</t>
  </si>
  <si>
    <t>10.3.1.</t>
  </si>
  <si>
    <t>10.3.2.</t>
  </si>
  <si>
    <t>10.4.</t>
  </si>
  <si>
    <t>10.4.1.</t>
  </si>
  <si>
    <t>10.4.2.</t>
  </si>
  <si>
    <t>10.5.</t>
  </si>
  <si>
    <t>10.6.</t>
  </si>
  <si>
    <t>11.1.</t>
  </si>
  <si>
    <t>11.1.1.</t>
  </si>
  <si>
    <t>11.1.2.</t>
  </si>
  <si>
    <t>11.1.3.</t>
  </si>
  <si>
    <t>11.2.</t>
  </si>
  <si>
    <t>11.3.</t>
  </si>
  <si>
    <t>11.4.</t>
  </si>
  <si>
    <t>11.5.</t>
  </si>
  <si>
    <t>11.6.</t>
  </si>
  <si>
    <t>11.7.</t>
  </si>
  <si>
    <t>11.8.</t>
  </si>
  <si>
    <t>11.8.1.</t>
  </si>
  <si>
    <t>4.1.1.1.</t>
  </si>
  <si>
    <t>4.1.1.2.</t>
  </si>
  <si>
    <t>4.1.1.3.</t>
  </si>
  <si>
    <t>4.1.1.4.</t>
  </si>
  <si>
    <t>4.1.1.5.</t>
  </si>
  <si>
    <t>4.1.1.6.</t>
  </si>
  <si>
    <t>4.1.2.1.</t>
  </si>
  <si>
    <t>4.1.2.2.</t>
  </si>
  <si>
    <t>4.1.2.3.</t>
  </si>
  <si>
    <t>4.1.2.4.</t>
  </si>
  <si>
    <t>4.1.2.5.</t>
  </si>
  <si>
    <t>7.2.1.</t>
  </si>
  <si>
    <t>7.2.2.</t>
  </si>
  <si>
    <t>7.3.1.</t>
  </si>
  <si>
    <t>7.3.2.</t>
  </si>
  <si>
    <t>7.4.1.</t>
  </si>
  <si>
    <t>7.4.2.</t>
  </si>
  <si>
    <t>7.5.1.</t>
  </si>
  <si>
    <t>7.5.2.</t>
  </si>
  <si>
    <t>7.1.1.</t>
  </si>
  <si>
    <t>7.1.2.</t>
  </si>
  <si>
    <t>Izmaiņas
Preciz.pret 2014.esošo</t>
  </si>
  <si>
    <t>Citi pašu ieņēmumi</t>
  </si>
  <si>
    <t>Budžetā</t>
  </si>
  <si>
    <t>Kopā</t>
  </si>
  <si>
    <t>Telpu noma Slokas ielā 61 (Saskaņā ar MK Nr. 515 noteikumiem " Noteikumi par valsts un pašvaldību mantas iznomāšanas kārtību, nomas maksas noteikšanas metodiku un nomas līguma tipveida nosacījumiem" Iznomātājs SIA " Dr.Leopolds")</t>
  </si>
  <si>
    <t>Telpu noma Dubultu pr.71 (Saskaņā ar MK Nr. 515 noteikumiem " Noteikumi par valsts un pašvaldību mantas iznomāšanas kārtību, nomas maksas noteikšanas metodiku un nomas līguma tipveida nosacījumiem" Iznomātājs SIA "I.Henkuzenas privātprakse")</t>
  </si>
  <si>
    <t>Telpu noma Dubultu pr.71 (Saskaņā ar MK Nr. 515 noteikumiem " Noteikumi par valsts un pašvaldību mantas iznomāšanas kārtību, nomas maksas noteikšanas metodiku un nomas līguma tipveida nosacījumiem" Iznomātājs SIA "Lavin")</t>
  </si>
  <si>
    <t>Komunālie maksājumi (par komunālajiem pakalpojumiem iznomātajām telpām)</t>
  </si>
  <si>
    <t>NVA bezdarbnieku apmācības ( Saskaņā ar noslēgtajiem līgumiem par bezdarbnieku/ darba meklētāju neformālās izglītības programmu īstenošanu)</t>
  </si>
  <si>
    <t>Ieņēmumi ar  PVN (euro)</t>
  </si>
  <si>
    <t>120 stundu programma</t>
  </si>
  <si>
    <t>150 stundu programma</t>
  </si>
  <si>
    <t>570 stundu programma</t>
  </si>
  <si>
    <t>Ēdināšanas pakalpojumi</t>
  </si>
  <si>
    <t>Datorsistēmas</t>
  </si>
  <si>
    <t>Atkārtota zināšanu pārbaude (ieskaite, eksāmens)</t>
  </si>
  <si>
    <t>Atkārtota zināšanu pārbaude (ieskaite, eksāmens, kursa darbs)</t>
  </si>
  <si>
    <t>tiesību atjaunošana kvalifikācijas darba aizstāvēšanai</t>
  </si>
  <si>
    <t>Rehabilitācijas pakalpojumi</t>
  </si>
  <si>
    <t>4.1.</t>
  </si>
  <si>
    <t xml:space="preserve">Rehabilitācijas kurss Dubultu prospektā 71, Jūrmalā </t>
  </si>
  <si>
    <t>rehabilitācijas kurss bērnam no 2 līdz 14 gadu vecumam (papildu gultasvieta)</t>
  </si>
  <si>
    <t>rehabilitācijas programma "Harmonija" (viena vieta divvietīgā istabā)</t>
  </si>
  <si>
    <t>citi pakalpojumi</t>
  </si>
  <si>
    <t>piemaksa par uzturēšanos numurā vienam personai, kura saņem sociālās rehabilitācijas pakalpojumus par valsts budžeta līdzekļiem</t>
  </si>
  <si>
    <t>pavadošās personas rehabilitācija (pavada valsts budžeta klientu)</t>
  </si>
  <si>
    <t>Ārstniecības pakalpojumi</t>
  </si>
  <si>
    <t>Ārstu un speciālistu konsultācijas</t>
  </si>
  <si>
    <t>ārsta konsultācija</t>
  </si>
  <si>
    <t>ārsta konsultācija (atkārtota vizīte)</t>
  </si>
  <si>
    <t>Funkcionālo speciālistu konsultācijas:</t>
  </si>
  <si>
    <t>fizioterapeita konsultācija</t>
  </si>
  <si>
    <t>ergoterapeita konsultācija</t>
  </si>
  <si>
    <t>psihologa konsultācija</t>
  </si>
  <si>
    <t>Hidroterapija</t>
  </si>
  <si>
    <t xml:space="preserve">cirkulārā duša </t>
  </si>
  <si>
    <t>ascendējošā (augšupejošā) duša</t>
  </si>
  <si>
    <t>ārstnieciskā baseina un termoterapijas izmantošana vienai personai</t>
  </si>
  <si>
    <t>ārstnieciskā baseina un termoterapijas izmantošana bērnam no 7 līdz 14 gadu vecumam (vienai personai)</t>
  </si>
  <si>
    <t>Fizikālā terapija</t>
  </si>
  <si>
    <t xml:space="preserve">ārstnieciskās aplikācijas </t>
  </si>
  <si>
    <t>fizikālā terapija (magnetoterapija, lāzerterapija, elektroprocedūras, ultraskaņa, darsonvalizācija)</t>
  </si>
  <si>
    <t>inhalācijas (bez medikamentiem)</t>
  </si>
  <si>
    <t>sāls istaba</t>
  </si>
  <si>
    <t>limfodrenāžas aparātprocedūra</t>
  </si>
  <si>
    <t>visam ķermenim</t>
  </si>
  <si>
    <t>vienai ķermeņa daļai (vēderam, kājām vai rokām)</t>
  </si>
  <si>
    <t>Klasiskā masāža</t>
  </si>
  <si>
    <t>kakla un apkakles zonas masāža (2 vienības)</t>
  </si>
  <si>
    <t>muguras (C2-S5) masāža (3,5 vienības)</t>
  </si>
  <si>
    <t>rokas un pleca zonas masāža (2 vienības)</t>
  </si>
  <si>
    <t>kājas un gūžas zonas masāža (2,5 vienības)</t>
  </si>
  <si>
    <t>muguras jostas - krustu daļas masāža (1,5 vienības)</t>
  </si>
  <si>
    <t>galvas masāža (1 vienība)</t>
  </si>
  <si>
    <t>visa ķermeņa masāža (6 vienības)</t>
  </si>
  <si>
    <t>grūtnieču masāža</t>
  </si>
  <si>
    <t>vispārējā masāža bērniem</t>
  </si>
  <si>
    <t>1-5 gadiem</t>
  </si>
  <si>
    <t>6-10 gadiem</t>
  </si>
  <si>
    <t>11-14 gadiem</t>
  </si>
  <si>
    <t>Nodarbības funkcionālā speciālista vadībā</t>
  </si>
  <si>
    <t>ārstnieciskā vingrošana grupā - zālē (vienai personai)</t>
  </si>
  <si>
    <t>fizioterapija individuāli</t>
  </si>
  <si>
    <t>ergoterapija individuāli</t>
  </si>
  <si>
    <t>fizioterapija individuāli ar individuālu vingrojumu kompleksa izstrādi</t>
  </si>
  <si>
    <t>ārstnieciskā vingrošana grupā - baseinā   (vienai personai)</t>
  </si>
  <si>
    <t>slinga terapija</t>
  </si>
  <si>
    <t>fiziskās aktivitātes trenažieru zālē ar dozētu slodzi (ar ārsta norīkojumu)</t>
  </si>
  <si>
    <t>psihologa nodarbība grupā (līdz 6 cilvēkiem)</t>
  </si>
  <si>
    <t>psihologa nodarbība  individuāli</t>
  </si>
  <si>
    <t>intravenozā injekcija</t>
  </si>
  <si>
    <t>intramuskulārā, zemādas injekcija</t>
  </si>
  <si>
    <t>medikamentu ievadīšana vēnā pilienu veidā un pacienta novērošana</t>
  </si>
  <si>
    <t>cukura līmeņa noteikšana ar ekspresdiagnostiku</t>
  </si>
  <si>
    <t>elektrokardiogrammas pieraksts</t>
  </si>
  <si>
    <t>elektrokardiogrammas apraksts</t>
  </si>
  <si>
    <t>pārsiešana</t>
  </si>
  <si>
    <t>urīnpūšļa kateterizācija ar vienreizējo kateteri</t>
  </si>
  <si>
    <t>urīnpūšļa skalošana ielikta patstāvīgā katetera gadījumā</t>
  </si>
  <si>
    <t>izgulējumu apstrāde</t>
  </si>
  <si>
    <t>asinsspiediena mērīšana bez ārsta nozīmējuma</t>
  </si>
  <si>
    <t>Rokas bremze un akselerators transportlīdzeklim ar automātisko ātrumkārbu, stiprinājums pie grīdas (RBA-1)</t>
  </si>
  <si>
    <t>Rokas bremze un akselerators transportlīdzeklim ar automātisko ātrumkārbu, stiprinājums pie stūres (RBA-3)</t>
  </si>
  <si>
    <t>Rokas bremze un akselerators transportlīdzeklim ar mehānisko ātrumkārbu, stiprinājums pie grīdas (RBA-4)</t>
  </si>
  <si>
    <t>Rokas bremze un akselerators transportlīdzeklim ar mehānisko ātrumkārbu, stiprinājums pie stūres (RBA-6)</t>
  </si>
  <si>
    <t>Kreisais akseleratora pedālis transportlīdzeklim ar automātisko ātrumkārbu, stiprinājums pie grīdas (KAP-1)</t>
  </si>
  <si>
    <t>Kreisais akseleratora pedālis transportlīdzeklim ar automātisko ātrumkārbu, stiprinājums pie stūres (KAP-2)</t>
  </si>
  <si>
    <t>Rokas sajūgs ar sviru stūres labajā pusē (RS-1)</t>
  </si>
  <si>
    <t>Rokas sajūgs ar sviru stūres kreisajā pusē (RS-2)</t>
  </si>
  <si>
    <t>Palīgroktura uzstādīšana uz stūres rata (PR)</t>
  </si>
  <si>
    <t>Pagrieziena slēdža pārnešana uz stūres otru pusi (PSL)</t>
  </si>
  <si>
    <t>Viesu izmitināšana</t>
  </si>
  <si>
    <t>Papildu vieta vienai personai Dubultu pr.59, Jūrmalā</t>
  </si>
  <si>
    <t>Aģentūras, citu izglītības iestāžu izglītojamo izmitināšana dienesta viesnīcā Dubultu prospektā 59 un Slokas ielā 68, Jūrmalā</t>
  </si>
  <si>
    <t>Diētiskā ēdināšana (izglītojamiem un darbiniekiem)</t>
  </si>
  <si>
    <t>brokastis</t>
  </si>
  <si>
    <t>pirmais ēdiens</t>
  </si>
  <si>
    <t>otrais ēdiens</t>
  </si>
  <si>
    <t>dzēriens</t>
  </si>
  <si>
    <t>deserts</t>
  </si>
  <si>
    <t>vakariņas</t>
  </si>
  <si>
    <t>pusdienas</t>
  </si>
  <si>
    <t>Ēdināšana trīs reizes dienā (vienai personai)</t>
  </si>
  <si>
    <t>Kafijas galda klāšana (vienai personai)</t>
  </si>
  <si>
    <t>Konditorejas izstrādājumi</t>
  </si>
  <si>
    <t>Konditorejas izstrādājumi veids Nr.1</t>
  </si>
  <si>
    <t>Konditorejas izstrādājumi veids Nr.2</t>
  </si>
  <si>
    <t>Kafija</t>
  </si>
  <si>
    <t>Tējas (dažādas)</t>
  </si>
  <si>
    <t>Telpu iznomāšana</t>
  </si>
  <si>
    <t>Konferenču zāles noma</t>
  </si>
  <si>
    <t>Slokas ielā 68, Jūrmalā (126,4 kv.m)</t>
  </si>
  <si>
    <t>Slokas iela 61, Jūrmalā  (271,6 kv.m)</t>
  </si>
  <si>
    <t>Dubultu pr.71, Jūrmalā  (183,3 kv.m)</t>
  </si>
  <si>
    <t>Sporta zāles noma Slokas ielā 61, Jūrmalā</t>
  </si>
  <si>
    <t>Fizioterapijas lielās zāles noma Dubultu pr.71, Jūrmalā</t>
  </si>
  <si>
    <t>Viena vieta autobusam maksas stāvvietā</t>
  </si>
  <si>
    <t>Autobusa (astoņas vietas) iznomāšana  ar šoferi vismaz uz četrām stundām</t>
  </si>
  <si>
    <t xml:space="preserve">Autobusa (astoņas vietas) iznomāšana  ar šoferi </t>
  </si>
  <si>
    <t>Papildus par katru kilometru virs 100 km</t>
  </si>
  <si>
    <t>Papildus par katru kilometru virs 50 km</t>
  </si>
  <si>
    <t>Laiks virs 2 stundām</t>
  </si>
  <si>
    <t>Pārējie maksas pakalpojumi</t>
  </si>
  <si>
    <t>Fitnesa pakalpojumi</t>
  </si>
  <si>
    <t>Aerobika ūdenī grupā (vienai personai)</t>
  </si>
  <si>
    <t>Trenažieru zāles apmeklējums (vienai personai)</t>
  </si>
  <si>
    <t>Aerobika zālē grupā (vienai personai)</t>
  </si>
  <si>
    <t>Kopēšana vai dokumenta ieskenēšana un nosūtīšana vai drukāšana</t>
  </si>
  <si>
    <t>Klienta veļas žāvēšana</t>
  </si>
  <si>
    <t>Gultas veļas papildu maiņa</t>
  </si>
  <si>
    <t>Pārcelšana no viena numura uz citu numuru pēc klienta vēlēšanās</t>
  </si>
  <si>
    <t>Nozaudētās atslēgas dublikāta izgatavošana vai slēdzamas mantu glabātavas izmantošana</t>
  </si>
  <si>
    <t>Nūjošanas inventāra noma 1.stunda</t>
  </si>
  <si>
    <t>katra nākamā stunda</t>
  </si>
  <si>
    <t>rehabilitācijas kurss (viena vieta vienvietīgā istabā)</t>
  </si>
  <si>
    <t>rehabilitācijas kurss (viena vieta vienvietīgā pielāgotā istabā)</t>
  </si>
  <si>
    <t>rehabilitācijas kurss (viena vieta divvietīgā istabā)</t>
  </si>
  <si>
    <t>rehabilitācijas kurss (viena vieta divvietīgā divistabu numurā)</t>
  </si>
  <si>
    <t>Maksas pakalpojumi kopā: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</si>
  <si>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</si>
  <si>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</si>
  <si>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</si>
  <si>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>sākotnējās ietekmes novērtējuma ziņojumam (anotācijai)</t>
  </si>
  <si>
    <t>Maksas pakalpojuma veids/ citu pašu ieņēmumu veids</t>
  </si>
  <si>
    <t>atkārtota pārbaude, ja konstatēts autortiesību pārkāpums mācību darbā (kursa darbs, kvalifikācijas darbs)</t>
  </si>
  <si>
    <t>Transportlīdzekļu pielāgošana</t>
  </si>
  <si>
    <t>Rokas bremze un akselerators transportlīdzeklim ar automātisko ātrumkārbu, stiprinājums pie grīdas (RBA-2) (personām ar satveršanas problēmām)</t>
  </si>
  <si>
    <t>Rokas bremze un akselerators transportlīdzeklim ar mehānisko ātrumkārbu, stiprinājums pie grīdas (RBA-5) (personām ar satveršanas problēmām)</t>
  </si>
  <si>
    <t>ķermeņa zemūdens masāža</t>
  </si>
  <si>
    <t>ārstnieciskā vanna</t>
  </si>
  <si>
    <t>audiologopēda konsultācija</t>
  </si>
  <si>
    <t>11.9.1.</t>
  </si>
  <si>
    <t>11.9.</t>
  </si>
  <si>
    <t>Psihologa pakalpojums</t>
  </si>
  <si>
    <t>11.9.2.</t>
  </si>
  <si>
    <t>11.9.3.</t>
  </si>
  <si>
    <t>5.6.3.</t>
  </si>
  <si>
    <t>5.6.4.</t>
  </si>
  <si>
    <t>5.6.5.</t>
  </si>
  <si>
    <t>5.6.6.</t>
  </si>
  <si>
    <t>5.6.7.</t>
  </si>
  <si>
    <t>5.6.8.</t>
  </si>
  <si>
    <t xml:space="preserve"> Dubultu prospektā 71, 2.korpusā, Jūrmalā (vienai vietai vienvietīgā numurā)</t>
  </si>
  <si>
    <t xml:space="preserve"> Dubultu prospektā 71, 2.korpusā, Jūrmalā (ar brokastīm)</t>
  </si>
  <si>
    <t xml:space="preserve"> Dubultu prospektā 71, 2.korpusā, Jūrmalā (ar trīsreizēju ēdināšanu)</t>
  </si>
  <si>
    <t xml:space="preserve">Dubultu prospektā 71, 2.korpus, Jūrmalā (viena vieta divvietīgā numurā)                    </t>
  </si>
  <si>
    <t>Dubultu prospektā 71, 2.korpus, Jūrmalā (ar brokastīm)</t>
  </si>
  <si>
    <t>Dubultu prospektā 71, 2.korpusā, Jūrmalā (ar trīsreizēju ēdināšanu)</t>
  </si>
  <si>
    <t>Dubultu prospektā 71, 1.korpusā, Jūrmalā (viena vieta vienvietīgā numurā)</t>
  </si>
  <si>
    <t>Dubultu prospektā 71, 1.korpusā, Jūrmalā (ar brokastīm)</t>
  </si>
  <si>
    <t>Dubultu prospektā 71, 1.korpusā, Jūrmalā  (ar trīsreizēju ēdināšanu)</t>
  </si>
  <si>
    <t xml:space="preserve"> Dubultu prospektā 71, 1.korpusā, Jūrmalā  (viena vieta divvietīgā numurā)</t>
  </si>
  <si>
    <t xml:space="preserve"> Dubultu prospektā 71, 1.korpusā, Jūrmalā  (ar brokastīm)</t>
  </si>
  <si>
    <t>Dubultu prospektā 71, 1.korpusā, Jūrmalā (ar trīsreizēju ēdināšanu)</t>
  </si>
  <si>
    <t>2016. spēkā esošs</t>
  </si>
  <si>
    <t xml:space="preserve">2016.gads jaunais cenrādis </t>
  </si>
  <si>
    <t>rehabilitācijas kurss - Dubultu prospekts 71, 2.korpuss, Jūrmala</t>
  </si>
  <si>
    <t>rehabilitācijas kurss - Dubultu prospekts 71, 1.korpuss, Jūrmala</t>
  </si>
  <si>
    <t>Telpu noma Dubultu pr.71 (Saskaņā ar MK Nr. 515 noteikumiem " Noteikumi par valsts un pašvaldību mantas iznomāšanas kārtību, nomas maksas noteikšanas metodiku un nomas līguma tipveida nosacījumiem" )</t>
  </si>
  <si>
    <t>Telpu noma karsto, auksto dzērienu un uzkodu tirdzniecības automātu izvietošanai (Iznomātājs "KAFE SERVISS")</t>
  </si>
  <si>
    <t>Telpu noma Amulas iela 6  (Saskaņā ar MK Nr. 515 noteikumiem " Noteikumi par valsts un pašvaldību mantas iznomāšanas kārtību, nomas maksas noteikšanas metodiku un nomas līguma tipveida nosacījumiem" Līgums pārtraukts, telpas netiks iznomātas)</t>
  </si>
  <si>
    <t>Izmaiņas 2016.gadā pret  2016.gadā spēkā esošo</t>
  </si>
  <si>
    <t>2017.gadā un turpmāk</t>
  </si>
  <si>
    <t>480 stundu programma</t>
  </si>
  <si>
    <t>N.p.k. maksas pakalpojuma jaunajā cenrādī</t>
  </si>
  <si>
    <t>1.4.</t>
  </si>
  <si>
    <t>640 stundu programma</t>
  </si>
  <si>
    <t>960 stundu programma</t>
  </si>
  <si>
    <t>2.3.</t>
  </si>
  <si>
    <t>2.4.</t>
  </si>
  <si>
    <t>Informācijas ievadīšanas operators</t>
  </si>
  <si>
    <t>Palīgšuvējs</t>
  </si>
  <si>
    <t>3.1.3.</t>
  </si>
  <si>
    <t>3.2.3.</t>
  </si>
  <si>
    <t>5.1.4.</t>
  </si>
  <si>
    <t>Ārsta - speciālistu konsultācija</t>
  </si>
  <si>
    <t xml:space="preserve">vēnas punkcija </t>
  </si>
  <si>
    <t>intraartikulāra injekcija</t>
  </si>
  <si>
    <t xml:space="preserve"> Dubultu prospektā 71, 2. korpusā, Jūrmalā pielāgotā numurā (ar brokastīm)</t>
  </si>
  <si>
    <t>7.2.3.</t>
  </si>
  <si>
    <t>7.2.4.</t>
  </si>
  <si>
    <t xml:space="preserve"> Dubultu prospektā 71, 2. korpusā, Jūrmalā pielāgotā numurā (ar trīsreizēju ēdināšanu)</t>
  </si>
  <si>
    <t>Papildu vieta bērnam no 2 līdz 14 gadu vecumam Dubultu pr.71, 2 korpuss, Jūrmala (ar brokastīm)</t>
  </si>
  <si>
    <t>Papildu vieta bērnam  no 2 līdz 14 gadu vecumam Dubultu pr.71, 2 korpuss, Jūrmala (ar trīsreizēju ēdināšanu)</t>
  </si>
  <si>
    <t>7.5.3.</t>
  </si>
  <si>
    <t>7.5.4.</t>
  </si>
  <si>
    <t>Papildu vieta bērnam  no 2 līdz 14 gadu vecumam Dubultu pr. 71, 1 korpuss,  Jūrmalā (ar brokastīm)</t>
  </si>
  <si>
    <t>Papildu vieta bērnam  no 2 līdz 14 gadu vecumam Dubultu pr.71, 1 korpuss, Jūrmala (ar trīsreizēju ēdināšanu)</t>
  </si>
  <si>
    <t>7.5.5.</t>
  </si>
  <si>
    <t>7.5.6.</t>
  </si>
  <si>
    <t>7.5.7.</t>
  </si>
  <si>
    <t>7.5.8.</t>
  </si>
  <si>
    <t>Papildu vieta vienai personai Dubultu prospektā 71, 2 korpuss, Jūrmalā (ar trīsreizēju ēdināšanu)</t>
  </si>
  <si>
    <t>Papildu vieta vienai personai Dubultu prospektā 71, 2 korpuss, Jūrmalā (ar brokastīm)</t>
  </si>
  <si>
    <t>Papildu vieta vienai personai Dubultu prospektā 71, 1 korpuss, Jūrmalā (ar brokastīm)</t>
  </si>
  <si>
    <t>Papildu vieta vienai personai Dubultu prospektā 71, 1 korpuss, Jūrmalā (ar trīsreizēju ēdināšanu)</t>
  </si>
  <si>
    <t>7.12.</t>
  </si>
  <si>
    <t>7.13.</t>
  </si>
  <si>
    <t>Dubultu prospektā 59, Jūrmalā viena ēka – 20 vietas</t>
  </si>
  <si>
    <t>Dubultu prospektā 59, Jūrmalā viena ēka – 34 vietas</t>
  </si>
  <si>
    <t>8.1.3.1.</t>
  </si>
  <si>
    <t>8.1.3.2.</t>
  </si>
  <si>
    <t>8.1.3.3.</t>
  </si>
  <si>
    <t>Gaļas/zivs ēdiens</t>
  </si>
  <si>
    <t>Piedevas</t>
  </si>
  <si>
    <t>Salāti (2 veidi)</t>
  </si>
  <si>
    <t>11.10.</t>
  </si>
  <si>
    <t>Atkārtota pārbaude, ja konstatēts autortiesību pārkāpums mācību darbā (kursa darbs, kvalifikācijas darbs)</t>
  </si>
  <si>
    <t>Imatrikulācija un kvalifikācijas darba aizstāvēšana</t>
  </si>
  <si>
    <t>7.14.</t>
  </si>
  <si>
    <t>Klienta veļas mazgāšana</t>
  </si>
  <si>
    <t>nūjošana  (vienai personai) grupā līdz 8 cilvēkiem</t>
  </si>
  <si>
    <t>9.5.</t>
  </si>
  <si>
    <t>Šarko duša</t>
  </si>
  <si>
    <t>Medicīniskās manipulācijas (cenā nav iekļautas medikamentu izmaksas)</t>
  </si>
  <si>
    <t xml:space="preserve">Viesu izmitināšana – papildus vieta Dubultu prospekts 71, Jūrmala </t>
  </si>
  <si>
    <t xml:space="preserve"> Dubultu pr.59, Jūrmalā  (četrvietīgs numurs) - 2.stāvs</t>
  </si>
  <si>
    <t>Dubultu pr.59, Jūrmalā (divvietīgs numurs) - 3.stāvs</t>
  </si>
  <si>
    <t>Galda minerālūdeņi</t>
  </si>
  <si>
    <t xml:space="preserve">Datorklases vai auditorijas noma </t>
  </si>
  <si>
    <t xml:space="preserve">Finanšu nodaļas vadītāja </t>
  </si>
  <si>
    <t>G.Apele</t>
  </si>
  <si>
    <t>Anita.Ozolina@siva.gov.lv</t>
  </si>
  <si>
    <t>Viesu izmitināšana Slokas 68, Jūrmala</t>
  </si>
  <si>
    <t>Tirdzniecības vietas noma (26.1m2) Dubultu pr.71, Jūrmalā</t>
  </si>
  <si>
    <t xml:space="preserve"> Jūrmalā, Dubultu pr.59 (četrvietīgs numurs) - 1.stāvs</t>
  </si>
  <si>
    <t>Atzinums par transportlīdzekļa pielāgojuma kodiem</t>
  </si>
  <si>
    <t>Ozoliņa, 67771026</t>
  </si>
  <si>
    <t>Ēdināšana trīs reizes dienā sporta, veselības nostiprināšanas un atpūtas nometnēm vai grupām, kas noslēgušas līgumu par pakalpojuma saņemšanu, un bērniem no 2 līdz 14 gadu vecumam (vienai grupas personai vai vienam bērnam)</t>
  </si>
  <si>
    <t>7.pielikums</t>
  </si>
  <si>
    <t xml:space="preserve">Labklājības ministrs </t>
  </si>
  <si>
    <t>J.Reirs</t>
  </si>
  <si>
    <t>08.08.2014. 15:03</t>
  </si>
  <si>
    <t>M.Baumgarte, 67021674</t>
  </si>
  <si>
    <t>Marika.Baumgarte@lm.gov.lv</t>
  </si>
  <si>
    <t>Kopsavilkums par Sociālās integrācijas valsts aģentūras maksas pakalpojumiem un citiem pašu ieņēmumiem un to izmaiņām 2016.gadā un turpmākajos gados</t>
  </si>
  <si>
    <r>
      <t>segmentārā masāža (</t>
    </r>
    <r>
      <rPr>
        <sz val="12"/>
        <rFont val="Times New Roman"/>
        <family val="1"/>
        <charset val="186"/>
      </rPr>
      <t>1 vienība</t>
    </r>
    <r>
      <rPr>
        <sz val="12"/>
        <color theme="1"/>
        <rFont val="Times New Roman"/>
        <family val="1"/>
        <charset val="186"/>
      </rPr>
      <t>)</t>
    </r>
  </si>
  <si>
    <r>
      <t xml:space="preserve">fizioterapija </t>
    </r>
    <r>
      <rPr>
        <sz val="12"/>
        <rFont val="Times New Roman"/>
        <family val="1"/>
        <charset val="186"/>
      </rPr>
      <t>individuāli</t>
    </r>
    <r>
      <rPr>
        <sz val="12"/>
        <color theme="1"/>
        <rFont val="Times New Roman"/>
        <family val="1"/>
        <charset val="186"/>
      </rPr>
      <t xml:space="preserve"> bērnam no 4 līdz 14 gadu vecumam</t>
    </r>
  </si>
  <si>
    <t>Profesionālās pilnveides izglītības programmas un profesionālās tālākizglītības programmas</t>
  </si>
  <si>
    <t>Lietvedības pakalpojumi</t>
  </si>
  <si>
    <t>11.2.1.</t>
  </si>
  <si>
    <t>11.2.2.</t>
  </si>
  <si>
    <t>11.2.3.</t>
  </si>
  <si>
    <t>Diploma dublikāta izsniegšana</t>
  </si>
  <si>
    <t>Diploma pielikuma dublikāta izsniegšana</t>
  </si>
  <si>
    <t>11.2.4.</t>
  </si>
  <si>
    <t>Akadēmiskās izziņas izsniegšana</t>
  </si>
  <si>
    <t>Citi ar izglītības iegūšanu saistīti pakalpojumi</t>
  </si>
  <si>
    <t>11.10.1.</t>
  </si>
  <si>
    <t>11.10.2.</t>
  </si>
  <si>
    <t>11.10.3.</t>
  </si>
  <si>
    <t>Studiju programmas nepilna laika studijām</t>
  </si>
  <si>
    <t>Studiju programmas pilna laika studijām</t>
  </si>
  <si>
    <t>Transportlīdzekļi, transportlīdzekļu stāvvietas un transportlīdzekļu vadītāju apmācība</t>
  </si>
  <si>
    <t xml:space="preserve">Viena vieta automobilim maksas stāvvietā </t>
  </si>
  <si>
    <t>Vieglā automobiļa (līdz 3,5 t) iznomāšana ar šoferi klientiem nobraukumam līdz 50 km, līdz 2 stundām</t>
  </si>
  <si>
    <t>Transportlīdzekļa vadītāja  kursu teorijas apmācība</t>
  </si>
  <si>
    <t>Transportlīdzekļa vadītāja kursu praktiskā braukšana (vienas braukšanas mācību stundas ilgums 45 min)</t>
  </si>
  <si>
    <t xml:space="preserve">Profesionālās pamatizglītības programmas, arodizglītības programmas un profesionālās vidējās izglītības programmas </t>
  </si>
  <si>
    <t>Kopēšana vai dokumenta ieskenēšana un elektroniska nosūtīšana vai drukāšana</t>
  </si>
  <si>
    <t>Pirmā līmeņa profesionālās augstākās izglītības (koledžas izglītības) programmas</t>
  </si>
  <si>
    <t>Studiju virzienu „Ekonomika”, „Vadība, administrēšana un nekustamo īpašumu pārvaldība” studiju programmas</t>
  </si>
  <si>
    <t>Studiju virziena „Informācijas tehnoloģija, datortehnika, elektronika, telekomunikācijas, datorvadība un datorzinātne” studiju programmas</t>
  </si>
  <si>
    <t>Studiju virziena „Viesnīcu un restorānu serviss, tūrisma un atpūtas organizācija” studiju programmas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</si>
</sst>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Arial"/>
      <family val="2"/>
      <charset val="186"/>
    </font>
    <font>
      <sz val="12"/>
      <name val="Times New Roman"/>
      <family val="1"/>
      <charset val="186"/>
    </font>
    <font>
      <u/>
      <sz val="10"/>
      <color theme="10"/>
      <name val="Arial"/>
      <family val="2"/>
      <charset val="186"/>
    </font>
    <font>
      <b/>
      <sz val="14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u/>
      <sz val="12"/>
      <color indexed="12"/>
      <name val="Times New Roman"/>
      <family val="1"/>
      <charset val="186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4" fontId="1" fillId="0" borderId="0" xfId="0" applyNumberFormat="1" applyFont="1" applyAlignment="1">
      <alignment horizontal="right"/>
    </xf>
    <xf numFmtId="0" fontId="3" fillId="3" borderId="0" xfId="0" applyFont="1" applyFill="1"/>
    <xf numFmtId="0" fontId="9" fillId="0" borderId="0" xfId="0" applyFont="1"/>
    <xf numFmtId="0" fontId="10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6" borderId="7" xfId="0" applyFont="1" applyFill="1" applyBorder="1" applyAlignment="1">
      <alignment horizontal="right" vertical="center" wrapText="1"/>
    </xf>
    <xf numFmtId="2" fontId="5" fillId="6" borderId="4" xfId="0" applyNumberFormat="1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2" fontId="11" fillId="6" borderId="4" xfId="0" applyNumberFormat="1" applyFont="1" applyFill="1" applyBorder="1" applyAlignment="1">
      <alignment vertical="center"/>
    </xf>
    <xf numFmtId="0" fontId="11" fillId="6" borderId="4" xfId="0" applyFont="1" applyFill="1" applyBorder="1" applyAlignment="1">
      <alignment vertical="center"/>
    </xf>
    <xf numFmtId="2" fontId="11" fillId="6" borderId="5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right" vertical="top"/>
    </xf>
    <xf numFmtId="0" fontId="9" fillId="0" borderId="10" xfId="0" applyFont="1" applyBorder="1" applyAlignment="1">
      <alignment vertical="center" wrapText="1"/>
    </xf>
    <xf numFmtId="2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11" fillId="6" borderId="3" xfId="0" applyFont="1" applyFill="1" applyBorder="1" applyAlignment="1">
      <alignment horizontal="right" vertical="top"/>
    </xf>
    <xf numFmtId="0" fontId="12" fillId="6" borderId="10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 wrapText="1"/>
    </xf>
    <xf numFmtId="2" fontId="12" fillId="6" borderId="4" xfId="0" applyNumberFormat="1" applyFont="1" applyFill="1" applyBorder="1" applyAlignment="1">
      <alignment vertical="center" wrapText="1"/>
    </xf>
    <xf numFmtId="0" fontId="5" fillId="6" borderId="4" xfId="0" applyFont="1" applyFill="1" applyBorder="1"/>
    <xf numFmtId="2" fontId="12" fillId="6" borderId="5" xfId="0" applyNumberFormat="1" applyFont="1" applyFill="1" applyBorder="1" applyAlignment="1">
      <alignment vertical="center" wrapText="1"/>
    </xf>
    <xf numFmtId="2" fontId="5" fillId="3" borderId="4" xfId="0" applyNumberFormat="1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3" borderId="10" xfId="0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6" borderId="10" xfId="0" applyFont="1" applyFill="1" applyBorder="1" applyAlignment="1"/>
    <xf numFmtId="0" fontId="11" fillId="6" borderId="4" xfId="0" applyFont="1" applyFill="1" applyBorder="1" applyAlignment="1"/>
    <xf numFmtId="2" fontId="11" fillId="6" borderId="4" xfId="0" applyNumberFormat="1" applyFont="1" applyFill="1" applyBorder="1" applyAlignment="1"/>
    <xf numFmtId="2" fontId="11" fillId="6" borderId="5" xfId="0" applyNumberFormat="1" applyFont="1" applyFill="1" applyBorder="1" applyAlignment="1"/>
    <xf numFmtId="0" fontId="5" fillId="3" borderId="10" xfId="0" applyFont="1" applyFill="1" applyBorder="1" applyAlignment="1"/>
    <xf numFmtId="2" fontId="5" fillId="3" borderId="5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5" fillId="3" borderId="3" xfId="0" applyFont="1" applyFill="1" applyBorder="1" applyAlignment="1">
      <alignment horizontal="right" vertical="top" wrapText="1"/>
    </xf>
    <xf numFmtId="0" fontId="9" fillId="0" borderId="4" xfId="0" applyFont="1" applyBorder="1" applyAlignment="1">
      <alignment vertical="center" wrapText="1"/>
    </xf>
    <xf numFmtId="0" fontId="5" fillId="0" borderId="4" xfId="0" applyFont="1" applyBorder="1"/>
    <xf numFmtId="14" fontId="5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/>
    <xf numFmtId="0" fontId="5" fillId="0" borderId="5" xfId="0" applyFont="1" applyBorder="1"/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2" fontId="5" fillId="3" borderId="4" xfId="0" applyNumberFormat="1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1" fillId="6" borderId="3" xfId="0" applyFont="1" applyFill="1" applyBorder="1" applyAlignment="1">
      <alignment horizontal="right" vertical="top" wrapText="1"/>
    </xf>
    <xf numFmtId="0" fontId="11" fillId="6" borderId="10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2" fontId="11" fillId="6" borderId="4" xfId="0" applyNumberFormat="1" applyFont="1" applyFill="1" applyBorder="1" applyAlignment="1">
      <alignment vertical="center" wrapText="1"/>
    </xf>
    <xf numFmtId="2" fontId="11" fillId="6" borderId="5" xfId="0" applyNumberFormat="1" applyFont="1" applyFill="1" applyBorder="1" applyAlignment="1">
      <alignment vertical="center" wrapText="1"/>
    </xf>
    <xf numFmtId="2" fontId="9" fillId="0" borderId="10" xfId="0" applyNumberFormat="1" applyFont="1" applyBorder="1" applyAlignment="1">
      <alignment vertical="top" wrapText="1"/>
    </xf>
    <xf numFmtId="0" fontId="9" fillId="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11" fillId="6" borderId="10" xfId="0" applyFont="1" applyFill="1" applyBorder="1" applyAlignment="1">
      <alignment vertical="top" wrapText="1"/>
    </xf>
    <xf numFmtId="0" fontId="11" fillId="6" borderId="4" xfId="0" applyFont="1" applyFill="1" applyBorder="1" applyAlignment="1">
      <alignment vertical="top" wrapText="1"/>
    </xf>
    <xf numFmtId="2" fontId="11" fillId="6" borderId="4" xfId="0" applyNumberFormat="1" applyFont="1" applyFill="1" applyBorder="1" applyAlignment="1">
      <alignment vertical="top" wrapText="1"/>
    </xf>
    <xf numFmtId="2" fontId="11" fillId="6" borderId="5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 wrapText="1"/>
    </xf>
    <xf numFmtId="1" fontId="5" fillId="3" borderId="10" xfId="0" applyNumberFormat="1" applyFont="1" applyFill="1" applyBorder="1" applyAlignment="1">
      <alignment vertical="top" wrapText="1"/>
    </xf>
    <xf numFmtId="1" fontId="9" fillId="0" borderId="10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5" fillId="2" borderId="3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2" fontId="11" fillId="2" borderId="4" xfId="0" applyNumberFormat="1" applyFont="1" applyFill="1" applyBorder="1" applyAlignment="1">
      <alignment horizontal="center" vertical="top"/>
    </xf>
    <xf numFmtId="4" fontId="11" fillId="2" borderId="4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4" fontId="5" fillId="2" borderId="4" xfId="0" applyNumberFormat="1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justify" vertical="top" wrapText="1"/>
    </xf>
    <xf numFmtId="0" fontId="11" fillId="4" borderId="10" xfId="0" applyFont="1" applyFill="1" applyBorder="1" applyAlignment="1">
      <alignment horizontal="justify" vertical="top" wrapText="1"/>
    </xf>
    <xf numFmtId="0" fontId="11" fillId="4" borderId="4" xfId="0" applyFont="1" applyFill="1" applyBorder="1" applyAlignment="1">
      <alignment horizontal="center" vertical="top"/>
    </xf>
    <xf numFmtId="4" fontId="11" fillId="4" borderId="4" xfId="0" applyNumberFormat="1" applyFont="1" applyFill="1" applyBorder="1" applyAlignment="1">
      <alignment horizontal="center" vertical="top"/>
    </xf>
    <xf numFmtId="0" fontId="5" fillId="0" borderId="3" xfId="0" applyFont="1" applyBorder="1"/>
    <xf numFmtId="0" fontId="5" fillId="0" borderId="10" xfId="0" applyFont="1" applyBorder="1"/>
    <xf numFmtId="0" fontId="11" fillId="6" borderId="12" xfId="0" applyFont="1" applyFill="1" applyBorder="1" applyAlignment="1"/>
    <xf numFmtId="0" fontId="11" fillId="6" borderId="11" xfId="0" applyFont="1" applyFill="1" applyBorder="1" applyAlignment="1"/>
    <xf numFmtId="0" fontId="5" fillId="0" borderId="3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11" fillId="2" borderId="6" xfId="0" applyFont="1" applyFill="1" applyBorder="1"/>
    <xf numFmtId="0" fontId="11" fillId="2" borderId="13" xfId="0" applyFont="1" applyFill="1" applyBorder="1"/>
    <xf numFmtId="0" fontId="11" fillId="2" borderId="17" xfId="0" applyFont="1" applyFill="1" applyBorder="1" applyAlignment="1">
      <alignment horizontal="center" vertical="top"/>
    </xf>
    <xf numFmtId="4" fontId="11" fillId="2" borderId="17" xfId="0" applyNumberFormat="1" applyFont="1" applyFill="1" applyBorder="1" applyAlignment="1">
      <alignment horizontal="center" vertical="top"/>
    </xf>
    <xf numFmtId="4" fontId="5" fillId="2" borderId="17" xfId="0" applyNumberFormat="1" applyFont="1" applyFill="1" applyBorder="1"/>
    <xf numFmtId="4" fontId="11" fillId="2" borderId="18" xfId="0" applyNumberFormat="1" applyFont="1" applyFill="1" applyBorder="1" applyAlignment="1">
      <alignment horizontal="center" vertical="top"/>
    </xf>
    <xf numFmtId="0" fontId="10" fillId="0" borderId="0" xfId="0" applyFont="1"/>
    <xf numFmtId="0" fontId="5" fillId="0" borderId="0" xfId="0" applyFont="1" applyAlignment="1"/>
    <xf numFmtId="0" fontId="10" fillId="0" borderId="0" xfId="0" applyFont="1" applyAlignment="1">
      <alignment horizontal="center"/>
    </xf>
    <xf numFmtId="0" fontId="13" fillId="0" borderId="0" xfId="0" applyFont="1"/>
    <xf numFmtId="0" fontId="14" fillId="0" borderId="0" xfId="2" applyFont="1" applyAlignment="1" applyProtection="1"/>
    <xf numFmtId="0" fontId="5" fillId="0" borderId="0" xfId="0" applyFont="1" applyAlignment="1">
      <alignment horizontal="left"/>
    </xf>
    <xf numFmtId="4" fontId="5" fillId="2" borderId="4" xfId="0" applyNumberFormat="1" applyFont="1" applyFill="1" applyBorder="1" applyAlignment="1">
      <alignment horizontal="center" vertical="top" shrinkToFit="1"/>
    </xf>
    <xf numFmtId="4" fontId="11" fillId="4" borderId="4" xfId="0" applyNumberFormat="1" applyFont="1" applyFill="1" applyBorder="1" applyAlignment="1">
      <alignment horizontal="center" vertical="top" shrinkToFit="1"/>
    </xf>
    <xf numFmtId="4" fontId="11" fillId="2" borderId="5" xfId="0" applyNumberFormat="1" applyFont="1" applyFill="1" applyBorder="1" applyAlignment="1">
      <alignment horizontal="center" vertical="top" shrinkToFit="1"/>
    </xf>
    <xf numFmtId="4" fontId="5" fillId="2" borderId="5" xfId="0" applyNumberFormat="1" applyFont="1" applyFill="1" applyBorder="1" applyAlignment="1">
      <alignment horizontal="center" vertical="top" shrinkToFit="1"/>
    </xf>
    <xf numFmtId="4" fontId="11" fillId="4" borderId="5" xfId="0" applyNumberFormat="1" applyFont="1" applyFill="1" applyBorder="1" applyAlignment="1">
      <alignment horizontal="center" vertical="top" shrinkToFit="1"/>
    </xf>
    <xf numFmtId="4" fontId="5" fillId="2" borderId="4" xfId="0" applyNumberFormat="1" applyFont="1" applyFill="1" applyBorder="1"/>
    <xf numFmtId="4" fontId="5" fillId="4" borderId="4" xfId="0" applyNumberFormat="1" applyFont="1" applyFill="1" applyBorder="1"/>
    <xf numFmtId="0" fontId="5" fillId="6" borderId="5" xfId="0" applyFont="1" applyFill="1" applyBorder="1"/>
    <xf numFmtId="4" fontId="5" fillId="0" borderId="0" xfId="0" applyNumberFormat="1" applyFont="1"/>
    <xf numFmtId="0" fontId="11" fillId="6" borderId="14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wrapText="1"/>
    </xf>
    <xf numFmtId="0" fontId="11" fillId="6" borderId="4" xfId="0" applyFont="1" applyFill="1" applyBorder="1" applyAlignment="1">
      <alignment wrapText="1"/>
    </xf>
    <xf numFmtId="2" fontId="11" fillId="6" borderId="4" xfId="0" applyNumberFormat="1" applyFont="1" applyFill="1" applyBorder="1" applyAlignment="1">
      <alignment wrapText="1"/>
    </xf>
    <xf numFmtId="2" fontId="11" fillId="6" borderId="5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3" xfId="0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wrapText="1"/>
    </xf>
    <xf numFmtId="0" fontId="9" fillId="0" borderId="19" xfId="0" applyFont="1" applyFill="1" applyBorder="1"/>
    <xf numFmtId="2" fontId="5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5" fillId="0" borderId="0" xfId="2" applyFont="1" applyAlignment="1" applyProtection="1">
      <alignment horizontal="left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2" fontId="5" fillId="5" borderId="5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/>
    </xf>
    <xf numFmtId="2" fontId="5" fillId="5" borderId="4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ka.Baumgarte@lm.gov.lv" TargetMode="External"/><Relationship Id="rId1" Type="http://schemas.openxmlformats.org/officeDocument/2006/relationships/hyperlink" Target="mailto:Anita.Ozolina@siva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9"/>
  <sheetViews>
    <sheetView tabSelected="1" view="pageLayout" topLeftCell="A55" zoomScaleNormal="100" workbookViewId="0">
      <selection activeCell="B32" sqref="B32"/>
    </sheetView>
  </sheetViews>
  <sheetFormatPr defaultColWidth="10.28515625" defaultRowHeight="12.75" x14ac:dyDescent="0.2"/>
  <cols>
    <col min="1" max="1" width="12.28515625" style="1" customWidth="1"/>
    <col min="2" max="2" width="62.85546875" style="1" customWidth="1"/>
    <col min="3" max="4" width="10.5703125" style="1" customWidth="1"/>
    <col min="5" max="5" width="12.5703125" style="1" customWidth="1"/>
    <col min="6" max="7" width="10.5703125" style="1" customWidth="1"/>
    <col min="8" max="8" width="12.5703125" style="1" customWidth="1"/>
    <col min="9" max="12" width="10.5703125" style="1" customWidth="1"/>
    <col min="13" max="13" width="13.140625" style="1" customWidth="1"/>
    <col min="14" max="16" width="0" style="1" hidden="1" customWidth="1"/>
    <col min="17" max="16384" width="10.28515625" style="1"/>
  </cols>
  <sheetData>
    <row r="1" spans="1:16" ht="15.75" x14ac:dyDescent="0.25">
      <c r="A1" s="7"/>
      <c r="B1" s="7"/>
      <c r="C1" s="155" t="s">
        <v>413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3"/>
      <c r="O1" s="3"/>
      <c r="P1" s="3"/>
    </row>
    <row r="2" spans="1:16" ht="15.75" x14ac:dyDescent="0.25">
      <c r="A2" s="7"/>
      <c r="B2" s="155" t="s">
        <v>303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.75" x14ac:dyDescent="0.25">
      <c r="A3" s="155" t="s">
        <v>304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3"/>
      <c r="O3" s="3"/>
      <c r="P3" s="3"/>
    </row>
    <row r="4" spans="1:16" ht="15.75" x14ac:dyDescent="0.25">
      <c r="A4" s="7"/>
      <c r="B4" s="155" t="s">
        <v>305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3"/>
      <c r="O4" s="3"/>
      <c r="P4" s="3"/>
    </row>
    <row r="5" spans="1:16" ht="15.75" x14ac:dyDescent="0.25">
      <c r="A5" s="7"/>
      <c r="B5" s="7"/>
      <c r="C5" s="7"/>
      <c r="D5" s="7"/>
      <c r="E5" s="8"/>
      <c r="F5" s="155" t="s">
        <v>306</v>
      </c>
      <c r="G5" s="155"/>
      <c r="H5" s="155"/>
      <c r="I5" s="155"/>
      <c r="J5" s="155"/>
      <c r="K5" s="155"/>
      <c r="L5" s="155"/>
      <c r="M5" s="155"/>
      <c r="N5" s="3"/>
      <c r="O5" s="3"/>
      <c r="P5" s="3"/>
    </row>
    <row r="6" spans="1:16" ht="15" x14ac:dyDescent="0.25">
      <c r="A6" s="2"/>
      <c r="B6" s="2"/>
      <c r="C6" s="2"/>
      <c r="D6" s="2"/>
      <c r="E6" s="4"/>
      <c r="F6" s="4"/>
      <c r="G6" s="4"/>
      <c r="H6" s="4"/>
      <c r="I6" s="4"/>
      <c r="J6" s="4"/>
      <c r="K6" s="4"/>
      <c r="L6" s="4"/>
      <c r="M6" s="4"/>
    </row>
    <row r="8" spans="1:16" ht="24.75" customHeight="1" x14ac:dyDescent="0.2">
      <c r="A8" s="138" t="s">
        <v>419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</row>
    <row r="9" spans="1:16" s="145" customFormat="1" ht="13.5" thickBot="1" x14ac:dyDescent="0.25"/>
    <row r="10" spans="1:16" ht="50.25" customHeight="1" x14ac:dyDescent="0.2">
      <c r="A10" s="148" t="s">
        <v>348</v>
      </c>
      <c r="B10" s="151" t="s">
        <v>307</v>
      </c>
      <c r="C10" s="154" t="s">
        <v>338</v>
      </c>
      <c r="D10" s="154"/>
      <c r="E10" s="154"/>
      <c r="F10" s="154" t="s">
        <v>339</v>
      </c>
      <c r="G10" s="154"/>
      <c r="H10" s="154"/>
      <c r="I10" s="154" t="s">
        <v>345</v>
      </c>
      <c r="J10" s="154"/>
      <c r="K10" s="154" t="s">
        <v>346</v>
      </c>
      <c r="L10" s="154"/>
      <c r="M10" s="157"/>
      <c r="N10" s="1" t="s">
        <v>164</v>
      </c>
    </row>
    <row r="11" spans="1:16" ht="15" customHeight="1" x14ac:dyDescent="0.2">
      <c r="A11" s="149"/>
      <c r="B11" s="152"/>
      <c r="C11" s="139" t="s">
        <v>0</v>
      </c>
      <c r="D11" s="143" t="s">
        <v>1</v>
      </c>
      <c r="E11" s="139" t="s">
        <v>173</v>
      </c>
      <c r="F11" s="139" t="s">
        <v>0</v>
      </c>
      <c r="G11" s="143" t="s">
        <v>1</v>
      </c>
      <c r="H11" s="139" t="s">
        <v>173</v>
      </c>
      <c r="I11" s="139" t="s">
        <v>0</v>
      </c>
      <c r="J11" s="143" t="s">
        <v>1</v>
      </c>
      <c r="K11" s="139" t="s">
        <v>0</v>
      </c>
      <c r="L11" s="143" t="s">
        <v>1</v>
      </c>
      <c r="M11" s="146" t="s">
        <v>173</v>
      </c>
      <c r="N11" s="1" t="s">
        <v>0</v>
      </c>
      <c r="O11" s="1" t="s">
        <v>1</v>
      </c>
    </row>
    <row r="12" spans="1:16" ht="39" customHeight="1" x14ac:dyDescent="0.2">
      <c r="A12" s="150"/>
      <c r="B12" s="153"/>
      <c r="C12" s="140"/>
      <c r="D12" s="144"/>
      <c r="E12" s="140"/>
      <c r="F12" s="140"/>
      <c r="G12" s="144"/>
      <c r="H12" s="156"/>
      <c r="I12" s="140"/>
      <c r="J12" s="144"/>
      <c r="K12" s="140"/>
      <c r="L12" s="144"/>
      <c r="M12" s="147"/>
    </row>
    <row r="13" spans="1:16" s="5" customFormat="1" ht="33" customHeight="1" x14ac:dyDescent="0.2">
      <c r="A13" s="9">
        <v>1</v>
      </c>
      <c r="B13" s="121" t="s">
        <v>422</v>
      </c>
      <c r="C13" s="10"/>
      <c r="D13" s="11"/>
      <c r="E13" s="12">
        <f>SUM(E14:E19)</f>
        <v>7748.1500000000015</v>
      </c>
      <c r="F13" s="12"/>
      <c r="G13" s="13"/>
      <c r="H13" s="12">
        <f>SUM(H14:H19)</f>
        <v>19350.150000000001</v>
      </c>
      <c r="I13" s="10"/>
      <c r="J13" s="11"/>
      <c r="K13" s="12"/>
      <c r="L13" s="13"/>
      <c r="M13" s="14">
        <f>SUM(M14:M19)</f>
        <v>13605.55</v>
      </c>
    </row>
    <row r="14" spans="1:16" ht="15.75" x14ac:dyDescent="0.25">
      <c r="A14" s="15"/>
      <c r="B14" s="16" t="s">
        <v>174</v>
      </c>
      <c r="C14" s="17">
        <v>137.46</v>
      </c>
      <c r="D14" s="18">
        <v>15</v>
      </c>
      <c r="E14" s="17">
        <f>C14*D14</f>
        <v>2061.9</v>
      </c>
      <c r="F14" s="17">
        <v>0</v>
      </c>
      <c r="G14" s="18">
        <v>0</v>
      </c>
      <c r="H14" s="17">
        <f>F14*G14</f>
        <v>0</v>
      </c>
      <c r="I14" s="17">
        <f>F14-C14</f>
        <v>-137.46</v>
      </c>
      <c r="J14" s="18">
        <f>G14-D14</f>
        <v>-15</v>
      </c>
      <c r="K14" s="17">
        <v>0</v>
      </c>
      <c r="L14" s="18">
        <v>0</v>
      </c>
      <c r="M14" s="19">
        <f>K14*L14</f>
        <v>0</v>
      </c>
    </row>
    <row r="15" spans="1:16" ht="15.75" x14ac:dyDescent="0.25">
      <c r="A15" s="15"/>
      <c r="B15" s="16" t="s">
        <v>175</v>
      </c>
      <c r="C15" s="17">
        <v>169.02</v>
      </c>
      <c r="D15" s="18">
        <v>15</v>
      </c>
      <c r="E15" s="17">
        <f t="shared" ref="E15:E86" si="0">C15*D15</f>
        <v>2535.3000000000002</v>
      </c>
      <c r="F15" s="17">
        <v>0</v>
      </c>
      <c r="G15" s="18">
        <v>0</v>
      </c>
      <c r="H15" s="17">
        <f t="shared" ref="H15:H19" si="1">F15*G15</f>
        <v>0</v>
      </c>
      <c r="I15" s="17">
        <f t="shared" ref="I15:I17" si="2">F15-C15</f>
        <v>-169.02</v>
      </c>
      <c r="J15" s="18">
        <f t="shared" ref="J15:J17" si="3">G15-D15</f>
        <v>-15</v>
      </c>
      <c r="K15" s="17">
        <v>0</v>
      </c>
      <c r="L15" s="18">
        <v>0</v>
      </c>
      <c r="M15" s="19">
        <f t="shared" ref="M15:M19" si="4">K15*L15</f>
        <v>0</v>
      </c>
    </row>
    <row r="16" spans="1:16" ht="15.75" x14ac:dyDescent="0.25">
      <c r="A16" s="15" t="s">
        <v>2</v>
      </c>
      <c r="B16" s="16" t="s">
        <v>347</v>
      </c>
      <c r="C16" s="17"/>
      <c r="D16" s="18"/>
      <c r="E16" s="17"/>
      <c r="F16" s="17">
        <v>414.62</v>
      </c>
      <c r="G16" s="18">
        <v>10</v>
      </c>
      <c r="H16" s="17">
        <f t="shared" ref="H16" si="5">F16*G16</f>
        <v>4146.2</v>
      </c>
      <c r="I16" s="17">
        <f t="shared" ref="I16" si="6">F16-C16</f>
        <v>414.62</v>
      </c>
      <c r="J16" s="18">
        <f t="shared" ref="J16" si="7">G16-D16</f>
        <v>10</v>
      </c>
      <c r="K16" s="17">
        <v>414.62</v>
      </c>
      <c r="L16" s="18">
        <v>5</v>
      </c>
      <c r="M16" s="19">
        <f t="shared" si="4"/>
        <v>2073.1</v>
      </c>
    </row>
    <row r="17" spans="1:13" ht="15.75" x14ac:dyDescent="0.25">
      <c r="A17" s="15" t="s">
        <v>3</v>
      </c>
      <c r="B17" s="16" t="s">
        <v>176</v>
      </c>
      <c r="C17" s="17">
        <v>630.19000000000005</v>
      </c>
      <c r="D17" s="18">
        <v>5</v>
      </c>
      <c r="E17" s="17">
        <f t="shared" si="0"/>
        <v>3150.9500000000003</v>
      </c>
      <c r="F17" s="17">
        <v>734.3</v>
      </c>
      <c r="G17" s="18">
        <v>10</v>
      </c>
      <c r="H17" s="17">
        <f t="shared" si="1"/>
        <v>7343</v>
      </c>
      <c r="I17" s="17">
        <f t="shared" si="2"/>
        <v>104.1099999999999</v>
      </c>
      <c r="J17" s="18">
        <f t="shared" si="3"/>
        <v>5</v>
      </c>
      <c r="K17" s="17">
        <v>734.3</v>
      </c>
      <c r="L17" s="18">
        <v>5</v>
      </c>
      <c r="M17" s="19">
        <f t="shared" si="4"/>
        <v>3671.5</v>
      </c>
    </row>
    <row r="18" spans="1:13" ht="15.75" x14ac:dyDescent="0.25">
      <c r="A18" s="15" t="s">
        <v>4</v>
      </c>
      <c r="B18" s="16" t="s">
        <v>350</v>
      </c>
      <c r="C18" s="17"/>
      <c r="D18" s="18"/>
      <c r="E18" s="17"/>
      <c r="F18" s="17">
        <v>646.98</v>
      </c>
      <c r="G18" s="18">
        <v>5</v>
      </c>
      <c r="H18" s="17">
        <f t="shared" si="1"/>
        <v>3234.9</v>
      </c>
      <c r="I18" s="17">
        <f t="shared" ref="I18:I19" si="8">F18-C18</f>
        <v>646.98</v>
      </c>
      <c r="J18" s="18">
        <f t="shared" ref="J18:J19" si="9">G18-D18</f>
        <v>5</v>
      </c>
      <c r="K18" s="17">
        <v>646.98</v>
      </c>
      <c r="L18" s="18">
        <v>5</v>
      </c>
      <c r="M18" s="19">
        <f t="shared" si="4"/>
        <v>3234.9</v>
      </c>
    </row>
    <row r="19" spans="1:13" ht="15.75" x14ac:dyDescent="0.25">
      <c r="A19" s="15" t="s">
        <v>349</v>
      </c>
      <c r="B19" s="16" t="s">
        <v>351</v>
      </c>
      <c r="C19" s="17"/>
      <c r="D19" s="18"/>
      <c r="E19" s="17"/>
      <c r="F19" s="17">
        <v>925.21</v>
      </c>
      <c r="G19" s="18">
        <v>5</v>
      </c>
      <c r="H19" s="17">
        <f t="shared" si="1"/>
        <v>4626.05</v>
      </c>
      <c r="I19" s="17">
        <f t="shared" si="8"/>
        <v>925.21</v>
      </c>
      <c r="J19" s="18">
        <f t="shared" si="9"/>
        <v>5</v>
      </c>
      <c r="K19" s="17">
        <v>925.21</v>
      </c>
      <c r="L19" s="18">
        <v>5</v>
      </c>
      <c r="M19" s="19">
        <f t="shared" si="4"/>
        <v>4626.05</v>
      </c>
    </row>
    <row r="20" spans="1:13" ht="31.5" x14ac:dyDescent="0.25">
      <c r="A20" s="20">
        <v>2</v>
      </c>
      <c r="B20" s="21" t="s">
        <v>442</v>
      </c>
      <c r="C20" s="22"/>
      <c r="D20" s="22"/>
      <c r="E20" s="23">
        <f>SUM(E21:E25)</f>
        <v>14396.12</v>
      </c>
      <c r="F20" s="24"/>
      <c r="G20" s="24"/>
      <c r="H20" s="23">
        <f>SUM(H21:H25)</f>
        <v>32943.520000000004</v>
      </c>
      <c r="I20" s="24"/>
      <c r="J20" s="24"/>
      <c r="K20" s="24"/>
      <c r="L20" s="24"/>
      <c r="M20" s="25">
        <f>SUM(M21:M25)</f>
        <v>14592.68</v>
      </c>
    </row>
    <row r="21" spans="1:13" ht="15.75" x14ac:dyDescent="0.25">
      <c r="A21" s="15" t="s">
        <v>5</v>
      </c>
      <c r="B21" s="16" t="s">
        <v>177</v>
      </c>
      <c r="C21" s="26">
        <v>1807.73</v>
      </c>
      <c r="D21" s="27">
        <v>4</v>
      </c>
      <c r="E21" s="26">
        <f t="shared" si="0"/>
        <v>7230.92</v>
      </c>
      <c r="F21" s="26">
        <v>1807.73</v>
      </c>
      <c r="G21" s="27">
        <v>4</v>
      </c>
      <c r="H21" s="28">
        <f>F21*G21</f>
        <v>7230.92</v>
      </c>
      <c r="I21" s="17">
        <f t="shared" ref="I21" si="10">F21-C21</f>
        <v>0</v>
      </c>
      <c r="J21" s="18">
        <f t="shared" ref="J21" si="11">G21-D21</f>
        <v>0</v>
      </c>
      <c r="K21" s="26">
        <v>1807.73</v>
      </c>
      <c r="L21" s="27">
        <v>2</v>
      </c>
      <c r="M21" s="29">
        <f>K21*L21</f>
        <v>3615.46</v>
      </c>
    </row>
    <row r="22" spans="1:13" ht="15.75" x14ac:dyDescent="0.25">
      <c r="A22" s="15" t="s">
        <v>6</v>
      </c>
      <c r="B22" s="16" t="s">
        <v>178</v>
      </c>
      <c r="C22" s="26">
        <v>1730.45</v>
      </c>
      <c r="D22" s="27">
        <v>4</v>
      </c>
      <c r="E22" s="26">
        <f t="shared" si="0"/>
        <v>6921.8</v>
      </c>
      <c r="F22" s="26">
        <v>1730.45</v>
      </c>
      <c r="G22" s="27">
        <v>4</v>
      </c>
      <c r="H22" s="28">
        <f t="shared" ref="H22:H25" si="12">F22*G22</f>
        <v>6921.8</v>
      </c>
      <c r="I22" s="17">
        <f t="shared" ref="I22:I25" si="13">F22-C22</f>
        <v>0</v>
      </c>
      <c r="J22" s="18">
        <f t="shared" ref="J22:J25" si="14">G22-D22</f>
        <v>0</v>
      </c>
      <c r="K22" s="26">
        <v>1730.45</v>
      </c>
      <c r="L22" s="27">
        <v>2</v>
      </c>
      <c r="M22" s="29">
        <f t="shared" ref="M22:M25" si="15">K22*L22</f>
        <v>3460.9</v>
      </c>
    </row>
    <row r="23" spans="1:13" ht="15.75" x14ac:dyDescent="0.25">
      <c r="A23" s="15" t="s">
        <v>352</v>
      </c>
      <c r="B23" s="16" t="s">
        <v>354</v>
      </c>
      <c r="C23" s="26"/>
      <c r="D23" s="27"/>
      <c r="E23" s="26"/>
      <c r="F23" s="26">
        <v>1583.4</v>
      </c>
      <c r="G23" s="27">
        <v>5</v>
      </c>
      <c r="H23" s="28">
        <f t="shared" si="12"/>
        <v>7917</v>
      </c>
      <c r="I23" s="17">
        <f t="shared" si="13"/>
        <v>1583.4</v>
      </c>
      <c r="J23" s="18">
        <f t="shared" si="14"/>
        <v>5</v>
      </c>
      <c r="K23" s="26">
        <v>1583.4</v>
      </c>
      <c r="L23" s="27">
        <v>2</v>
      </c>
      <c r="M23" s="29">
        <f t="shared" si="15"/>
        <v>3166.8</v>
      </c>
    </row>
    <row r="24" spans="1:13" ht="15.75" x14ac:dyDescent="0.25">
      <c r="A24" s="15" t="s">
        <v>353</v>
      </c>
      <c r="B24" s="16" t="s">
        <v>355</v>
      </c>
      <c r="C24" s="26"/>
      <c r="D24" s="27"/>
      <c r="E24" s="26"/>
      <c r="F24" s="26">
        <v>2174.7600000000002</v>
      </c>
      <c r="G24" s="27">
        <v>5</v>
      </c>
      <c r="H24" s="28">
        <f t="shared" si="12"/>
        <v>10873.800000000001</v>
      </c>
      <c r="I24" s="17">
        <f t="shared" si="13"/>
        <v>2174.7600000000002</v>
      </c>
      <c r="J24" s="18">
        <f t="shared" si="14"/>
        <v>5</v>
      </c>
      <c r="K24" s="26">
        <v>2174.7600000000002</v>
      </c>
      <c r="L24" s="27">
        <v>2</v>
      </c>
      <c r="M24" s="29">
        <f t="shared" si="15"/>
        <v>4349.5200000000004</v>
      </c>
    </row>
    <row r="25" spans="1:13" ht="15.75" x14ac:dyDescent="0.25">
      <c r="A25" s="15"/>
      <c r="B25" s="30" t="s">
        <v>179</v>
      </c>
      <c r="C25" s="26">
        <v>12.17</v>
      </c>
      <c r="D25" s="27">
        <v>20</v>
      </c>
      <c r="E25" s="26">
        <f t="shared" si="0"/>
        <v>243.4</v>
      </c>
      <c r="F25" s="26">
        <v>0</v>
      </c>
      <c r="G25" s="27">
        <v>0</v>
      </c>
      <c r="H25" s="31">
        <f t="shared" si="12"/>
        <v>0</v>
      </c>
      <c r="I25" s="17">
        <f t="shared" si="13"/>
        <v>-12.17</v>
      </c>
      <c r="J25" s="18">
        <f t="shared" si="14"/>
        <v>-20</v>
      </c>
      <c r="K25" s="26">
        <v>0</v>
      </c>
      <c r="L25" s="27">
        <v>0</v>
      </c>
      <c r="M25" s="32">
        <f t="shared" si="15"/>
        <v>0</v>
      </c>
    </row>
    <row r="26" spans="1:13" s="126" customFormat="1" ht="31.5" x14ac:dyDescent="0.25">
      <c r="A26" s="59">
        <v>3</v>
      </c>
      <c r="B26" s="122" t="s">
        <v>444</v>
      </c>
      <c r="C26" s="123"/>
      <c r="D26" s="123"/>
      <c r="E26" s="124">
        <f>SUM(E28:E29)+SUM(E32:E37)</f>
        <v>19968.650000000001</v>
      </c>
      <c r="F26" s="123"/>
      <c r="G26" s="123"/>
      <c r="H26" s="124">
        <f>SUM(H28:H30)+SUM(H32:H37)</f>
        <v>31463.100000000002</v>
      </c>
      <c r="I26" s="123"/>
      <c r="J26" s="123"/>
      <c r="K26" s="123"/>
      <c r="L26" s="123"/>
      <c r="M26" s="125">
        <f>SUM(M28:M30)+SUM(M32:M37)</f>
        <v>14525</v>
      </c>
    </row>
    <row r="27" spans="1:13" ht="15.75" x14ac:dyDescent="0.25">
      <c r="A27" s="15" t="s">
        <v>7</v>
      </c>
      <c r="B27" s="37" t="s">
        <v>436</v>
      </c>
      <c r="C27" s="26"/>
      <c r="D27" s="27"/>
      <c r="E27" s="26"/>
      <c r="F27" s="26"/>
      <c r="G27" s="27"/>
      <c r="H27" s="26"/>
      <c r="I27" s="26"/>
      <c r="J27" s="27"/>
      <c r="K27" s="26"/>
      <c r="L27" s="27"/>
      <c r="M27" s="38"/>
    </row>
    <row r="28" spans="1:13" ht="31.5" x14ac:dyDescent="0.25">
      <c r="A28" s="15" t="s">
        <v>8</v>
      </c>
      <c r="B28" s="16" t="s">
        <v>445</v>
      </c>
      <c r="C28" s="26">
        <v>1366.11</v>
      </c>
      <c r="D28" s="27">
        <v>4</v>
      </c>
      <c r="E28" s="26">
        <f t="shared" si="0"/>
        <v>5464.44</v>
      </c>
      <c r="F28" s="26">
        <v>1366.11</v>
      </c>
      <c r="G28" s="27">
        <v>4</v>
      </c>
      <c r="H28" s="26">
        <f t="shared" ref="H28:H30" si="16">F28*G28</f>
        <v>5464.44</v>
      </c>
      <c r="I28" s="17">
        <f t="shared" ref="I28:I37" si="17">F28-C28</f>
        <v>0</v>
      </c>
      <c r="J28" s="18">
        <f t="shared" ref="J28:J37" si="18">G28-D28</f>
        <v>0</v>
      </c>
      <c r="K28" s="26">
        <v>1366.11</v>
      </c>
      <c r="L28" s="27">
        <v>2</v>
      </c>
      <c r="M28" s="38">
        <f t="shared" ref="M28:M30" si="19">K28*L28</f>
        <v>2732.22</v>
      </c>
    </row>
    <row r="29" spans="1:13" ht="31.5" x14ac:dyDescent="0.25">
      <c r="A29" s="15" t="s">
        <v>9</v>
      </c>
      <c r="B29" s="39" t="s">
        <v>446</v>
      </c>
      <c r="C29" s="26">
        <v>1351.53</v>
      </c>
      <c r="D29" s="27">
        <v>4</v>
      </c>
      <c r="E29" s="26">
        <f t="shared" si="0"/>
        <v>5406.12</v>
      </c>
      <c r="F29" s="26">
        <v>1351.53</v>
      </c>
      <c r="G29" s="27">
        <v>4</v>
      </c>
      <c r="H29" s="26">
        <f t="shared" si="16"/>
        <v>5406.12</v>
      </c>
      <c r="I29" s="17">
        <f t="shared" si="17"/>
        <v>0</v>
      </c>
      <c r="J29" s="18">
        <f t="shared" si="18"/>
        <v>0</v>
      </c>
      <c r="K29" s="26">
        <v>1351.53</v>
      </c>
      <c r="L29" s="27">
        <v>2</v>
      </c>
      <c r="M29" s="38">
        <f t="shared" si="19"/>
        <v>2703.06</v>
      </c>
    </row>
    <row r="30" spans="1:13" ht="31.5" x14ac:dyDescent="0.25">
      <c r="A30" s="15" t="s">
        <v>356</v>
      </c>
      <c r="B30" s="39" t="s">
        <v>447</v>
      </c>
      <c r="C30" s="26"/>
      <c r="D30" s="27"/>
      <c r="E30" s="26"/>
      <c r="F30" s="26">
        <v>1316.91</v>
      </c>
      <c r="G30" s="27">
        <v>5</v>
      </c>
      <c r="H30" s="26">
        <f t="shared" si="16"/>
        <v>6584.55</v>
      </c>
      <c r="I30" s="17">
        <f t="shared" si="17"/>
        <v>1316.91</v>
      </c>
      <c r="J30" s="18">
        <f t="shared" si="18"/>
        <v>5</v>
      </c>
      <c r="K30" s="26">
        <v>1316.91</v>
      </c>
      <c r="L30" s="27">
        <v>2</v>
      </c>
      <c r="M30" s="38">
        <f t="shared" si="19"/>
        <v>2633.82</v>
      </c>
    </row>
    <row r="31" spans="1:13" ht="15.75" x14ac:dyDescent="0.25">
      <c r="A31" s="40" t="s">
        <v>10</v>
      </c>
      <c r="B31" s="16" t="s">
        <v>435</v>
      </c>
      <c r="C31" s="41"/>
      <c r="D31" s="41"/>
      <c r="E31" s="41"/>
      <c r="F31" s="42"/>
      <c r="G31" s="42"/>
      <c r="H31" s="26"/>
      <c r="I31" s="17"/>
      <c r="J31" s="18"/>
      <c r="K31" s="42"/>
      <c r="L31" s="42"/>
      <c r="M31" s="38"/>
    </row>
    <row r="32" spans="1:13" ht="31.5" x14ac:dyDescent="0.25">
      <c r="A32" s="43" t="s">
        <v>12</v>
      </c>
      <c r="B32" s="39" t="s">
        <v>445</v>
      </c>
      <c r="C32" s="26">
        <v>1079.8499999999999</v>
      </c>
      <c r="D32" s="27">
        <v>4</v>
      </c>
      <c r="E32" s="26">
        <f t="shared" si="0"/>
        <v>4319.3999999999996</v>
      </c>
      <c r="F32" s="26">
        <v>1079.8499999999999</v>
      </c>
      <c r="G32" s="27">
        <v>4</v>
      </c>
      <c r="H32" s="26">
        <f t="shared" ref="H32:H37" si="20">F32*G32</f>
        <v>4319.3999999999996</v>
      </c>
      <c r="I32" s="17">
        <f t="shared" si="17"/>
        <v>0</v>
      </c>
      <c r="J32" s="18">
        <f t="shared" si="18"/>
        <v>0</v>
      </c>
      <c r="K32" s="26">
        <v>1079.8499999999999</v>
      </c>
      <c r="L32" s="27">
        <v>2</v>
      </c>
      <c r="M32" s="38">
        <f t="shared" ref="M32:M37" si="21">K32*L32</f>
        <v>2159.6999999999998</v>
      </c>
    </row>
    <row r="33" spans="1:13" ht="31.5" x14ac:dyDescent="0.25">
      <c r="A33" s="40" t="s">
        <v>11</v>
      </c>
      <c r="B33" s="39" t="s">
        <v>447</v>
      </c>
      <c r="C33" s="26">
        <v>1051.9100000000001</v>
      </c>
      <c r="D33" s="27">
        <v>4</v>
      </c>
      <c r="E33" s="26">
        <f t="shared" si="0"/>
        <v>4207.6400000000003</v>
      </c>
      <c r="F33" s="26">
        <v>1051.9100000000001</v>
      </c>
      <c r="G33" s="27">
        <v>4</v>
      </c>
      <c r="H33" s="26">
        <f t="shared" si="20"/>
        <v>4207.6400000000003</v>
      </c>
      <c r="I33" s="17">
        <f t="shared" si="17"/>
        <v>0</v>
      </c>
      <c r="J33" s="18">
        <f t="shared" si="18"/>
        <v>0</v>
      </c>
      <c r="K33" s="26">
        <v>1051.9100000000001</v>
      </c>
      <c r="L33" s="27">
        <v>2</v>
      </c>
      <c r="M33" s="38">
        <f t="shared" si="21"/>
        <v>2103.8200000000002</v>
      </c>
    </row>
    <row r="34" spans="1:13" ht="31.5" x14ac:dyDescent="0.25">
      <c r="A34" s="40" t="s">
        <v>357</v>
      </c>
      <c r="B34" s="39" t="s">
        <v>446</v>
      </c>
      <c r="C34" s="26"/>
      <c r="D34" s="27"/>
      <c r="E34" s="26"/>
      <c r="F34" s="26">
        <v>1096.19</v>
      </c>
      <c r="G34" s="27">
        <v>5</v>
      </c>
      <c r="H34" s="26">
        <f t="shared" si="20"/>
        <v>5480.9500000000007</v>
      </c>
      <c r="I34" s="17">
        <f t="shared" si="17"/>
        <v>1096.19</v>
      </c>
      <c r="J34" s="18">
        <f t="shared" si="18"/>
        <v>5</v>
      </c>
      <c r="K34" s="26">
        <v>1096.19</v>
      </c>
      <c r="L34" s="27">
        <v>2</v>
      </c>
      <c r="M34" s="38">
        <f t="shared" si="21"/>
        <v>2192.38</v>
      </c>
    </row>
    <row r="35" spans="1:13" ht="15.75" x14ac:dyDescent="0.25">
      <c r="A35" s="40"/>
      <c r="B35" s="39" t="s">
        <v>180</v>
      </c>
      <c r="C35" s="26">
        <v>8.2100000000000009</v>
      </c>
      <c r="D35" s="27">
        <v>60</v>
      </c>
      <c r="E35" s="26">
        <f t="shared" si="0"/>
        <v>492.6</v>
      </c>
      <c r="F35" s="26">
        <v>0</v>
      </c>
      <c r="G35" s="27">
        <v>0</v>
      </c>
      <c r="H35" s="26">
        <f t="shared" si="20"/>
        <v>0</v>
      </c>
      <c r="I35" s="17">
        <f t="shared" si="17"/>
        <v>-8.2100000000000009</v>
      </c>
      <c r="J35" s="18">
        <f t="shared" si="18"/>
        <v>-60</v>
      </c>
      <c r="K35" s="26">
        <v>0</v>
      </c>
      <c r="L35" s="27">
        <v>0</v>
      </c>
      <c r="M35" s="38">
        <f t="shared" si="21"/>
        <v>0</v>
      </c>
    </row>
    <row r="36" spans="1:13" ht="31.5" x14ac:dyDescent="0.25">
      <c r="A36" s="40"/>
      <c r="B36" s="39" t="s">
        <v>308</v>
      </c>
      <c r="C36" s="26">
        <v>29.79</v>
      </c>
      <c r="D36" s="27">
        <v>1</v>
      </c>
      <c r="E36" s="26">
        <f t="shared" si="0"/>
        <v>29.79</v>
      </c>
      <c r="F36" s="26">
        <v>0</v>
      </c>
      <c r="G36" s="27">
        <v>0</v>
      </c>
      <c r="H36" s="26">
        <f t="shared" si="20"/>
        <v>0</v>
      </c>
      <c r="I36" s="17">
        <f t="shared" si="17"/>
        <v>-29.79</v>
      </c>
      <c r="J36" s="18">
        <f t="shared" si="18"/>
        <v>-1</v>
      </c>
      <c r="K36" s="26">
        <v>0</v>
      </c>
      <c r="L36" s="27">
        <v>0</v>
      </c>
      <c r="M36" s="38">
        <f t="shared" si="21"/>
        <v>0</v>
      </c>
    </row>
    <row r="37" spans="1:13" ht="15.75" x14ac:dyDescent="0.25">
      <c r="A37" s="40"/>
      <c r="B37" s="39" t="s">
        <v>181</v>
      </c>
      <c r="C37" s="26">
        <v>48.66</v>
      </c>
      <c r="D37" s="27">
        <v>1</v>
      </c>
      <c r="E37" s="26">
        <f t="shared" si="0"/>
        <v>48.66</v>
      </c>
      <c r="F37" s="26">
        <v>0</v>
      </c>
      <c r="G37" s="27">
        <v>0</v>
      </c>
      <c r="H37" s="26">
        <f t="shared" si="20"/>
        <v>0</v>
      </c>
      <c r="I37" s="17">
        <f t="shared" si="17"/>
        <v>-48.66</v>
      </c>
      <c r="J37" s="18">
        <f t="shared" si="18"/>
        <v>-1</v>
      </c>
      <c r="K37" s="26">
        <v>0</v>
      </c>
      <c r="L37" s="27">
        <v>0</v>
      </c>
      <c r="M37" s="38">
        <f t="shared" si="21"/>
        <v>0</v>
      </c>
    </row>
    <row r="38" spans="1:13" ht="15.75" x14ac:dyDescent="0.25">
      <c r="A38" s="20">
        <v>4</v>
      </c>
      <c r="B38" s="33" t="s">
        <v>182</v>
      </c>
      <c r="C38" s="34"/>
      <c r="D38" s="34"/>
      <c r="E38" s="35">
        <f>SUM(E40:E52)+SUM(E54:E55)</f>
        <v>670038.71</v>
      </c>
      <c r="F38" s="34"/>
      <c r="G38" s="34"/>
      <c r="H38" s="35">
        <f>SUM(H40:H52)+SUM(H54:H55)</f>
        <v>670038.71</v>
      </c>
      <c r="I38" s="34"/>
      <c r="J38" s="34"/>
      <c r="K38" s="34"/>
      <c r="L38" s="34"/>
      <c r="M38" s="36">
        <f>SUM(M40:M52)+SUM(M54:M55)</f>
        <v>40404</v>
      </c>
    </row>
    <row r="39" spans="1:13" ht="15.75" x14ac:dyDescent="0.25">
      <c r="A39" s="15" t="s">
        <v>183</v>
      </c>
      <c r="B39" s="37" t="s">
        <v>184</v>
      </c>
      <c r="C39" s="44"/>
      <c r="D39" s="44"/>
      <c r="E39" s="44"/>
      <c r="F39" s="42"/>
      <c r="G39" s="42"/>
      <c r="H39" s="42"/>
      <c r="I39" s="42"/>
      <c r="J39" s="42"/>
      <c r="K39" s="42"/>
      <c r="L39" s="42"/>
      <c r="M39" s="45"/>
    </row>
    <row r="40" spans="1:13" ht="15.75" x14ac:dyDescent="0.25">
      <c r="A40" s="40" t="s">
        <v>13</v>
      </c>
      <c r="B40" s="46" t="s">
        <v>340</v>
      </c>
      <c r="C40" s="17"/>
      <c r="D40" s="18"/>
      <c r="E40" s="17"/>
      <c r="F40" s="17"/>
      <c r="G40" s="18"/>
      <c r="H40" s="17"/>
      <c r="I40" s="17"/>
      <c r="J40" s="18"/>
      <c r="K40" s="17"/>
      <c r="L40" s="18"/>
      <c r="M40" s="19"/>
    </row>
    <row r="41" spans="1:13" ht="15.75" x14ac:dyDescent="0.25">
      <c r="A41" s="40" t="s">
        <v>143</v>
      </c>
      <c r="B41" s="47" t="s">
        <v>298</v>
      </c>
      <c r="C41" s="17">
        <v>64.8</v>
      </c>
      <c r="D41" s="18">
        <v>442</v>
      </c>
      <c r="E41" s="17">
        <f t="shared" si="0"/>
        <v>28641.599999999999</v>
      </c>
      <c r="F41" s="17">
        <v>64.8</v>
      </c>
      <c r="G41" s="18">
        <v>442</v>
      </c>
      <c r="H41" s="17">
        <f t="shared" ref="H41:H52" si="22">F41*G41</f>
        <v>28641.599999999999</v>
      </c>
      <c r="I41" s="17">
        <f t="shared" ref="I41:I46" si="23">F41-C41</f>
        <v>0</v>
      </c>
      <c r="J41" s="18">
        <f t="shared" ref="J41:J46" si="24">G41-D41</f>
        <v>0</v>
      </c>
      <c r="K41" s="17">
        <v>64.8</v>
      </c>
      <c r="L41" s="18">
        <v>20</v>
      </c>
      <c r="M41" s="19">
        <f t="shared" ref="M41:M46" si="25">K41*L41</f>
        <v>1296</v>
      </c>
    </row>
    <row r="42" spans="1:13" ht="15.75" x14ac:dyDescent="0.25">
      <c r="A42" s="40" t="s">
        <v>144</v>
      </c>
      <c r="B42" s="47" t="s">
        <v>299</v>
      </c>
      <c r="C42" s="17">
        <v>64.900000000000006</v>
      </c>
      <c r="D42" s="18">
        <v>442</v>
      </c>
      <c r="E42" s="17">
        <f t="shared" si="0"/>
        <v>28685.800000000003</v>
      </c>
      <c r="F42" s="17">
        <v>64.900000000000006</v>
      </c>
      <c r="G42" s="18">
        <v>442</v>
      </c>
      <c r="H42" s="17">
        <f t="shared" si="22"/>
        <v>28685.800000000003</v>
      </c>
      <c r="I42" s="17">
        <f t="shared" si="23"/>
        <v>0</v>
      </c>
      <c r="J42" s="18">
        <f t="shared" si="24"/>
        <v>0</v>
      </c>
      <c r="K42" s="17">
        <v>64.900000000000006</v>
      </c>
      <c r="L42" s="18">
        <v>20</v>
      </c>
      <c r="M42" s="19">
        <f t="shared" si="25"/>
        <v>1298</v>
      </c>
    </row>
    <row r="43" spans="1:13" ht="15.75" x14ac:dyDescent="0.25">
      <c r="A43" s="40" t="s">
        <v>145</v>
      </c>
      <c r="B43" s="47" t="s">
        <v>300</v>
      </c>
      <c r="C43" s="17">
        <v>53.13</v>
      </c>
      <c r="D43" s="18">
        <v>2943</v>
      </c>
      <c r="E43" s="17">
        <f t="shared" si="0"/>
        <v>156361.59</v>
      </c>
      <c r="F43" s="17">
        <v>53.13</v>
      </c>
      <c r="G43" s="18">
        <v>2943</v>
      </c>
      <c r="H43" s="17">
        <f t="shared" si="22"/>
        <v>156361.59</v>
      </c>
      <c r="I43" s="17">
        <f t="shared" si="23"/>
        <v>0</v>
      </c>
      <c r="J43" s="18">
        <f t="shared" si="24"/>
        <v>0</v>
      </c>
      <c r="K43" s="17">
        <v>53.13</v>
      </c>
      <c r="L43" s="18">
        <v>100</v>
      </c>
      <c r="M43" s="19">
        <f t="shared" si="25"/>
        <v>5313</v>
      </c>
    </row>
    <row r="44" spans="1:13" ht="15.75" x14ac:dyDescent="0.25">
      <c r="A44" s="40" t="s">
        <v>146</v>
      </c>
      <c r="B44" s="47" t="s">
        <v>301</v>
      </c>
      <c r="C44" s="17">
        <v>53.49</v>
      </c>
      <c r="D44" s="18">
        <v>287</v>
      </c>
      <c r="E44" s="17">
        <f t="shared" si="0"/>
        <v>15351.630000000001</v>
      </c>
      <c r="F44" s="17">
        <v>53.49</v>
      </c>
      <c r="G44" s="18">
        <v>287</v>
      </c>
      <c r="H44" s="17">
        <f t="shared" si="22"/>
        <v>15351.630000000001</v>
      </c>
      <c r="I44" s="17">
        <f t="shared" si="23"/>
        <v>0</v>
      </c>
      <c r="J44" s="18">
        <f t="shared" si="24"/>
        <v>0</v>
      </c>
      <c r="K44" s="17">
        <v>53.49</v>
      </c>
      <c r="L44" s="18">
        <v>100</v>
      </c>
      <c r="M44" s="19">
        <f t="shared" si="25"/>
        <v>5349</v>
      </c>
    </row>
    <row r="45" spans="1:13" ht="31.5" x14ac:dyDescent="0.25">
      <c r="A45" s="40" t="s">
        <v>147</v>
      </c>
      <c r="B45" s="47" t="s">
        <v>185</v>
      </c>
      <c r="C45" s="17">
        <v>32.51</v>
      </c>
      <c r="D45" s="18">
        <v>148</v>
      </c>
      <c r="E45" s="17">
        <f t="shared" si="0"/>
        <v>4811.4799999999996</v>
      </c>
      <c r="F45" s="17">
        <v>32.51</v>
      </c>
      <c r="G45" s="18">
        <v>148</v>
      </c>
      <c r="H45" s="17">
        <f t="shared" si="22"/>
        <v>4811.4799999999996</v>
      </c>
      <c r="I45" s="17">
        <f t="shared" si="23"/>
        <v>0</v>
      </c>
      <c r="J45" s="18">
        <f t="shared" si="24"/>
        <v>0</v>
      </c>
      <c r="K45" s="17">
        <v>32.51</v>
      </c>
      <c r="L45" s="18">
        <v>80</v>
      </c>
      <c r="M45" s="19">
        <f t="shared" si="25"/>
        <v>2600.7999999999997</v>
      </c>
    </row>
    <row r="46" spans="1:13" ht="15.75" x14ac:dyDescent="0.25">
      <c r="A46" s="40" t="s">
        <v>148</v>
      </c>
      <c r="B46" s="47" t="s">
        <v>186</v>
      </c>
      <c r="C46" s="17">
        <v>40.549999999999997</v>
      </c>
      <c r="D46" s="18">
        <v>2172</v>
      </c>
      <c r="E46" s="17">
        <f t="shared" si="0"/>
        <v>88074.599999999991</v>
      </c>
      <c r="F46" s="17">
        <v>40.549999999999997</v>
      </c>
      <c r="G46" s="18">
        <v>2172</v>
      </c>
      <c r="H46" s="17">
        <f t="shared" si="22"/>
        <v>88074.599999999991</v>
      </c>
      <c r="I46" s="17">
        <f t="shared" si="23"/>
        <v>0</v>
      </c>
      <c r="J46" s="18">
        <f t="shared" si="24"/>
        <v>0</v>
      </c>
      <c r="K46" s="17">
        <v>40.549999999999997</v>
      </c>
      <c r="L46" s="18">
        <v>100</v>
      </c>
      <c r="M46" s="19">
        <f t="shared" si="25"/>
        <v>4054.9999999999995</v>
      </c>
    </row>
    <row r="47" spans="1:13" ht="15.75" x14ac:dyDescent="0.25">
      <c r="A47" s="40" t="s">
        <v>14</v>
      </c>
      <c r="B47" s="46" t="s">
        <v>341</v>
      </c>
      <c r="C47" s="26"/>
      <c r="D47" s="27"/>
      <c r="E47" s="26"/>
      <c r="F47" s="26"/>
      <c r="G47" s="27"/>
      <c r="H47" s="26"/>
      <c r="I47" s="26"/>
      <c r="J47" s="18"/>
      <c r="K47" s="26"/>
      <c r="L47" s="27"/>
      <c r="M47" s="38"/>
    </row>
    <row r="48" spans="1:13" ht="15.75" x14ac:dyDescent="0.25">
      <c r="A48" s="40" t="s">
        <v>149</v>
      </c>
      <c r="B48" s="47" t="s">
        <v>298</v>
      </c>
      <c r="C48" s="17">
        <v>51.02</v>
      </c>
      <c r="D48" s="18">
        <v>1007</v>
      </c>
      <c r="E48" s="17">
        <f t="shared" si="0"/>
        <v>51377.140000000007</v>
      </c>
      <c r="F48" s="17">
        <v>51.02</v>
      </c>
      <c r="G48" s="18">
        <v>1007</v>
      </c>
      <c r="H48" s="17">
        <f t="shared" si="22"/>
        <v>51377.140000000007</v>
      </c>
      <c r="I48" s="17">
        <f t="shared" ref="I48:I52" si="26">F48-C48</f>
        <v>0</v>
      </c>
      <c r="J48" s="18">
        <f t="shared" ref="J48:J52" si="27">G48-D48</f>
        <v>0</v>
      </c>
      <c r="K48" s="17">
        <v>51.02</v>
      </c>
      <c r="L48" s="18">
        <v>20</v>
      </c>
      <c r="M48" s="19">
        <f t="shared" ref="M48:M52" si="28">K48*L48</f>
        <v>1020.4000000000001</v>
      </c>
    </row>
    <row r="49" spans="1:13" ht="15.75" x14ac:dyDescent="0.25">
      <c r="A49" s="40" t="s">
        <v>150</v>
      </c>
      <c r="B49" s="47" t="s">
        <v>300</v>
      </c>
      <c r="C49" s="17">
        <v>50.69</v>
      </c>
      <c r="D49" s="18">
        <v>2622</v>
      </c>
      <c r="E49" s="17">
        <f t="shared" si="0"/>
        <v>132909.18</v>
      </c>
      <c r="F49" s="17">
        <v>50.69</v>
      </c>
      <c r="G49" s="18">
        <v>2622</v>
      </c>
      <c r="H49" s="17">
        <f t="shared" si="22"/>
        <v>132909.18</v>
      </c>
      <c r="I49" s="17">
        <f t="shared" si="26"/>
        <v>0</v>
      </c>
      <c r="J49" s="18">
        <f t="shared" si="27"/>
        <v>0</v>
      </c>
      <c r="K49" s="17">
        <v>50.69</v>
      </c>
      <c r="L49" s="18">
        <v>100</v>
      </c>
      <c r="M49" s="19">
        <f t="shared" si="28"/>
        <v>5069</v>
      </c>
    </row>
    <row r="50" spans="1:13" ht="15.75" x14ac:dyDescent="0.25">
      <c r="A50" s="40" t="s">
        <v>151</v>
      </c>
      <c r="B50" s="47" t="s">
        <v>301</v>
      </c>
      <c r="C50" s="17">
        <v>50.69</v>
      </c>
      <c r="D50" s="18">
        <v>1157</v>
      </c>
      <c r="E50" s="17">
        <f t="shared" si="0"/>
        <v>58648.329999999994</v>
      </c>
      <c r="F50" s="17">
        <v>50.69</v>
      </c>
      <c r="G50" s="18">
        <v>1157</v>
      </c>
      <c r="H50" s="17">
        <f t="shared" si="22"/>
        <v>58648.329999999994</v>
      </c>
      <c r="I50" s="17">
        <f t="shared" si="26"/>
        <v>0</v>
      </c>
      <c r="J50" s="18">
        <f t="shared" si="27"/>
        <v>0</v>
      </c>
      <c r="K50" s="17">
        <v>50.69</v>
      </c>
      <c r="L50" s="18">
        <v>100</v>
      </c>
      <c r="M50" s="19">
        <f t="shared" si="28"/>
        <v>5069</v>
      </c>
    </row>
    <row r="51" spans="1:13" ht="31.5" x14ac:dyDescent="0.25">
      <c r="A51" s="40" t="s">
        <v>152</v>
      </c>
      <c r="B51" s="47" t="s">
        <v>185</v>
      </c>
      <c r="C51" s="17">
        <v>32.26</v>
      </c>
      <c r="D51" s="18">
        <v>322</v>
      </c>
      <c r="E51" s="17">
        <f t="shared" si="0"/>
        <v>10387.719999999999</v>
      </c>
      <c r="F51" s="17">
        <v>32.26</v>
      </c>
      <c r="G51" s="18">
        <v>322</v>
      </c>
      <c r="H51" s="17">
        <f t="shared" si="22"/>
        <v>10387.719999999999</v>
      </c>
      <c r="I51" s="17">
        <f t="shared" si="26"/>
        <v>0</v>
      </c>
      <c r="J51" s="18">
        <f t="shared" si="27"/>
        <v>0</v>
      </c>
      <c r="K51" s="17">
        <v>32.26</v>
      </c>
      <c r="L51" s="18">
        <v>80</v>
      </c>
      <c r="M51" s="19">
        <f t="shared" si="28"/>
        <v>2580.7999999999997</v>
      </c>
    </row>
    <row r="52" spans="1:13" ht="15.75" x14ac:dyDescent="0.25">
      <c r="A52" s="40" t="s">
        <v>153</v>
      </c>
      <c r="B52" s="47" t="s">
        <v>186</v>
      </c>
      <c r="C52" s="17">
        <v>38.119999999999997</v>
      </c>
      <c r="D52" s="18">
        <v>2328</v>
      </c>
      <c r="E52" s="17">
        <f t="shared" si="0"/>
        <v>88743.360000000001</v>
      </c>
      <c r="F52" s="17">
        <v>38.119999999999997</v>
      </c>
      <c r="G52" s="18">
        <v>2328</v>
      </c>
      <c r="H52" s="17">
        <f t="shared" si="22"/>
        <v>88743.360000000001</v>
      </c>
      <c r="I52" s="17">
        <f t="shared" si="26"/>
        <v>0</v>
      </c>
      <c r="J52" s="18">
        <f t="shared" si="27"/>
        <v>0</v>
      </c>
      <c r="K52" s="17">
        <v>38.119999999999997</v>
      </c>
      <c r="L52" s="18">
        <v>100</v>
      </c>
      <c r="M52" s="19">
        <f t="shared" si="28"/>
        <v>3811.9999999999995</v>
      </c>
    </row>
    <row r="53" spans="1:13" ht="15.75" x14ac:dyDescent="0.25">
      <c r="A53" s="40" t="s">
        <v>15</v>
      </c>
      <c r="B53" s="16" t="s">
        <v>187</v>
      </c>
      <c r="C53" s="41"/>
      <c r="D53" s="41"/>
      <c r="E53" s="41"/>
      <c r="F53" s="42"/>
      <c r="G53" s="42"/>
      <c r="H53" s="42"/>
      <c r="I53" s="42"/>
      <c r="J53" s="42"/>
      <c r="K53" s="42"/>
      <c r="L53" s="42"/>
      <c r="M53" s="45"/>
    </row>
    <row r="54" spans="1:13" ht="31.5" x14ac:dyDescent="0.25">
      <c r="A54" s="40" t="s">
        <v>16</v>
      </c>
      <c r="B54" s="48" t="s">
        <v>188</v>
      </c>
      <c r="C54" s="26">
        <v>10.46</v>
      </c>
      <c r="D54" s="27">
        <v>413</v>
      </c>
      <c r="E54" s="26">
        <f t="shared" si="0"/>
        <v>4319.9800000000005</v>
      </c>
      <c r="F54" s="26">
        <v>10.46</v>
      </c>
      <c r="G54" s="27">
        <v>413</v>
      </c>
      <c r="H54" s="26">
        <f t="shared" ref="H54:H55" si="29">F54*G54</f>
        <v>4319.9800000000005</v>
      </c>
      <c r="I54" s="17">
        <f t="shared" ref="I54:I55" si="30">F54-C54</f>
        <v>0</v>
      </c>
      <c r="J54" s="18">
        <f t="shared" ref="J54:J55" si="31">G54-D54</f>
        <v>0</v>
      </c>
      <c r="K54" s="26">
        <v>10.46</v>
      </c>
      <c r="L54" s="27">
        <v>200</v>
      </c>
      <c r="M54" s="38">
        <f t="shared" ref="M54:M55" si="32">K54*L54</f>
        <v>2092</v>
      </c>
    </row>
    <row r="55" spans="1:13" ht="15.75" x14ac:dyDescent="0.25">
      <c r="A55" s="40" t="s">
        <v>17</v>
      </c>
      <c r="B55" s="16" t="s">
        <v>189</v>
      </c>
      <c r="C55" s="26">
        <v>28.3</v>
      </c>
      <c r="D55" s="27">
        <v>61</v>
      </c>
      <c r="E55" s="26">
        <f t="shared" si="0"/>
        <v>1726.3</v>
      </c>
      <c r="F55" s="26">
        <v>28.3</v>
      </c>
      <c r="G55" s="27">
        <v>61</v>
      </c>
      <c r="H55" s="26">
        <f t="shared" si="29"/>
        <v>1726.3</v>
      </c>
      <c r="I55" s="17">
        <f t="shared" si="30"/>
        <v>0</v>
      </c>
      <c r="J55" s="18">
        <f t="shared" si="31"/>
        <v>0</v>
      </c>
      <c r="K55" s="26">
        <v>28.3</v>
      </c>
      <c r="L55" s="27">
        <v>30</v>
      </c>
      <c r="M55" s="38">
        <f t="shared" si="32"/>
        <v>849</v>
      </c>
    </row>
    <row r="56" spans="1:13" ht="15.75" x14ac:dyDescent="0.25">
      <c r="A56" s="20">
        <v>5</v>
      </c>
      <c r="B56" s="33" t="s">
        <v>190</v>
      </c>
      <c r="C56" s="34"/>
      <c r="D56" s="34"/>
      <c r="E56" s="35">
        <f>SUM(E58:E59)+SUM(E61:E64)+SUM(E66:E72)+SUM(E74:E77)+SUM(E79:E80)+SUM(E82:E90)+SUM(E92:E94)+SUM(E96:E104)+SUM(E106:E118)</f>
        <v>74566.39</v>
      </c>
      <c r="F56" s="34"/>
      <c r="G56" s="34"/>
      <c r="H56" s="35">
        <f>SUM(H58:H59)+SUM(H61:H64)+SUM(H66:H72)+SUM(H74:H77)+SUM(H79:H80)+SUM(H82:H90)+SUM(H92:H94)+SUM(H96:H104)+SUM(H106:H118)</f>
        <v>70667.44</v>
      </c>
      <c r="I56" s="34"/>
      <c r="J56" s="34"/>
      <c r="K56" s="34"/>
      <c r="L56" s="34"/>
      <c r="M56" s="36">
        <f>SUM(M58:M59)+SUM(M61:M64)+SUM(M66:M72)+SUM(M74:M77)+SUM(M79:M80)+SUM(M82:M90)+SUM(M92:M94)+SUM(M96:M104)+SUM(M106:M118)</f>
        <v>23022.929999999997</v>
      </c>
    </row>
    <row r="57" spans="1:13" ht="15.75" x14ac:dyDescent="0.25">
      <c r="A57" s="40" t="s">
        <v>18</v>
      </c>
      <c r="B57" s="37" t="s">
        <v>191</v>
      </c>
      <c r="C57" s="44"/>
      <c r="D57" s="44"/>
      <c r="E57" s="44"/>
      <c r="F57" s="42"/>
      <c r="G57" s="42"/>
      <c r="H57" s="42"/>
      <c r="I57" s="42"/>
      <c r="J57" s="42"/>
      <c r="K57" s="42"/>
      <c r="L57" s="42"/>
      <c r="M57" s="45"/>
    </row>
    <row r="58" spans="1:13" ht="15.75" x14ac:dyDescent="0.25">
      <c r="A58" s="40" t="s">
        <v>19</v>
      </c>
      <c r="B58" s="16" t="s">
        <v>192</v>
      </c>
      <c r="C58" s="26">
        <v>10.97</v>
      </c>
      <c r="D58" s="27">
        <v>60</v>
      </c>
      <c r="E58" s="27">
        <f>C58*D58</f>
        <v>658.2</v>
      </c>
      <c r="F58" s="26">
        <v>10.97</v>
      </c>
      <c r="G58" s="27">
        <v>40</v>
      </c>
      <c r="H58" s="27">
        <f>F58*G58</f>
        <v>438.8</v>
      </c>
      <c r="I58" s="17">
        <f t="shared" ref="I58:I59" si="33">F58-C58</f>
        <v>0</v>
      </c>
      <c r="J58" s="18">
        <f t="shared" ref="J58:J59" si="34">G58-D58</f>
        <v>-20</v>
      </c>
      <c r="K58" s="26">
        <v>10.97</v>
      </c>
      <c r="L58" s="27">
        <v>30</v>
      </c>
      <c r="M58" s="49">
        <f>K58*L58</f>
        <v>329.1</v>
      </c>
    </row>
    <row r="59" spans="1:13" ht="15.75" x14ac:dyDescent="0.25">
      <c r="A59" s="40" t="s">
        <v>20</v>
      </c>
      <c r="B59" s="16" t="s">
        <v>193</v>
      </c>
      <c r="C59" s="26">
        <v>4.5999999999999996</v>
      </c>
      <c r="D59" s="27">
        <v>10</v>
      </c>
      <c r="E59" s="26">
        <f>C59*D59</f>
        <v>46</v>
      </c>
      <c r="F59" s="26">
        <v>4.5999999999999996</v>
      </c>
      <c r="G59" s="27">
        <v>10</v>
      </c>
      <c r="H59" s="26">
        <f>F59*G59</f>
        <v>46</v>
      </c>
      <c r="I59" s="17">
        <f t="shared" si="33"/>
        <v>0</v>
      </c>
      <c r="J59" s="18">
        <f t="shared" si="34"/>
        <v>0</v>
      </c>
      <c r="K59" s="26">
        <v>4.5999999999999996</v>
      </c>
      <c r="L59" s="27">
        <v>5</v>
      </c>
      <c r="M59" s="38">
        <f>K59*L59</f>
        <v>23</v>
      </c>
    </row>
    <row r="60" spans="1:13" ht="15.75" x14ac:dyDescent="0.25">
      <c r="A60" s="40" t="s">
        <v>21</v>
      </c>
      <c r="B60" s="50" t="s">
        <v>194</v>
      </c>
      <c r="C60" s="51"/>
      <c r="D60" s="51"/>
      <c r="E60" s="51"/>
      <c r="F60" s="42"/>
      <c r="G60" s="42"/>
      <c r="H60" s="42"/>
      <c r="I60" s="42"/>
      <c r="J60" s="27"/>
      <c r="K60" s="42"/>
      <c r="L60" s="42"/>
      <c r="M60" s="45"/>
    </row>
    <row r="61" spans="1:13" ht="15.75" x14ac:dyDescent="0.25">
      <c r="A61" s="40" t="s">
        <v>22</v>
      </c>
      <c r="B61" s="16" t="s">
        <v>195</v>
      </c>
      <c r="C61" s="26">
        <v>10.44</v>
      </c>
      <c r="D61" s="27">
        <v>30</v>
      </c>
      <c r="E61" s="26">
        <f>C61*D61</f>
        <v>313.2</v>
      </c>
      <c r="F61" s="26">
        <v>10.44</v>
      </c>
      <c r="G61" s="27">
        <v>30</v>
      </c>
      <c r="H61" s="26">
        <f>F61*G61</f>
        <v>313.2</v>
      </c>
      <c r="I61" s="17">
        <f t="shared" ref="I61:I63" si="35">F61-C61</f>
        <v>0</v>
      </c>
      <c r="J61" s="18">
        <f t="shared" ref="J61:J63" si="36">G61-D61</f>
        <v>0</v>
      </c>
      <c r="K61" s="26">
        <v>10.44</v>
      </c>
      <c r="L61" s="27">
        <v>20</v>
      </c>
      <c r="M61" s="38">
        <f>K61*L61</f>
        <v>208.79999999999998</v>
      </c>
    </row>
    <row r="62" spans="1:13" ht="15.75" x14ac:dyDescent="0.25">
      <c r="A62" s="40" t="s">
        <v>23</v>
      </c>
      <c r="B62" s="16" t="s">
        <v>196</v>
      </c>
      <c r="C62" s="52">
        <v>10.44</v>
      </c>
      <c r="D62" s="27">
        <v>5</v>
      </c>
      <c r="E62" s="26">
        <f t="shared" si="0"/>
        <v>52.199999999999996</v>
      </c>
      <c r="F62" s="52">
        <v>10.44</v>
      </c>
      <c r="G62" s="27">
        <v>5</v>
      </c>
      <c r="H62" s="26">
        <f t="shared" ref="H62:H64" si="37">F62*G62</f>
        <v>52.199999999999996</v>
      </c>
      <c r="I62" s="17">
        <f t="shared" si="35"/>
        <v>0</v>
      </c>
      <c r="J62" s="18">
        <f t="shared" si="36"/>
        <v>0</v>
      </c>
      <c r="K62" s="52">
        <v>10.44</v>
      </c>
      <c r="L62" s="27">
        <v>5</v>
      </c>
      <c r="M62" s="38">
        <f t="shared" ref="M62:M64" si="38">K62*L62</f>
        <v>52.199999999999996</v>
      </c>
    </row>
    <row r="63" spans="1:13" ht="15.75" x14ac:dyDescent="0.25">
      <c r="A63" s="40"/>
      <c r="B63" s="16" t="s">
        <v>314</v>
      </c>
      <c r="C63" s="52">
        <v>10.86</v>
      </c>
      <c r="D63" s="27">
        <v>10</v>
      </c>
      <c r="E63" s="26">
        <f t="shared" si="0"/>
        <v>108.6</v>
      </c>
      <c r="F63" s="52">
        <v>0</v>
      </c>
      <c r="G63" s="27">
        <v>0</v>
      </c>
      <c r="H63" s="26">
        <f t="shared" si="37"/>
        <v>0</v>
      </c>
      <c r="I63" s="17">
        <f t="shared" si="35"/>
        <v>-10.86</v>
      </c>
      <c r="J63" s="18">
        <f t="shared" si="36"/>
        <v>-10</v>
      </c>
      <c r="K63" s="52">
        <v>0</v>
      </c>
      <c r="L63" s="27"/>
      <c r="M63" s="38"/>
    </row>
    <row r="64" spans="1:13" ht="15.75" x14ac:dyDescent="0.25">
      <c r="A64" s="40" t="s">
        <v>358</v>
      </c>
      <c r="B64" s="37" t="s">
        <v>359</v>
      </c>
      <c r="C64" s="52"/>
      <c r="D64" s="27"/>
      <c r="E64" s="26"/>
      <c r="F64" s="52">
        <v>11.4</v>
      </c>
      <c r="G64" s="27">
        <v>80</v>
      </c>
      <c r="H64" s="26">
        <f t="shared" si="37"/>
        <v>912</v>
      </c>
      <c r="I64" s="17">
        <f t="shared" ref="I64" si="39">F64-C64</f>
        <v>11.4</v>
      </c>
      <c r="J64" s="18">
        <f t="shared" ref="J64" si="40">G64-D64</f>
        <v>80</v>
      </c>
      <c r="K64" s="52">
        <v>11.4</v>
      </c>
      <c r="L64" s="27">
        <v>80</v>
      </c>
      <c r="M64" s="38">
        <f t="shared" si="38"/>
        <v>912</v>
      </c>
    </row>
    <row r="65" spans="1:13" ht="15.75" x14ac:dyDescent="0.25">
      <c r="A65" s="40" t="s">
        <v>24</v>
      </c>
      <c r="B65" s="50" t="s">
        <v>198</v>
      </c>
      <c r="C65" s="51"/>
      <c r="D65" s="51"/>
      <c r="E65" s="51"/>
      <c r="F65" s="42"/>
      <c r="G65" s="42"/>
      <c r="H65" s="42"/>
      <c r="I65" s="42"/>
      <c r="J65" s="27"/>
      <c r="K65" s="42"/>
      <c r="L65" s="42"/>
      <c r="M65" s="45"/>
    </row>
    <row r="66" spans="1:13" ht="15.75" x14ac:dyDescent="0.25">
      <c r="A66" s="40" t="s">
        <v>25</v>
      </c>
      <c r="B66" s="53" t="s">
        <v>312</v>
      </c>
      <c r="C66" s="52">
        <v>7.94</v>
      </c>
      <c r="D66" s="27">
        <v>500</v>
      </c>
      <c r="E66" s="26">
        <f t="shared" si="0"/>
        <v>3970</v>
      </c>
      <c r="F66" s="52">
        <v>7.94</v>
      </c>
      <c r="G66" s="27">
        <v>500</v>
      </c>
      <c r="H66" s="26">
        <f t="shared" ref="H66:H72" si="41">F66*G66</f>
        <v>3970</v>
      </c>
      <c r="I66" s="17">
        <f t="shared" ref="I66:I72" si="42">F66-C66</f>
        <v>0</v>
      </c>
      <c r="J66" s="18">
        <f t="shared" ref="J66:J72" si="43">G66-D66</f>
        <v>0</v>
      </c>
      <c r="K66" s="52">
        <v>7.94</v>
      </c>
      <c r="L66" s="27">
        <v>200</v>
      </c>
      <c r="M66" s="38">
        <f t="shared" ref="M66:M72" si="44">K66*L66</f>
        <v>1588</v>
      </c>
    </row>
    <row r="67" spans="1:13" ht="15.75" x14ac:dyDescent="0.25">
      <c r="A67" s="40" t="s">
        <v>26</v>
      </c>
      <c r="B67" s="53" t="s">
        <v>313</v>
      </c>
      <c r="C67" s="52">
        <v>4.0599999999999996</v>
      </c>
      <c r="D67" s="27">
        <v>120</v>
      </c>
      <c r="E67" s="26">
        <f t="shared" si="0"/>
        <v>487.19999999999993</v>
      </c>
      <c r="F67" s="52">
        <v>4.0599999999999996</v>
      </c>
      <c r="G67" s="27">
        <v>120</v>
      </c>
      <c r="H67" s="26">
        <f t="shared" si="41"/>
        <v>487.19999999999993</v>
      </c>
      <c r="I67" s="17">
        <f t="shared" si="42"/>
        <v>0</v>
      </c>
      <c r="J67" s="18">
        <f t="shared" si="43"/>
        <v>0</v>
      </c>
      <c r="K67" s="52">
        <v>4.0599999999999996</v>
      </c>
      <c r="L67" s="27">
        <v>56</v>
      </c>
      <c r="M67" s="38">
        <f t="shared" si="44"/>
        <v>227.35999999999999</v>
      </c>
    </row>
    <row r="68" spans="1:13" ht="15.75" x14ac:dyDescent="0.25">
      <c r="A68" s="40" t="s">
        <v>27</v>
      </c>
      <c r="B68" s="16" t="s">
        <v>199</v>
      </c>
      <c r="C68" s="52">
        <v>2.5</v>
      </c>
      <c r="D68" s="27">
        <v>50</v>
      </c>
      <c r="E68" s="26">
        <f t="shared" si="0"/>
        <v>125</v>
      </c>
      <c r="F68" s="52">
        <v>2.5</v>
      </c>
      <c r="G68" s="27">
        <v>50</v>
      </c>
      <c r="H68" s="26">
        <f t="shared" si="41"/>
        <v>125</v>
      </c>
      <c r="I68" s="17">
        <f t="shared" si="42"/>
        <v>0</v>
      </c>
      <c r="J68" s="18">
        <f t="shared" si="43"/>
        <v>0</v>
      </c>
      <c r="K68" s="52">
        <v>2.5</v>
      </c>
      <c r="L68" s="27">
        <v>20</v>
      </c>
      <c r="M68" s="38">
        <f t="shared" si="44"/>
        <v>50</v>
      </c>
    </row>
    <row r="69" spans="1:13" ht="15.75" x14ac:dyDescent="0.25">
      <c r="A69" s="40" t="s">
        <v>28</v>
      </c>
      <c r="B69" s="16" t="s">
        <v>397</v>
      </c>
      <c r="C69" s="52">
        <v>6.19</v>
      </c>
      <c r="D69" s="27">
        <v>70</v>
      </c>
      <c r="E69" s="26">
        <f t="shared" si="0"/>
        <v>433.3</v>
      </c>
      <c r="F69" s="52">
        <v>6.19</v>
      </c>
      <c r="G69" s="27">
        <v>70</v>
      </c>
      <c r="H69" s="26">
        <f t="shared" si="41"/>
        <v>433.3</v>
      </c>
      <c r="I69" s="17">
        <f t="shared" si="42"/>
        <v>0</v>
      </c>
      <c r="J69" s="18">
        <f t="shared" si="43"/>
        <v>0</v>
      </c>
      <c r="K69" s="52">
        <v>6.19</v>
      </c>
      <c r="L69" s="27">
        <v>20</v>
      </c>
      <c r="M69" s="38">
        <f t="shared" si="44"/>
        <v>123.80000000000001</v>
      </c>
    </row>
    <row r="70" spans="1:13" ht="15.75" x14ac:dyDescent="0.25">
      <c r="A70" s="40" t="s">
        <v>29</v>
      </c>
      <c r="B70" s="16" t="s">
        <v>200</v>
      </c>
      <c r="C70" s="52">
        <v>2.84</v>
      </c>
      <c r="D70" s="27">
        <v>2</v>
      </c>
      <c r="E70" s="26">
        <f t="shared" si="0"/>
        <v>5.68</v>
      </c>
      <c r="F70" s="52">
        <v>2.84</v>
      </c>
      <c r="G70" s="27">
        <v>2</v>
      </c>
      <c r="H70" s="26">
        <f t="shared" si="41"/>
        <v>5.68</v>
      </c>
      <c r="I70" s="17">
        <f t="shared" si="42"/>
        <v>0</v>
      </c>
      <c r="J70" s="18">
        <f t="shared" si="43"/>
        <v>0</v>
      </c>
      <c r="K70" s="52">
        <v>2.84</v>
      </c>
      <c r="L70" s="27">
        <v>2</v>
      </c>
      <c r="M70" s="38">
        <f t="shared" si="44"/>
        <v>5.68</v>
      </c>
    </row>
    <row r="71" spans="1:13" ht="15.75" x14ac:dyDescent="0.25">
      <c r="A71" s="40" t="s">
        <v>30</v>
      </c>
      <c r="B71" s="39" t="s">
        <v>201</v>
      </c>
      <c r="C71" s="52">
        <v>6.34</v>
      </c>
      <c r="D71" s="27">
        <v>1700</v>
      </c>
      <c r="E71" s="26">
        <f t="shared" si="0"/>
        <v>10778</v>
      </c>
      <c r="F71" s="52">
        <v>6.34</v>
      </c>
      <c r="G71" s="27">
        <v>1700</v>
      </c>
      <c r="H71" s="26">
        <f t="shared" si="41"/>
        <v>10778</v>
      </c>
      <c r="I71" s="17">
        <f t="shared" si="42"/>
        <v>0</v>
      </c>
      <c r="J71" s="18">
        <f t="shared" si="43"/>
        <v>0</v>
      </c>
      <c r="K71" s="52">
        <v>6.34</v>
      </c>
      <c r="L71" s="27">
        <v>600</v>
      </c>
      <c r="M71" s="38">
        <f t="shared" si="44"/>
        <v>3804</v>
      </c>
    </row>
    <row r="72" spans="1:13" ht="31.5" x14ac:dyDescent="0.25">
      <c r="A72" s="40" t="s">
        <v>31</v>
      </c>
      <c r="B72" s="54" t="s">
        <v>202</v>
      </c>
      <c r="C72" s="52">
        <v>3.31</v>
      </c>
      <c r="D72" s="27">
        <v>621</v>
      </c>
      <c r="E72" s="26">
        <f t="shared" si="0"/>
        <v>2055.5100000000002</v>
      </c>
      <c r="F72" s="52">
        <v>3.31</v>
      </c>
      <c r="G72" s="27">
        <v>621</v>
      </c>
      <c r="H72" s="26">
        <f t="shared" si="41"/>
        <v>2055.5100000000002</v>
      </c>
      <c r="I72" s="17">
        <f t="shared" si="42"/>
        <v>0</v>
      </c>
      <c r="J72" s="18">
        <f t="shared" si="43"/>
        <v>0</v>
      </c>
      <c r="K72" s="52">
        <v>3.31</v>
      </c>
      <c r="L72" s="27">
        <v>220</v>
      </c>
      <c r="M72" s="38">
        <f t="shared" si="44"/>
        <v>728.2</v>
      </c>
    </row>
    <row r="73" spans="1:13" ht="15.75" x14ac:dyDescent="0.25">
      <c r="A73" s="40" t="s">
        <v>32</v>
      </c>
      <c r="B73" s="50" t="s">
        <v>203</v>
      </c>
      <c r="C73" s="51"/>
      <c r="D73" s="51"/>
      <c r="E73" s="51"/>
      <c r="F73" s="42"/>
      <c r="G73" s="42"/>
      <c r="H73" s="42"/>
      <c r="I73" s="42"/>
      <c r="J73" s="27"/>
      <c r="K73" s="42"/>
      <c r="L73" s="42"/>
      <c r="M73" s="45"/>
    </row>
    <row r="74" spans="1:13" ht="15.75" x14ac:dyDescent="0.25">
      <c r="A74" s="40" t="s">
        <v>33</v>
      </c>
      <c r="B74" s="39" t="s">
        <v>204</v>
      </c>
      <c r="C74" s="26">
        <v>8.4499999999999993</v>
      </c>
      <c r="D74" s="27">
        <v>1000</v>
      </c>
      <c r="E74" s="26">
        <f t="shared" si="0"/>
        <v>8450</v>
      </c>
      <c r="F74" s="26">
        <v>8.4499999999999993</v>
      </c>
      <c r="G74" s="27">
        <v>1000</v>
      </c>
      <c r="H74" s="26">
        <f t="shared" ref="H74:H77" si="45">F74*G74</f>
        <v>8450</v>
      </c>
      <c r="I74" s="17">
        <f t="shared" ref="I74:I77" si="46">F74-C74</f>
        <v>0</v>
      </c>
      <c r="J74" s="18">
        <f t="shared" ref="J74:J77" si="47">G74-D74</f>
        <v>0</v>
      </c>
      <c r="K74" s="26">
        <v>8.4499999999999993</v>
      </c>
      <c r="L74" s="27">
        <v>200</v>
      </c>
      <c r="M74" s="38">
        <f t="shared" ref="M74:M77" si="48">K74*L74</f>
        <v>1689.9999999999998</v>
      </c>
    </row>
    <row r="75" spans="1:13" ht="31.5" x14ac:dyDescent="0.25">
      <c r="A75" s="40" t="s">
        <v>34</v>
      </c>
      <c r="B75" s="55" t="s">
        <v>205</v>
      </c>
      <c r="C75" s="26">
        <v>3.58</v>
      </c>
      <c r="D75" s="27">
        <v>1500</v>
      </c>
      <c r="E75" s="26">
        <f t="shared" si="0"/>
        <v>5370</v>
      </c>
      <c r="F75" s="26">
        <v>3.58</v>
      </c>
      <c r="G75" s="27">
        <v>1500</v>
      </c>
      <c r="H75" s="26">
        <f t="shared" si="45"/>
        <v>5370</v>
      </c>
      <c r="I75" s="17">
        <f t="shared" si="46"/>
        <v>0</v>
      </c>
      <c r="J75" s="18">
        <f t="shared" si="47"/>
        <v>0</v>
      </c>
      <c r="K75" s="26">
        <v>3.58</v>
      </c>
      <c r="L75" s="27">
        <v>200</v>
      </c>
      <c r="M75" s="38">
        <f t="shared" si="48"/>
        <v>716</v>
      </c>
    </row>
    <row r="76" spans="1:13" ht="15.75" x14ac:dyDescent="0.25">
      <c r="A76" s="40" t="s">
        <v>35</v>
      </c>
      <c r="B76" s="16" t="s">
        <v>206</v>
      </c>
      <c r="C76" s="26">
        <v>1.8</v>
      </c>
      <c r="D76" s="27">
        <v>50</v>
      </c>
      <c r="E76" s="26">
        <f t="shared" si="0"/>
        <v>90</v>
      </c>
      <c r="F76" s="26">
        <v>1.8</v>
      </c>
      <c r="G76" s="27">
        <v>50</v>
      </c>
      <c r="H76" s="26">
        <f t="shared" si="45"/>
        <v>90</v>
      </c>
      <c r="I76" s="17">
        <f t="shared" si="46"/>
        <v>0</v>
      </c>
      <c r="J76" s="18">
        <f t="shared" si="47"/>
        <v>0</v>
      </c>
      <c r="K76" s="26">
        <v>1.8</v>
      </c>
      <c r="L76" s="27">
        <v>20</v>
      </c>
      <c r="M76" s="38">
        <f t="shared" si="48"/>
        <v>36</v>
      </c>
    </row>
    <row r="77" spans="1:13" ht="15.75" x14ac:dyDescent="0.25">
      <c r="A77" s="40" t="s">
        <v>36</v>
      </c>
      <c r="B77" s="16" t="s">
        <v>207</v>
      </c>
      <c r="C77" s="26">
        <v>5.35</v>
      </c>
      <c r="D77" s="27">
        <v>1500</v>
      </c>
      <c r="E77" s="26">
        <f t="shared" si="0"/>
        <v>8024.9999999999991</v>
      </c>
      <c r="F77" s="26">
        <v>5.35</v>
      </c>
      <c r="G77" s="27">
        <v>1500</v>
      </c>
      <c r="H77" s="26">
        <f t="shared" si="45"/>
        <v>8024.9999999999991</v>
      </c>
      <c r="I77" s="17">
        <f t="shared" si="46"/>
        <v>0</v>
      </c>
      <c r="J77" s="18">
        <f t="shared" si="47"/>
        <v>0</v>
      </c>
      <c r="K77" s="26">
        <v>5.35</v>
      </c>
      <c r="L77" s="27">
        <v>300</v>
      </c>
      <c r="M77" s="38">
        <f t="shared" si="48"/>
        <v>1605</v>
      </c>
    </row>
    <row r="78" spans="1:13" ht="15.75" x14ac:dyDescent="0.25">
      <c r="A78" s="40" t="s">
        <v>37</v>
      </c>
      <c r="B78" s="50" t="s">
        <v>208</v>
      </c>
      <c r="C78" s="51"/>
      <c r="D78" s="51"/>
      <c r="E78" s="51"/>
      <c r="F78" s="42"/>
      <c r="G78" s="42"/>
      <c r="H78" s="42"/>
      <c r="I78" s="42"/>
      <c r="J78" s="42"/>
      <c r="K78" s="42"/>
      <c r="L78" s="42"/>
      <c r="M78" s="45"/>
    </row>
    <row r="79" spans="1:13" ht="15.75" x14ac:dyDescent="0.25">
      <c r="A79" s="40" t="s">
        <v>38</v>
      </c>
      <c r="B79" s="53" t="s">
        <v>209</v>
      </c>
      <c r="C79" s="26">
        <v>10.44</v>
      </c>
      <c r="D79" s="27">
        <v>25</v>
      </c>
      <c r="E79" s="26">
        <f>C79*D79</f>
        <v>261</v>
      </c>
      <c r="F79" s="26">
        <v>10.44</v>
      </c>
      <c r="G79" s="27">
        <v>25</v>
      </c>
      <c r="H79" s="26">
        <f>F79*G79</f>
        <v>261</v>
      </c>
      <c r="I79" s="17">
        <f>F79-C79</f>
        <v>0</v>
      </c>
      <c r="J79" s="18">
        <f>G79-D79</f>
        <v>0</v>
      </c>
      <c r="K79" s="26">
        <v>10.44</v>
      </c>
      <c r="L79" s="27">
        <v>5</v>
      </c>
      <c r="M79" s="38">
        <f>K79*L79</f>
        <v>52.199999999999996</v>
      </c>
    </row>
    <row r="80" spans="1:13" ht="15.75" x14ac:dyDescent="0.25">
      <c r="A80" s="40" t="s">
        <v>39</v>
      </c>
      <c r="B80" s="54" t="s">
        <v>210</v>
      </c>
      <c r="C80" s="26">
        <v>5.21</v>
      </c>
      <c r="D80" s="27">
        <v>80</v>
      </c>
      <c r="E80" s="26">
        <f>C80*D80</f>
        <v>416.8</v>
      </c>
      <c r="F80" s="26">
        <v>5.21</v>
      </c>
      <c r="G80" s="27">
        <v>80</v>
      </c>
      <c r="H80" s="26">
        <f>F80*G80</f>
        <v>416.8</v>
      </c>
      <c r="I80" s="17">
        <f>F80-C80</f>
        <v>0</v>
      </c>
      <c r="J80" s="18">
        <f>G80-D80</f>
        <v>0</v>
      </c>
      <c r="K80" s="26">
        <v>5.21</v>
      </c>
      <c r="L80" s="27">
        <v>40</v>
      </c>
      <c r="M80" s="38">
        <f>K80*L80</f>
        <v>208.4</v>
      </c>
    </row>
    <row r="81" spans="1:13" ht="15.75" x14ac:dyDescent="0.25">
      <c r="A81" s="40" t="s">
        <v>40</v>
      </c>
      <c r="B81" s="50" t="s">
        <v>211</v>
      </c>
      <c r="C81" s="51"/>
      <c r="D81" s="51"/>
      <c r="E81" s="51"/>
      <c r="F81" s="42"/>
      <c r="G81" s="42"/>
      <c r="H81" s="42"/>
      <c r="I81" s="42"/>
      <c r="J81" s="42"/>
      <c r="K81" s="42"/>
      <c r="L81" s="42"/>
      <c r="M81" s="45"/>
    </row>
    <row r="82" spans="1:13" ht="15.75" x14ac:dyDescent="0.25">
      <c r="A82" s="40" t="s">
        <v>41</v>
      </c>
      <c r="B82" s="56" t="s">
        <v>212</v>
      </c>
      <c r="C82" s="26">
        <v>6.85</v>
      </c>
      <c r="D82" s="27">
        <v>700</v>
      </c>
      <c r="E82" s="26">
        <f t="shared" si="0"/>
        <v>4795</v>
      </c>
      <c r="F82" s="26">
        <v>6.85</v>
      </c>
      <c r="G82" s="27">
        <v>700</v>
      </c>
      <c r="H82" s="26">
        <f t="shared" ref="H82:H90" si="49">F82*G82</f>
        <v>4795</v>
      </c>
      <c r="I82" s="17">
        <f t="shared" ref="I82:I90" si="50">F82-C82</f>
        <v>0</v>
      </c>
      <c r="J82" s="18">
        <f t="shared" ref="J82:J90" si="51">G82-D82</f>
        <v>0</v>
      </c>
      <c r="K82" s="26">
        <v>6.85</v>
      </c>
      <c r="L82" s="27">
        <v>200</v>
      </c>
      <c r="M82" s="38">
        <f t="shared" ref="M82:M90" si="52">K82*L82</f>
        <v>1370</v>
      </c>
    </row>
    <row r="83" spans="1:13" ht="15.75" x14ac:dyDescent="0.25">
      <c r="A83" s="40" t="s">
        <v>42</v>
      </c>
      <c r="B83" s="56" t="s">
        <v>213</v>
      </c>
      <c r="C83" s="26">
        <v>11.58</v>
      </c>
      <c r="D83" s="27">
        <v>250</v>
      </c>
      <c r="E83" s="26">
        <f t="shared" si="0"/>
        <v>2895</v>
      </c>
      <c r="F83" s="26">
        <v>11.58</v>
      </c>
      <c r="G83" s="27">
        <v>250</v>
      </c>
      <c r="H83" s="26">
        <f t="shared" si="49"/>
        <v>2895</v>
      </c>
      <c r="I83" s="17">
        <f t="shared" si="50"/>
        <v>0</v>
      </c>
      <c r="J83" s="18">
        <f t="shared" si="51"/>
        <v>0</v>
      </c>
      <c r="K83" s="26">
        <v>11.58</v>
      </c>
      <c r="L83" s="27">
        <v>100</v>
      </c>
      <c r="M83" s="38">
        <f t="shared" si="52"/>
        <v>1158</v>
      </c>
    </row>
    <row r="84" spans="1:13" ht="15.75" x14ac:dyDescent="0.25">
      <c r="A84" s="40" t="s">
        <v>43</v>
      </c>
      <c r="B84" s="56" t="s">
        <v>214</v>
      </c>
      <c r="C84" s="26">
        <v>5.21</v>
      </c>
      <c r="D84" s="27">
        <v>50</v>
      </c>
      <c r="E84" s="26">
        <f t="shared" si="0"/>
        <v>260.5</v>
      </c>
      <c r="F84" s="26">
        <v>5.21</v>
      </c>
      <c r="G84" s="27">
        <v>50</v>
      </c>
      <c r="H84" s="26">
        <f t="shared" si="49"/>
        <v>260.5</v>
      </c>
      <c r="I84" s="17">
        <f t="shared" si="50"/>
        <v>0</v>
      </c>
      <c r="J84" s="18">
        <f t="shared" si="51"/>
        <v>0</v>
      </c>
      <c r="K84" s="26">
        <v>5.21</v>
      </c>
      <c r="L84" s="27">
        <v>20</v>
      </c>
      <c r="M84" s="38">
        <f t="shared" si="52"/>
        <v>104.2</v>
      </c>
    </row>
    <row r="85" spans="1:13" ht="15.75" x14ac:dyDescent="0.25">
      <c r="A85" s="40" t="s">
        <v>44</v>
      </c>
      <c r="B85" s="56" t="s">
        <v>215</v>
      </c>
      <c r="C85" s="26">
        <v>6.83</v>
      </c>
      <c r="D85" s="27">
        <v>10</v>
      </c>
      <c r="E85" s="26">
        <f t="shared" si="0"/>
        <v>68.3</v>
      </c>
      <c r="F85" s="26">
        <v>6.83</v>
      </c>
      <c r="G85" s="27">
        <v>10</v>
      </c>
      <c r="H85" s="26">
        <f t="shared" si="49"/>
        <v>68.3</v>
      </c>
      <c r="I85" s="17">
        <f t="shared" si="50"/>
        <v>0</v>
      </c>
      <c r="J85" s="18">
        <f t="shared" si="51"/>
        <v>0</v>
      </c>
      <c r="K85" s="26">
        <v>6.83</v>
      </c>
      <c r="L85" s="27">
        <v>8</v>
      </c>
      <c r="M85" s="38">
        <f t="shared" si="52"/>
        <v>54.64</v>
      </c>
    </row>
    <row r="86" spans="1:13" ht="15.75" x14ac:dyDescent="0.25">
      <c r="A86" s="40" t="s">
        <v>45</v>
      </c>
      <c r="B86" s="56" t="s">
        <v>216</v>
      </c>
      <c r="C86" s="26">
        <v>6.85</v>
      </c>
      <c r="D86" s="27">
        <v>460</v>
      </c>
      <c r="E86" s="26">
        <f t="shared" si="0"/>
        <v>3151</v>
      </c>
      <c r="F86" s="26">
        <v>6.85</v>
      </c>
      <c r="G86" s="27">
        <v>460</v>
      </c>
      <c r="H86" s="26">
        <f t="shared" si="49"/>
        <v>3151</v>
      </c>
      <c r="I86" s="17">
        <f t="shared" si="50"/>
        <v>0</v>
      </c>
      <c r="J86" s="18">
        <f t="shared" si="51"/>
        <v>0</v>
      </c>
      <c r="K86" s="26">
        <v>6.85</v>
      </c>
      <c r="L86" s="27">
        <v>80</v>
      </c>
      <c r="M86" s="38">
        <f t="shared" si="52"/>
        <v>548</v>
      </c>
    </row>
    <row r="87" spans="1:13" ht="15.75" x14ac:dyDescent="0.25">
      <c r="A87" s="40" t="s">
        <v>46</v>
      </c>
      <c r="B87" s="56" t="s">
        <v>217</v>
      </c>
      <c r="C87" s="26">
        <v>5.18</v>
      </c>
      <c r="D87" s="27">
        <v>5</v>
      </c>
      <c r="E87" s="26">
        <f t="shared" ref="E87:E160" si="53">C87*D87</f>
        <v>25.9</v>
      </c>
      <c r="F87" s="26">
        <v>5.18</v>
      </c>
      <c r="G87" s="27">
        <v>5</v>
      </c>
      <c r="H87" s="26">
        <f t="shared" si="49"/>
        <v>25.9</v>
      </c>
      <c r="I87" s="17">
        <f t="shared" si="50"/>
        <v>0</v>
      </c>
      <c r="J87" s="18">
        <f t="shared" si="51"/>
        <v>0</v>
      </c>
      <c r="K87" s="26">
        <v>5.18</v>
      </c>
      <c r="L87" s="27">
        <v>5</v>
      </c>
      <c r="M87" s="38">
        <f t="shared" si="52"/>
        <v>25.9</v>
      </c>
    </row>
    <row r="88" spans="1:13" ht="15.75" x14ac:dyDescent="0.25">
      <c r="A88" s="40" t="s">
        <v>47</v>
      </c>
      <c r="B88" s="56" t="s">
        <v>218</v>
      </c>
      <c r="C88" s="26">
        <v>28.98</v>
      </c>
      <c r="D88" s="27">
        <v>5</v>
      </c>
      <c r="E88" s="26">
        <f t="shared" si="53"/>
        <v>144.9</v>
      </c>
      <c r="F88" s="26">
        <v>28.98</v>
      </c>
      <c r="G88" s="27">
        <v>5</v>
      </c>
      <c r="H88" s="26">
        <f t="shared" si="49"/>
        <v>144.9</v>
      </c>
      <c r="I88" s="17">
        <f t="shared" si="50"/>
        <v>0</v>
      </c>
      <c r="J88" s="18">
        <f t="shared" si="51"/>
        <v>0</v>
      </c>
      <c r="K88" s="26">
        <v>28.98</v>
      </c>
      <c r="L88" s="27">
        <v>5</v>
      </c>
      <c r="M88" s="38">
        <f t="shared" si="52"/>
        <v>144.9</v>
      </c>
    </row>
    <row r="89" spans="1:13" ht="15.75" x14ac:dyDescent="0.25">
      <c r="A89" s="40" t="s">
        <v>48</v>
      </c>
      <c r="B89" s="56" t="s">
        <v>420</v>
      </c>
      <c r="C89" s="26">
        <v>6.88</v>
      </c>
      <c r="D89" s="27">
        <v>5</v>
      </c>
      <c r="E89" s="26">
        <f t="shared" si="53"/>
        <v>34.4</v>
      </c>
      <c r="F89" s="26">
        <v>6.88</v>
      </c>
      <c r="G89" s="27">
        <v>5</v>
      </c>
      <c r="H89" s="26">
        <f t="shared" si="49"/>
        <v>34.4</v>
      </c>
      <c r="I89" s="17">
        <f t="shared" si="50"/>
        <v>0</v>
      </c>
      <c r="J89" s="18">
        <f t="shared" si="51"/>
        <v>0</v>
      </c>
      <c r="K89" s="26">
        <v>6.88</v>
      </c>
      <c r="L89" s="27">
        <v>5</v>
      </c>
      <c r="M89" s="38">
        <f t="shared" si="52"/>
        <v>34.4</v>
      </c>
    </row>
    <row r="90" spans="1:13" ht="15.75" x14ac:dyDescent="0.25">
      <c r="A90" s="40" t="s">
        <v>49</v>
      </c>
      <c r="B90" s="16" t="s">
        <v>219</v>
      </c>
      <c r="C90" s="26">
        <v>14.85</v>
      </c>
      <c r="D90" s="27">
        <v>5</v>
      </c>
      <c r="E90" s="26">
        <f t="shared" si="53"/>
        <v>74.25</v>
      </c>
      <c r="F90" s="26">
        <v>14.85</v>
      </c>
      <c r="G90" s="27">
        <v>5</v>
      </c>
      <c r="H90" s="26">
        <f t="shared" si="49"/>
        <v>74.25</v>
      </c>
      <c r="I90" s="17">
        <f t="shared" si="50"/>
        <v>0</v>
      </c>
      <c r="J90" s="18">
        <f t="shared" si="51"/>
        <v>0</v>
      </c>
      <c r="K90" s="26">
        <v>14.85</v>
      </c>
      <c r="L90" s="27">
        <v>5</v>
      </c>
      <c r="M90" s="38">
        <f t="shared" si="52"/>
        <v>74.25</v>
      </c>
    </row>
    <row r="91" spans="1:13" ht="15.75" x14ac:dyDescent="0.25">
      <c r="A91" s="40" t="s">
        <v>50</v>
      </c>
      <c r="B91" s="16" t="s">
        <v>220</v>
      </c>
      <c r="C91" s="41"/>
      <c r="D91" s="41"/>
      <c r="E91" s="41"/>
      <c r="F91" s="42"/>
      <c r="G91" s="42"/>
      <c r="H91" s="42"/>
      <c r="I91" s="42"/>
      <c r="J91" s="42"/>
      <c r="K91" s="42"/>
      <c r="L91" s="42"/>
      <c r="M91" s="45"/>
    </row>
    <row r="92" spans="1:13" ht="15.75" x14ac:dyDescent="0.25">
      <c r="A92" s="40" t="s">
        <v>51</v>
      </c>
      <c r="B92" s="16" t="s">
        <v>221</v>
      </c>
      <c r="C92" s="26">
        <v>13.26</v>
      </c>
      <c r="D92" s="27">
        <v>20</v>
      </c>
      <c r="E92" s="26">
        <f t="shared" si="53"/>
        <v>265.2</v>
      </c>
      <c r="F92" s="26">
        <v>13.26</v>
      </c>
      <c r="G92" s="27">
        <v>20</v>
      </c>
      <c r="H92" s="26">
        <f t="shared" ref="H92:H94" si="54">F92*G92</f>
        <v>265.2</v>
      </c>
      <c r="I92" s="17">
        <f t="shared" ref="I92:I94" si="55">F92-C92</f>
        <v>0</v>
      </c>
      <c r="J92" s="18">
        <f t="shared" ref="J92:J94" si="56">G92-D92</f>
        <v>0</v>
      </c>
      <c r="K92" s="26">
        <v>13.26</v>
      </c>
      <c r="L92" s="27">
        <v>10</v>
      </c>
      <c r="M92" s="38">
        <f t="shared" ref="M92:M94" si="57">K92*L92</f>
        <v>132.6</v>
      </c>
    </row>
    <row r="93" spans="1:13" ht="15.75" x14ac:dyDescent="0.25">
      <c r="A93" s="40" t="s">
        <v>52</v>
      </c>
      <c r="B93" s="16" t="s">
        <v>222</v>
      </c>
      <c r="C93" s="26">
        <v>16.5</v>
      </c>
      <c r="D93" s="27">
        <v>20</v>
      </c>
      <c r="E93" s="26">
        <f t="shared" si="53"/>
        <v>330</v>
      </c>
      <c r="F93" s="26">
        <v>16.5</v>
      </c>
      <c r="G93" s="27">
        <v>20</v>
      </c>
      <c r="H93" s="26">
        <f t="shared" si="54"/>
        <v>330</v>
      </c>
      <c r="I93" s="17">
        <f t="shared" si="55"/>
        <v>0</v>
      </c>
      <c r="J93" s="18">
        <f t="shared" si="56"/>
        <v>0</v>
      </c>
      <c r="K93" s="26">
        <v>16.5</v>
      </c>
      <c r="L93" s="27">
        <v>10</v>
      </c>
      <c r="M93" s="38">
        <f t="shared" si="57"/>
        <v>165</v>
      </c>
    </row>
    <row r="94" spans="1:13" ht="15.75" x14ac:dyDescent="0.25">
      <c r="A94" s="40" t="s">
        <v>53</v>
      </c>
      <c r="B94" s="16" t="s">
        <v>223</v>
      </c>
      <c r="C94" s="26">
        <v>19.739999999999998</v>
      </c>
      <c r="D94" s="27">
        <v>20</v>
      </c>
      <c r="E94" s="26">
        <f t="shared" si="53"/>
        <v>394.79999999999995</v>
      </c>
      <c r="F94" s="26">
        <v>19.739999999999998</v>
      </c>
      <c r="G94" s="27">
        <v>20</v>
      </c>
      <c r="H94" s="26">
        <f t="shared" si="54"/>
        <v>394.79999999999995</v>
      </c>
      <c r="I94" s="17">
        <f t="shared" si="55"/>
        <v>0</v>
      </c>
      <c r="J94" s="18">
        <f t="shared" si="56"/>
        <v>0</v>
      </c>
      <c r="K94" s="26">
        <v>19.739999999999998</v>
      </c>
      <c r="L94" s="27">
        <v>10</v>
      </c>
      <c r="M94" s="38">
        <f t="shared" si="57"/>
        <v>197.39999999999998</v>
      </c>
    </row>
    <row r="95" spans="1:13" ht="15.75" x14ac:dyDescent="0.25">
      <c r="A95" s="40" t="s">
        <v>54</v>
      </c>
      <c r="B95" s="16" t="s">
        <v>224</v>
      </c>
      <c r="C95" s="41"/>
      <c r="D95" s="41"/>
      <c r="E95" s="41"/>
      <c r="F95" s="42"/>
      <c r="G95" s="42"/>
      <c r="H95" s="42"/>
      <c r="I95" s="42"/>
      <c r="J95" s="42"/>
      <c r="K95" s="42"/>
      <c r="L95" s="42"/>
      <c r="M95" s="45"/>
    </row>
    <row r="96" spans="1:13" ht="15.75" x14ac:dyDescent="0.25">
      <c r="A96" s="40" t="s">
        <v>55</v>
      </c>
      <c r="B96" s="54" t="s">
        <v>225</v>
      </c>
      <c r="C96" s="26">
        <v>5.37</v>
      </c>
      <c r="D96" s="27">
        <v>690</v>
      </c>
      <c r="E96" s="26">
        <f t="shared" si="53"/>
        <v>3705.3</v>
      </c>
      <c r="F96" s="26">
        <v>5.37</v>
      </c>
      <c r="G96" s="27">
        <v>690</v>
      </c>
      <c r="H96" s="26">
        <f t="shared" ref="H96:H104" si="58">F96*G96</f>
        <v>3705.3</v>
      </c>
      <c r="I96" s="17">
        <f t="shared" ref="I96:I104" si="59">F96-C96</f>
        <v>0</v>
      </c>
      <c r="J96" s="18">
        <f t="shared" ref="J96:J104" si="60">G96-D96</f>
        <v>0</v>
      </c>
      <c r="K96" s="26">
        <v>5.37</v>
      </c>
      <c r="L96" s="27">
        <v>200</v>
      </c>
      <c r="M96" s="38">
        <f t="shared" ref="M96:M104" si="61">K96*L96</f>
        <v>1074</v>
      </c>
    </row>
    <row r="97" spans="1:13" ht="15.75" x14ac:dyDescent="0.25">
      <c r="A97" s="40" t="s">
        <v>56</v>
      </c>
      <c r="B97" s="54" t="s">
        <v>395</v>
      </c>
      <c r="C97" s="26">
        <v>5.13</v>
      </c>
      <c r="D97" s="27">
        <v>100</v>
      </c>
      <c r="E97" s="26">
        <f t="shared" si="53"/>
        <v>513</v>
      </c>
      <c r="F97" s="26">
        <v>5.13</v>
      </c>
      <c r="G97" s="27">
        <v>100</v>
      </c>
      <c r="H97" s="26">
        <f t="shared" si="58"/>
        <v>513</v>
      </c>
      <c r="I97" s="17">
        <f t="shared" si="59"/>
        <v>0</v>
      </c>
      <c r="J97" s="18">
        <f t="shared" si="60"/>
        <v>0</v>
      </c>
      <c r="K97" s="26">
        <v>5.13</v>
      </c>
      <c r="L97" s="27">
        <v>50</v>
      </c>
      <c r="M97" s="38">
        <f t="shared" si="61"/>
        <v>256.5</v>
      </c>
    </row>
    <row r="98" spans="1:13" ht="15.75" x14ac:dyDescent="0.25">
      <c r="A98" s="40" t="s">
        <v>57</v>
      </c>
      <c r="B98" s="54" t="s">
        <v>226</v>
      </c>
      <c r="C98" s="26">
        <v>9.99</v>
      </c>
      <c r="D98" s="27">
        <v>220</v>
      </c>
      <c r="E98" s="26">
        <f t="shared" si="53"/>
        <v>2197.8000000000002</v>
      </c>
      <c r="F98" s="26">
        <v>9.99</v>
      </c>
      <c r="G98" s="27">
        <v>220</v>
      </c>
      <c r="H98" s="26">
        <f t="shared" si="58"/>
        <v>2197.8000000000002</v>
      </c>
      <c r="I98" s="17">
        <f t="shared" si="59"/>
        <v>0</v>
      </c>
      <c r="J98" s="18">
        <f t="shared" si="60"/>
        <v>0</v>
      </c>
      <c r="K98" s="26">
        <v>9.99</v>
      </c>
      <c r="L98" s="27">
        <v>80</v>
      </c>
      <c r="M98" s="38">
        <f t="shared" si="61"/>
        <v>799.2</v>
      </c>
    </row>
    <row r="99" spans="1:13" ht="15.75" x14ac:dyDescent="0.25">
      <c r="A99" s="40" t="s">
        <v>58</v>
      </c>
      <c r="B99" s="54" t="s">
        <v>227</v>
      </c>
      <c r="C99" s="26">
        <v>9.99</v>
      </c>
      <c r="D99" s="27">
        <v>5</v>
      </c>
      <c r="E99" s="26">
        <f t="shared" si="53"/>
        <v>49.95</v>
      </c>
      <c r="F99" s="26">
        <v>9.99</v>
      </c>
      <c r="G99" s="27">
        <v>5</v>
      </c>
      <c r="H99" s="26">
        <f t="shared" si="58"/>
        <v>49.95</v>
      </c>
      <c r="I99" s="17">
        <f t="shared" si="59"/>
        <v>0</v>
      </c>
      <c r="J99" s="18">
        <f t="shared" si="60"/>
        <v>0</v>
      </c>
      <c r="K99" s="26">
        <v>9.99</v>
      </c>
      <c r="L99" s="27">
        <v>5</v>
      </c>
      <c r="M99" s="38">
        <f t="shared" si="61"/>
        <v>49.95</v>
      </c>
    </row>
    <row r="100" spans="1:13" ht="15.75" x14ac:dyDescent="0.25">
      <c r="A100" s="40" t="s">
        <v>59</v>
      </c>
      <c r="B100" s="54" t="s">
        <v>228</v>
      </c>
      <c r="C100" s="26">
        <v>14.41</v>
      </c>
      <c r="D100" s="27">
        <v>10</v>
      </c>
      <c r="E100" s="26">
        <f t="shared" si="53"/>
        <v>144.1</v>
      </c>
      <c r="F100" s="26">
        <v>14.41</v>
      </c>
      <c r="G100" s="27">
        <v>10</v>
      </c>
      <c r="H100" s="26">
        <f t="shared" si="58"/>
        <v>144.1</v>
      </c>
      <c r="I100" s="17">
        <f t="shared" si="59"/>
        <v>0</v>
      </c>
      <c r="J100" s="18">
        <f t="shared" si="60"/>
        <v>0</v>
      </c>
      <c r="K100" s="26">
        <v>14.41</v>
      </c>
      <c r="L100" s="27">
        <v>10</v>
      </c>
      <c r="M100" s="38">
        <f t="shared" si="61"/>
        <v>144.1</v>
      </c>
    </row>
    <row r="101" spans="1:13" ht="15.75" x14ac:dyDescent="0.25">
      <c r="A101" s="40" t="s">
        <v>60</v>
      </c>
      <c r="B101" s="54" t="s">
        <v>421</v>
      </c>
      <c r="C101" s="26">
        <v>7.17</v>
      </c>
      <c r="D101" s="27">
        <v>100</v>
      </c>
      <c r="E101" s="26">
        <f t="shared" si="53"/>
        <v>717</v>
      </c>
      <c r="F101" s="26">
        <v>7.17</v>
      </c>
      <c r="G101" s="27">
        <v>100</v>
      </c>
      <c r="H101" s="26">
        <f t="shared" si="58"/>
        <v>717</v>
      </c>
      <c r="I101" s="17">
        <f t="shared" si="59"/>
        <v>0</v>
      </c>
      <c r="J101" s="18">
        <f t="shared" si="60"/>
        <v>0</v>
      </c>
      <c r="K101" s="26">
        <v>7.17</v>
      </c>
      <c r="L101" s="27">
        <v>5</v>
      </c>
      <c r="M101" s="38">
        <f t="shared" si="61"/>
        <v>35.85</v>
      </c>
    </row>
    <row r="102" spans="1:13" ht="15.75" x14ac:dyDescent="0.25">
      <c r="A102" s="40" t="s">
        <v>61</v>
      </c>
      <c r="B102" s="54" t="s">
        <v>229</v>
      </c>
      <c r="C102" s="26">
        <v>8.41</v>
      </c>
      <c r="D102" s="27">
        <v>420</v>
      </c>
      <c r="E102" s="26">
        <f t="shared" si="53"/>
        <v>3532.2000000000003</v>
      </c>
      <c r="F102" s="26">
        <v>8.41</v>
      </c>
      <c r="G102" s="27">
        <v>420</v>
      </c>
      <c r="H102" s="26">
        <f t="shared" si="58"/>
        <v>3532.2000000000003</v>
      </c>
      <c r="I102" s="17">
        <f t="shared" si="59"/>
        <v>0</v>
      </c>
      <c r="J102" s="18">
        <f t="shared" si="60"/>
        <v>0</v>
      </c>
      <c r="K102" s="26">
        <v>8.41</v>
      </c>
      <c r="L102" s="27">
        <v>150</v>
      </c>
      <c r="M102" s="38">
        <f t="shared" si="61"/>
        <v>1261.5</v>
      </c>
    </row>
    <row r="103" spans="1:13" ht="15.75" x14ac:dyDescent="0.25">
      <c r="A103" s="40" t="s">
        <v>62</v>
      </c>
      <c r="B103" s="39" t="s">
        <v>230</v>
      </c>
      <c r="C103" s="26">
        <v>10.19</v>
      </c>
      <c r="D103" s="27">
        <v>35</v>
      </c>
      <c r="E103" s="26">
        <f t="shared" si="53"/>
        <v>356.65</v>
      </c>
      <c r="F103" s="26">
        <v>10.19</v>
      </c>
      <c r="G103" s="27">
        <v>35</v>
      </c>
      <c r="H103" s="26">
        <f t="shared" si="58"/>
        <v>356.65</v>
      </c>
      <c r="I103" s="17">
        <f t="shared" si="59"/>
        <v>0</v>
      </c>
      <c r="J103" s="18">
        <f t="shared" si="60"/>
        <v>0</v>
      </c>
      <c r="K103" s="26">
        <v>10.19</v>
      </c>
      <c r="L103" s="27">
        <v>25</v>
      </c>
      <c r="M103" s="38">
        <f t="shared" si="61"/>
        <v>254.75</v>
      </c>
    </row>
    <row r="104" spans="1:13" ht="31.5" x14ac:dyDescent="0.25">
      <c r="A104" s="40" t="s">
        <v>63</v>
      </c>
      <c r="B104" s="39" t="s">
        <v>231</v>
      </c>
      <c r="C104" s="26">
        <v>5.32</v>
      </c>
      <c r="D104" s="27">
        <v>560</v>
      </c>
      <c r="E104" s="26">
        <f t="shared" si="53"/>
        <v>2979.2000000000003</v>
      </c>
      <c r="F104" s="26">
        <v>5.32</v>
      </c>
      <c r="G104" s="27">
        <v>560</v>
      </c>
      <c r="H104" s="26">
        <f t="shared" si="58"/>
        <v>2979.2000000000003</v>
      </c>
      <c r="I104" s="17">
        <f t="shared" si="59"/>
        <v>0</v>
      </c>
      <c r="J104" s="18">
        <f t="shared" si="60"/>
        <v>0</v>
      </c>
      <c r="K104" s="26">
        <v>5.32</v>
      </c>
      <c r="L104" s="27">
        <v>250</v>
      </c>
      <c r="M104" s="38">
        <f t="shared" si="61"/>
        <v>1330</v>
      </c>
    </row>
    <row r="105" spans="1:13" ht="31.5" x14ac:dyDescent="0.25">
      <c r="A105" s="40" t="s">
        <v>64</v>
      </c>
      <c r="B105" s="57" t="s">
        <v>398</v>
      </c>
      <c r="C105" s="58"/>
      <c r="D105" s="58"/>
      <c r="E105" s="58"/>
      <c r="F105" s="42"/>
      <c r="G105" s="42"/>
      <c r="H105" s="42"/>
      <c r="I105" s="42"/>
      <c r="J105" s="42"/>
      <c r="K105" s="42"/>
      <c r="L105" s="42"/>
      <c r="M105" s="45"/>
    </row>
    <row r="106" spans="1:13" ht="15.75" x14ac:dyDescent="0.25">
      <c r="A106" s="40" t="s">
        <v>65</v>
      </c>
      <c r="B106" s="39" t="s">
        <v>234</v>
      </c>
      <c r="C106" s="26">
        <v>6</v>
      </c>
      <c r="D106" s="27">
        <v>155</v>
      </c>
      <c r="E106" s="26">
        <f t="shared" si="53"/>
        <v>930</v>
      </c>
      <c r="F106" s="26">
        <v>6</v>
      </c>
      <c r="G106" s="27">
        <v>80</v>
      </c>
      <c r="H106" s="26">
        <f t="shared" ref="H106:H118" si="62">F106*G106</f>
        <v>480</v>
      </c>
      <c r="I106" s="17">
        <f t="shared" ref="I106:I110" si="63">F106-C106</f>
        <v>0</v>
      </c>
      <c r="J106" s="18">
        <f t="shared" ref="J106:J110" si="64">G106-D106</f>
        <v>-75</v>
      </c>
      <c r="K106" s="26">
        <v>6</v>
      </c>
      <c r="L106" s="27">
        <v>80</v>
      </c>
      <c r="M106" s="38">
        <f t="shared" ref="M106:M118" si="65">K106*L106</f>
        <v>480</v>
      </c>
    </row>
    <row r="107" spans="1:13" ht="15.75" x14ac:dyDescent="0.25">
      <c r="A107" s="40" t="s">
        <v>66</v>
      </c>
      <c r="B107" s="39" t="s">
        <v>235</v>
      </c>
      <c r="C107" s="26">
        <v>2.0099999999999998</v>
      </c>
      <c r="D107" s="27">
        <v>175</v>
      </c>
      <c r="E107" s="26">
        <f t="shared" si="53"/>
        <v>351.74999999999994</v>
      </c>
      <c r="F107" s="26">
        <v>2.0099999999999998</v>
      </c>
      <c r="G107" s="27">
        <v>120</v>
      </c>
      <c r="H107" s="26">
        <f t="shared" si="62"/>
        <v>241.2</v>
      </c>
      <c r="I107" s="17">
        <f t="shared" si="63"/>
        <v>0</v>
      </c>
      <c r="J107" s="18">
        <f t="shared" si="64"/>
        <v>-55</v>
      </c>
      <c r="K107" s="26">
        <v>2.0099999999999998</v>
      </c>
      <c r="L107" s="27">
        <v>120</v>
      </c>
      <c r="M107" s="38">
        <f t="shared" si="65"/>
        <v>241.2</v>
      </c>
    </row>
    <row r="108" spans="1:13" ht="15.75" x14ac:dyDescent="0.25">
      <c r="A108" s="40" t="s">
        <v>320</v>
      </c>
      <c r="B108" s="39" t="s">
        <v>236</v>
      </c>
      <c r="C108" s="26">
        <v>7.75</v>
      </c>
      <c r="D108" s="27">
        <v>15</v>
      </c>
      <c r="E108" s="26">
        <f t="shared" si="53"/>
        <v>116.25</v>
      </c>
      <c r="F108" s="26">
        <v>7.75</v>
      </c>
      <c r="G108" s="27">
        <v>15</v>
      </c>
      <c r="H108" s="26">
        <f t="shared" si="62"/>
        <v>116.25</v>
      </c>
      <c r="I108" s="17">
        <f t="shared" si="63"/>
        <v>0</v>
      </c>
      <c r="J108" s="18">
        <f t="shared" si="64"/>
        <v>0</v>
      </c>
      <c r="K108" s="26">
        <v>7.75</v>
      </c>
      <c r="L108" s="27">
        <v>10</v>
      </c>
      <c r="M108" s="38">
        <f t="shared" si="65"/>
        <v>77.5</v>
      </c>
    </row>
    <row r="109" spans="1:13" ht="15.75" x14ac:dyDescent="0.25">
      <c r="A109" s="40" t="s">
        <v>321</v>
      </c>
      <c r="B109" s="16" t="s">
        <v>237</v>
      </c>
      <c r="C109" s="26">
        <v>2.0099999999999998</v>
      </c>
      <c r="D109" s="27">
        <v>45</v>
      </c>
      <c r="E109" s="26">
        <f t="shared" si="53"/>
        <v>90.449999999999989</v>
      </c>
      <c r="F109" s="26">
        <v>2.0099999999999998</v>
      </c>
      <c r="G109" s="27">
        <v>45</v>
      </c>
      <c r="H109" s="26">
        <f t="shared" si="62"/>
        <v>90.449999999999989</v>
      </c>
      <c r="I109" s="17">
        <f t="shared" si="63"/>
        <v>0</v>
      </c>
      <c r="J109" s="18">
        <f t="shared" si="64"/>
        <v>0</v>
      </c>
      <c r="K109" s="26">
        <v>2.0099999999999998</v>
      </c>
      <c r="L109" s="27">
        <v>5</v>
      </c>
      <c r="M109" s="38">
        <f t="shared" si="65"/>
        <v>10.049999999999999</v>
      </c>
    </row>
    <row r="110" spans="1:13" ht="15.75" x14ac:dyDescent="0.25">
      <c r="A110" s="40" t="s">
        <v>322</v>
      </c>
      <c r="B110" s="39" t="s">
        <v>238</v>
      </c>
      <c r="C110" s="26">
        <v>6.09</v>
      </c>
      <c r="D110" s="27">
        <v>10</v>
      </c>
      <c r="E110" s="26">
        <f t="shared" si="53"/>
        <v>60.9</v>
      </c>
      <c r="F110" s="26">
        <v>6.09</v>
      </c>
      <c r="G110" s="27">
        <v>10</v>
      </c>
      <c r="H110" s="26">
        <f t="shared" si="62"/>
        <v>60.9</v>
      </c>
      <c r="I110" s="17">
        <f t="shared" si="63"/>
        <v>0</v>
      </c>
      <c r="J110" s="18">
        <f t="shared" si="64"/>
        <v>0</v>
      </c>
      <c r="K110" s="26">
        <v>6.09</v>
      </c>
      <c r="L110" s="27">
        <v>5</v>
      </c>
      <c r="M110" s="38">
        <f t="shared" si="65"/>
        <v>30.45</v>
      </c>
    </row>
    <row r="111" spans="1:13" ht="15.75" x14ac:dyDescent="0.25">
      <c r="A111" s="40" t="s">
        <v>323</v>
      </c>
      <c r="B111" s="39" t="s">
        <v>239</v>
      </c>
      <c r="C111" s="26">
        <v>7.53</v>
      </c>
      <c r="D111" s="27">
        <v>10</v>
      </c>
      <c r="E111" s="26">
        <f t="shared" si="53"/>
        <v>75.3</v>
      </c>
      <c r="F111" s="26">
        <v>7.53</v>
      </c>
      <c r="G111" s="27">
        <v>10</v>
      </c>
      <c r="H111" s="26">
        <f t="shared" si="62"/>
        <v>75.3</v>
      </c>
      <c r="I111" s="17">
        <f t="shared" ref="I111:I116" si="66">F111-C111</f>
        <v>0</v>
      </c>
      <c r="J111" s="18">
        <f t="shared" ref="J111:J116" si="67">G111-D111</f>
        <v>0</v>
      </c>
      <c r="K111" s="26">
        <v>7.53</v>
      </c>
      <c r="L111" s="27">
        <v>5</v>
      </c>
      <c r="M111" s="38">
        <f t="shared" si="65"/>
        <v>37.65</v>
      </c>
    </row>
    <row r="112" spans="1:13" ht="15.75" x14ac:dyDescent="0.25">
      <c r="A112" s="40"/>
      <c r="B112" s="54" t="s">
        <v>240</v>
      </c>
      <c r="C112" s="26">
        <v>7.98</v>
      </c>
      <c r="D112" s="27">
        <v>5</v>
      </c>
      <c r="E112" s="26">
        <f t="shared" si="53"/>
        <v>39.900000000000006</v>
      </c>
      <c r="F112" s="26">
        <v>0</v>
      </c>
      <c r="G112" s="27">
        <v>0</v>
      </c>
      <c r="H112" s="26">
        <f t="shared" si="62"/>
        <v>0</v>
      </c>
      <c r="I112" s="17">
        <f t="shared" si="66"/>
        <v>-7.98</v>
      </c>
      <c r="J112" s="18">
        <f t="shared" si="67"/>
        <v>-5</v>
      </c>
      <c r="K112" s="26">
        <v>0</v>
      </c>
      <c r="L112" s="27">
        <v>0</v>
      </c>
      <c r="M112" s="38">
        <f t="shared" si="65"/>
        <v>0</v>
      </c>
    </row>
    <row r="113" spans="1:13" ht="15.75" x14ac:dyDescent="0.25">
      <c r="A113" s="40"/>
      <c r="B113" s="54" t="s">
        <v>241</v>
      </c>
      <c r="C113" s="26">
        <v>8.07</v>
      </c>
      <c r="D113" s="27">
        <v>10</v>
      </c>
      <c r="E113" s="26">
        <f t="shared" si="53"/>
        <v>80.7</v>
      </c>
      <c r="F113" s="26">
        <v>0</v>
      </c>
      <c r="G113" s="27">
        <v>0</v>
      </c>
      <c r="H113" s="26">
        <f t="shared" si="62"/>
        <v>0</v>
      </c>
      <c r="I113" s="17">
        <f t="shared" si="66"/>
        <v>-8.07</v>
      </c>
      <c r="J113" s="18">
        <f t="shared" si="67"/>
        <v>-10</v>
      </c>
      <c r="K113" s="26">
        <v>0</v>
      </c>
      <c r="L113" s="27">
        <v>0</v>
      </c>
      <c r="M113" s="38">
        <f t="shared" si="65"/>
        <v>0</v>
      </c>
    </row>
    <row r="114" spans="1:13" ht="15.75" x14ac:dyDescent="0.25">
      <c r="A114" s="40"/>
      <c r="B114" s="54" t="s">
        <v>242</v>
      </c>
      <c r="C114" s="26">
        <v>8.07</v>
      </c>
      <c r="D114" s="27">
        <v>10</v>
      </c>
      <c r="E114" s="26">
        <f t="shared" si="53"/>
        <v>80.7</v>
      </c>
      <c r="F114" s="26">
        <v>0</v>
      </c>
      <c r="G114" s="27">
        <v>0</v>
      </c>
      <c r="H114" s="26">
        <f t="shared" si="62"/>
        <v>0</v>
      </c>
      <c r="I114" s="17">
        <f t="shared" si="66"/>
        <v>-8.07</v>
      </c>
      <c r="J114" s="18">
        <f t="shared" si="67"/>
        <v>-10</v>
      </c>
      <c r="K114" s="26">
        <v>0</v>
      </c>
      <c r="L114" s="27">
        <v>0</v>
      </c>
      <c r="M114" s="38">
        <f t="shared" si="65"/>
        <v>0</v>
      </c>
    </row>
    <row r="115" spans="1:13" ht="15.75" x14ac:dyDescent="0.25">
      <c r="A115" s="40"/>
      <c r="B115" s="54" t="s">
        <v>243</v>
      </c>
      <c r="C115" s="26">
        <v>16.010000000000002</v>
      </c>
      <c r="D115" s="27">
        <v>30</v>
      </c>
      <c r="E115" s="26">
        <f t="shared" si="53"/>
        <v>480.30000000000007</v>
      </c>
      <c r="F115" s="26">
        <v>0</v>
      </c>
      <c r="G115" s="27">
        <v>0</v>
      </c>
      <c r="H115" s="26">
        <f t="shared" si="62"/>
        <v>0</v>
      </c>
      <c r="I115" s="17">
        <f t="shared" si="66"/>
        <v>-16.010000000000002</v>
      </c>
      <c r="J115" s="18">
        <f t="shared" si="67"/>
        <v>-30</v>
      </c>
      <c r="K115" s="26">
        <v>0</v>
      </c>
      <c r="L115" s="27">
        <v>0</v>
      </c>
      <c r="M115" s="38">
        <f t="shared" si="65"/>
        <v>0</v>
      </c>
    </row>
    <row r="116" spans="1:13" ht="15.75" x14ac:dyDescent="0.25">
      <c r="A116" s="40"/>
      <c r="B116" s="54" t="s">
        <v>244</v>
      </c>
      <c r="C116" s="26">
        <v>1.99</v>
      </c>
      <c r="D116" s="27">
        <v>2000</v>
      </c>
      <c r="E116" s="27">
        <f t="shared" si="53"/>
        <v>3980</v>
      </c>
      <c r="F116" s="26">
        <v>0</v>
      </c>
      <c r="G116" s="27">
        <v>0</v>
      </c>
      <c r="H116" s="27">
        <f t="shared" si="62"/>
        <v>0</v>
      </c>
      <c r="I116" s="17">
        <f t="shared" si="66"/>
        <v>-1.99</v>
      </c>
      <c r="J116" s="18">
        <f t="shared" si="67"/>
        <v>-2000</v>
      </c>
      <c r="K116" s="26">
        <v>0</v>
      </c>
      <c r="L116" s="27">
        <v>0</v>
      </c>
      <c r="M116" s="49">
        <f t="shared" si="65"/>
        <v>0</v>
      </c>
    </row>
    <row r="117" spans="1:13" ht="15.75" x14ac:dyDescent="0.25">
      <c r="A117" s="40" t="s">
        <v>324</v>
      </c>
      <c r="B117" s="54" t="s">
        <v>360</v>
      </c>
      <c r="C117" s="26"/>
      <c r="D117" s="27"/>
      <c r="E117" s="27"/>
      <c r="F117" s="26">
        <v>3.36</v>
      </c>
      <c r="G117" s="27">
        <v>20</v>
      </c>
      <c r="H117" s="27">
        <f t="shared" si="62"/>
        <v>67.2</v>
      </c>
      <c r="I117" s="17">
        <f t="shared" ref="I117:I118" si="68">F117-C117</f>
        <v>3.36</v>
      </c>
      <c r="J117" s="18">
        <f t="shared" ref="J117:J118" si="69">G117-D117</f>
        <v>20</v>
      </c>
      <c r="K117" s="26">
        <v>3.36</v>
      </c>
      <c r="L117" s="27">
        <v>20</v>
      </c>
      <c r="M117" s="49">
        <f t="shared" si="65"/>
        <v>67.2</v>
      </c>
    </row>
    <row r="118" spans="1:13" ht="15.75" x14ac:dyDescent="0.25">
      <c r="A118" s="40" t="s">
        <v>325</v>
      </c>
      <c r="B118" s="54" t="s">
        <v>361</v>
      </c>
      <c r="C118" s="26"/>
      <c r="D118" s="27"/>
      <c r="E118" s="27"/>
      <c r="F118" s="26">
        <v>8.4</v>
      </c>
      <c r="G118" s="27">
        <v>80</v>
      </c>
      <c r="H118" s="27">
        <f t="shared" si="62"/>
        <v>672</v>
      </c>
      <c r="I118" s="17">
        <f t="shared" si="68"/>
        <v>8.4</v>
      </c>
      <c r="J118" s="18">
        <f t="shared" si="69"/>
        <v>80</v>
      </c>
      <c r="K118" s="26">
        <v>8.4</v>
      </c>
      <c r="L118" s="27">
        <v>60</v>
      </c>
      <c r="M118" s="49">
        <f t="shared" si="65"/>
        <v>504</v>
      </c>
    </row>
    <row r="119" spans="1:13" ht="15.75" x14ac:dyDescent="0.2">
      <c r="A119" s="59">
        <v>6</v>
      </c>
      <c r="B119" s="60" t="s">
        <v>309</v>
      </c>
      <c r="C119" s="61"/>
      <c r="D119" s="61"/>
      <c r="E119" s="62">
        <f>SUM(E120:E132)</f>
        <v>14566.890000000003</v>
      </c>
      <c r="F119" s="61"/>
      <c r="G119" s="61"/>
      <c r="H119" s="62">
        <f>SUM(H120:H132)</f>
        <v>14566.890000000003</v>
      </c>
      <c r="I119" s="61"/>
      <c r="J119" s="61"/>
      <c r="K119" s="61"/>
      <c r="L119" s="61"/>
      <c r="M119" s="63">
        <f>SUM(M120:M132)</f>
        <v>8676.5000000000018</v>
      </c>
    </row>
    <row r="120" spans="1:13" ht="31.5" x14ac:dyDescent="0.25">
      <c r="A120" s="40" t="s">
        <v>67</v>
      </c>
      <c r="B120" s="39" t="s">
        <v>245</v>
      </c>
      <c r="C120" s="26">
        <v>1065.18</v>
      </c>
      <c r="D120" s="27">
        <v>1</v>
      </c>
      <c r="E120" s="26">
        <f t="shared" si="53"/>
        <v>1065.18</v>
      </c>
      <c r="F120" s="26">
        <v>1065.18</v>
      </c>
      <c r="G120" s="27">
        <v>1</v>
      </c>
      <c r="H120" s="26">
        <f t="shared" ref="H120:H132" si="70">F120*G120</f>
        <v>1065.18</v>
      </c>
      <c r="I120" s="17">
        <f t="shared" ref="I120:I132" si="71">F120-C120</f>
        <v>0</v>
      </c>
      <c r="J120" s="18">
        <f t="shared" ref="J120:J132" si="72">G120-D120</f>
        <v>0</v>
      </c>
      <c r="K120" s="26">
        <v>1065.18</v>
      </c>
      <c r="L120" s="27">
        <v>1</v>
      </c>
      <c r="M120" s="38">
        <f t="shared" ref="M120:M132" si="73">K120*L120</f>
        <v>1065.18</v>
      </c>
    </row>
    <row r="121" spans="1:13" ht="47.25" x14ac:dyDescent="0.25">
      <c r="A121" s="40" t="s">
        <v>68</v>
      </c>
      <c r="B121" s="39" t="s">
        <v>310</v>
      </c>
      <c r="C121" s="26">
        <v>724.61</v>
      </c>
      <c r="D121" s="27">
        <v>3</v>
      </c>
      <c r="E121" s="26">
        <f t="shared" si="53"/>
        <v>2173.83</v>
      </c>
      <c r="F121" s="26">
        <v>724.61</v>
      </c>
      <c r="G121" s="27">
        <v>3</v>
      </c>
      <c r="H121" s="26">
        <f t="shared" si="70"/>
        <v>2173.83</v>
      </c>
      <c r="I121" s="17">
        <f t="shared" si="71"/>
        <v>0</v>
      </c>
      <c r="J121" s="18">
        <f t="shared" si="72"/>
        <v>0</v>
      </c>
      <c r="K121" s="26">
        <v>724.61</v>
      </c>
      <c r="L121" s="27">
        <v>1</v>
      </c>
      <c r="M121" s="38">
        <f t="shared" si="73"/>
        <v>724.61</v>
      </c>
    </row>
    <row r="122" spans="1:13" ht="31.5" x14ac:dyDescent="0.25">
      <c r="A122" s="40" t="s">
        <v>69</v>
      </c>
      <c r="B122" s="39" t="s">
        <v>246</v>
      </c>
      <c r="C122" s="26">
        <v>743.61999999999989</v>
      </c>
      <c r="D122" s="27">
        <v>2</v>
      </c>
      <c r="E122" s="26">
        <f t="shared" si="53"/>
        <v>1487.2399999999998</v>
      </c>
      <c r="F122" s="26">
        <v>743.61999999999989</v>
      </c>
      <c r="G122" s="27">
        <v>2</v>
      </c>
      <c r="H122" s="26">
        <f t="shared" si="70"/>
        <v>1487.2399999999998</v>
      </c>
      <c r="I122" s="17">
        <f t="shared" si="71"/>
        <v>0</v>
      </c>
      <c r="J122" s="18">
        <f t="shared" si="72"/>
        <v>0</v>
      </c>
      <c r="K122" s="26">
        <v>743.61999999999989</v>
      </c>
      <c r="L122" s="27">
        <v>1</v>
      </c>
      <c r="M122" s="38">
        <f t="shared" si="73"/>
        <v>743.61999999999989</v>
      </c>
    </row>
    <row r="123" spans="1:13" ht="31.5" x14ac:dyDescent="0.25">
      <c r="A123" s="40" t="s">
        <v>70</v>
      </c>
      <c r="B123" s="39" t="s">
        <v>247</v>
      </c>
      <c r="C123" s="26">
        <v>1142.78</v>
      </c>
      <c r="D123" s="27">
        <v>2</v>
      </c>
      <c r="E123" s="26">
        <f t="shared" si="53"/>
        <v>2285.56</v>
      </c>
      <c r="F123" s="26">
        <v>1142.78</v>
      </c>
      <c r="G123" s="27">
        <v>2</v>
      </c>
      <c r="H123" s="26">
        <f t="shared" si="70"/>
        <v>2285.56</v>
      </c>
      <c r="I123" s="17">
        <f t="shared" si="71"/>
        <v>0</v>
      </c>
      <c r="J123" s="18">
        <f t="shared" si="72"/>
        <v>0</v>
      </c>
      <c r="K123" s="26">
        <v>1142.78</v>
      </c>
      <c r="L123" s="27">
        <v>1</v>
      </c>
      <c r="M123" s="38">
        <f t="shared" si="73"/>
        <v>1142.78</v>
      </c>
    </row>
    <row r="124" spans="1:13" ht="47.25" x14ac:dyDescent="0.25">
      <c r="A124" s="40" t="s">
        <v>71</v>
      </c>
      <c r="B124" s="39" t="s">
        <v>311</v>
      </c>
      <c r="C124" s="26">
        <v>725.46999999999991</v>
      </c>
      <c r="D124" s="27">
        <v>2</v>
      </c>
      <c r="E124" s="26">
        <f t="shared" si="53"/>
        <v>1450.9399999999998</v>
      </c>
      <c r="F124" s="26">
        <v>725.46999999999991</v>
      </c>
      <c r="G124" s="27">
        <v>2</v>
      </c>
      <c r="H124" s="26">
        <f t="shared" si="70"/>
        <v>1450.9399999999998</v>
      </c>
      <c r="I124" s="17">
        <f t="shared" si="71"/>
        <v>0</v>
      </c>
      <c r="J124" s="18">
        <f t="shared" si="72"/>
        <v>0</v>
      </c>
      <c r="K124" s="26">
        <v>725.46999999999991</v>
      </c>
      <c r="L124" s="27">
        <v>1</v>
      </c>
      <c r="M124" s="38">
        <f t="shared" si="73"/>
        <v>725.46999999999991</v>
      </c>
    </row>
    <row r="125" spans="1:13" ht="31.5" x14ac:dyDescent="0.25">
      <c r="A125" s="40" t="s">
        <v>72</v>
      </c>
      <c r="B125" s="39" t="s">
        <v>248</v>
      </c>
      <c r="C125" s="26">
        <v>767.44</v>
      </c>
      <c r="D125" s="27">
        <v>2</v>
      </c>
      <c r="E125" s="26">
        <f t="shared" si="53"/>
        <v>1534.88</v>
      </c>
      <c r="F125" s="26">
        <v>767.44</v>
      </c>
      <c r="G125" s="27">
        <v>2</v>
      </c>
      <c r="H125" s="26">
        <f t="shared" si="70"/>
        <v>1534.88</v>
      </c>
      <c r="I125" s="17">
        <f t="shared" si="71"/>
        <v>0</v>
      </c>
      <c r="J125" s="18">
        <f t="shared" si="72"/>
        <v>0</v>
      </c>
      <c r="K125" s="26">
        <v>767.44</v>
      </c>
      <c r="L125" s="27">
        <v>1</v>
      </c>
      <c r="M125" s="38">
        <f t="shared" si="73"/>
        <v>767.44</v>
      </c>
    </row>
    <row r="126" spans="1:13" ht="31.5" x14ac:dyDescent="0.25">
      <c r="A126" s="40" t="s">
        <v>73</v>
      </c>
      <c r="B126" s="39" t="s">
        <v>249</v>
      </c>
      <c r="C126" s="26">
        <v>531.34</v>
      </c>
      <c r="D126" s="27">
        <v>2</v>
      </c>
      <c r="E126" s="26">
        <f t="shared" si="53"/>
        <v>1062.68</v>
      </c>
      <c r="F126" s="26">
        <v>531.34</v>
      </c>
      <c r="G126" s="27">
        <v>2</v>
      </c>
      <c r="H126" s="26">
        <f t="shared" si="70"/>
        <v>1062.68</v>
      </c>
      <c r="I126" s="17">
        <f t="shared" si="71"/>
        <v>0</v>
      </c>
      <c r="J126" s="18">
        <f t="shared" si="72"/>
        <v>0</v>
      </c>
      <c r="K126" s="26">
        <v>531.34</v>
      </c>
      <c r="L126" s="27">
        <v>1</v>
      </c>
      <c r="M126" s="38">
        <f t="shared" si="73"/>
        <v>531.34</v>
      </c>
    </row>
    <row r="127" spans="1:13" ht="31.5" x14ac:dyDescent="0.25">
      <c r="A127" s="40" t="s">
        <v>74</v>
      </c>
      <c r="B127" s="39" t="s">
        <v>250</v>
      </c>
      <c r="C127" s="26">
        <v>530.52</v>
      </c>
      <c r="D127" s="27">
        <v>2</v>
      </c>
      <c r="E127" s="26">
        <f t="shared" si="53"/>
        <v>1061.04</v>
      </c>
      <c r="F127" s="26">
        <v>530.52</v>
      </c>
      <c r="G127" s="27">
        <v>2</v>
      </c>
      <c r="H127" s="26">
        <f t="shared" si="70"/>
        <v>1061.04</v>
      </c>
      <c r="I127" s="17">
        <f t="shared" si="71"/>
        <v>0</v>
      </c>
      <c r="J127" s="18">
        <f t="shared" si="72"/>
        <v>0</v>
      </c>
      <c r="K127" s="26">
        <v>530.52</v>
      </c>
      <c r="L127" s="27">
        <v>1</v>
      </c>
      <c r="M127" s="38">
        <f t="shared" si="73"/>
        <v>530.52</v>
      </c>
    </row>
    <row r="128" spans="1:13" ht="15.75" x14ac:dyDescent="0.25">
      <c r="A128" s="40" t="s">
        <v>75</v>
      </c>
      <c r="B128" s="39" t="s">
        <v>251</v>
      </c>
      <c r="C128" s="26">
        <v>660.04</v>
      </c>
      <c r="D128" s="27">
        <v>1</v>
      </c>
      <c r="E128" s="26">
        <f t="shared" si="53"/>
        <v>660.04</v>
      </c>
      <c r="F128" s="26">
        <v>660.04</v>
      </c>
      <c r="G128" s="27">
        <v>1</v>
      </c>
      <c r="H128" s="26">
        <f t="shared" si="70"/>
        <v>660.04</v>
      </c>
      <c r="I128" s="17">
        <f t="shared" si="71"/>
        <v>0</v>
      </c>
      <c r="J128" s="18">
        <f t="shared" si="72"/>
        <v>0</v>
      </c>
      <c r="K128" s="26">
        <v>660.04</v>
      </c>
      <c r="L128" s="27">
        <v>1</v>
      </c>
      <c r="M128" s="38">
        <f t="shared" si="73"/>
        <v>660.04</v>
      </c>
    </row>
    <row r="129" spans="1:13" ht="15.75" x14ac:dyDescent="0.25">
      <c r="A129" s="40" t="s">
        <v>76</v>
      </c>
      <c r="B129" s="39" t="s">
        <v>252</v>
      </c>
      <c r="C129" s="26">
        <v>673.39</v>
      </c>
      <c r="D129" s="27">
        <v>1</v>
      </c>
      <c r="E129" s="26">
        <f t="shared" si="53"/>
        <v>673.39</v>
      </c>
      <c r="F129" s="26">
        <v>673.39</v>
      </c>
      <c r="G129" s="27">
        <v>1</v>
      </c>
      <c r="H129" s="26">
        <f t="shared" si="70"/>
        <v>673.39</v>
      </c>
      <c r="I129" s="17">
        <f t="shared" si="71"/>
        <v>0</v>
      </c>
      <c r="J129" s="18">
        <f t="shared" si="72"/>
        <v>0</v>
      </c>
      <c r="K129" s="26">
        <v>673.39</v>
      </c>
      <c r="L129" s="27">
        <v>1</v>
      </c>
      <c r="M129" s="38">
        <f t="shared" si="73"/>
        <v>673.39</v>
      </c>
    </row>
    <row r="130" spans="1:13" ht="15.75" x14ac:dyDescent="0.25">
      <c r="A130" s="40" t="s">
        <v>77</v>
      </c>
      <c r="B130" s="39" t="s">
        <v>253</v>
      </c>
      <c r="C130" s="26">
        <v>119.00999999999999</v>
      </c>
      <c r="D130" s="27">
        <v>1</v>
      </c>
      <c r="E130" s="26">
        <f t="shared" si="53"/>
        <v>119.00999999999999</v>
      </c>
      <c r="F130" s="26">
        <v>119.00999999999999</v>
      </c>
      <c r="G130" s="27">
        <v>1</v>
      </c>
      <c r="H130" s="26">
        <f t="shared" si="70"/>
        <v>119.00999999999999</v>
      </c>
      <c r="I130" s="17">
        <f t="shared" si="71"/>
        <v>0</v>
      </c>
      <c r="J130" s="18">
        <f t="shared" si="72"/>
        <v>0</v>
      </c>
      <c r="K130" s="26">
        <v>119.00999999999999</v>
      </c>
      <c r="L130" s="27">
        <v>1</v>
      </c>
      <c r="M130" s="38">
        <f t="shared" si="73"/>
        <v>119.00999999999999</v>
      </c>
    </row>
    <row r="131" spans="1:13" ht="15.75" x14ac:dyDescent="0.25">
      <c r="A131" s="40" t="s">
        <v>78</v>
      </c>
      <c r="B131" s="39" t="s">
        <v>254</v>
      </c>
      <c r="C131" s="26">
        <v>214.20000000000002</v>
      </c>
      <c r="D131" s="27">
        <v>3</v>
      </c>
      <c r="E131" s="26">
        <f t="shared" si="53"/>
        <v>642.6</v>
      </c>
      <c r="F131" s="26">
        <v>214.20000000000002</v>
      </c>
      <c r="G131" s="27">
        <v>3</v>
      </c>
      <c r="H131" s="26">
        <f t="shared" si="70"/>
        <v>642.6</v>
      </c>
      <c r="I131" s="17">
        <f t="shared" si="71"/>
        <v>0</v>
      </c>
      <c r="J131" s="18">
        <f t="shared" si="72"/>
        <v>0</v>
      </c>
      <c r="K131" s="26">
        <v>214.20000000000002</v>
      </c>
      <c r="L131" s="27">
        <v>3</v>
      </c>
      <c r="M131" s="38">
        <f t="shared" si="73"/>
        <v>642.6</v>
      </c>
    </row>
    <row r="132" spans="1:13" ht="15.75" x14ac:dyDescent="0.25">
      <c r="A132" s="40" t="s">
        <v>79</v>
      </c>
      <c r="B132" s="47" t="s">
        <v>410</v>
      </c>
      <c r="C132" s="26">
        <v>14.02</v>
      </c>
      <c r="D132" s="27">
        <v>25</v>
      </c>
      <c r="E132" s="26">
        <f t="shared" si="53"/>
        <v>350.5</v>
      </c>
      <c r="F132" s="26">
        <v>14.02</v>
      </c>
      <c r="G132" s="27">
        <v>25</v>
      </c>
      <c r="H132" s="26">
        <f t="shared" si="70"/>
        <v>350.5</v>
      </c>
      <c r="I132" s="17">
        <f t="shared" si="71"/>
        <v>0</v>
      </c>
      <c r="J132" s="18">
        <f t="shared" si="72"/>
        <v>0</v>
      </c>
      <c r="K132" s="26">
        <v>14.02</v>
      </c>
      <c r="L132" s="27">
        <v>25</v>
      </c>
      <c r="M132" s="38">
        <f t="shared" si="73"/>
        <v>350.5</v>
      </c>
    </row>
    <row r="133" spans="1:13" ht="15.75" x14ac:dyDescent="0.2">
      <c r="A133" s="59" t="s">
        <v>80</v>
      </c>
      <c r="B133" s="60" t="s">
        <v>255</v>
      </c>
      <c r="C133" s="61"/>
      <c r="D133" s="61"/>
      <c r="E133" s="62">
        <f>SUM(E134:E165)</f>
        <v>47272.329999999994</v>
      </c>
      <c r="F133" s="61"/>
      <c r="G133" s="61"/>
      <c r="H133" s="62">
        <f>SUM(H134:H165)</f>
        <v>47272.619999999995</v>
      </c>
      <c r="I133" s="61"/>
      <c r="J133" s="61"/>
      <c r="K133" s="61"/>
      <c r="L133" s="61"/>
      <c r="M133" s="63">
        <f>SUM(M134:M165)</f>
        <v>96487.360000000015</v>
      </c>
    </row>
    <row r="134" spans="1:13" ht="31.5" x14ac:dyDescent="0.2">
      <c r="A134" s="40" t="s">
        <v>81</v>
      </c>
      <c r="B134" s="39" t="s">
        <v>326</v>
      </c>
      <c r="C134" s="26"/>
      <c r="D134" s="27"/>
      <c r="E134" s="26"/>
      <c r="F134" s="26"/>
      <c r="G134" s="27"/>
      <c r="H134" s="26"/>
      <c r="I134" s="26"/>
      <c r="J134" s="27"/>
      <c r="K134" s="26"/>
      <c r="L134" s="27"/>
      <c r="M134" s="38"/>
    </row>
    <row r="135" spans="1:13" ht="15.75" x14ac:dyDescent="0.25">
      <c r="A135" s="15" t="s">
        <v>162</v>
      </c>
      <c r="B135" s="39" t="s">
        <v>327</v>
      </c>
      <c r="C135" s="26">
        <v>44.93</v>
      </c>
      <c r="D135" s="27">
        <v>17</v>
      </c>
      <c r="E135" s="26">
        <v>763.81</v>
      </c>
      <c r="F135" s="26">
        <v>44.93</v>
      </c>
      <c r="G135" s="27">
        <v>17</v>
      </c>
      <c r="H135" s="26">
        <v>763.81</v>
      </c>
      <c r="I135" s="17">
        <f t="shared" ref="I135:I136" si="74">F135-C135</f>
        <v>0</v>
      </c>
      <c r="J135" s="18">
        <f t="shared" ref="J135:J136" si="75">G135-D135</f>
        <v>0</v>
      </c>
      <c r="K135" s="26">
        <v>44.93</v>
      </c>
      <c r="L135" s="27">
        <v>17</v>
      </c>
      <c r="M135" s="38">
        <v>763.81</v>
      </c>
    </row>
    <row r="136" spans="1:13" ht="15.75" x14ac:dyDescent="0.25">
      <c r="A136" s="15" t="s">
        <v>163</v>
      </c>
      <c r="B136" s="39" t="s">
        <v>328</v>
      </c>
      <c r="C136" s="26">
        <v>53.04</v>
      </c>
      <c r="D136" s="27">
        <v>34</v>
      </c>
      <c r="E136" s="26">
        <v>1803.36</v>
      </c>
      <c r="F136" s="26">
        <v>53.04</v>
      </c>
      <c r="G136" s="27">
        <v>34</v>
      </c>
      <c r="H136" s="26">
        <v>1803.36</v>
      </c>
      <c r="I136" s="17">
        <f t="shared" si="74"/>
        <v>0</v>
      </c>
      <c r="J136" s="18">
        <f t="shared" si="75"/>
        <v>0</v>
      </c>
      <c r="K136" s="26">
        <v>53.04</v>
      </c>
      <c r="L136" s="27">
        <v>34</v>
      </c>
      <c r="M136" s="38">
        <v>1803.36</v>
      </c>
    </row>
    <row r="137" spans="1:13" ht="31.5" x14ac:dyDescent="0.2">
      <c r="A137" s="40" t="s">
        <v>82</v>
      </c>
      <c r="B137" s="39" t="s">
        <v>329</v>
      </c>
      <c r="C137" s="26"/>
      <c r="D137" s="27"/>
      <c r="E137" s="26"/>
      <c r="F137" s="26"/>
      <c r="G137" s="27"/>
      <c r="H137" s="26"/>
      <c r="I137" s="26"/>
      <c r="J137" s="27"/>
      <c r="K137" s="26"/>
      <c r="L137" s="27"/>
      <c r="M137" s="38"/>
    </row>
    <row r="138" spans="1:13" ht="15.75" x14ac:dyDescent="0.25">
      <c r="A138" s="40" t="s">
        <v>154</v>
      </c>
      <c r="B138" s="39" t="s">
        <v>330</v>
      </c>
      <c r="C138" s="26">
        <v>22.83</v>
      </c>
      <c r="D138" s="27">
        <v>42</v>
      </c>
      <c r="E138" s="26">
        <f t="shared" si="53"/>
        <v>958.8599999999999</v>
      </c>
      <c r="F138" s="26">
        <v>22.83</v>
      </c>
      <c r="G138" s="27">
        <v>22</v>
      </c>
      <c r="H138" s="26">
        <f t="shared" ref="H138:H165" si="76">F138*G138</f>
        <v>502.26</v>
      </c>
      <c r="I138" s="17">
        <f t="shared" ref="I138:I141" si="77">F138-C138</f>
        <v>0</v>
      </c>
      <c r="J138" s="18">
        <f t="shared" ref="J138:J141" si="78">G138-D138</f>
        <v>-20</v>
      </c>
      <c r="K138" s="26">
        <v>22.83</v>
      </c>
      <c r="L138" s="27">
        <v>500</v>
      </c>
      <c r="M138" s="38">
        <f t="shared" ref="M138:M141" si="79">K138*L138</f>
        <v>11415</v>
      </c>
    </row>
    <row r="139" spans="1:13" ht="15.75" x14ac:dyDescent="0.25">
      <c r="A139" s="40" t="s">
        <v>155</v>
      </c>
      <c r="B139" s="39" t="s">
        <v>331</v>
      </c>
      <c r="C139" s="26">
        <v>30.92</v>
      </c>
      <c r="D139" s="27">
        <v>83</v>
      </c>
      <c r="E139" s="26">
        <f t="shared" si="53"/>
        <v>2566.36</v>
      </c>
      <c r="F139" s="26">
        <v>30.92</v>
      </c>
      <c r="G139" s="27">
        <v>53</v>
      </c>
      <c r="H139" s="26">
        <f t="shared" si="76"/>
        <v>1638.76</v>
      </c>
      <c r="I139" s="17">
        <f t="shared" si="77"/>
        <v>0</v>
      </c>
      <c r="J139" s="18">
        <f t="shared" si="78"/>
        <v>-30</v>
      </c>
      <c r="K139" s="26">
        <v>30.92</v>
      </c>
      <c r="L139" s="27">
        <v>500</v>
      </c>
      <c r="M139" s="38">
        <f t="shared" si="79"/>
        <v>15460</v>
      </c>
    </row>
    <row r="140" spans="1:13" ht="31.5" x14ac:dyDescent="0.25">
      <c r="A140" s="40" t="s">
        <v>363</v>
      </c>
      <c r="B140" s="39" t="s">
        <v>362</v>
      </c>
      <c r="C140" s="26"/>
      <c r="D140" s="27"/>
      <c r="E140" s="26"/>
      <c r="F140" s="26">
        <v>23.39</v>
      </c>
      <c r="G140" s="27">
        <v>20</v>
      </c>
      <c r="H140" s="26">
        <f t="shared" si="76"/>
        <v>467.8</v>
      </c>
      <c r="I140" s="17">
        <f t="shared" si="77"/>
        <v>23.39</v>
      </c>
      <c r="J140" s="18">
        <f t="shared" si="78"/>
        <v>20</v>
      </c>
      <c r="K140" s="26">
        <v>23.39</v>
      </c>
      <c r="L140" s="27">
        <v>40</v>
      </c>
      <c r="M140" s="38">
        <f t="shared" si="79"/>
        <v>935.6</v>
      </c>
    </row>
    <row r="141" spans="1:13" ht="31.5" x14ac:dyDescent="0.25">
      <c r="A141" s="40" t="s">
        <v>364</v>
      </c>
      <c r="B141" s="39" t="s">
        <v>365</v>
      </c>
      <c r="C141" s="26"/>
      <c r="D141" s="27"/>
      <c r="E141" s="26"/>
      <c r="F141" s="26">
        <v>31.48</v>
      </c>
      <c r="G141" s="27">
        <v>30</v>
      </c>
      <c r="H141" s="26">
        <f t="shared" si="76"/>
        <v>944.4</v>
      </c>
      <c r="I141" s="17">
        <f t="shared" si="77"/>
        <v>31.48</v>
      </c>
      <c r="J141" s="18">
        <f t="shared" si="78"/>
        <v>30</v>
      </c>
      <c r="K141" s="26">
        <v>31.48</v>
      </c>
      <c r="L141" s="27">
        <v>60</v>
      </c>
      <c r="M141" s="38">
        <f t="shared" si="79"/>
        <v>1888.8</v>
      </c>
    </row>
    <row r="142" spans="1:13" ht="31.5" x14ac:dyDescent="0.2">
      <c r="A142" s="40" t="s">
        <v>83</v>
      </c>
      <c r="B142" s="39" t="s">
        <v>332</v>
      </c>
      <c r="C142" s="26"/>
      <c r="D142" s="27"/>
      <c r="E142" s="26"/>
      <c r="F142" s="26"/>
      <c r="G142" s="27"/>
      <c r="H142" s="26"/>
      <c r="I142" s="26"/>
      <c r="J142" s="27"/>
      <c r="K142" s="26"/>
      <c r="L142" s="27"/>
      <c r="M142" s="38"/>
    </row>
    <row r="143" spans="1:13" ht="15.75" x14ac:dyDescent="0.25">
      <c r="A143" s="40" t="s">
        <v>156</v>
      </c>
      <c r="B143" s="39" t="s">
        <v>333</v>
      </c>
      <c r="C143" s="26">
        <v>24.74</v>
      </c>
      <c r="D143" s="27">
        <v>13</v>
      </c>
      <c r="E143" s="26">
        <f t="shared" si="53"/>
        <v>321.62</v>
      </c>
      <c r="F143" s="26">
        <v>24.74</v>
      </c>
      <c r="G143" s="27">
        <v>13</v>
      </c>
      <c r="H143" s="26">
        <f t="shared" si="76"/>
        <v>321.62</v>
      </c>
      <c r="I143" s="17">
        <f t="shared" ref="I143:I161" si="80">F143-C143</f>
        <v>0</v>
      </c>
      <c r="J143" s="18">
        <f t="shared" ref="J143:J158" si="81">G143-D143</f>
        <v>0</v>
      </c>
      <c r="K143" s="26">
        <v>24.74</v>
      </c>
      <c r="L143" s="27">
        <v>13</v>
      </c>
      <c r="M143" s="38">
        <f t="shared" ref="M143:M144" si="82">K143*L143</f>
        <v>321.62</v>
      </c>
    </row>
    <row r="144" spans="1:13" ht="15.75" x14ac:dyDescent="0.25">
      <c r="A144" s="40" t="s">
        <v>157</v>
      </c>
      <c r="B144" s="39" t="s">
        <v>334</v>
      </c>
      <c r="C144" s="26">
        <v>32.840000000000003</v>
      </c>
      <c r="D144" s="27">
        <v>27</v>
      </c>
      <c r="E144" s="26">
        <f t="shared" si="53"/>
        <v>886.68000000000006</v>
      </c>
      <c r="F144" s="26">
        <v>32.840000000000003</v>
      </c>
      <c r="G144" s="27">
        <v>27</v>
      </c>
      <c r="H144" s="26">
        <f t="shared" si="76"/>
        <v>886.68000000000006</v>
      </c>
      <c r="I144" s="17">
        <f t="shared" si="80"/>
        <v>0</v>
      </c>
      <c r="J144" s="18">
        <f t="shared" si="81"/>
        <v>0</v>
      </c>
      <c r="K144" s="26">
        <v>32.840000000000003</v>
      </c>
      <c r="L144" s="27">
        <v>27</v>
      </c>
      <c r="M144" s="38">
        <f t="shared" si="82"/>
        <v>886.68000000000006</v>
      </c>
    </row>
    <row r="145" spans="1:13" ht="31.5" x14ac:dyDescent="0.25">
      <c r="A145" s="40" t="s">
        <v>84</v>
      </c>
      <c r="B145" s="64" t="s">
        <v>335</v>
      </c>
      <c r="C145" s="26"/>
      <c r="D145" s="27"/>
      <c r="E145" s="26"/>
      <c r="F145" s="26"/>
      <c r="G145" s="27"/>
      <c r="H145" s="26"/>
      <c r="I145" s="17"/>
      <c r="J145" s="18"/>
      <c r="K145" s="26"/>
      <c r="L145" s="27"/>
      <c r="M145" s="38"/>
    </row>
    <row r="146" spans="1:13" ht="15.75" x14ac:dyDescent="0.25">
      <c r="A146" s="40" t="s">
        <v>158</v>
      </c>
      <c r="B146" s="64" t="s">
        <v>336</v>
      </c>
      <c r="C146" s="26">
        <v>17.809999999999999</v>
      </c>
      <c r="D146" s="27">
        <v>40</v>
      </c>
      <c r="E146" s="26">
        <f t="shared" si="53"/>
        <v>712.4</v>
      </c>
      <c r="F146" s="26">
        <v>17.809999999999999</v>
      </c>
      <c r="G146" s="27">
        <v>20</v>
      </c>
      <c r="H146" s="26">
        <f t="shared" si="76"/>
        <v>356.2</v>
      </c>
      <c r="I146" s="17">
        <f t="shared" si="80"/>
        <v>0</v>
      </c>
      <c r="J146" s="18">
        <f t="shared" si="81"/>
        <v>-20</v>
      </c>
      <c r="K146" s="26">
        <v>17.809999999999999</v>
      </c>
      <c r="L146" s="27">
        <v>500</v>
      </c>
      <c r="M146" s="38">
        <f t="shared" ref="M146:M147" si="83">K146*L146</f>
        <v>8905</v>
      </c>
    </row>
    <row r="147" spans="1:13" ht="15.75" x14ac:dyDescent="0.25">
      <c r="A147" s="40" t="s">
        <v>159</v>
      </c>
      <c r="B147" s="64" t="s">
        <v>337</v>
      </c>
      <c r="C147" s="26">
        <v>25.91</v>
      </c>
      <c r="D147" s="27">
        <v>80</v>
      </c>
      <c r="E147" s="26">
        <f t="shared" si="53"/>
        <v>2072.8000000000002</v>
      </c>
      <c r="F147" s="26">
        <v>25.91</v>
      </c>
      <c r="G147" s="27">
        <v>39</v>
      </c>
      <c r="H147" s="26">
        <f t="shared" si="76"/>
        <v>1010.49</v>
      </c>
      <c r="I147" s="17">
        <f t="shared" si="80"/>
        <v>0</v>
      </c>
      <c r="J147" s="18">
        <f t="shared" si="81"/>
        <v>-41</v>
      </c>
      <c r="K147" s="26">
        <v>25.91</v>
      </c>
      <c r="L147" s="27">
        <v>500</v>
      </c>
      <c r="M147" s="38">
        <f t="shared" si="83"/>
        <v>12955</v>
      </c>
    </row>
    <row r="148" spans="1:13" ht="15.75" x14ac:dyDescent="0.25">
      <c r="A148" s="40" t="s">
        <v>85</v>
      </c>
      <c r="B148" s="47" t="s">
        <v>399</v>
      </c>
      <c r="C148" s="26"/>
      <c r="D148" s="27"/>
      <c r="E148" s="26"/>
      <c r="F148" s="26"/>
      <c r="G148" s="27"/>
      <c r="H148" s="26"/>
      <c r="I148" s="17"/>
      <c r="J148" s="18"/>
      <c r="K148" s="26"/>
      <c r="L148" s="27"/>
      <c r="M148" s="38"/>
    </row>
    <row r="149" spans="1:13" ht="31.5" x14ac:dyDescent="0.25">
      <c r="A149" s="40" t="s">
        <v>160</v>
      </c>
      <c r="B149" s="47" t="s">
        <v>366</v>
      </c>
      <c r="C149" s="26">
        <v>15.49</v>
      </c>
      <c r="D149" s="27">
        <v>10</v>
      </c>
      <c r="E149" s="26">
        <f t="shared" si="53"/>
        <v>154.9</v>
      </c>
      <c r="F149" s="26">
        <v>15.49</v>
      </c>
      <c r="G149" s="27">
        <v>10</v>
      </c>
      <c r="H149" s="26">
        <f t="shared" si="76"/>
        <v>154.9</v>
      </c>
      <c r="I149" s="17">
        <f t="shared" si="80"/>
        <v>0</v>
      </c>
      <c r="J149" s="18">
        <f t="shared" si="81"/>
        <v>0</v>
      </c>
      <c r="K149" s="26">
        <v>15.49</v>
      </c>
      <c r="L149" s="27">
        <v>30</v>
      </c>
      <c r="M149" s="38">
        <f t="shared" ref="M149:M165" si="84">K149*L149</f>
        <v>464.7</v>
      </c>
    </row>
    <row r="150" spans="1:13" ht="31.5" x14ac:dyDescent="0.2">
      <c r="A150" s="40" t="s">
        <v>161</v>
      </c>
      <c r="B150" s="47" t="s">
        <v>367</v>
      </c>
      <c r="C150" s="26">
        <v>19.57</v>
      </c>
      <c r="D150" s="27">
        <v>20</v>
      </c>
      <c r="E150" s="26">
        <f t="shared" si="53"/>
        <v>391.4</v>
      </c>
      <c r="F150" s="26">
        <v>19.57</v>
      </c>
      <c r="G150" s="27">
        <v>10</v>
      </c>
      <c r="H150" s="26">
        <f t="shared" si="76"/>
        <v>195.7</v>
      </c>
      <c r="I150" s="26">
        <f t="shared" si="80"/>
        <v>0</v>
      </c>
      <c r="J150" s="27">
        <f t="shared" si="81"/>
        <v>-10</v>
      </c>
      <c r="K150" s="26">
        <v>19.57</v>
      </c>
      <c r="L150" s="27">
        <v>30</v>
      </c>
      <c r="M150" s="38">
        <f t="shared" si="84"/>
        <v>587.1</v>
      </c>
    </row>
    <row r="151" spans="1:13" ht="31.5" x14ac:dyDescent="0.2">
      <c r="A151" s="40" t="s">
        <v>368</v>
      </c>
      <c r="B151" s="47" t="s">
        <v>370</v>
      </c>
      <c r="C151" s="26"/>
      <c r="D151" s="27"/>
      <c r="E151" s="26"/>
      <c r="F151" s="26">
        <v>12.25</v>
      </c>
      <c r="G151" s="27">
        <v>10</v>
      </c>
      <c r="H151" s="26">
        <f t="shared" si="76"/>
        <v>122.5</v>
      </c>
      <c r="I151" s="26">
        <f t="shared" ref="I151:I156" si="85">F151-C151</f>
        <v>12.25</v>
      </c>
      <c r="J151" s="27">
        <f t="shared" ref="J151:J156" si="86">G151-D151</f>
        <v>10</v>
      </c>
      <c r="K151" s="26">
        <v>12.25</v>
      </c>
      <c r="L151" s="27">
        <v>30</v>
      </c>
      <c r="M151" s="38">
        <f t="shared" si="84"/>
        <v>367.5</v>
      </c>
    </row>
    <row r="152" spans="1:13" ht="31.5" x14ac:dyDescent="0.2">
      <c r="A152" s="40" t="s">
        <v>369</v>
      </c>
      <c r="B152" s="47" t="s">
        <v>371</v>
      </c>
      <c r="C152" s="26"/>
      <c r="D152" s="27"/>
      <c r="E152" s="26"/>
      <c r="F152" s="26">
        <v>16.329999999999998</v>
      </c>
      <c r="G152" s="27">
        <v>10</v>
      </c>
      <c r="H152" s="26">
        <f t="shared" si="76"/>
        <v>163.29999999999998</v>
      </c>
      <c r="I152" s="26">
        <f t="shared" si="85"/>
        <v>16.329999999999998</v>
      </c>
      <c r="J152" s="27">
        <f t="shared" si="86"/>
        <v>10</v>
      </c>
      <c r="K152" s="26">
        <v>16.329999999999998</v>
      </c>
      <c r="L152" s="27">
        <v>30</v>
      </c>
      <c r="M152" s="38">
        <f t="shared" si="84"/>
        <v>489.9</v>
      </c>
    </row>
    <row r="153" spans="1:13" ht="31.5" x14ac:dyDescent="0.2">
      <c r="A153" s="40" t="s">
        <v>372</v>
      </c>
      <c r="B153" s="47" t="s">
        <v>377</v>
      </c>
      <c r="C153" s="26"/>
      <c r="D153" s="27"/>
      <c r="E153" s="26"/>
      <c r="F153" s="26">
        <v>19.28</v>
      </c>
      <c r="G153" s="27">
        <v>15</v>
      </c>
      <c r="H153" s="26">
        <f t="shared" si="76"/>
        <v>289.20000000000005</v>
      </c>
      <c r="I153" s="26">
        <f t="shared" si="85"/>
        <v>19.28</v>
      </c>
      <c r="J153" s="27">
        <f t="shared" si="86"/>
        <v>15</v>
      </c>
      <c r="K153" s="26">
        <v>19.28</v>
      </c>
      <c r="L153" s="27">
        <v>30</v>
      </c>
      <c r="M153" s="38">
        <f t="shared" si="84"/>
        <v>578.40000000000009</v>
      </c>
    </row>
    <row r="154" spans="1:13" ht="31.5" x14ac:dyDescent="0.2">
      <c r="A154" s="40" t="s">
        <v>373</v>
      </c>
      <c r="B154" s="47" t="s">
        <v>376</v>
      </c>
      <c r="C154" s="26"/>
      <c r="D154" s="27"/>
      <c r="E154" s="26"/>
      <c r="F154" s="26">
        <v>27.38</v>
      </c>
      <c r="G154" s="27">
        <v>15</v>
      </c>
      <c r="H154" s="26">
        <f t="shared" si="76"/>
        <v>410.7</v>
      </c>
      <c r="I154" s="26">
        <f t="shared" si="85"/>
        <v>27.38</v>
      </c>
      <c r="J154" s="27">
        <f t="shared" si="86"/>
        <v>15</v>
      </c>
      <c r="K154" s="26">
        <v>27.38</v>
      </c>
      <c r="L154" s="27">
        <v>30</v>
      </c>
      <c r="M154" s="38">
        <f t="shared" si="84"/>
        <v>821.4</v>
      </c>
    </row>
    <row r="155" spans="1:13" ht="31.5" x14ac:dyDescent="0.2">
      <c r="A155" s="40" t="s">
        <v>374</v>
      </c>
      <c r="B155" s="47" t="s">
        <v>378</v>
      </c>
      <c r="C155" s="26"/>
      <c r="D155" s="27"/>
      <c r="E155" s="26"/>
      <c r="F155" s="26">
        <v>16.03</v>
      </c>
      <c r="G155" s="27">
        <v>15</v>
      </c>
      <c r="H155" s="26">
        <f t="shared" si="76"/>
        <v>240.45000000000002</v>
      </c>
      <c r="I155" s="26">
        <f t="shared" si="85"/>
        <v>16.03</v>
      </c>
      <c r="J155" s="27">
        <f t="shared" si="86"/>
        <v>15</v>
      </c>
      <c r="K155" s="26">
        <v>16.03</v>
      </c>
      <c r="L155" s="27">
        <v>30</v>
      </c>
      <c r="M155" s="38">
        <f t="shared" si="84"/>
        <v>480.90000000000003</v>
      </c>
    </row>
    <row r="156" spans="1:13" ht="31.5" x14ac:dyDescent="0.2">
      <c r="A156" s="40" t="s">
        <v>375</v>
      </c>
      <c r="B156" s="47" t="s">
        <v>379</v>
      </c>
      <c r="C156" s="26"/>
      <c r="D156" s="27"/>
      <c r="E156" s="26"/>
      <c r="F156" s="26">
        <v>24.14</v>
      </c>
      <c r="G156" s="27">
        <v>15</v>
      </c>
      <c r="H156" s="26">
        <f t="shared" si="76"/>
        <v>362.1</v>
      </c>
      <c r="I156" s="26">
        <f t="shared" si="85"/>
        <v>24.14</v>
      </c>
      <c r="J156" s="27">
        <f t="shared" si="86"/>
        <v>15</v>
      </c>
      <c r="K156" s="26">
        <v>24.14</v>
      </c>
      <c r="L156" s="27">
        <v>30</v>
      </c>
      <c r="M156" s="38">
        <f t="shared" si="84"/>
        <v>724.2</v>
      </c>
    </row>
    <row r="157" spans="1:13" ht="15.75" x14ac:dyDescent="0.25">
      <c r="A157" s="40" t="s">
        <v>86</v>
      </c>
      <c r="B157" s="39" t="s">
        <v>409</v>
      </c>
      <c r="C157" s="26">
        <v>75.14</v>
      </c>
      <c r="D157" s="27">
        <v>211</v>
      </c>
      <c r="E157" s="26">
        <f t="shared" si="53"/>
        <v>15854.54</v>
      </c>
      <c r="F157" s="26">
        <v>75.14</v>
      </c>
      <c r="G157" s="27">
        <f>211-20-10-10</f>
        <v>171</v>
      </c>
      <c r="H157" s="26">
        <f t="shared" si="76"/>
        <v>12848.94</v>
      </c>
      <c r="I157" s="17">
        <f t="shared" si="80"/>
        <v>0</v>
      </c>
      <c r="J157" s="18">
        <f t="shared" si="81"/>
        <v>-40</v>
      </c>
      <c r="K157" s="26">
        <v>75.14</v>
      </c>
      <c r="L157" s="27">
        <f>211-20-10-10</f>
        <v>171</v>
      </c>
      <c r="M157" s="38">
        <f t="shared" si="84"/>
        <v>12848.94</v>
      </c>
    </row>
    <row r="158" spans="1:13" ht="15.75" x14ac:dyDescent="0.25">
      <c r="A158" s="40" t="s">
        <v>87</v>
      </c>
      <c r="B158" s="39" t="s">
        <v>400</v>
      </c>
      <c r="C158" s="26">
        <v>52.33</v>
      </c>
      <c r="D158" s="27">
        <v>210</v>
      </c>
      <c r="E158" s="26">
        <f t="shared" si="53"/>
        <v>10989.3</v>
      </c>
      <c r="F158" s="26">
        <v>52.33</v>
      </c>
      <c r="G158" s="27">
        <f>210-20-10-10</f>
        <v>170</v>
      </c>
      <c r="H158" s="26">
        <f t="shared" si="76"/>
        <v>8896.1</v>
      </c>
      <c r="I158" s="17">
        <f t="shared" si="80"/>
        <v>0</v>
      </c>
      <c r="J158" s="18">
        <f t="shared" si="81"/>
        <v>-40</v>
      </c>
      <c r="K158" s="26">
        <v>52.33</v>
      </c>
      <c r="L158" s="27">
        <f>210-20-10-10</f>
        <v>170</v>
      </c>
      <c r="M158" s="38">
        <f t="shared" si="84"/>
        <v>8896.1</v>
      </c>
    </row>
    <row r="159" spans="1:13" ht="15.75" x14ac:dyDescent="0.25">
      <c r="A159" s="40" t="s">
        <v>88</v>
      </c>
      <c r="B159" s="39" t="s">
        <v>401</v>
      </c>
      <c r="C159" s="26">
        <v>35.61</v>
      </c>
      <c r="D159" s="27">
        <v>200</v>
      </c>
      <c r="E159" s="26">
        <f t="shared" si="53"/>
        <v>7122</v>
      </c>
      <c r="F159" s="26">
        <v>35.61</v>
      </c>
      <c r="G159" s="27">
        <f>200-20-10-10</f>
        <v>160</v>
      </c>
      <c r="H159" s="26">
        <f t="shared" si="76"/>
        <v>5697.6</v>
      </c>
      <c r="I159" s="17">
        <f t="shared" si="80"/>
        <v>0</v>
      </c>
      <c r="J159" s="18">
        <f>G159-D159</f>
        <v>-40</v>
      </c>
      <c r="K159" s="26">
        <v>35.61</v>
      </c>
      <c r="L159" s="27">
        <f>200-20-10-10</f>
        <v>160</v>
      </c>
      <c r="M159" s="38">
        <f t="shared" si="84"/>
        <v>5697.6</v>
      </c>
    </row>
    <row r="160" spans="1:13" ht="15.75" x14ac:dyDescent="0.25">
      <c r="A160" s="40" t="s">
        <v>89</v>
      </c>
      <c r="B160" s="54" t="s">
        <v>256</v>
      </c>
      <c r="C160" s="26">
        <v>13.09</v>
      </c>
      <c r="D160" s="27">
        <v>40</v>
      </c>
      <c r="E160" s="26">
        <f t="shared" si="53"/>
        <v>523.6</v>
      </c>
      <c r="F160" s="26">
        <v>13.09</v>
      </c>
      <c r="G160" s="27">
        <v>15</v>
      </c>
      <c r="H160" s="26">
        <f t="shared" si="76"/>
        <v>196.35</v>
      </c>
      <c r="I160" s="17">
        <f t="shared" si="80"/>
        <v>0</v>
      </c>
      <c r="J160" s="18">
        <f>G160-D160</f>
        <v>-25</v>
      </c>
      <c r="K160" s="26">
        <v>13.09</v>
      </c>
      <c r="L160" s="27">
        <v>15</v>
      </c>
      <c r="M160" s="38">
        <f t="shared" si="84"/>
        <v>196.35</v>
      </c>
    </row>
    <row r="161" spans="1:13" ht="30.75" customHeight="1" x14ac:dyDescent="0.25">
      <c r="A161" s="40" t="s">
        <v>90</v>
      </c>
      <c r="B161" s="39" t="s">
        <v>257</v>
      </c>
      <c r="C161" s="26">
        <v>79.58</v>
      </c>
      <c r="D161" s="27">
        <v>15</v>
      </c>
      <c r="E161" s="26">
        <f t="shared" ref="E161:E229" si="87">C161*D161</f>
        <v>1193.7</v>
      </c>
      <c r="F161" s="26">
        <v>79.58</v>
      </c>
      <c r="G161" s="27">
        <v>15</v>
      </c>
      <c r="H161" s="26">
        <f t="shared" si="76"/>
        <v>1193.7</v>
      </c>
      <c r="I161" s="17">
        <f t="shared" si="80"/>
        <v>0</v>
      </c>
      <c r="J161" s="18">
        <f t="shared" ref="J161:J165" si="88">G161-D161</f>
        <v>0</v>
      </c>
      <c r="K161" s="26">
        <v>79.58</v>
      </c>
      <c r="L161" s="27">
        <v>15</v>
      </c>
      <c r="M161" s="38">
        <f t="shared" si="84"/>
        <v>1193.7</v>
      </c>
    </row>
    <row r="162" spans="1:13" ht="31.5" x14ac:dyDescent="0.25">
      <c r="A162" s="40" t="s">
        <v>91</v>
      </c>
      <c r="B162" s="39" t="s">
        <v>257</v>
      </c>
      <c r="C162" s="26">
        <v>3.19</v>
      </c>
      <c r="D162" s="27">
        <v>300</v>
      </c>
      <c r="E162" s="26">
        <f t="shared" ref="E162" si="89">C162*D162</f>
        <v>957</v>
      </c>
      <c r="F162" s="26">
        <v>3.19</v>
      </c>
      <c r="G162" s="27">
        <v>300</v>
      </c>
      <c r="H162" s="26">
        <f t="shared" si="76"/>
        <v>957</v>
      </c>
      <c r="I162" s="17">
        <f t="shared" ref="I162" si="90">F162-C162</f>
        <v>0</v>
      </c>
      <c r="J162" s="18">
        <f t="shared" si="88"/>
        <v>0</v>
      </c>
      <c r="K162" s="26">
        <v>3.19</v>
      </c>
      <c r="L162" s="27">
        <v>300</v>
      </c>
      <c r="M162" s="38">
        <f t="shared" si="84"/>
        <v>957</v>
      </c>
    </row>
    <row r="163" spans="1:13" ht="15.75" x14ac:dyDescent="0.25">
      <c r="A163" s="40" t="s">
        <v>380</v>
      </c>
      <c r="B163" s="39" t="s">
        <v>382</v>
      </c>
      <c r="C163" s="26"/>
      <c r="D163" s="27"/>
      <c r="E163" s="26"/>
      <c r="F163" s="26">
        <v>326.16000000000003</v>
      </c>
      <c r="G163" s="27">
        <v>10</v>
      </c>
      <c r="H163" s="26">
        <f t="shared" si="76"/>
        <v>3261.6000000000004</v>
      </c>
      <c r="I163" s="17">
        <f t="shared" ref="I163:I165" si="91">F163-C163</f>
        <v>326.16000000000003</v>
      </c>
      <c r="J163" s="18">
        <f t="shared" si="88"/>
        <v>10</v>
      </c>
      <c r="K163" s="26">
        <v>326.16000000000003</v>
      </c>
      <c r="L163" s="27">
        <v>10</v>
      </c>
      <c r="M163" s="38">
        <f t="shared" si="84"/>
        <v>3261.6000000000004</v>
      </c>
    </row>
    <row r="164" spans="1:13" ht="15.75" x14ac:dyDescent="0.25">
      <c r="A164" s="40" t="s">
        <v>381</v>
      </c>
      <c r="B164" s="39" t="s">
        <v>383</v>
      </c>
      <c r="C164" s="26"/>
      <c r="D164" s="27"/>
      <c r="E164" s="26"/>
      <c r="F164" s="26">
        <v>509.42</v>
      </c>
      <c r="G164" s="27">
        <v>5</v>
      </c>
      <c r="H164" s="26">
        <f t="shared" si="76"/>
        <v>2547.1</v>
      </c>
      <c r="I164" s="17">
        <f t="shared" si="91"/>
        <v>509.42</v>
      </c>
      <c r="J164" s="18">
        <f t="shared" si="88"/>
        <v>5</v>
      </c>
      <c r="K164" s="26">
        <v>509.42</v>
      </c>
      <c r="L164" s="27">
        <v>5</v>
      </c>
      <c r="M164" s="38">
        <f t="shared" si="84"/>
        <v>2547.1</v>
      </c>
    </row>
    <row r="165" spans="1:13" ht="15.75" x14ac:dyDescent="0.25">
      <c r="A165" s="40" t="s">
        <v>393</v>
      </c>
      <c r="B165" s="65" t="s">
        <v>407</v>
      </c>
      <c r="C165" s="26"/>
      <c r="D165" s="27"/>
      <c r="E165" s="26"/>
      <c r="F165" s="26">
        <v>10.4</v>
      </c>
      <c r="G165" s="27">
        <v>100</v>
      </c>
      <c r="H165" s="26">
        <f t="shared" si="76"/>
        <v>1040</v>
      </c>
      <c r="I165" s="17">
        <f t="shared" si="91"/>
        <v>10.4</v>
      </c>
      <c r="J165" s="18">
        <f t="shared" si="88"/>
        <v>100</v>
      </c>
      <c r="K165" s="26">
        <v>10.4</v>
      </c>
      <c r="L165" s="27">
        <v>100</v>
      </c>
      <c r="M165" s="38">
        <f t="shared" si="84"/>
        <v>1040</v>
      </c>
    </row>
    <row r="166" spans="1:13" ht="15.75" x14ac:dyDescent="0.25">
      <c r="A166" s="59">
        <v>8</v>
      </c>
      <c r="B166" s="60" t="s">
        <v>177</v>
      </c>
      <c r="C166" s="61"/>
      <c r="D166" s="61"/>
      <c r="E166" s="62">
        <f>SUM(E168:E176)+SUM(E178:E180)+SUM(E182:E185)+SUM(E187:E191)</f>
        <v>18516.119999999995</v>
      </c>
      <c r="F166" s="24"/>
      <c r="G166" s="24"/>
      <c r="H166" s="62">
        <f>SUM(H168:H176)+SUM(H178:H180)+SUM(H182:H185)+SUM(H187:H191)</f>
        <v>18516.119999999995</v>
      </c>
      <c r="I166" s="24"/>
      <c r="J166" s="24"/>
      <c r="K166" s="24"/>
      <c r="L166" s="24"/>
      <c r="M166" s="63">
        <f>SUM(M168:M176)+SUM(M178:M180)+SUM(M182:M185)+SUM(M187:M191)</f>
        <v>11736.849999999999</v>
      </c>
    </row>
    <row r="167" spans="1:13" ht="15.75" x14ac:dyDescent="0.2">
      <c r="A167" s="40" t="s">
        <v>92</v>
      </c>
      <c r="B167" s="50" t="s">
        <v>258</v>
      </c>
      <c r="C167" s="26"/>
      <c r="D167" s="27"/>
      <c r="E167" s="26"/>
      <c r="F167" s="26"/>
      <c r="G167" s="27"/>
      <c r="H167" s="26"/>
      <c r="I167" s="26"/>
      <c r="J167" s="27"/>
      <c r="K167" s="26"/>
      <c r="L167" s="27"/>
      <c r="M167" s="38"/>
    </row>
    <row r="168" spans="1:13" ht="15.75" x14ac:dyDescent="0.25">
      <c r="A168" s="40" t="s">
        <v>93</v>
      </c>
      <c r="B168" s="16" t="s">
        <v>259</v>
      </c>
      <c r="C168" s="26">
        <v>2.13</v>
      </c>
      <c r="D168" s="27">
        <v>107</v>
      </c>
      <c r="E168" s="26">
        <f t="shared" si="87"/>
        <v>227.91</v>
      </c>
      <c r="F168" s="26">
        <v>2.13</v>
      </c>
      <c r="G168" s="27">
        <v>107</v>
      </c>
      <c r="H168" s="26">
        <f t="shared" ref="H168:H176" si="92">F168*G168</f>
        <v>227.91</v>
      </c>
      <c r="I168" s="17">
        <f t="shared" ref="I168:I176" si="93">F168-C168</f>
        <v>0</v>
      </c>
      <c r="J168" s="18">
        <f t="shared" ref="J168:J176" si="94">G168-D168</f>
        <v>0</v>
      </c>
      <c r="K168" s="26">
        <v>2.13</v>
      </c>
      <c r="L168" s="27">
        <v>60</v>
      </c>
      <c r="M168" s="38">
        <f t="shared" ref="M168:M176" si="95">K168*L168</f>
        <v>127.8</v>
      </c>
    </row>
    <row r="169" spans="1:13" ht="15.75" x14ac:dyDescent="0.25">
      <c r="A169" s="40" t="s">
        <v>94</v>
      </c>
      <c r="B169" s="16" t="s">
        <v>260</v>
      </c>
      <c r="C169" s="26">
        <v>0.82</v>
      </c>
      <c r="D169" s="27">
        <v>2407</v>
      </c>
      <c r="E169" s="26">
        <f t="shared" si="87"/>
        <v>1973.7399999999998</v>
      </c>
      <c r="F169" s="26">
        <v>0.82</v>
      </c>
      <c r="G169" s="27">
        <v>2407</v>
      </c>
      <c r="H169" s="26">
        <f t="shared" si="92"/>
        <v>1973.7399999999998</v>
      </c>
      <c r="I169" s="17">
        <f t="shared" si="93"/>
        <v>0</v>
      </c>
      <c r="J169" s="18">
        <f t="shared" si="94"/>
        <v>0</v>
      </c>
      <c r="K169" s="26">
        <v>0.82</v>
      </c>
      <c r="L169" s="27">
        <v>1800</v>
      </c>
      <c r="M169" s="38">
        <f t="shared" si="95"/>
        <v>1476</v>
      </c>
    </row>
    <row r="170" spans="1:13" ht="15.75" x14ac:dyDescent="0.25">
      <c r="A170" s="40" t="s">
        <v>95</v>
      </c>
      <c r="B170" s="16" t="s">
        <v>261</v>
      </c>
      <c r="C170" s="26">
        <v>2.5499999999999998</v>
      </c>
      <c r="D170" s="27">
        <v>3783</v>
      </c>
      <c r="E170" s="26">
        <f t="shared" si="87"/>
        <v>9646.65</v>
      </c>
      <c r="F170" s="26">
        <v>0</v>
      </c>
      <c r="G170" s="27">
        <v>0</v>
      </c>
      <c r="H170" s="26">
        <f t="shared" si="92"/>
        <v>0</v>
      </c>
      <c r="I170" s="17">
        <f t="shared" si="93"/>
        <v>-2.5499999999999998</v>
      </c>
      <c r="J170" s="18">
        <f t="shared" si="94"/>
        <v>-3783</v>
      </c>
      <c r="K170" s="26">
        <v>0</v>
      </c>
      <c r="L170" s="27">
        <v>0</v>
      </c>
      <c r="M170" s="38">
        <f t="shared" si="95"/>
        <v>0</v>
      </c>
    </row>
    <row r="171" spans="1:13" ht="15.75" x14ac:dyDescent="0.25">
      <c r="A171" s="40" t="s">
        <v>384</v>
      </c>
      <c r="B171" s="16" t="s">
        <v>387</v>
      </c>
      <c r="C171" s="26"/>
      <c r="D171" s="27"/>
      <c r="E171" s="26"/>
      <c r="F171" s="26">
        <v>1.38</v>
      </c>
      <c r="G171" s="27">
        <v>3783</v>
      </c>
      <c r="H171" s="26">
        <f t="shared" si="92"/>
        <v>5220.54</v>
      </c>
      <c r="I171" s="17">
        <f t="shared" ref="I171:I173" si="96">F171-C171</f>
        <v>1.38</v>
      </c>
      <c r="J171" s="18">
        <f t="shared" ref="J171:J173" si="97">G171-D171</f>
        <v>3783</v>
      </c>
      <c r="K171" s="26">
        <v>1.38</v>
      </c>
      <c r="L171" s="27">
        <v>2500</v>
      </c>
      <c r="M171" s="38">
        <f t="shared" si="95"/>
        <v>3449.9999999999995</v>
      </c>
    </row>
    <row r="172" spans="1:13" ht="15.75" x14ac:dyDescent="0.25">
      <c r="A172" s="40" t="s">
        <v>385</v>
      </c>
      <c r="B172" s="16" t="s">
        <v>388</v>
      </c>
      <c r="C172" s="26"/>
      <c r="D172" s="27"/>
      <c r="E172" s="26"/>
      <c r="F172" s="26">
        <v>0.39</v>
      </c>
      <c r="G172" s="27">
        <v>3783</v>
      </c>
      <c r="H172" s="26">
        <f t="shared" si="92"/>
        <v>1475.3700000000001</v>
      </c>
      <c r="I172" s="17">
        <f t="shared" si="96"/>
        <v>0.39</v>
      </c>
      <c r="J172" s="18">
        <f t="shared" si="97"/>
        <v>3783</v>
      </c>
      <c r="K172" s="26">
        <v>0.39</v>
      </c>
      <c r="L172" s="27">
        <v>2500</v>
      </c>
      <c r="M172" s="38">
        <f t="shared" si="95"/>
        <v>975</v>
      </c>
    </row>
    <row r="173" spans="1:13" ht="15.75" x14ac:dyDescent="0.25">
      <c r="A173" s="40" t="s">
        <v>386</v>
      </c>
      <c r="B173" s="16" t="s">
        <v>389</v>
      </c>
      <c r="C173" s="26"/>
      <c r="D173" s="27"/>
      <c r="E173" s="26"/>
      <c r="F173" s="26">
        <v>0.78</v>
      </c>
      <c r="G173" s="27">
        <v>3783</v>
      </c>
      <c r="H173" s="26">
        <f t="shared" si="92"/>
        <v>2950.7400000000002</v>
      </c>
      <c r="I173" s="17">
        <f t="shared" si="96"/>
        <v>0.78</v>
      </c>
      <c r="J173" s="18">
        <f t="shared" si="97"/>
        <v>3783</v>
      </c>
      <c r="K173" s="26">
        <v>0.78</v>
      </c>
      <c r="L173" s="27">
        <v>2500</v>
      </c>
      <c r="M173" s="38">
        <f t="shared" si="95"/>
        <v>1950</v>
      </c>
    </row>
    <row r="174" spans="1:13" ht="15.75" x14ac:dyDescent="0.25">
      <c r="A174" s="40" t="s">
        <v>96</v>
      </c>
      <c r="B174" s="16" t="s">
        <v>262</v>
      </c>
      <c r="C174" s="26">
        <v>0.36</v>
      </c>
      <c r="D174" s="27">
        <v>440</v>
      </c>
      <c r="E174" s="26">
        <f t="shared" si="87"/>
        <v>158.4</v>
      </c>
      <c r="F174" s="26">
        <v>0.36</v>
      </c>
      <c r="G174" s="27">
        <v>440</v>
      </c>
      <c r="H174" s="26">
        <f t="shared" si="92"/>
        <v>158.4</v>
      </c>
      <c r="I174" s="17">
        <f t="shared" si="93"/>
        <v>0</v>
      </c>
      <c r="J174" s="18">
        <f t="shared" si="94"/>
        <v>0</v>
      </c>
      <c r="K174" s="26">
        <v>0.36</v>
      </c>
      <c r="L174" s="27">
        <v>200</v>
      </c>
      <c r="M174" s="38">
        <f t="shared" si="95"/>
        <v>72</v>
      </c>
    </row>
    <row r="175" spans="1:13" ht="15.75" x14ac:dyDescent="0.25">
      <c r="A175" s="40" t="s">
        <v>97</v>
      </c>
      <c r="B175" s="16" t="s">
        <v>263</v>
      </c>
      <c r="C175" s="26">
        <v>0.71</v>
      </c>
      <c r="D175" s="27">
        <v>851</v>
      </c>
      <c r="E175" s="26">
        <f t="shared" si="87"/>
        <v>604.20999999999992</v>
      </c>
      <c r="F175" s="26">
        <v>0.71</v>
      </c>
      <c r="G175" s="27">
        <v>851</v>
      </c>
      <c r="H175" s="26">
        <f t="shared" si="92"/>
        <v>604.20999999999992</v>
      </c>
      <c r="I175" s="17">
        <f t="shared" si="93"/>
        <v>0</v>
      </c>
      <c r="J175" s="18">
        <f t="shared" si="94"/>
        <v>0</v>
      </c>
      <c r="K175" s="26">
        <v>0.71</v>
      </c>
      <c r="L175" s="27">
        <v>400</v>
      </c>
      <c r="M175" s="38">
        <f t="shared" si="95"/>
        <v>284</v>
      </c>
    </row>
    <row r="176" spans="1:13" ht="15.75" x14ac:dyDescent="0.25">
      <c r="A176" s="40" t="s">
        <v>98</v>
      </c>
      <c r="B176" s="16" t="s">
        <v>264</v>
      </c>
      <c r="C176" s="26">
        <v>2.06</v>
      </c>
      <c r="D176" s="27">
        <v>68</v>
      </c>
      <c r="E176" s="26">
        <f t="shared" si="87"/>
        <v>140.08000000000001</v>
      </c>
      <c r="F176" s="26">
        <v>2.06</v>
      </c>
      <c r="G176" s="27">
        <v>68</v>
      </c>
      <c r="H176" s="26">
        <f t="shared" si="92"/>
        <v>140.08000000000001</v>
      </c>
      <c r="I176" s="17">
        <f t="shared" si="93"/>
        <v>0</v>
      </c>
      <c r="J176" s="18">
        <f t="shared" si="94"/>
        <v>0</v>
      </c>
      <c r="K176" s="26">
        <v>2.06</v>
      </c>
      <c r="L176" s="27">
        <v>68</v>
      </c>
      <c r="M176" s="38">
        <f t="shared" si="95"/>
        <v>140.08000000000001</v>
      </c>
    </row>
    <row r="177" spans="1:13" ht="63" x14ac:dyDescent="0.25">
      <c r="A177" s="40" t="s">
        <v>99</v>
      </c>
      <c r="B177" s="57" t="s">
        <v>412</v>
      </c>
      <c r="C177" s="58"/>
      <c r="D177" s="58"/>
      <c r="E177" s="58"/>
      <c r="F177" s="42"/>
      <c r="G177" s="42"/>
      <c r="H177" s="42"/>
      <c r="I177" s="42"/>
      <c r="J177" s="42"/>
      <c r="K177" s="42"/>
      <c r="L177" s="42"/>
      <c r="M177" s="38"/>
    </row>
    <row r="178" spans="1:13" ht="15.75" x14ac:dyDescent="0.25">
      <c r="A178" s="40" t="s">
        <v>100</v>
      </c>
      <c r="B178" s="54" t="s">
        <v>259</v>
      </c>
      <c r="C178" s="26">
        <v>3.67</v>
      </c>
      <c r="D178" s="27">
        <v>300</v>
      </c>
      <c r="E178" s="26">
        <f t="shared" si="87"/>
        <v>1101</v>
      </c>
      <c r="F178" s="26">
        <v>3.67</v>
      </c>
      <c r="G178" s="27">
        <v>300</v>
      </c>
      <c r="H178" s="26">
        <f t="shared" ref="H178:H180" si="98">F178*G178</f>
        <v>1101</v>
      </c>
      <c r="I178" s="17">
        <f t="shared" ref="I178:I180" si="99">F178-C178</f>
        <v>0</v>
      </c>
      <c r="J178" s="18">
        <f t="shared" ref="J178:J180" si="100">G178-D178</f>
        <v>0</v>
      </c>
      <c r="K178" s="26">
        <v>3.67</v>
      </c>
      <c r="L178" s="27">
        <v>100</v>
      </c>
      <c r="M178" s="38">
        <f t="shared" ref="M178:M180" si="101">K178*L178</f>
        <v>367</v>
      </c>
    </row>
    <row r="179" spans="1:13" ht="15.75" x14ac:dyDescent="0.25">
      <c r="A179" s="40" t="s">
        <v>101</v>
      </c>
      <c r="B179" s="54" t="s">
        <v>265</v>
      </c>
      <c r="C179" s="26">
        <v>2.19</v>
      </c>
      <c r="D179" s="27">
        <v>58</v>
      </c>
      <c r="E179" s="26">
        <f t="shared" si="87"/>
        <v>127.02</v>
      </c>
      <c r="F179" s="26">
        <v>2.19</v>
      </c>
      <c r="G179" s="27">
        <v>58</v>
      </c>
      <c r="H179" s="26">
        <f t="shared" si="98"/>
        <v>127.02</v>
      </c>
      <c r="I179" s="17">
        <f t="shared" si="99"/>
        <v>0</v>
      </c>
      <c r="J179" s="18">
        <f t="shared" si="100"/>
        <v>0</v>
      </c>
      <c r="K179" s="26">
        <v>2.19</v>
      </c>
      <c r="L179" s="27">
        <v>28</v>
      </c>
      <c r="M179" s="38">
        <f t="shared" si="101"/>
        <v>61.32</v>
      </c>
    </row>
    <row r="180" spans="1:13" ht="15.75" x14ac:dyDescent="0.25">
      <c r="A180" s="40" t="s">
        <v>102</v>
      </c>
      <c r="B180" s="54" t="s">
        <v>264</v>
      </c>
      <c r="C180" s="26">
        <v>2.2400000000000002</v>
      </c>
      <c r="D180" s="27">
        <v>300</v>
      </c>
      <c r="E180" s="26">
        <f t="shared" si="87"/>
        <v>672.00000000000011</v>
      </c>
      <c r="F180" s="26">
        <v>2.2400000000000002</v>
      </c>
      <c r="G180" s="27">
        <v>300</v>
      </c>
      <c r="H180" s="26">
        <f t="shared" si="98"/>
        <v>672.00000000000011</v>
      </c>
      <c r="I180" s="17">
        <f t="shared" si="99"/>
        <v>0</v>
      </c>
      <c r="J180" s="18">
        <f t="shared" si="100"/>
        <v>0</v>
      </c>
      <c r="K180" s="26">
        <v>2.2400000000000002</v>
      </c>
      <c r="L180" s="27">
        <v>100</v>
      </c>
      <c r="M180" s="38">
        <f t="shared" si="101"/>
        <v>224.00000000000003</v>
      </c>
    </row>
    <row r="181" spans="1:13" ht="15.75" x14ac:dyDescent="0.25">
      <c r="A181" s="40" t="s">
        <v>103</v>
      </c>
      <c r="B181" s="50" t="s">
        <v>266</v>
      </c>
      <c r="C181" s="51"/>
      <c r="D181" s="51"/>
      <c r="E181" s="51"/>
      <c r="F181" s="51"/>
      <c r="G181" s="51"/>
      <c r="H181" s="42"/>
      <c r="I181" s="42"/>
      <c r="J181" s="42"/>
      <c r="K181" s="51"/>
      <c r="L181" s="51"/>
      <c r="M181" s="45"/>
    </row>
    <row r="182" spans="1:13" ht="15.75" x14ac:dyDescent="0.25">
      <c r="A182" s="40" t="s">
        <v>104</v>
      </c>
      <c r="B182" s="66" t="s">
        <v>259</v>
      </c>
      <c r="C182" s="26">
        <v>7.45</v>
      </c>
      <c r="D182" s="27">
        <v>63</v>
      </c>
      <c r="E182" s="26">
        <f t="shared" si="87"/>
        <v>469.35</v>
      </c>
      <c r="F182" s="26">
        <v>7.45</v>
      </c>
      <c r="G182" s="27">
        <v>63</v>
      </c>
      <c r="H182" s="26">
        <f t="shared" ref="H182:H185" si="102">F182*G182</f>
        <v>469.35</v>
      </c>
      <c r="I182" s="17">
        <f t="shared" ref="I182:I185" si="103">F182-C182</f>
        <v>0</v>
      </c>
      <c r="J182" s="18">
        <f t="shared" ref="J182:J185" si="104">G182-D182</f>
        <v>0</v>
      </c>
      <c r="K182" s="26">
        <v>7.45</v>
      </c>
      <c r="L182" s="27">
        <v>25</v>
      </c>
      <c r="M182" s="38">
        <f t="shared" ref="M182:M191" si="105">K182*L182</f>
        <v>186.25</v>
      </c>
    </row>
    <row r="183" spans="1:13" ht="15.75" x14ac:dyDescent="0.25">
      <c r="A183" s="40" t="s">
        <v>105</v>
      </c>
      <c r="B183" s="66" t="s">
        <v>265</v>
      </c>
      <c r="C183" s="26">
        <v>4.38</v>
      </c>
      <c r="D183" s="27">
        <v>173</v>
      </c>
      <c r="E183" s="26">
        <f t="shared" si="87"/>
        <v>757.74</v>
      </c>
      <c r="F183" s="26">
        <v>4.38</v>
      </c>
      <c r="G183" s="27">
        <v>173</v>
      </c>
      <c r="H183" s="26">
        <f t="shared" si="102"/>
        <v>757.74</v>
      </c>
      <c r="I183" s="17">
        <f t="shared" si="103"/>
        <v>0</v>
      </c>
      <c r="J183" s="18">
        <f t="shared" si="104"/>
        <v>0</v>
      </c>
      <c r="K183" s="26">
        <v>4.38</v>
      </c>
      <c r="L183" s="27">
        <v>30</v>
      </c>
      <c r="M183" s="38">
        <f t="shared" si="105"/>
        <v>131.4</v>
      </c>
    </row>
    <row r="184" spans="1:13" ht="15.75" x14ac:dyDescent="0.25">
      <c r="A184" s="40" t="s">
        <v>106</v>
      </c>
      <c r="B184" s="66" t="s">
        <v>264</v>
      </c>
      <c r="C184" s="26">
        <v>4.38</v>
      </c>
      <c r="D184" s="27">
        <v>109</v>
      </c>
      <c r="E184" s="26">
        <f t="shared" si="87"/>
        <v>477.42</v>
      </c>
      <c r="F184" s="26">
        <v>4.38</v>
      </c>
      <c r="G184" s="27">
        <v>109</v>
      </c>
      <c r="H184" s="26">
        <f t="shared" si="102"/>
        <v>477.42</v>
      </c>
      <c r="I184" s="17">
        <f t="shared" si="103"/>
        <v>0</v>
      </c>
      <c r="J184" s="18">
        <f t="shared" si="104"/>
        <v>0</v>
      </c>
      <c r="K184" s="26">
        <v>4.38</v>
      </c>
      <c r="L184" s="27">
        <v>30</v>
      </c>
      <c r="M184" s="38">
        <f t="shared" si="105"/>
        <v>131.4</v>
      </c>
    </row>
    <row r="185" spans="1:13" ht="15.75" x14ac:dyDescent="0.25">
      <c r="A185" s="40" t="s">
        <v>107</v>
      </c>
      <c r="B185" s="67" t="s">
        <v>267</v>
      </c>
      <c r="C185" s="26">
        <v>4.28</v>
      </c>
      <c r="D185" s="27">
        <v>150</v>
      </c>
      <c r="E185" s="26">
        <f t="shared" si="87"/>
        <v>642</v>
      </c>
      <c r="F185" s="26">
        <v>4.28</v>
      </c>
      <c r="G185" s="27">
        <v>150</v>
      </c>
      <c r="H185" s="26">
        <f t="shared" si="102"/>
        <v>642</v>
      </c>
      <c r="I185" s="17">
        <f t="shared" si="103"/>
        <v>0</v>
      </c>
      <c r="J185" s="18">
        <f t="shared" si="104"/>
        <v>0</v>
      </c>
      <c r="K185" s="26">
        <v>4.28</v>
      </c>
      <c r="L185" s="27">
        <v>150</v>
      </c>
      <c r="M185" s="38">
        <f t="shared" si="105"/>
        <v>642</v>
      </c>
    </row>
    <row r="186" spans="1:13" ht="15.75" x14ac:dyDescent="0.25">
      <c r="A186" s="40" t="s">
        <v>108</v>
      </c>
      <c r="B186" s="50" t="s">
        <v>268</v>
      </c>
      <c r="C186" s="51"/>
      <c r="D186" s="51"/>
      <c r="E186" s="51"/>
      <c r="F186" s="42"/>
      <c r="G186" s="42"/>
      <c r="H186" s="42"/>
      <c r="I186" s="42"/>
      <c r="J186" s="42"/>
      <c r="K186" s="42"/>
      <c r="L186" s="42"/>
      <c r="M186" s="45"/>
    </row>
    <row r="187" spans="1:13" ht="15.75" x14ac:dyDescent="0.25">
      <c r="A187" s="40" t="s">
        <v>109</v>
      </c>
      <c r="B187" s="55" t="s">
        <v>269</v>
      </c>
      <c r="C187" s="26">
        <v>0.84</v>
      </c>
      <c r="D187" s="27">
        <v>500</v>
      </c>
      <c r="E187" s="26">
        <f t="shared" si="87"/>
        <v>420</v>
      </c>
      <c r="F187" s="26">
        <v>0.84</v>
      </c>
      <c r="G187" s="27">
        <v>500</v>
      </c>
      <c r="H187" s="26">
        <f t="shared" ref="H187:H191" si="106">F187*G187</f>
        <v>420</v>
      </c>
      <c r="I187" s="17">
        <f t="shared" ref="I187:I191" si="107">F187-C187</f>
        <v>0</v>
      </c>
      <c r="J187" s="18">
        <f t="shared" ref="J187:J191" si="108">G187-D187</f>
        <v>0</v>
      </c>
      <c r="K187" s="26">
        <v>0.84</v>
      </c>
      <c r="L187" s="27">
        <v>500</v>
      </c>
      <c r="M187" s="38">
        <f t="shared" si="105"/>
        <v>420</v>
      </c>
    </row>
    <row r="188" spans="1:13" ht="15.75" x14ac:dyDescent="0.25">
      <c r="A188" s="40" t="s">
        <v>110</v>
      </c>
      <c r="B188" s="55" t="s">
        <v>270</v>
      </c>
      <c r="C188" s="26">
        <v>1.34</v>
      </c>
      <c r="D188" s="27">
        <v>500</v>
      </c>
      <c r="E188" s="26">
        <f t="shared" si="87"/>
        <v>670</v>
      </c>
      <c r="F188" s="26">
        <v>1.34</v>
      </c>
      <c r="G188" s="27">
        <v>500</v>
      </c>
      <c r="H188" s="26">
        <f t="shared" si="106"/>
        <v>670</v>
      </c>
      <c r="I188" s="17">
        <f t="shared" si="107"/>
        <v>0</v>
      </c>
      <c r="J188" s="18">
        <f t="shared" si="108"/>
        <v>0</v>
      </c>
      <c r="K188" s="26">
        <v>1.34</v>
      </c>
      <c r="L188" s="27">
        <v>500</v>
      </c>
      <c r="M188" s="38">
        <f t="shared" si="105"/>
        <v>670</v>
      </c>
    </row>
    <row r="189" spans="1:13" ht="15.75" x14ac:dyDescent="0.25">
      <c r="A189" s="40" t="s">
        <v>111</v>
      </c>
      <c r="B189" s="55" t="s">
        <v>271</v>
      </c>
      <c r="C189" s="26">
        <v>0.5</v>
      </c>
      <c r="D189" s="27">
        <v>500</v>
      </c>
      <c r="E189" s="26">
        <f t="shared" si="87"/>
        <v>250</v>
      </c>
      <c r="F189" s="26">
        <v>0.5</v>
      </c>
      <c r="G189" s="27">
        <v>500</v>
      </c>
      <c r="H189" s="26">
        <f t="shared" si="106"/>
        <v>250</v>
      </c>
      <c r="I189" s="17">
        <f t="shared" si="107"/>
        <v>0</v>
      </c>
      <c r="J189" s="18">
        <f t="shared" si="108"/>
        <v>0</v>
      </c>
      <c r="K189" s="26">
        <v>0.5</v>
      </c>
      <c r="L189" s="27">
        <v>500</v>
      </c>
      <c r="M189" s="38">
        <f t="shared" si="105"/>
        <v>250</v>
      </c>
    </row>
    <row r="190" spans="1:13" ht="15.75" x14ac:dyDescent="0.25">
      <c r="A190" s="40" t="s">
        <v>112</v>
      </c>
      <c r="B190" s="55" t="s">
        <v>272</v>
      </c>
      <c r="C190" s="26">
        <v>0.26</v>
      </c>
      <c r="D190" s="27">
        <v>500</v>
      </c>
      <c r="E190" s="26">
        <f t="shared" si="87"/>
        <v>130</v>
      </c>
      <c r="F190" s="26">
        <v>0.26</v>
      </c>
      <c r="G190" s="27">
        <v>500</v>
      </c>
      <c r="H190" s="26">
        <f t="shared" si="106"/>
        <v>130</v>
      </c>
      <c r="I190" s="17">
        <f t="shared" si="107"/>
        <v>0</v>
      </c>
      <c r="J190" s="18">
        <f t="shared" si="108"/>
        <v>0</v>
      </c>
      <c r="K190" s="26">
        <v>0.26</v>
      </c>
      <c r="L190" s="27">
        <v>500</v>
      </c>
      <c r="M190" s="38">
        <f t="shared" si="105"/>
        <v>130</v>
      </c>
    </row>
    <row r="191" spans="1:13" ht="15.75" x14ac:dyDescent="0.25">
      <c r="A191" s="40" t="s">
        <v>113</v>
      </c>
      <c r="B191" s="66" t="s">
        <v>402</v>
      </c>
      <c r="C191" s="26">
        <v>0.81</v>
      </c>
      <c r="D191" s="27">
        <v>60</v>
      </c>
      <c r="E191" s="26">
        <f t="shared" si="87"/>
        <v>48.6</v>
      </c>
      <c r="F191" s="26">
        <v>0.81</v>
      </c>
      <c r="G191" s="27">
        <v>60</v>
      </c>
      <c r="H191" s="26">
        <f t="shared" si="106"/>
        <v>48.6</v>
      </c>
      <c r="I191" s="17">
        <f t="shared" si="107"/>
        <v>0</v>
      </c>
      <c r="J191" s="18">
        <f t="shared" si="108"/>
        <v>0</v>
      </c>
      <c r="K191" s="26">
        <v>0.81</v>
      </c>
      <c r="L191" s="27">
        <v>60</v>
      </c>
      <c r="M191" s="38">
        <f t="shared" si="105"/>
        <v>48.6</v>
      </c>
    </row>
    <row r="192" spans="1:13" ht="15.75" x14ac:dyDescent="0.2">
      <c r="A192" s="59">
        <v>9</v>
      </c>
      <c r="B192" s="68" t="s">
        <v>273</v>
      </c>
      <c r="C192" s="69"/>
      <c r="D192" s="69"/>
      <c r="E192" s="70">
        <f>SUM(E194:E199)</f>
        <v>1666.9</v>
      </c>
      <c r="F192" s="69"/>
      <c r="G192" s="69"/>
      <c r="H192" s="70">
        <f>SUM(H194:H200)</f>
        <v>2550.6400000000003</v>
      </c>
      <c r="I192" s="69"/>
      <c r="J192" s="69"/>
      <c r="K192" s="69"/>
      <c r="L192" s="69"/>
      <c r="M192" s="71">
        <f>SUM(M194:M200)</f>
        <v>2550.6400000000003</v>
      </c>
    </row>
    <row r="193" spans="1:13" ht="15.75" x14ac:dyDescent="0.25">
      <c r="A193" s="40" t="s">
        <v>114</v>
      </c>
      <c r="B193" s="50" t="s">
        <v>274</v>
      </c>
      <c r="C193" s="51"/>
      <c r="D193" s="51"/>
      <c r="E193" s="51"/>
      <c r="F193" s="42"/>
      <c r="G193" s="42"/>
      <c r="H193" s="42"/>
      <c r="I193" s="42"/>
      <c r="J193" s="42"/>
      <c r="K193" s="42"/>
      <c r="L193" s="42"/>
      <c r="M193" s="45"/>
    </row>
    <row r="194" spans="1:13" ht="15.75" x14ac:dyDescent="0.25">
      <c r="A194" s="40" t="s">
        <v>115</v>
      </c>
      <c r="B194" s="55" t="s">
        <v>275</v>
      </c>
      <c r="C194" s="26">
        <v>8.64</v>
      </c>
      <c r="D194" s="27">
        <v>20</v>
      </c>
      <c r="E194" s="26">
        <f t="shared" si="87"/>
        <v>172.8</v>
      </c>
      <c r="F194" s="26">
        <v>8.64</v>
      </c>
      <c r="G194" s="27">
        <v>20</v>
      </c>
      <c r="H194" s="26">
        <f t="shared" ref="H194:H200" si="109">F194*G194</f>
        <v>172.8</v>
      </c>
      <c r="I194" s="17">
        <f t="shared" ref="I194:I199" si="110">F194-C194</f>
        <v>0</v>
      </c>
      <c r="J194" s="18">
        <f t="shared" ref="J194:J199" si="111">G194-D194</f>
        <v>0</v>
      </c>
      <c r="K194" s="26">
        <v>8.64</v>
      </c>
      <c r="L194" s="27">
        <v>20</v>
      </c>
      <c r="M194" s="38">
        <f>K194*L194</f>
        <v>172.8</v>
      </c>
    </row>
    <row r="195" spans="1:13" ht="15.75" x14ac:dyDescent="0.25">
      <c r="A195" s="40" t="s">
        <v>116</v>
      </c>
      <c r="B195" s="72" t="s">
        <v>276</v>
      </c>
      <c r="C195" s="26">
        <v>21.02</v>
      </c>
      <c r="D195" s="27">
        <v>5</v>
      </c>
      <c r="E195" s="26">
        <f t="shared" si="87"/>
        <v>105.1</v>
      </c>
      <c r="F195" s="26">
        <v>21.02</v>
      </c>
      <c r="G195" s="27">
        <v>5</v>
      </c>
      <c r="H195" s="26">
        <f t="shared" si="109"/>
        <v>105.1</v>
      </c>
      <c r="I195" s="17">
        <f t="shared" si="110"/>
        <v>0</v>
      </c>
      <c r="J195" s="18">
        <f t="shared" si="111"/>
        <v>0</v>
      </c>
      <c r="K195" s="26">
        <v>21.02</v>
      </c>
      <c r="L195" s="27">
        <v>5</v>
      </c>
      <c r="M195" s="38">
        <f>K195*L195</f>
        <v>105.1</v>
      </c>
    </row>
    <row r="196" spans="1:13" ht="15.75" x14ac:dyDescent="0.25">
      <c r="A196" s="40" t="s">
        <v>117</v>
      </c>
      <c r="B196" s="72" t="s">
        <v>277</v>
      </c>
      <c r="C196" s="26">
        <v>12.55</v>
      </c>
      <c r="D196" s="27">
        <v>20</v>
      </c>
      <c r="E196" s="26">
        <f t="shared" si="87"/>
        <v>251</v>
      </c>
      <c r="F196" s="26">
        <v>12.55</v>
      </c>
      <c r="G196" s="27">
        <v>20</v>
      </c>
      <c r="H196" s="26">
        <f t="shared" si="109"/>
        <v>251</v>
      </c>
      <c r="I196" s="17">
        <f t="shared" si="110"/>
        <v>0</v>
      </c>
      <c r="J196" s="18">
        <f t="shared" si="111"/>
        <v>0</v>
      </c>
      <c r="K196" s="26">
        <v>12.55</v>
      </c>
      <c r="L196" s="27">
        <v>20</v>
      </c>
      <c r="M196" s="38">
        <f t="shared" ref="M196:M200" si="112">K196*L196</f>
        <v>251</v>
      </c>
    </row>
    <row r="197" spans="1:13" ht="15.75" x14ac:dyDescent="0.25">
      <c r="A197" s="40" t="s">
        <v>118</v>
      </c>
      <c r="B197" s="72" t="s">
        <v>403</v>
      </c>
      <c r="C197" s="26">
        <v>4.45</v>
      </c>
      <c r="D197" s="27">
        <v>10</v>
      </c>
      <c r="E197" s="26">
        <f t="shared" si="87"/>
        <v>44.5</v>
      </c>
      <c r="F197" s="26">
        <v>4.45</v>
      </c>
      <c r="G197" s="27">
        <v>10</v>
      </c>
      <c r="H197" s="26">
        <f t="shared" si="109"/>
        <v>44.5</v>
      </c>
      <c r="I197" s="17">
        <f t="shared" si="110"/>
        <v>0</v>
      </c>
      <c r="J197" s="18">
        <f t="shared" si="111"/>
        <v>0</v>
      </c>
      <c r="K197" s="26">
        <v>4.45</v>
      </c>
      <c r="L197" s="27">
        <v>10</v>
      </c>
      <c r="M197" s="38">
        <f t="shared" si="112"/>
        <v>44.5</v>
      </c>
    </row>
    <row r="198" spans="1:13" ht="15.75" x14ac:dyDescent="0.25">
      <c r="A198" s="40" t="s">
        <v>119</v>
      </c>
      <c r="B198" s="72" t="s">
        <v>278</v>
      </c>
      <c r="C198" s="26">
        <v>14.64</v>
      </c>
      <c r="D198" s="27">
        <v>50</v>
      </c>
      <c r="E198" s="26">
        <f t="shared" si="87"/>
        <v>732</v>
      </c>
      <c r="F198" s="26">
        <v>14.64</v>
      </c>
      <c r="G198" s="27">
        <v>50</v>
      </c>
      <c r="H198" s="26">
        <f t="shared" si="109"/>
        <v>732</v>
      </c>
      <c r="I198" s="17">
        <f t="shared" si="110"/>
        <v>0</v>
      </c>
      <c r="J198" s="18">
        <f t="shared" si="111"/>
        <v>0</v>
      </c>
      <c r="K198" s="26">
        <v>14.64</v>
      </c>
      <c r="L198" s="27">
        <v>50</v>
      </c>
      <c r="M198" s="38">
        <f t="shared" si="112"/>
        <v>732</v>
      </c>
    </row>
    <row r="199" spans="1:13" ht="15.75" x14ac:dyDescent="0.25">
      <c r="A199" s="40" t="s">
        <v>120</v>
      </c>
      <c r="B199" s="72" t="s">
        <v>279</v>
      </c>
      <c r="C199" s="26">
        <v>7.23</v>
      </c>
      <c r="D199" s="27">
        <v>50</v>
      </c>
      <c r="E199" s="26">
        <f t="shared" si="87"/>
        <v>361.5</v>
      </c>
      <c r="F199" s="26">
        <v>13.5</v>
      </c>
      <c r="G199" s="27">
        <v>50</v>
      </c>
      <c r="H199" s="26">
        <f t="shared" si="109"/>
        <v>675</v>
      </c>
      <c r="I199" s="17">
        <f t="shared" si="110"/>
        <v>6.27</v>
      </c>
      <c r="J199" s="18">
        <f t="shared" si="111"/>
        <v>0</v>
      </c>
      <c r="K199" s="26">
        <v>13.5</v>
      </c>
      <c r="L199" s="27">
        <v>50</v>
      </c>
      <c r="M199" s="38">
        <f t="shared" si="112"/>
        <v>675</v>
      </c>
    </row>
    <row r="200" spans="1:13" ht="15.75" x14ac:dyDescent="0.25">
      <c r="A200" s="40" t="s">
        <v>396</v>
      </c>
      <c r="B200" s="73" t="s">
        <v>408</v>
      </c>
      <c r="C200" s="26"/>
      <c r="D200" s="27"/>
      <c r="E200" s="26"/>
      <c r="F200" s="26">
        <v>5.94</v>
      </c>
      <c r="G200" s="27">
        <v>96</v>
      </c>
      <c r="H200" s="26">
        <f t="shared" si="109"/>
        <v>570.24</v>
      </c>
      <c r="I200" s="17">
        <f t="shared" ref="I200" si="113">F200-C200</f>
        <v>5.94</v>
      </c>
      <c r="J200" s="18">
        <f t="shared" ref="J200" si="114">G200-D200</f>
        <v>96</v>
      </c>
      <c r="K200" s="26">
        <v>5.94</v>
      </c>
      <c r="L200" s="27">
        <v>96</v>
      </c>
      <c r="M200" s="38">
        <f t="shared" si="112"/>
        <v>570.24</v>
      </c>
    </row>
    <row r="201" spans="1:13" ht="31.5" x14ac:dyDescent="0.2">
      <c r="A201" s="59">
        <v>10</v>
      </c>
      <c r="B201" s="60" t="s">
        <v>437</v>
      </c>
      <c r="C201" s="61"/>
      <c r="D201" s="61"/>
      <c r="E201" s="62">
        <f>SUM(E202:E211)</f>
        <v>12884.450000000003</v>
      </c>
      <c r="F201" s="61"/>
      <c r="G201" s="61"/>
      <c r="H201" s="62">
        <f>SUM(H202:H211)</f>
        <v>12884.450000000003</v>
      </c>
      <c r="I201" s="61"/>
      <c r="J201" s="61"/>
      <c r="K201" s="61"/>
      <c r="L201" s="61"/>
      <c r="M201" s="63">
        <f>SUM(M202:M211)</f>
        <v>12884.450000000003</v>
      </c>
    </row>
    <row r="202" spans="1:13" ht="15.75" x14ac:dyDescent="0.25">
      <c r="A202" s="40" t="s">
        <v>121</v>
      </c>
      <c r="B202" s="74" t="s">
        <v>438</v>
      </c>
      <c r="C202" s="26">
        <v>43.11</v>
      </c>
      <c r="D202" s="27">
        <v>145</v>
      </c>
      <c r="E202" s="26">
        <f t="shared" si="87"/>
        <v>6250.95</v>
      </c>
      <c r="F202" s="26">
        <v>43.11</v>
      </c>
      <c r="G202" s="27">
        <v>145</v>
      </c>
      <c r="H202" s="26">
        <f t="shared" ref="H202:H211" si="115">F202*G202</f>
        <v>6250.95</v>
      </c>
      <c r="I202" s="17">
        <f t="shared" ref="I202:I211" si="116">F202-C202</f>
        <v>0</v>
      </c>
      <c r="J202" s="18">
        <f t="shared" ref="J202:J211" si="117">G202-D202</f>
        <v>0</v>
      </c>
      <c r="K202" s="26">
        <v>43.11</v>
      </c>
      <c r="L202" s="27">
        <v>145</v>
      </c>
      <c r="M202" s="38">
        <f t="shared" ref="M202:M211" si="118">K202*L202</f>
        <v>6250.95</v>
      </c>
    </row>
    <row r="203" spans="1:13" ht="15.75" x14ac:dyDescent="0.25">
      <c r="A203" s="40" t="s">
        <v>122</v>
      </c>
      <c r="B203" s="74" t="s">
        <v>280</v>
      </c>
      <c r="C203" s="26">
        <v>71.13</v>
      </c>
      <c r="D203" s="27">
        <v>12</v>
      </c>
      <c r="E203" s="26">
        <f t="shared" si="87"/>
        <v>853.56</v>
      </c>
      <c r="F203" s="26">
        <v>71.13</v>
      </c>
      <c r="G203" s="27">
        <v>12</v>
      </c>
      <c r="H203" s="26">
        <f t="shared" si="115"/>
        <v>853.56</v>
      </c>
      <c r="I203" s="17">
        <f t="shared" si="116"/>
        <v>0</v>
      </c>
      <c r="J203" s="18">
        <f t="shared" si="117"/>
        <v>0</v>
      </c>
      <c r="K203" s="26">
        <v>71.13</v>
      </c>
      <c r="L203" s="27">
        <v>12</v>
      </c>
      <c r="M203" s="38">
        <f t="shared" si="118"/>
        <v>853.56</v>
      </c>
    </row>
    <row r="204" spans="1:13" ht="31.5" x14ac:dyDescent="0.25">
      <c r="A204" s="40" t="s">
        <v>123</v>
      </c>
      <c r="B204" s="16" t="s">
        <v>281</v>
      </c>
      <c r="C204" s="26">
        <v>11.94</v>
      </c>
      <c r="D204" s="27">
        <v>81</v>
      </c>
      <c r="E204" s="26">
        <f t="shared" si="87"/>
        <v>967.14</v>
      </c>
      <c r="F204" s="26">
        <v>11.94</v>
      </c>
      <c r="G204" s="27">
        <v>81</v>
      </c>
      <c r="H204" s="26">
        <f t="shared" si="115"/>
        <v>967.14</v>
      </c>
      <c r="I204" s="17">
        <f t="shared" si="116"/>
        <v>0</v>
      </c>
      <c r="J204" s="18">
        <f t="shared" si="117"/>
        <v>0</v>
      </c>
      <c r="K204" s="26">
        <v>11.94</v>
      </c>
      <c r="L204" s="27">
        <v>81</v>
      </c>
      <c r="M204" s="38">
        <f t="shared" si="118"/>
        <v>967.14</v>
      </c>
    </row>
    <row r="205" spans="1:13" ht="15.75" x14ac:dyDescent="0.25">
      <c r="A205" s="40" t="s">
        <v>124</v>
      </c>
      <c r="B205" s="16" t="s">
        <v>282</v>
      </c>
      <c r="C205" s="26">
        <v>166.26</v>
      </c>
      <c r="D205" s="27">
        <v>5</v>
      </c>
      <c r="E205" s="26">
        <f t="shared" si="87"/>
        <v>831.3</v>
      </c>
      <c r="F205" s="26">
        <v>166.26</v>
      </c>
      <c r="G205" s="27">
        <v>5</v>
      </c>
      <c r="H205" s="26">
        <f t="shared" si="115"/>
        <v>831.3</v>
      </c>
      <c r="I205" s="17">
        <f t="shared" si="116"/>
        <v>0</v>
      </c>
      <c r="J205" s="18">
        <f t="shared" si="117"/>
        <v>0</v>
      </c>
      <c r="K205" s="26">
        <v>166.26</v>
      </c>
      <c r="L205" s="27">
        <v>5</v>
      </c>
      <c r="M205" s="38">
        <f t="shared" si="118"/>
        <v>831.3</v>
      </c>
    </row>
    <row r="206" spans="1:13" ht="15.75" x14ac:dyDescent="0.25">
      <c r="A206" s="40" t="s">
        <v>125</v>
      </c>
      <c r="B206" s="16" t="s">
        <v>283</v>
      </c>
      <c r="C206" s="26">
        <v>0.47</v>
      </c>
      <c r="D206" s="27">
        <v>300</v>
      </c>
      <c r="E206" s="26">
        <f t="shared" si="87"/>
        <v>141</v>
      </c>
      <c r="F206" s="26">
        <v>0.47</v>
      </c>
      <c r="G206" s="27">
        <v>300</v>
      </c>
      <c r="H206" s="26">
        <f t="shared" si="115"/>
        <v>141</v>
      </c>
      <c r="I206" s="17">
        <f t="shared" si="116"/>
        <v>0</v>
      </c>
      <c r="J206" s="18">
        <f t="shared" si="117"/>
        <v>0</v>
      </c>
      <c r="K206" s="26">
        <v>0.47</v>
      </c>
      <c r="L206" s="27">
        <v>300</v>
      </c>
      <c r="M206" s="38">
        <f t="shared" si="118"/>
        <v>141</v>
      </c>
    </row>
    <row r="207" spans="1:13" ht="31.5" x14ac:dyDescent="0.25">
      <c r="A207" s="40" t="s">
        <v>126</v>
      </c>
      <c r="B207" s="39" t="s">
        <v>439</v>
      </c>
      <c r="C207" s="26">
        <v>23.86</v>
      </c>
      <c r="D207" s="27">
        <v>20</v>
      </c>
      <c r="E207" s="26">
        <f t="shared" si="87"/>
        <v>477.2</v>
      </c>
      <c r="F207" s="26">
        <v>23.86</v>
      </c>
      <c r="G207" s="27">
        <v>20</v>
      </c>
      <c r="H207" s="26">
        <f t="shared" si="115"/>
        <v>477.2</v>
      </c>
      <c r="I207" s="17">
        <f t="shared" si="116"/>
        <v>0</v>
      </c>
      <c r="J207" s="18">
        <f t="shared" si="117"/>
        <v>0</v>
      </c>
      <c r="K207" s="26">
        <v>23.86</v>
      </c>
      <c r="L207" s="27">
        <v>20</v>
      </c>
      <c r="M207" s="38">
        <f t="shared" si="118"/>
        <v>477.2</v>
      </c>
    </row>
    <row r="208" spans="1:13" ht="15.75" x14ac:dyDescent="0.25">
      <c r="A208" s="40" t="s">
        <v>127</v>
      </c>
      <c r="B208" s="16" t="s">
        <v>284</v>
      </c>
      <c r="C208" s="26">
        <v>0.47</v>
      </c>
      <c r="D208" s="27">
        <v>300</v>
      </c>
      <c r="E208" s="26">
        <f t="shared" si="87"/>
        <v>141</v>
      </c>
      <c r="F208" s="26">
        <v>0.47</v>
      </c>
      <c r="G208" s="27">
        <v>300</v>
      </c>
      <c r="H208" s="26">
        <f t="shared" si="115"/>
        <v>141</v>
      </c>
      <c r="I208" s="17">
        <f t="shared" si="116"/>
        <v>0</v>
      </c>
      <c r="J208" s="18">
        <f t="shared" si="117"/>
        <v>0</v>
      </c>
      <c r="K208" s="26">
        <v>0.47</v>
      </c>
      <c r="L208" s="27">
        <v>300</v>
      </c>
      <c r="M208" s="38">
        <f t="shared" si="118"/>
        <v>141</v>
      </c>
    </row>
    <row r="209" spans="1:13" ht="15.75" x14ac:dyDescent="0.25">
      <c r="A209" s="40" t="s">
        <v>128</v>
      </c>
      <c r="B209" s="16" t="s">
        <v>285</v>
      </c>
      <c r="C209" s="26">
        <v>8.68</v>
      </c>
      <c r="D209" s="27">
        <v>20</v>
      </c>
      <c r="E209" s="26">
        <f t="shared" si="87"/>
        <v>173.6</v>
      </c>
      <c r="F209" s="26">
        <v>8.68</v>
      </c>
      <c r="G209" s="27">
        <v>20</v>
      </c>
      <c r="H209" s="26">
        <f t="shared" si="115"/>
        <v>173.6</v>
      </c>
      <c r="I209" s="17">
        <f t="shared" si="116"/>
        <v>0</v>
      </c>
      <c r="J209" s="18">
        <f t="shared" si="117"/>
        <v>0</v>
      </c>
      <c r="K209" s="26">
        <v>8.68</v>
      </c>
      <c r="L209" s="27">
        <v>20</v>
      </c>
      <c r="M209" s="38">
        <f t="shared" si="118"/>
        <v>173.6</v>
      </c>
    </row>
    <row r="210" spans="1:13" ht="15.75" x14ac:dyDescent="0.25">
      <c r="A210" s="40" t="s">
        <v>129</v>
      </c>
      <c r="B210" s="16" t="s">
        <v>440</v>
      </c>
      <c r="C210" s="26">
        <v>7.19</v>
      </c>
      <c r="D210" s="27">
        <v>50</v>
      </c>
      <c r="E210" s="26">
        <f t="shared" si="87"/>
        <v>359.5</v>
      </c>
      <c r="F210" s="26">
        <v>7.19</v>
      </c>
      <c r="G210" s="27">
        <v>50</v>
      </c>
      <c r="H210" s="26">
        <f t="shared" si="115"/>
        <v>359.5</v>
      </c>
      <c r="I210" s="17">
        <f t="shared" si="116"/>
        <v>0</v>
      </c>
      <c r="J210" s="18">
        <f t="shared" si="117"/>
        <v>0</v>
      </c>
      <c r="K210" s="26">
        <v>7.19</v>
      </c>
      <c r="L210" s="27">
        <v>50</v>
      </c>
      <c r="M210" s="38">
        <f t="shared" si="118"/>
        <v>359.5</v>
      </c>
    </row>
    <row r="211" spans="1:13" ht="31.5" x14ac:dyDescent="0.25">
      <c r="A211" s="40" t="s">
        <v>130</v>
      </c>
      <c r="B211" s="39" t="s">
        <v>441</v>
      </c>
      <c r="C211" s="26">
        <v>19.920000000000002</v>
      </c>
      <c r="D211" s="27">
        <v>135</v>
      </c>
      <c r="E211" s="26">
        <f t="shared" si="87"/>
        <v>2689.2000000000003</v>
      </c>
      <c r="F211" s="26">
        <v>19.920000000000002</v>
      </c>
      <c r="G211" s="27">
        <v>135</v>
      </c>
      <c r="H211" s="26">
        <f t="shared" si="115"/>
        <v>2689.2000000000003</v>
      </c>
      <c r="I211" s="17">
        <f t="shared" si="116"/>
        <v>0</v>
      </c>
      <c r="J211" s="18">
        <f t="shared" si="117"/>
        <v>0</v>
      </c>
      <c r="K211" s="26">
        <v>19.920000000000002</v>
      </c>
      <c r="L211" s="27">
        <v>135</v>
      </c>
      <c r="M211" s="38">
        <f t="shared" si="118"/>
        <v>2689.2000000000003</v>
      </c>
    </row>
    <row r="212" spans="1:13" ht="15.75" x14ac:dyDescent="0.2">
      <c r="A212" s="59">
        <v>11</v>
      </c>
      <c r="B212" s="60" t="s">
        <v>286</v>
      </c>
      <c r="C212" s="61"/>
      <c r="D212" s="61"/>
      <c r="E212" s="62">
        <f>SUM(E214:E229)+SUM(E231:E233)</f>
        <v>14131.980000000001</v>
      </c>
      <c r="F212" s="61"/>
      <c r="G212" s="61"/>
      <c r="H212" s="62">
        <f>SUM(H214:H229)+SUM(H231:H237)</f>
        <v>15032.630000000001</v>
      </c>
      <c r="I212" s="61"/>
      <c r="J212" s="61"/>
      <c r="K212" s="61"/>
      <c r="L212" s="61"/>
      <c r="M212" s="63">
        <f>SUM(M214:M229)+SUM(M231:M237)</f>
        <v>8506.15</v>
      </c>
    </row>
    <row r="213" spans="1:13" ht="15.75" x14ac:dyDescent="0.25">
      <c r="A213" s="40" t="s">
        <v>131</v>
      </c>
      <c r="B213" s="50" t="s">
        <v>287</v>
      </c>
      <c r="C213" s="51"/>
      <c r="D213" s="51"/>
      <c r="E213" s="51"/>
      <c r="F213" s="42"/>
      <c r="G213" s="42"/>
      <c r="H213" s="42"/>
      <c r="I213" s="42"/>
      <c r="J213" s="42"/>
      <c r="K213" s="42"/>
      <c r="L213" s="42"/>
      <c r="M213" s="45"/>
    </row>
    <row r="214" spans="1:13" ht="15.75" x14ac:dyDescent="0.25">
      <c r="A214" s="40" t="s">
        <v>132</v>
      </c>
      <c r="B214" s="39" t="s">
        <v>288</v>
      </c>
      <c r="C214" s="26">
        <v>7.24</v>
      </c>
      <c r="D214" s="27">
        <v>800</v>
      </c>
      <c r="E214" s="26">
        <f t="shared" si="87"/>
        <v>5792</v>
      </c>
      <c r="F214" s="26">
        <v>7.24</v>
      </c>
      <c r="G214" s="27">
        <v>800</v>
      </c>
      <c r="H214" s="26">
        <f t="shared" ref="H214:H229" si="119">F214*G214</f>
        <v>5792</v>
      </c>
      <c r="I214" s="17">
        <f t="shared" ref="I214:I233" si="120">F214-C214</f>
        <v>0</v>
      </c>
      <c r="J214" s="18">
        <f t="shared" ref="J214:J233" si="121">G214-D214</f>
        <v>0</v>
      </c>
      <c r="K214" s="26">
        <v>7.24</v>
      </c>
      <c r="L214" s="27">
        <v>300</v>
      </c>
      <c r="M214" s="38">
        <f t="shared" ref="M214:M229" si="122">K214*L214</f>
        <v>2172</v>
      </c>
    </row>
    <row r="215" spans="1:13" ht="15.75" x14ac:dyDescent="0.25">
      <c r="A215" s="40" t="s">
        <v>133</v>
      </c>
      <c r="B215" s="39" t="s">
        <v>289</v>
      </c>
      <c r="C215" s="26">
        <v>6.44</v>
      </c>
      <c r="D215" s="27">
        <v>560</v>
      </c>
      <c r="E215" s="26">
        <f t="shared" si="87"/>
        <v>3606.4</v>
      </c>
      <c r="F215" s="26">
        <v>6.44</v>
      </c>
      <c r="G215" s="27">
        <v>560</v>
      </c>
      <c r="H215" s="26">
        <f t="shared" si="119"/>
        <v>3606.4</v>
      </c>
      <c r="I215" s="17">
        <f t="shared" si="120"/>
        <v>0</v>
      </c>
      <c r="J215" s="18">
        <f t="shared" si="121"/>
        <v>0</v>
      </c>
      <c r="K215" s="26">
        <v>6.44</v>
      </c>
      <c r="L215" s="27">
        <v>380</v>
      </c>
      <c r="M215" s="38">
        <f t="shared" si="122"/>
        <v>2447.2000000000003</v>
      </c>
    </row>
    <row r="216" spans="1:13" ht="15.75" x14ac:dyDescent="0.25">
      <c r="A216" s="40" t="s">
        <v>134</v>
      </c>
      <c r="B216" s="39" t="s">
        <v>290</v>
      </c>
      <c r="C216" s="26">
        <v>5.14</v>
      </c>
      <c r="D216" s="27">
        <v>500</v>
      </c>
      <c r="E216" s="26">
        <f t="shared" si="87"/>
        <v>2570</v>
      </c>
      <c r="F216" s="26">
        <v>5.14</v>
      </c>
      <c r="G216" s="27">
        <v>500</v>
      </c>
      <c r="H216" s="26">
        <f t="shared" si="119"/>
        <v>2570</v>
      </c>
      <c r="I216" s="17">
        <f t="shared" si="120"/>
        <v>0</v>
      </c>
      <c r="J216" s="18">
        <f t="shared" si="121"/>
        <v>0</v>
      </c>
      <c r="K216" s="26">
        <v>5.14</v>
      </c>
      <c r="L216" s="27">
        <v>250</v>
      </c>
      <c r="M216" s="38">
        <f t="shared" si="122"/>
        <v>1285</v>
      </c>
    </row>
    <row r="217" spans="1:13" ht="15.75" customHeight="1" x14ac:dyDescent="0.25">
      <c r="A217" s="127"/>
      <c r="B217" s="54" t="s">
        <v>291</v>
      </c>
      <c r="C217" s="26">
        <v>0.14000000000000001</v>
      </c>
      <c r="D217" s="27">
        <v>355</v>
      </c>
      <c r="E217" s="26">
        <f t="shared" si="87"/>
        <v>49.7</v>
      </c>
      <c r="F217" s="131">
        <v>0</v>
      </c>
      <c r="G217" s="132">
        <v>0</v>
      </c>
      <c r="H217" s="131">
        <f t="shared" si="119"/>
        <v>0</v>
      </c>
      <c r="I217" s="133">
        <f t="shared" si="120"/>
        <v>-0.14000000000000001</v>
      </c>
      <c r="J217" s="134">
        <f>G217-D217</f>
        <v>-355</v>
      </c>
      <c r="K217" s="131">
        <v>0</v>
      </c>
      <c r="L217" s="132">
        <v>0</v>
      </c>
      <c r="M217" s="135">
        <f t="shared" si="122"/>
        <v>0</v>
      </c>
    </row>
    <row r="218" spans="1:13" ht="15.75" customHeight="1" x14ac:dyDescent="0.25">
      <c r="A218" s="127" t="s">
        <v>135</v>
      </c>
      <c r="B218" s="128" t="s">
        <v>423</v>
      </c>
      <c r="C218" s="26"/>
      <c r="D218" s="27"/>
      <c r="E218" s="26"/>
      <c r="F218" s="131"/>
      <c r="G218" s="132"/>
      <c r="H218" s="131"/>
      <c r="I218" s="133"/>
      <c r="J218" s="134"/>
      <c r="K218" s="131"/>
      <c r="L218" s="132"/>
      <c r="M218" s="135"/>
    </row>
    <row r="219" spans="1:13" ht="33.75" customHeight="1" x14ac:dyDescent="0.25">
      <c r="A219" s="127" t="s">
        <v>424</v>
      </c>
      <c r="B219" s="129" t="s">
        <v>443</v>
      </c>
      <c r="C219" s="26"/>
      <c r="D219" s="27"/>
      <c r="E219" s="26"/>
      <c r="F219" s="131">
        <v>0.14000000000000001</v>
      </c>
      <c r="G219" s="132">
        <v>355</v>
      </c>
      <c r="H219" s="131">
        <f t="shared" si="119"/>
        <v>49.7</v>
      </c>
      <c r="I219" s="133">
        <f t="shared" si="120"/>
        <v>0.14000000000000001</v>
      </c>
      <c r="J219" s="134">
        <f t="shared" si="121"/>
        <v>355</v>
      </c>
      <c r="K219" s="131">
        <v>0.14000000000000001</v>
      </c>
      <c r="L219" s="132">
        <v>355</v>
      </c>
      <c r="M219" s="135">
        <f t="shared" ref="M219:M222" si="123">K219*L219</f>
        <v>49.7</v>
      </c>
    </row>
    <row r="220" spans="1:13" ht="15.75" customHeight="1" x14ac:dyDescent="0.25">
      <c r="A220" s="127" t="s">
        <v>425</v>
      </c>
      <c r="B220" s="130" t="s">
        <v>427</v>
      </c>
      <c r="C220" s="26"/>
      <c r="D220" s="27"/>
      <c r="E220" s="26"/>
      <c r="F220" s="131">
        <v>6.78</v>
      </c>
      <c r="G220" s="132">
        <v>10</v>
      </c>
      <c r="H220" s="131">
        <f t="shared" si="119"/>
        <v>67.8</v>
      </c>
      <c r="I220" s="133">
        <f t="shared" si="120"/>
        <v>6.78</v>
      </c>
      <c r="J220" s="134">
        <f t="shared" si="121"/>
        <v>10</v>
      </c>
      <c r="K220" s="131">
        <v>6.78</v>
      </c>
      <c r="L220" s="132">
        <v>10</v>
      </c>
      <c r="M220" s="135">
        <f t="shared" si="123"/>
        <v>67.8</v>
      </c>
    </row>
    <row r="221" spans="1:13" ht="15.75" customHeight="1" x14ac:dyDescent="0.25">
      <c r="A221" s="127" t="s">
        <v>426</v>
      </c>
      <c r="B221" s="130" t="s">
        <v>428</v>
      </c>
      <c r="C221" s="26"/>
      <c r="D221" s="27"/>
      <c r="E221" s="26"/>
      <c r="F221" s="131">
        <v>20.25</v>
      </c>
      <c r="G221" s="132">
        <v>10</v>
      </c>
      <c r="H221" s="131">
        <f t="shared" si="119"/>
        <v>202.5</v>
      </c>
      <c r="I221" s="133">
        <f t="shared" si="120"/>
        <v>20.25</v>
      </c>
      <c r="J221" s="134">
        <f t="shared" si="121"/>
        <v>10</v>
      </c>
      <c r="K221" s="131">
        <v>20.25</v>
      </c>
      <c r="L221" s="132">
        <v>10</v>
      </c>
      <c r="M221" s="135">
        <f t="shared" si="123"/>
        <v>202.5</v>
      </c>
    </row>
    <row r="222" spans="1:13" ht="15.75" customHeight="1" x14ac:dyDescent="0.25">
      <c r="A222" s="127" t="s">
        <v>429</v>
      </c>
      <c r="B222" s="54" t="s">
        <v>430</v>
      </c>
      <c r="C222" s="26"/>
      <c r="D222" s="27"/>
      <c r="E222" s="26"/>
      <c r="F222" s="131">
        <v>2.69</v>
      </c>
      <c r="G222" s="132">
        <v>10</v>
      </c>
      <c r="H222" s="131">
        <f t="shared" si="119"/>
        <v>26.9</v>
      </c>
      <c r="I222" s="133">
        <f t="shared" si="120"/>
        <v>2.69</v>
      </c>
      <c r="J222" s="134">
        <f t="shared" si="121"/>
        <v>10</v>
      </c>
      <c r="K222" s="131">
        <v>2.69</v>
      </c>
      <c r="L222" s="132">
        <v>10</v>
      </c>
      <c r="M222" s="135">
        <f t="shared" si="123"/>
        <v>26.9</v>
      </c>
    </row>
    <row r="223" spans="1:13" ht="15.75" x14ac:dyDescent="0.25">
      <c r="A223" s="40" t="s">
        <v>136</v>
      </c>
      <c r="B223" s="39" t="s">
        <v>394</v>
      </c>
      <c r="C223" s="26">
        <v>3.44</v>
      </c>
      <c r="D223" s="27">
        <v>90</v>
      </c>
      <c r="E223" s="26">
        <f t="shared" si="87"/>
        <v>309.60000000000002</v>
      </c>
      <c r="F223" s="26">
        <v>3.8</v>
      </c>
      <c r="G223" s="27">
        <v>90</v>
      </c>
      <c r="H223" s="26">
        <f t="shared" si="119"/>
        <v>342</v>
      </c>
      <c r="I223" s="17">
        <f t="shared" si="120"/>
        <v>0.35999999999999988</v>
      </c>
      <c r="J223" s="18">
        <f t="shared" si="121"/>
        <v>0</v>
      </c>
      <c r="K223" s="26">
        <v>3.8</v>
      </c>
      <c r="L223" s="27">
        <v>90</v>
      </c>
      <c r="M223" s="38">
        <f t="shared" si="122"/>
        <v>342</v>
      </c>
    </row>
    <row r="224" spans="1:13" ht="15.75" x14ac:dyDescent="0.25">
      <c r="A224" s="40" t="s">
        <v>137</v>
      </c>
      <c r="B224" s="39" t="s">
        <v>292</v>
      </c>
      <c r="C224" s="26">
        <v>1.72</v>
      </c>
      <c r="D224" s="27">
        <v>75</v>
      </c>
      <c r="E224" s="26">
        <f t="shared" si="87"/>
        <v>129</v>
      </c>
      <c r="F224" s="26">
        <v>1.72</v>
      </c>
      <c r="G224" s="27">
        <v>75</v>
      </c>
      <c r="H224" s="26">
        <f t="shared" si="119"/>
        <v>129</v>
      </c>
      <c r="I224" s="17">
        <f t="shared" si="120"/>
        <v>0</v>
      </c>
      <c r="J224" s="18">
        <f t="shared" si="121"/>
        <v>0</v>
      </c>
      <c r="K224" s="26">
        <v>1.72</v>
      </c>
      <c r="L224" s="27">
        <v>75</v>
      </c>
      <c r="M224" s="38">
        <f t="shared" si="122"/>
        <v>129</v>
      </c>
    </row>
    <row r="225" spans="1:13" ht="15.75" x14ac:dyDescent="0.25">
      <c r="A225" s="40" t="s">
        <v>138</v>
      </c>
      <c r="B225" s="39" t="s">
        <v>293</v>
      </c>
      <c r="C225" s="26">
        <v>4.4400000000000004</v>
      </c>
      <c r="D225" s="27">
        <v>10</v>
      </c>
      <c r="E225" s="26">
        <f t="shared" si="87"/>
        <v>44.400000000000006</v>
      </c>
      <c r="F225" s="26">
        <v>4.4400000000000004</v>
      </c>
      <c r="G225" s="27">
        <v>10</v>
      </c>
      <c r="H225" s="26">
        <f t="shared" si="119"/>
        <v>44.400000000000006</v>
      </c>
      <c r="I225" s="17">
        <f t="shared" si="120"/>
        <v>0</v>
      </c>
      <c r="J225" s="18">
        <f t="shared" si="121"/>
        <v>0</v>
      </c>
      <c r="K225" s="26">
        <v>4.4400000000000004</v>
      </c>
      <c r="L225" s="27">
        <v>10</v>
      </c>
      <c r="M225" s="38">
        <f t="shared" si="122"/>
        <v>44.400000000000006</v>
      </c>
    </row>
    <row r="226" spans="1:13" ht="16.5" customHeight="1" x14ac:dyDescent="0.25">
      <c r="A226" s="40" t="s">
        <v>139</v>
      </c>
      <c r="B226" s="39" t="s">
        <v>294</v>
      </c>
      <c r="C226" s="26">
        <v>7.57</v>
      </c>
      <c r="D226" s="27">
        <v>10</v>
      </c>
      <c r="E226" s="26">
        <f t="shared" si="87"/>
        <v>75.7</v>
      </c>
      <c r="F226" s="26">
        <v>7.57</v>
      </c>
      <c r="G226" s="27">
        <v>10</v>
      </c>
      <c r="H226" s="26">
        <f t="shared" si="119"/>
        <v>75.7</v>
      </c>
      <c r="I226" s="17">
        <f t="shared" si="120"/>
        <v>0</v>
      </c>
      <c r="J226" s="18">
        <f t="shared" si="121"/>
        <v>0</v>
      </c>
      <c r="K226" s="26">
        <v>7.57</v>
      </c>
      <c r="L226" s="27">
        <v>10</v>
      </c>
      <c r="M226" s="38">
        <f t="shared" si="122"/>
        <v>75.7</v>
      </c>
    </row>
    <row r="227" spans="1:13" ht="31.5" x14ac:dyDescent="0.25">
      <c r="A227" s="40" t="s">
        <v>140</v>
      </c>
      <c r="B227" s="39" t="s">
        <v>295</v>
      </c>
      <c r="C227" s="26">
        <v>11.71</v>
      </c>
      <c r="D227" s="27">
        <v>25</v>
      </c>
      <c r="E227" s="26">
        <f t="shared" si="87"/>
        <v>292.75</v>
      </c>
      <c r="F227" s="26">
        <v>11.71</v>
      </c>
      <c r="G227" s="27">
        <v>25</v>
      </c>
      <c r="H227" s="26">
        <f t="shared" si="119"/>
        <v>292.75</v>
      </c>
      <c r="I227" s="17">
        <f t="shared" si="120"/>
        <v>0</v>
      </c>
      <c r="J227" s="18">
        <f t="shared" si="121"/>
        <v>0</v>
      </c>
      <c r="K227" s="26">
        <v>11.71</v>
      </c>
      <c r="L227" s="27">
        <v>25</v>
      </c>
      <c r="M227" s="38">
        <f t="shared" si="122"/>
        <v>292.75</v>
      </c>
    </row>
    <row r="228" spans="1:13" ht="15.75" x14ac:dyDescent="0.25">
      <c r="A228" s="40" t="s">
        <v>141</v>
      </c>
      <c r="B228" s="39" t="s">
        <v>296</v>
      </c>
      <c r="C228" s="26">
        <v>2.13</v>
      </c>
      <c r="D228" s="27">
        <v>356</v>
      </c>
      <c r="E228" s="26">
        <f t="shared" si="87"/>
        <v>758.28</v>
      </c>
      <c r="F228" s="26">
        <v>2.13</v>
      </c>
      <c r="G228" s="27">
        <v>356</v>
      </c>
      <c r="H228" s="26">
        <f t="shared" si="119"/>
        <v>758.28</v>
      </c>
      <c r="I228" s="17">
        <f t="shared" si="120"/>
        <v>0</v>
      </c>
      <c r="J228" s="18">
        <f t="shared" si="121"/>
        <v>0</v>
      </c>
      <c r="K228" s="26">
        <v>2.13</v>
      </c>
      <c r="L228" s="27">
        <v>200</v>
      </c>
      <c r="M228" s="38">
        <f t="shared" si="122"/>
        <v>426</v>
      </c>
    </row>
    <row r="229" spans="1:13" ht="15.75" x14ac:dyDescent="0.25">
      <c r="A229" s="40" t="s">
        <v>142</v>
      </c>
      <c r="B229" s="39" t="s">
        <v>297</v>
      </c>
      <c r="C229" s="26">
        <v>1</v>
      </c>
      <c r="D229" s="27">
        <v>180</v>
      </c>
      <c r="E229" s="26">
        <f t="shared" si="87"/>
        <v>180</v>
      </c>
      <c r="F229" s="26">
        <v>1</v>
      </c>
      <c r="G229" s="27">
        <v>180</v>
      </c>
      <c r="H229" s="26">
        <f t="shared" si="119"/>
        <v>180</v>
      </c>
      <c r="I229" s="17">
        <f t="shared" si="120"/>
        <v>0</v>
      </c>
      <c r="J229" s="18">
        <f t="shared" si="121"/>
        <v>0</v>
      </c>
      <c r="K229" s="26">
        <v>1</v>
      </c>
      <c r="L229" s="27">
        <v>50</v>
      </c>
      <c r="M229" s="38">
        <f t="shared" si="122"/>
        <v>50</v>
      </c>
    </row>
    <row r="230" spans="1:13" ht="15.75" x14ac:dyDescent="0.25">
      <c r="A230" s="40" t="s">
        <v>316</v>
      </c>
      <c r="B230" s="39" t="s">
        <v>317</v>
      </c>
      <c r="C230" s="75"/>
      <c r="D230" s="75"/>
      <c r="E230" s="75"/>
      <c r="F230" s="75"/>
      <c r="G230" s="75"/>
      <c r="H230" s="75"/>
      <c r="I230" s="17"/>
      <c r="J230" s="18"/>
      <c r="K230" s="75"/>
      <c r="L230" s="75"/>
      <c r="M230" s="76"/>
    </row>
    <row r="231" spans="1:13" ht="15.75" x14ac:dyDescent="0.25">
      <c r="A231" s="40" t="s">
        <v>315</v>
      </c>
      <c r="B231" s="16" t="s">
        <v>197</v>
      </c>
      <c r="C231" s="52">
        <v>10.7</v>
      </c>
      <c r="D231" s="27">
        <v>5</v>
      </c>
      <c r="E231" s="26">
        <f>C231*D231</f>
        <v>53.5</v>
      </c>
      <c r="F231" s="52">
        <v>10.7</v>
      </c>
      <c r="G231" s="27">
        <v>5</v>
      </c>
      <c r="H231" s="26">
        <f>F231*G231</f>
        <v>53.5</v>
      </c>
      <c r="I231" s="17">
        <f t="shared" si="120"/>
        <v>0</v>
      </c>
      <c r="J231" s="18">
        <f t="shared" si="121"/>
        <v>0</v>
      </c>
      <c r="K231" s="52">
        <v>10.7</v>
      </c>
      <c r="L231" s="27">
        <v>5</v>
      </c>
      <c r="M231" s="38">
        <f>K231*L231</f>
        <v>53.5</v>
      </c>
    </row>
    <row r="232" spans="1:13" ht="15.75" x14ac:dyDescent="0.25">
      <c r="A232" s="40" t="s">
        <v>318</v>
      </c>
      <c r="B232" s="54" t="s">
        <v>232</v>
      </c>
      <c r="C232" s="26">
        <v>7.1</v>
      </c>
      <c r="D232" s="27">
        <v>30</v>
      </c>
      <c r="E232" s="26">
        <f>C232*D232</f>
        <v>213</v>
      </c>
      <c r="F232" s="26">
        <v>7.1</v>
      </c>
      <c r="G232" s="27">
        <v>30</v>
      </c>
      <c r="H232" s="26">
        <f>F232*G232</f>
        <v>213</v>
      </c>
      <c r="I232" s="17">
        <f t="shared" si="120"/>
        <v>0</v>
      </c>
      <c r="J232" s="18">
        <f t="shared" si="121"/>
        <v>0</v>
      </c>
      <c r="K232" s="26">
        <v>7.1</v>
      </c>
      <c r="L232" s="27">
        <v>30</v>
      </c>
      <c r="M232" s="38">
        <f>K232*L232</f>
        <v>213</v>
      </c>
    </row>
    <row r="233" spans="1:13" ht="15.75" x14ac:dyDescent="0.25">
      <c r="A233" s="40" t="s">
        <v>319</v>
      </c>
      <c r="B233" s="54" t="s">
        <v>233</v>
      </c>
      <c r="C233" s="26">
        <v>11.53</v>
      </c>
      <c r="D233" s="27">
        <v>5</v>
      </c>
      <c r="E233" s="26">
        <f>C233*D233</f>
        <v>57.65</v>
      </c>
      <c r="F233" s="26">
        <v>11.53</v>
      </c>
      <c r="G233" s="27">
        <v>5</v>
      </c>
      <c r="H233" s="26">
        <f>F233*G233</f>
        <v>57.65</v>
      </c>
      <c r="I233" s="17">
        <f t="shared" si="120"/>
        <v>0</v>
      </c>
      <c r="J233" s="18">
        <f t="shared" si="121"/>
        <v>0</v>
      </c>
      <c r="K233" s="26">
        <v>11.53</v>
      </c>
      <c r="L233" s="27">
        <v>5</v>
      </c>
      <c r="M233" s="38">
        <f>K233*L233</f>
        <v>57.65</v>
      </c>
    </row>
    <row r="234" spans="1:13" ht="15.75" x14ac:dyDescent="0.25">
      <c r="A234" s="127" t="s">
        <v>390</v>
      </c>
      <c r="B234" s="54" t="s">
        <v>431</v>
      </c>
      <c r="C234" s="26"/>
      <c r="D234" s="27"/>
      <c r="E234" s="26"/>
      <c r="F234" s="26"/>
      <c r="G234" s="27"/>
      <c r="H234" s="26"/>
      <c r="I234" s="17"/>
      <c r="J234" s="18"/>
      <c r="K234" s="26"/>
      <c r="L234" s="27"/>
      <c r="M234" s="38"/>
    </row>
    <row r="235" spans="1:13" ht="15.75" x14ac:dyDescent="0.25">
      <c r="A235" s="127" t="s">
        <v>432</v>
      </c>
      <c r="B235" s="54" t="s">
        <v>180</v>
      </c>
      <c r="C235" s="26"/>
      <c r="D235" s="27"/>
      <c r="E235" s="26"/>
      <c r="F235" s="26">
        <v>8.2100000000000009</v>
      </c>
      <c r="G235" s="27">
        <v>60</v>
      </c>
      <c r="H235" s="26">
        <f t="shared" ref="H235:H237" si="124">F235*G235</f>
        <v>492.6</v>
      </c>
      <c r="I235" s="17">
        <f t="shared" ref="I235" si="125">F235-C235</f>
        <v>8.2100000000000009</v>
      </c>
      <c r="J235" s="18">
        <f t="shared" ref="J235" si="126">G235-D235</f>
        <v>60</v>
      </c>
      <c r="K235" s="26">
        <v>8.2100000000000009</v>
      </c>
      <c r="L235" s="27">
        <v>60</v>
      </c>
      <c r="M235" s="38">
        <f t="shared" ref="M235" si="127">K235*L235</f>
        <v>492.6</v>
      </c>
    </row>
    <row r="236" spans="1:13" ht="33" customHeight="1" x14ac:dyDescent="0.2">
      <c r="A236" s="127" t="s">
        <v>433</v>
      </c>
      <c r="B236" s="54" t="s">
        <v>391</v>
      </c>
      <c r="C236" s="26"/>
      <c r="D236" s="27"/>
      <c r="E236" s="26"/>
      <c r="F236" s="26">
        <v>29.79</v>
      </c>
      <c r="G236" s="27">
        <v>1</v>
      </c>
      <c r="H236" s="26">
        <f t="shared" si="124"/>
        <v>29.79</v>
      </c>
      <c r="I236" s="26">
        <f t="shared" ref="I236:I237" si="128">F236-C236</f>
        <v>29.79</v>
      </c>
      <c r="J236" s="27">
        <f t="shared" ref="J236:J237" si="129">G236-D236</f>
        <v>1</v>
      </c>
      <c r="K236" s="26">
        <v>29.79</v>
      </c>
      <c r="L236" s="27">
        <v>1</v>
      </c>
      <c r="M236" s="38">
        <f t="shared" ref="M236:M237" si="130">K236*L236</f>
        <v>29.79</v>
      </c>
    </row>
    <row r="237" spans="1:13" ht="15.75" x14ac:dyDescent="0.2">
      <c r="A237" s="127" t="s">
        <v>434</v>
      </c>
      <c r="B237" s="54" t="s">
        <v>392</v>
      </c>
      <c r="C237" s="26"/>
      <c r="D237" s="27"/>
      <c r="E237" s="26"/>
      <c r="F237" s="26">
        <v>48.66</v>
      </c>
      <c r="G237" s="27">
        <v>1</v>
      </c>
      <c r="H237" s="26">
        <f t="shared" si="124"/>
        <v>48.66</v>
      </c>
      <c r="I237" s="26">
        <f t="shared" si="128"/>
        <v>48.66</v>
      </c>
      <c r="J237" s="27">
        <f t="shared" si="129"/>
        <v>1</v>
      </c>
      <c r="K237" s="26">
        <v>48.66</v>
      </c>
      <c r="L237" s="27">
        <v>1</v>
      </c>
      <c r="M237" s="38">
        <f t="shared" si="130"/>
        <v>48.66</v>
      </c>
    </row>
    <row r="238" spans="1:13" ht="15" customHeight="1" x14ac:dyDescent="0.25">
      <c r="A238" s="40"/>
      <c r="B238" s="54"/>
      <c r="C238" s="26"/>
      <c r="D238" s="27"/>
      <c r="E238" s="26"/>
      <c r="F238" s="26"/>
      <c r="G238" s="27"/>
      <c r="H238" s="26"/>
      <c r="I238" s="17"/>
      <c r="J238" s="18"/>
      <c r="K238" s="26"/>
      <c r="L238" s="27"/>
      <c r="M238" s="38"/>
    </row>
    <row r="239" spans="1:13" ht="15.75" x14ac:dyDescent="0.25">
      <c r="A239" s="77"/>
      <c r="B239" s="78" t="s">
        <v>302</v>
      </c>
      <c r="C239" s="79"/>
      <c r="D239" s="79"/>
      <c r="E239" s="80">
        <f>SUM(E13+E20+E26+E38+E56+E119+E133+E166+E192+E201+E212)</f>
        <v>895756.69</v>
      </c>
      <c r="F239" s="80"/>
      <c r="G239" s="80"/>
      <c r="H239" s="80">
        <f>SUM(H13+H20+H26+H38+H56+H119+H133+H166+H192+H201+H212)</f>
        <v>935286.2699999999</v>
      </c>
      <c r="I239" s="80"/>
      <c r="J239" s="80"/>
      <c r="K239" s="117"/>
      <c r="L239" s="117"/>
      <c r="M239" s="114">
        <f>SUM(M13+M20+M26+M38+M56+M119+M133+M166+M192+M201+M212)</f>
        <v>246992.11000000004</v>
      </c>
    </row>
    <row r="240" spans="1:13" ht="15.75" x14ac:dyDescent="0.25">
      <c r="A240" s="77"/>
      <c r="B240" s="78" t="s">
        <v>165</v>
      </c>
      <c r="C240" s="81"/>
      <c r="D240" s="81"/>
      <c r="E240" s="82">
        <f>E254</f>
        <v>126434.31</v>
      </c>
      <c r="F240" s="82"/>
      <c r="G240" s="82"/>
      <c r="H240" s="82">
        <f>H254</f>
        <v>86904.73</v>
      </c>
      <c r="I240" s="82"/>
      <c r="J240" s="82"/>
      <c r="K240" s="117"/>
      <c r="L240" s="117"/>
      <c r="M240" s="115">
        <f>M254</f>
        <v>20406.890000000003</v>
      </c>
    </row>
    <row r="241" spans="1:13" ht="15.75" x14ac:dyDescent="0.25">
      <c r="A241" s="77"/>
      <c r="B241" s="78" t="s">
        <v>167</v>
      </c>
      <c r="C241" s="81"/>
      <c r="D241" s="81"/>
      <c r="E241" s="112">
        <f>E239+E240</f>
        <v>1022191</v>
      </c>
      <c r="F241" s="112"/>
      <c r="G241" s="112"/>
      <c r="H241" s="112">
        <f>H239+H240</f>
        <v>1022190.9999999999</v>
      </c>
      <c r="I241" s="82"/>
      <c r="J241" s="82"/>
      <c r="K241" s="117"/>
      <c r="L241" s="117"/>
      <c r="M241" s="115">
        <f>M239+M240</f>
        <v>267399.00000000006</v>
      </c>
    </row>
    <row r="242" spans="1:13" ht="15.75" x14ac:dyDescent="0.25">
      <c r="A242" s="83"/>
      <c r="B242" s="84" t="s">
        <v>166</v>
      </c>
      <c r="C242" s="85"/>
      <c r="D242" s="85"/>
      <c r="E242" s="113">
        <v>1022191</v>
      </c>
      <c r="F242" s="113"/>
      <c r="G242" s="113"/>
      <c r="H242" s="113">
        <v>1022191</v>
      </c>
      <c r="I242" s="86"/>
      <c r="J242" s="86"/>
      <c r="K242" s="118"/>
      <c r="L242" s="118"/>
      <c r="M242" s="116">
        <v>267399</v>
      </c>
    </row>
    <row r="243" spans="1:13" ht="15.75" x14ac:dyDescent="0.25">
      <c r="A243" s="87"/>
      <c r="B243" s="88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5"/>
    </row>
    <row r="244" spans="1:13" ht="15.75" x14ac:dyDescent="0.25">
      <c r="A244" s="89" t="s">
        <v>165</v>
      </c>
      <c r="B244" s="90"/>
      <c r="C244" s="34"/>
      <c r="D244" s="34"/>
      <c r="E244" s="34"/>
      <c r="F244" s="24"/>
      <c r="G244" s="24"/>
      <c r="H244" s="24"/>
      <c r="I244" s="24"/>
      <c r="J244" s="24"/>
      <c r="K244" s="24"/>
      <c r="L244" s="24"/>
      <c r="M244" s="119"/>
    </row>
    <row r="245" spans="1:13" ht="66" customHeight="1" x14ac:dyDescent="0.2">
      <c r="A245" s="91">
        <v>1</v>
      </c>
      <c r="B245" s="55" t="s">
        <v>168</v>
      </c>
      <c r="C245" s="92">
        <v>368.01</v>
      </c>
      <c r="D245" s="92">
        <v>12</v>
      </c>
      <c r="E245" s="93">
        <f>C245*D245</f>
        <v>4416.12</v>
      </c>
      <c r="F245" s="92">
        <v>248.17</v>
      </c>
      <c r="G245" s="92">
        <v>12</v>
      </c>
      <c r="H245" s="93">
        <f>F245*G245</f>
        <v>2978.04</v>
      </c>
      <c r="I245" s="26">
        <f t="shared" ref="I245:I246" si="131">F245-C245</f>
        <v>-119.84</v>
      </c>
      <c r="J245" s="27">
        <f t="shared" ref="J245:J246" si="132">G245-D245</f>
        <v>0</v>
      </c>
      <c r="K245" s="92">
        <v>248.17</v>
      </c>
      <c r="L245" s="92">
        <v>12</v>
      </c>
      <c r="M245" s="94">
        <f>K245*L245</f>
        <v>2978.04</v>
      </c>
    </row>
    <row r="246" spans="1:13" ht="63" x14ac:dyDescent="0.2">
      <c r="A246" s="91">
        <v>2</v>
      </c>
      <c r="B246" s="55" t="s">
        <v>342</v>
      </c>
      <c r="C246" s="92">
        <v>311.54000000000002</v>
      </c>
      <c r="D246" s="92">
        <v>12</v>
      </c>
      <c r="E246" s="93">
        <f t="shared" ref="E246:E249" si="133">C246*D246</f>
        <v>3738.4800000000005</v>
      </c>
      <c r="F246" s="92">
        <v>311.54000000000002</v>
      </c>
      <c r="G246" s="92">
        <v>12</v>
      </c>
      <c r="H246" s="93">
        <f t="shared" ref="H246" si="134">F246*G246</f>
        <v>3738.4800000000005</v>
      </c>
      <c r="I246" s="26">
        <f t="shared" si="131"/>
        <v>0</v>
      </c>
      <c r="J246" s="27">
        <f t="shared" si="132"/>
        <v>0</v>
      </c>
      <c r="K246" s="92">
        <v>311.54000000000002</v>
      </c>
      <c r="L246" s="92">
        <v>12</v>
      </c>
      <c r="M246" s="94">
        <f t="shared" ref="M246" si="135">K246*L246</f>
        <v>3738.4800000000005</v>
      </c>
    </row>
    <row r="247" spans="1:13" ht="30" customHeight="1" x14ac:dyDescent="0.2">
      <c r="A247" s="91">
        <v>3</v>
      </c>
      <c r="B247" s="55" t="s">
        <v>343</v>
      </c>
      <c r="C247" s="92"/>
      <c r="D247" s="92"/>
      <c r="E247" s="93"/>
      <c r="F247" s="95">
        <v>142</v>
      </c>
      <c r="G247" s="92">
        <v>12</v>
      </c>
      <c r="H247" s="96">
        <f>F247*G247</f>
        <v>1704</v>
      </c>
      <c r="I247" s="95">
        <v>142</v>
      </c>
      <c r="J247" s="92">
        <v>12</v>
      </c>
      <c r="K247" s="95">
        <v>142</v>
      </c>
      <c r="L247" s="92">
        <v>12</v>
      </c>
      <c r="M247" s="97">
        <f>K247*L247</f>
        <v>1704</v>
      </c>
    </row>
    <row r="248" spans="1:13" ht="63" x14ac:dyDescent="0.2">
      <c r="A248" s="91">
        <v>4</v>
      </c>
      <c r="B248" s="55" t="s">
        <v>169</v>
      </c>
      <c r="C248" s="92">
        <v>156.02000000000001</v>
      </c>
      <c r="D248" s="92">
        <v>12</v>
      </c>
      <c r="E248" s="93">
        <f t="shared" si="133"/>
        <v>1872.2400000000002</v>
      </c>
      <c r="F248" s="92">
        <v>196.95</v>
      </c>
      <c r="G248" s="92">
        <v>12</v>
      </c>
      <c r="H248" s="93">
        <f t="shared" ref="H248:H249" si="136">F248*G248</f>
        <v>2363.3999999999996</v>
      </c>
      <c r="I248" s="92">
        <v>196.95</v>
      </c>
      <c r="J248" s="92">
        <v>12</v>
      </c>
      <c r="K248" s="92">
        <v>196.95</v>
      </c>
      <c r="L248" s="92">
        <v>12</v>
      </c>
      <c r="M248" s="97">
        <f>K248*L248</f>
        <v>2363.3999999999996</v>
      </c>
    </row>
    <row r="249" spans="1:13" ht="63" x14ac:dyDescent="0.2">
      <c r="A249" s="91">
        <v>5</v>
      </c>
      <c r="B249" s="55" t="s">
        <v>170</v>
      </c>
      <c r="C249" s="92">
        <v>378.94</v>
      </c>
      <c r="D249" s="92">
        <v>12</v>
      </c>
      <c r="E249" s="93">
        <f t="shared" si="133"/>
        <v>4547.28</v>
      </c>
      <c r="F249" s="92">
        <v>296.69</v>
      </c>
      <c r="G249" s="92">
        <v>12</v>
      </c>
      <c r="H249" s="93">
        <f t="shared" si="136"/>
        <v>3560.2799999999997</v>
      </c>
      <c r="I249" s="92">
        <v>296.69</v>
      </c>
      <c r="J249" s="92">
        <v>12</v>
      </c>
      <c r="K249" s="92">
        <v>296.69</v>
      </c>
      <c r="L249" s="92">
        <v>12</v>
      </c>
      <c r="M249" s="97">
        <f>K249*L249</f>
        <v>3560.2799999999997</v>
      </c>
    </row>
    <row r="250" spans="1:13" ht="63" x14ac:dyDescent="0.2">
      <c r="A250" s="91">
        <v>6</v>
      </c>
      <c r="B250" s="55" t="s">
        <v>344</v>
      </c>
      <c r="C250" s="92">
        <v>2373.5700000000002</v>
      </c>
      <c r="D250" s="92">
        <v>12</v>
      </c>
      <c r="E250" s="93">
        <f>C250*D250</f>
        <v>28482.840000000004</v>
      </c>
      <c r="F250" s="92">
        <v>0</v>
      </c>
      <c r="G250" s="92">
        <v>0</v>
      </c>
      <c r="H250" s="93">
        <f>F250*G250</f>
        <v>0</v>
      </c>
      <c r="I250" s="92">
        <v>0</v>
      </c>
      <c r="J250" s="92">
        <v>0</v>
      </c>
      <c r="K250" s="98">
        <v>0</v>
      </c>
      <c r="L250" s="92">
        <v>0</v>
      </c>
      <c r="M250" s="97">
        <v>0</v>
      </c>
    </row>
    <row r="251" spans="1:13" ht="31.5" x14ac:dyDescent="0.2">
      <c r="A251" s="91">
        <v>7</v>
      </c>
      <c r="B251" s="55" t="s">
        <v>171</v>
      </c>
      <c r="C251" s="92">
        <v>0</v>
      </c>
      <c r="D251" s="92">
        <v>0</v>
      </c>
      <c r="E251" s="93">
        <f t="shared" ref="E251" si="137">C251*D251</f>
        <v>0</v>
      </c>
      <c r="F251" s="92">
        <v>123.78</v>
      </c>
      <c r="G251" s="92">
        <v>12</v>
      </c>
      <c r="H251" s="93">
        <f t="shared" ref="H251" si="138">F251*G251</f>
        <v>1485.3600000000001</v>
      </c>
      <c r="I251" s="92">
        <v>123.78</v>
      </c>
      <c r="J251" s="92">
        <v>12</v>
      </c>
      <c r="K251" s="92">
        <v>123.78</v>
      </c>
      <c r="L251" s="92">
        <v>12</v>
      </c>
      <c r="M251" s="97">
        <f>K251*L251</f>
        <v>1485.3600000000001</v>
      </c>
    </row>
    <row r="252" spans="1:13" ht="47.25" x14ac:dyDescent="0.2">
      <c r="A252" s="91">
        <v>8</v>
      </c>
      <c r="B252" s="55" t="s">
        <v>172</v>
      </c>
      <c r="C252" s="92"/>
      <c r="D252" s="92"/>
      <c r="E252" s="96">
        <f>23510+56170.7</f>
        <v>79680.7</v>
      </c>
      <c r="F252" s="95"/>
      <c r="G252" s="95"/>
      <c r="H252" s="96">
        <v>70000</v>
      </c>
      <c r="I252" s="92"/>
      <c r="J252" s="92"/>
      <c r="K252" s="98"/>
      <c r="L252" s="98"/>
      <c r="M252" s="97">
        <v>4500</v>
      </c>
    </row>
    <row r="253" spans="1:13" ht="15.75" x14ac:dyDescent="0.2">
      <c r="A253" s="91">
        <v>9</v>
      </c>
      <c r="B253" s="55" t="s">
        <v>165</v>
      </c>
      <c r="C253" s="92"/>
      <c r="D253" s="92"/>
      <c r="E253" s="93">
        <v>3696.65</v>
      </c>
      <c r="F253" s="92"/>
      <c r="G253" s="92"/>
      <c r="H253" s="93">
        <v>1075.17</v>
      </c>
      <c r="I253" s="92"/>
      <c r="J253" s="92"/>
      <c r="K253" s="98"/>
      <c r="L253" s="98"/>
      <c r="M253" s="99">
        <v>77.33</v>
      </c>
    </row>
    <row r="254" spans="1:13" ht="16.5" thickBot="1" x14ac:dyDescent="0.3">
      <c r="A254" s="100"/>
      <c r="B254" s="101"/>
      <c r="C254" s="102"/>
      <c r="D254" s="102"/>
      <c r="E254" s="103">
        <f>SUM(E245:E253)</f>
        <v>126434.31</v>
      </c>
      <c r="F254" s="103"/>
      <c r="G254" s="103"/>
      <c r="H254" s="103">
        <f>SUM(H245:H253)</f>
        <v>86904.73</v>
      </c>
      <c r="I254" s="103"/>
      <c r="J254" s="103"/>
      <c r="K254" s="104"/>
      <c r="L254" s="104"/>
      <c r="M254" s="105">
        <f>SUM(M245:M253)</f>
        <v>20406.890000000003</v>
      </c>
    </row>
    <row r="255" spans="1:13" ht="7.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5.75" x14ac:dyDescent="0.25">
      <c r="A257" s="6" t="s">
        <v>404</v>
      </c>
      <c r="B257" s="6"/>
      <c r="C257" s="3" t="s">
        <v>405</v>
      </c>
      <c r="D257" s="106"/>
      <c r="E257" s="107"/>
      <c r="F257" s="108"/>
      <c r="G257" s="106"/>
      <c r="H257" s="107"/>
      <c r="I257" s="107"/>
      <c r="J257" s="107"/>
      <c r="K257" s="107"/>
      <c r="L257" s="107"/>
      <c r="M257" s="107"/>
    </row>
    <row r="258" spans="1:13" ht="15" customHeight="1" x14ac:dyDescent="0.25">
      <c r="A258" s="6"/>
      <c r="B258" s="6"/>
      <c r="C258" s="109"/>
      <c r="D258" s="109"/>
      <c r="E258" s="109"/>
      <c r="F258" s="108"/>
      <c r="G258" s="106"/>
      <c r="H258" s="3"/>
      <c r="I258" s="3"/>
      <c r="J258" s="3"/>
      <c r="K258" s="3"/>
      <c r="L258" s="3"/>
      <c r="M258" s="120"/>
    </row>
    <row r="259" spans="1:13" ht="18.75" customHeight="1" x14ac:dyDescent="0.25">
      <c r="A259" s="6" t="s">
        <v>411</v>
      </c>
      <c r="B259" s="6"/>
      <c r="C259" s="109"/>
      <c r="D259" s="109"/>
      <c r="E259" s="109"/>
      <c r="F259" s="108"/>
      <c r="G259" s="106"/>
      <c r="H259" s="3"/>
      <c r="I259" s="3"/>
      <c r="J259" s="3"/>
      <c r="K259" s="3"/>
      <c r="L259" s="3"/>
      <c r="M259" s="3"/>
    </row>
    <row r="260" spans="1:13" ht="15" customHeight="1" x14ac:dyDescent="0.25">
      <c r="A260" s="110" t="s">
        <v>406</v>
      </c>
      <c r="B260" s="6"/>
      <c r="C260" s="109"/>
      <c r="D260" s="109"/>
      <c r="E260" s="109"/>
      <c r="F260" s="108"/>
      <c r="G260" s="106"/>
      <c r="H260" s="3"/>
      <c r="I260" s="3"/>
      <c r="J260" s="3"/>
      <c r="K260" s="3"/>
      <c r="L260" s="3"/>
      <c r="M260" s="3"/>
    </row>
    <row r="261" spans="1:13" ht="17.25" customHeight="1" x14ac:dyDescent="0.25">
      <c r="A261" s="3"/>
      <c r="B261" s="111"/>
      <c r="C261" s="109"/>
      <c r="D261" s="109"/>
      <c r="E261" s="109"/>
      <c r="F261" s="108"/>
      <c r="G261" s="106"/>
      <c r="H261" s="3"/>
      <c r="I261" s="3"/>
      <c r="J261" s="3"/>
      <c r="K261" s="3"/>
      <c r="L261" s="3"/>
      <c r="M261" s="3"/>
    </row>
    <row r="262" spans="1:13" ht="15.75" x14ac:dyDescent="0.25">
      <c r="A262" s="3"/>
      <c r="B262" s="141" t="s">
        <v>414</v>
      </c>
      <c r="C262" s="141"/>
      <c r="D262" s="6"/>
      <c r="E262" s="6" t="s">
        <v>415</v>
      </c>
      <c r="F262" s="108"/>
      <c r="G262" s="106"/>
      <c r="H262" s="3"/>
      <c r="I262" s="3"/>
      <c r="J262" s="3"/>
      <c r="K262" s="3"/>
      <c r="L262" s="3"/>
      <c r="M262" s="3"/>
    </row>
    <row r="263" spans="1:13" ht="15.75" x14ac:dyDescent="0.25">
      <c r="A263" s="3"/>
      <c r="B263" s="142"/>
      <c r="C263" s="142"/>
      <c r="D263" s="106"/>
      <c r="E263" s="109"/>
      <c r="F263" s="108"/>
      <c r="G263" s="106"/>
      <c r="H263" s="3"/>
      <c r="I263" s="3"/>
      <c r="J263" s="3"/>
      <c r="K263" s="3"/>
      <c r="L263" s="3"/>
      <c r="M263" s="3"/>
    </row>
    <row r="264" spans="1:13" ht="15.75" x14ac:dyDescent="0.25">
      <c r="A264" s="3" t="s">
        <v>416</v>
      </c>
      <c r="B264" s="107"/>
      <c r="C264" s="107"/>
      <c r="D264" s="109"/>
      <c r="E264" s="109"/>
      <c r="F264" s="108"/>
      <c r="G264" s="106"/>
      <c r="H264" s="106"/>
      <c r="I264" s="3"/>
      <c r="J264" s="3"/>
      <c r="K264" s="3"/>
      <c r="L264" s="3"/>
      <c r="M264" s="3"/>
    </row>
    <row r="265" spans="1:13" ht="15.7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5.75" x14ac:dyDescent="0.25">
      <c r="A266" s="136" t="s">
        <v>417</v>
      </c>
      <c r="B266" s="13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5.75" x14ac:dyDescent="0.25">
      <c r="A267" s="136" t="s">
        <v>418</v>
      </c>
      <c r="B267" s="13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5.75" x14ac:dyDescent="0.25">
      <c r="A268" s="137"/>
      <c r="B268" s="13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5.7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</sheetData>
  <mergeCells count="29">
    <mergeCell ref="E11:E12"/>
    <mergeCell ref="C10:E10"/>
    <mergeCell ref="C1:M1"/>
    <mergeCell ref="B2:P2"/>
    <mergeCell ref="A3:M3"/>
    <mergeCell ref="B4:M4"/>
    <mergeCell ref="F5:M5"/>
    <mergeCell ref="C11:C12"/>
    <mergeCell ref="H11:H12"/>
    <mergeCell ref="K10:M10"/>
    <mergeCell ref="K11:K12"/>
    <mergeCell ref="L11:L12"/>
    <mergeCell ref="J11:J12"/>
    <mergeCell ref="A266:B266"/>
    <mergeCell ref="A267:B267"/>
    <mergeCell ref="A268:B268"/>
    <mergeCell ref="A8:M8"/>
    <mergeCell ref="F11:F12"/>
    <mergeCell ref="B262:C262"/>
    <mergeCell ref="B263:C263"/>
    <mergeCell ref="D11:D12"/>
    <mergeCell ref="A9:XFD9"/>
    <mergeCell ref="M11:M12"/>
    <mergeCell ref="A10:A12"/>
    <mergeCell ref="B10:B12"/>
    <mergeCell ref="I11:I12"/>
    <mergeCell ref="F10:H10"/>
    <mergeCell ref="I10:J10"/>
    <mergeCell ref="G11:G12"/>
  </mergeCells>
  <hyperlinks>
    <hyperlink ref="A260" r:id="rId1"/>
    <hyperlink ref="A267" r:id="rId2"/>
  </hyperlinks>
  <pageMargins left="1.1811023622047243" right="0.78740157480314965" top="0.98425196850393704" bottom="0.78740157480314965" header="0.31496062992125984" footer="0.31496062992125984"/>
  <pageSetup paperSize="9" scale="62" fitToHeight="0" orientation="landscape" r:id="rId3"/>
  <headerFooter differentFirst="1">
    <oddHeader>&amp;C&amp;"Times New Roman,Regular"&amp;P</oddHeader>
    <oddFooter>&amp;C&amp;"Times New Roman,Regular"&amp;F; Grozījums Ministru kabineta 2013.gada 24.septembra noteikumos Nr.1002 „Sociālās integrācijas valsts aģentūras maksas pakalpojumu cenrādis”</oddFooter>
    <firstFooter>&amp;C&amp;"Times New Roman,Regular"&amp;F; Grozījums Ministru kabineta 2013.gada 24.septembra noteikumos Nr.1002 „Sociālās integrācijas valsts aģentūras maksas pakalpojumu cenrādis”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Kopsavilkums</vt:lpstr>
      <vt:lpstr>Kopsavilkums!Print_Titles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Kopsavilkums par Sociālās integrācijas valsts aģentūras maksas pakalpojumiem un citu pašu ieņēmumiem un to izmaiņām</dc:title>
  <dc:subject>Pielikums anotācijai</dc:subject>
  <dc:creator/>
  <dc:description>Inese Ķīse, 67021651, Inese.Kise@lm.gov.lv, fakss 67021678</dc:description>
  <cp:lastModifiedBy/>
  <dcterms:created xsi:type="dcterms:W3CDTF">2006-09-16T00:00:00Z</dcterms:created>
  <dcterms:modified xsi:type="dcterms:W3CDTF">2016-06-21T13:37:10Z</dcterms:modified>
</cp:coreProperties>
</file>