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475" windowHeight="11295"/>
  </bookViews>
  <sheets>
    <sheet name="ES 2007.-2013. 2.1.1.3.1. 1.k." sheetId="1" r:id="rId1"/>
  </sheets>
  <definedNames>
    <definedName name="_xlnm._FilterDatabase" localSheetId="0" hidden="1">'ES 2007.-2013. 2.1.1.3.1. 1.k.'!$A$3:$O$53</definedName>
  </definedNames>
  <calcPr calcId="152511"/>
</workbook>
</file>

<file path=xl/calcChain.xml><?xml version="1.0" encoding="utf-8"?>
<calcChain xmlns="http://schemas.openxmlformats.org/spreadsheetml/2006/main">
  <c r="H47" i="1" l="1"/>
  <c r="H44" i="1"/>
  <c r="H39" i="1"/>
  <c r="H33" i="1"/>
  <c r="H26" i="1"/>
  <c r="H19" i="1"/>
  <c r="H16" i="1"/>
  <c r="H9" i="1"/>
  <c r="H4" i="1"/>
  <c r="H52" i="1" l="1"/>
  <c r="N43" i="1" l="1"/>
  <c r="N42" i="1"/>
  <c r="K42" i="1"/>
  <c r="N40" i="1"/>
  <c r="K40" i="1"/>
  <c r="M47" i="1" l="1"/>
  <c r="M44" i="1"/>
  <c r="M39" i="1"/>
  <c r="M33" i="1"/>
  <c r="M26" i="1"/>
  <c r="M19" i="1"/>
  <c r="M16" i="1"/>
  <c r="M9" i="1"/>
  <c r="M4" i="1"/>
  <c r="J47" i="1"/>
  <c r="J44" i="1"/>
  <c r="J39" i="1"/>
  <c r="J33" i="1"/>
  <c r="J26" i="1"/>
  <c r="J19" i="1"/>
  <c r="J16" i="1"/>
  <c r="J9" i="1"/>
  <c r="J4" i="1"/>
  <c r="M52" i="1" l="1"/>
  <c r="J52" i="1"/>
  <c r="G47" i="1"/>
  <c r="G44" i="1"/>
  <c r="G39" i="1"/>
  <c r="G33" i="1"/>
  <c r="G26" i="1"/>
  <c r="G19" i="1"/>
  <c r="G16" i="1"/>
  <c r="G9" i="1"/>
  <c r="G4" i="1"/>
  <c r="G52" i="1" l="1"/>
  <c r="F47" i="1"/>
  <c r="F44" i="1"/>
  <c r="F39" i="1"/>
  <c r="F33" i="1"/>
  <c r="F26" i="1"/>
  <c r="F19" i="1"/>
  <c r="F16" i="1"/>
  <c r="F9" i="1"/>
  <c r="F4" i="1"/>
  <c r="F52" i="1" l="1"/>
  <c r="L47" i="1"/>
  <c r="I47" i="1"/>
  <c r="L44" i="1"/>
  <c r="I44" i="1"/>
  <c r="L39" i="1"/>
  <c r="I39" i="1"/>
  <c r="L33" i="1"/>
  <c r="I33" i="1"/>
  <c r="L26" i="1"/>
  <c r="I26" i="1"/>
  <c r="L19" i="1"/>
  <c r="I19" i="1"/>
  <c r="L16" i="1"/>
  <c r="I16" i="1"/>
  <c r="L9" i="1"/>
  <c r="I9" i="1"/>
  <c r="L4" i="1"/>
  <c r="I4" i="1"/>
  <c r="I52" i="1" l="1"/>
  <c r="L52" i="1"/>
</calcChain>
</file>

<file path=xl/sharedStrings.xml><?xml version="1.0" encoding="utf-8"?>
<sst xmlns="http://schemas.openxmlformats.org/spreadsheetml/2006/main" count="141" uniqueCount="82">
  <si>
    <t>Identifikācijas numurs</t>
  </si>
  <si>
    <t>VNPC nosaukums</t>
  </si>
  <si>
    <t>Finansējuma saņēmējs/ labuma guvēji</t>
  </si>
  <si>
    <t>VNPC ieguldījumi VNPC zinātniskās darbības virzienos</t>
  </si>
  <si>
    <t>Labuma guvēja kopējās izmaksas, EUR</t>
  </si>
  <si>
    <t>ERAF izmaksas, EUR</t>
  </si>
  <si>
    <t>Būvniecības izmaksas, EUR</t>
  </si>
  <si>
    <t>Zinātnisko iekārtu izmaksas, EUR</t>
  </si>
  <si>
    <t>2DP/2.1.1.3.1/11/IPIA/VIAA/001</t>
  </si>
  <si>
    <t>Farmācijas un biomedicīnas VNPC</t>
  </si>
  <si>
    <t>VNPC kopējais finansējums</t>
  </si>
  <si>
    <t>Latvijas Organiskās sintēzes institūts</t>
  </si>
  <si>
    <t>1) Biomedicīnas pētījumi un izstrādes par jauniem ārstniecības, profilakses un diagnostikas līdzekļiem un metodēm;
2) Fundamentālie pētījumi organiskajā ķīmijā, farmakoloģijā, molekulārajā un šūnu bioloģijā, ģenētikā un rekombinantu biotehnoloģijā;
3) Bioloģiski aktīvu preparātu ķīmisko un biotehnoloģisko procesu izstrāde un eksperimentālo paraugu izgatavošana.</t>
  </si>
  <si>
    <t>Latvijas Biomedicīnas pētījumu un studiju centrs</t>
  </si>
  <si>
    <t>Latvijas Universitāte</t>
  </si>
  <si>
    <t>Rīgas Tehniskā universitāte</t>
  </si>
  <si>
    <t>2DP/2.1.1.3.1/11/IPIA/VIAA/002</t>
  </si>
  <si>
    <t>Lauksaimniecības resursu izmantošanas un pārtikas VNPC</t>
  </si>
  <si>
    <t>1) Augsnes ilgtspējīga izmantošana un augu produktivitāte;
2) Lauksaimniecības augu ģenētika un selekcija;
3) Lauksaimniecības augu aizsardzība un augiem kaitīgo organismu pētniecība;
4) Pārtikas tehnoloģijas, kvalitāte un uzturvērtības;
5) Pārtikas drošība, dzīvnieku infekcijas slimības un to risku novērtēšana;
6) Lauksaimniecība dzīvnieku produktivitāte un veselība</t>
  </si>
  <si>
    <t>2DP/2.1.1.3.1/11/IPIA/VIAA/003</t>
  </si>
  <si>
    <t>Sabiedrības veselības un klīniskās medicīnas VNPC</t>
  </si>
  <si>
    <t>Rīgas Stradiņa universitāte</t>
  </si>
  <si>
    <t>2DP/2.1.1.3.1/11/IPIA/VIAA/004</t>
  </si>
  <si>
    <t>Nanostrukturēto un daudzfunkcionālo materiālu, konstrukciju un tehnoloģiju VNPC</t>
  </si>
  <si>
    <t>Latvijas Universitātes aģentūra "Latvijas Universitātes Cietvielu fizikas institūts"</t>
  </si>
  <si>
    <t>1) Nanostrukturēto materiālu izgatavošana un nanotehnoloģijas;
2) Nanomateriālu struktūras un sastāva kontrole;
3)Morfoloģijas pētījumi un "mikroskopu" litogrāfija;
4) Nanostrukturēto materiālu specifisko īpašību pētījumi;
5) Potenciālās pielietojamības izvērtēšana</t>
  </si>
  <si>
    <t>2DP/2.1.1.3.1/11/IPIA/VIAA/005</t>
  </si>
  <si>
    <t>Meža un ūdnes resursu VNPC</t>
  </si>
  <si>
    <t>Latvijas Lauksaimniecības universitāte</t>
  </si>
  <si>
    <t>1) Meža koksnes resursi, ilgtspējīgas metodes un paņēmieni meža kapitāla vērtības palielināšanai;
2) Metodes un paņēmieni meža resursu izmantošanas plānošanai un loģistikai;
3) Koksnes apstrāde – jauni produkti un tehnoloģijas;
4) Koksnes un nekoksnes pārstrāde – jauni produkti un tehnoloģijas;
5) Baltijas jūras un iekšējo ūdeņu ekoloģija un resursi;
 6) Latvijas mežu un ūdeņu dabas potenciāla  - klimata, augsnes, vietas hidroloģisko apstākļu, floras un faunas – fundamentālie pētījumi.</t>
  </si>
  <si>
    <t>2DP/2.1.1.3.1/11/IPIA/VIAA/006</t>
  </si>
  <si>
    <t>Informācijas, komunikāciju un signālapstrādes tehnoloģiju VNPC (ietvaros arī kosmisko datu apstrādes centra izveidi)</t>
  </si>
  <si>
    <t>Ventspils Augstskolas Inženierzinātņu institūts "Ventspils Starptautiskais radioastronomijas centrs"</t>
  </si>
  <si>
    <t>1) Zinātnes infrastruktūras attīstība;
2) Starpnozaru pētījumi;
3) Informācijas apstrādes metodes informācijas tehnoloģiju pētījumi;
4) Viedās sistēmas un efektīvas komunikācijas;
5) Kosmisko datu apstrādes centra izveide – kosmisko datu ieguve un apstrāde</t>
  </si>
  <si>
    <t>2DP/2.1.1.3.1/11/IPIA/VIAA/007</t>
  </si>
  <si>
    <t>Enerģijas un vides resursu ieguves un ilgtsējīgas izmantošanas tehnoloģiju VNPC (ietvarot arī Transporta un mašīnbūves centra attīstību)</t>
  </si>
  <si>
    <t>1) Dabas resursu (t.sk. energoresursu) ieguve un izpēte;
2) Energoresursu izmantošana kurināmā/degvielas, elektroenerģijas un siltuma ražošanā; enerģijas pārvade;
3) Enerģijas un dabas resursu efektīva un ilgtspējīga izmantošana; tam nepieciešamās tehnoloģijas (t.sk. vides aizsardzības pasākumi);
4) Transports un mašīnbūve (t.sk. elektrotransports).</t>
  </si>
  <si>
    <t>Fizikālās enerģētikas institūts</t>
  </si>
  <si>
    <t>2DP/2.1.1.3.1/11/IPIA/VIAA/008</t>
  </si>
  <si>
    <t>VNPC sociālekonomikā un sabiedrības vadībā</t>
  </si>
  <si>
    <t>1) Indivīdu un kopienu izziņas, sociālās un ekonomiskās uzvedības pētījumi (5 dimensijas);
2) Sabiedrības ilgtspējīgas attīstības pētījumi mainīgās vides kontekstā (4 dimensijas)</t>
  </si>
  <si>
    <t>2DP/2.1.1.3.1/11/IPIA/VIAA/009</t>
  </si>
  <si>
    <t>Latviešu valodas, kultūrvēsturiskā mantojuma un radošo tehnoloģiju VNPC</t>
  </si>
  <si>
    <t>1) Nacionālās identitātes pētījumi: vēsturiskais mantojums un mūsdienas;
2) Humanitāro zinātņu krātuvju uzturēšana un attīstība;
3) Eiropas līmeņa pētījumi humanitārajās un sociālajās zinātnes</t>
  </si>
  <si>
    <t>Līguma
kopējās attiec. izmaksas, EUR</t>
  </si>
  <si>
    <t>Pavisam KOPĀ:</t>
  </si>
  <si>
    <t>1) Pētījumu veikšana iedzīvotāju uzvedības maiņas nodrošināšanai un zinātniski pamatotu veselības veicināšanas un slimību profilakses programmu izveidei;
2) Epidemioloģisko pētījumu īstenošana dažādās populācijas grupās, ietverot pētījumus, kas nepieciešami veselības politikas plānošanai un izvērtēšanai; 
3) Eksogēno un endogēno faktoru multidisciplināra izpēte un iegūto rezultātu kompleksa izvērtēšana, un ilgtermiņa rekomendāciju izstrāde;
4) Pētījumu veikšana par skrīninga programmu, veselības veicināšanas un slimību profilakses pasākumu īstenošanas izmaksu – efektivitāti;
5) Pamatu izveide integrētam dzīves kvalitātes mērījumu modelim Latvijas populācijā; 
6) Īpašu pētījumu veikšana par veselības traucējumiem un to sekām, kas radušies militāras darbības, civilo katastrofu un dabas stihiju rezultātā, kā arī par īpašām veselības problēmām militārdienesta populācijā.</t>
  </si>
  <si>
    <t>Saimnieciskās pamatdarbības izmaksas uz būvniecību, EUR</t>
  </si>
  <si>
    <t>Saimnieciskās pamatdarbības izmaksas uz iekārtām, EUR</t>
  </si>
  <si>
    <t>Attiecināmās saimnieciskās pamatdarbības būvniecības izmaksu % daļa no kopējām attiecināmajām izmaksām, %</t>
  </si>
  <si>
    <t>Attiecināmās saimnieciskās pamatdarbības iekārtu izmaksu % daļa no kopējām attiecināmajām izmaksām, %</t>
  </si>
  <si>
    <t>Zinātniskās institūcijas teritoriālais izvietojums</t>
  </si>
  <si>
    <t>Rīga</t>
  </si>
  <si>
    <t>Zemgales plānošanas reģions</t>
  </si>
  <si>
    <t>Kurzemes plānošanas reģions</t>
  </si>
  <si>
    <t>Vidzemes plānošanas reģions</t>
  </si>
  <si>
    <t>Latgales plānošanas reģions</t>
  </si>
  <si>
    <t>Rīgas plānošanas reģions</t>
  </si>
  <si>
    <t>Visi projektā plānotie rezultāti ir sasniegti</t>
  </si>
  <si>
    <t xml:space="preserve">Visi projektā plānotie rezultāti ir sasniegti
</t>
  </si>
  <si>
    <t xml:space="preserve">Visi projektā plānotie rezultāti ir sasniegti
</t>
  </si>
  <si>
    <r>
      <t xml:space="preserve">Informācija par VNPC finansējuma pa labuma guvējiem 
</t>
    </r>
    <r>
      <rPr>
        <b/>
        <sz val="10"/>
        <color indexed="8"/>
        <rFont val="Times New Roman"/>
        <family val="1"/>
        <charset val="186"/>
      </rPr>
      <t>(informācija uz 2016.gada 17.februāri)</t>
    </r>
  </si>
  <si>
    <t>VNPC ietvaros uz 2016.gada 17.februāri sasniegtie rezultāti</t>
  </si>
  <si>
    <t>Pārtikas drošības, dzīvnieku veselības un vides zinātniskais institūts "BIOR"</t>
  </si>
  <si>
    <t>Valsts Stendes graudaugu selekcijas institūts</t>
  </si>
  <si>
    <t>Valsts Priekuļu laukaugu selekcijas institūts</t>
  </si>
  <si>
    <t>Latvijas Universitātes aģentūra "Latvijas Universitātes Fizikas institūts"</t>
  </si>
  <si>
    <t>Latvijas Universitātes aģentūra "Latvijas Universitātes Polimēru mehānikas institūts"</t>
  </si>
  <si>
    <t>Rīgas Tehniskās universitātes aģentūra "Rīgas Tehniskās universitātes Neorganiskās ķīmijas institūts"</t>
  </si>
  <si>
    <t>Latvijas valsts Koksnes ķīmijas institūts</t>
  </si>
  <si>
    <t>Latvijas valsts Mežzinātnes institūts "Silava"</t>
  </si>
  <si>
    <t>Latvijas Hidroekoloģijas institūts</t>
  </si>
  <si>
    <t>Daugavpils Universitāte</t>
  </si>
  <si>
    <t>Elektronikas un datorzinātņu institūts</t>
  </si>
  <si>
    <t>Latvijas Universitātes aģentūra "Latvijas Universitātes Matemātikas un informātikas institūts"</t>
  </si>
  <si>
    <t>Latvijas Valsts agrārās ekonomikas institūts</t>
  </si>
  <si>
    <t>Latvijas Universitātes aģentūra "Latvijas Universitātes Latvijas vēstures institūts"</t>
  </si>
  <si>
    <t>Latvijas Universitātes aģentūra "Latvijas UniversitātesLiteratūras, folkloras un mākslas institūts"</t>
  </si>
  <si>
    <t>Latvijas Universitātes aģentūra "Latvijas Universitātes Filozofijas un socioloģijas institūts"</t>
  </si>
  <si>
    <t>Dārzkopības institūts (Latvijas Valsts Augļkopības institūts)</t>
  </si>
  <si>
    <t>Latvijas Universitātes aģentūra "Latvijas Universitātes Bioloģijas institūts"</t>
  </si>
  <si>
    <t xml:space="preserve">Informatīvā ziņojuma “Par pētniecības un inovācijas infrastruktūras un pētnieciskās 
darbības koncentrācijas teritoriālo kartējumu” 5. pielikums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</si>
</sst>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</cellStyleXfs>
  <cellXfs count="133">
    <xf numFmtId="0" fontId="0" fillId="0" borderId="0" xfId="0"/>
    <xf numFmtId="0" fontId="6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4" borderId="0" xfId="0" applyFont="1" applyFill="1" applyAlignment="1">
      <alignment horizontal="righ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wrapText="1"/>
    </xf>
    <xf numFmtId="0" fontId="13" fillId="4" borderId="1" xfId="2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64" fontId="1" fillId="0" borderId="0" xfId="1" applyNumberFormat="1" applyFont="1"/>
    <xf numFmtId="4" fontId="9" fillId="4" borderId="1" xfId="2" applyNumberFormat="1" applyFont="1" applyFill="1" applyBorder="1" applyAlignment="1">
      <alignment vertical="center" wrapText="1"/>
    </xf>
    <xf numFmtId="4" fontId="7" fillId="0" borderId="1" xfId="2" applyNumberFormat="1" applyFont="1" applyFill="1" applyBorder="1" applyAlignment="1">
      <alignment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3" xfId="0" applyFill="1" applyBorder="1"/>
    <xf numFmtId="0" fontId="6" fillId="3" borderId="13" xfId="2" applyFont="1" applyFill="1" applyBorder="1" applyAlignment="1">
      <alignment horizontal="center" vertical="center" wrapText="1"/>
    </xf>
    <xf numFmtId="4" fontId="9" fillId="4" borderId="23" xfId="2" applyNumberFormat="1" applyFont="1" applyFill="1" applyBorder="1" applyAlignment="1">
      <alignment vertical="center" wrapText="1"/>
    </xf>
    <xf numFmtId="164" fontId="6" fillId="12" borderId="12" xfId="1" applyNumberFormat="1" applyFont="1" applyFill="1" applyBorder="1" applyAlignment="1">
      <alignment horizontal="center" vertical="center" wrapText="1"/>
    </xf>
    <xf numFmtId="164" fontId="6" fillId="12" borderId="13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13" borderId="12" xfId="1" applyNumberFormat="1" applyFont="1" applyFill="1" applyBorder="1" applyAlignment="1">
      <alignment horizontal="center" vertical="center" wrapText="1"/>
    </xf>
    <xf numFmtId="164" fontId="6" fillId="13" borderId="13" xfId="1" applyNumberFormat="1" applyFont="1" applyFill="1" applyBorder="1" applyAlignment="1">
      <alignment horizontal="center" vertical="center" wrapText="1"/>
    </xf>
    <xf numFmtId="0" fontId="0" fillId="4" borderId="4" xfId="0" applyFill="1" applyBorder="1"/>
    <xf numFmtId="43" fontId="6" fillId="12" borderId="14" xfId="1" applyNumberFormat="1" applyFont="1" applyFill="1" applyBorder="1" applyAlignment="1">
      <alignment horizontal="center" vertical="center" wrapText="1"/>
    </xf>
    <xf numFmtId="43" fontId="1" fillId="0" borderId="0" xfId="1" applyNumberFormat="1" applyFont="1"/>
    <xf numFmtId="43" fontId="6" fillId="13" borderId="14" xfId="1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12" fillId="4" borderId="3" xfId="2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0" fillId="0" borderId="15" xfId="1" applyNumberFormat="1" applyFont="1" applyFill="1" applyBorder="1" applyAlignment="1">
      <alignment vertical="center"/>
    </xf>
    <xf numFmtId="164" fontId="10" fillId="0" borderId="1" xfId="1" applyNumberFormat="1" applyFont="1" applyFill="1" applyBorder="1" applyAlignment="1">
      <alignment vertical="center"/>
    </xf>
    <xf numFmtId="43" fontId="10" fillId="0" borderId="16" xfId="1" applyNumberFormat="1" applyFont="1" applyFill="1" applyBorder="1" applyAlignment="1">
      <alignment vertical="center"/>
    </xf>
    <xf numFmtId="164" fontId="11" fillId="0" borderId="15" xfId="1" applyNumberFormat="1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vertical="center"/>
    </xf>
    <xf numFmtId="43" fontId="11" fillId="0" borderId="16" xfId="1" applyNumberFormat="1" applyFont="1" applyFill="1" applyBorder="1" applyAlignment="1">
      <alignment vertical="center"/>
    </xf>
    <xf numFmtId="164" fontId="10" fillId="0" borderId="18" xfId="1" applyNumberFormat="1" applyFont="1" applyFill="1" applyBorder="1"/>
    <xf numFmtId="164" fontId="10" fillId="0" borderId="6" xfId="1" applyNumberFormat="1" applyFont="1" applyFill="1" applyBorder="1"/>
    <xf numFmtId="43" fontId="10" fillId="0" borderId="19" xfId="1" applyNumberFormat="1" applyFont="1" applyFill="1" applyBorder="1"/>
    <xf numFmtId="164" fontId="10" fillId="0" borderId="15" xfId="1" applyNumberFormat="1" applyFont="1" applyFill="1" applyBorder="1"/>
    <xf numFmtId="164" fontId="10" fillId="0" borderId="1" xfId="1" applyNumberFormat="1" applyFont="1" applyFill="1" applyBorder="1"/>
    <xf numFmtId="43" fontId="10" fillId="0" borderId="16" xfId="1" applyNumberFormat="1" applyFont="1" applyFill="1" applyBorder="1"/>
    <xf numFmtId="164" fontId="10" fillId="0" borderId="20" xfId="1" applyNumberFormat="1" applyFont="1" applyFill="1" applyBorder="1"/>
    <xf numFmtId="164" fontId="10" fillId="0" borderId="2" xfId="1" applyNumberFormat="1" applyFont="1" applyFill="1" applyBorder="1"/>
    <xf numFmtId="43" fontId="10" fillId="0" borderId="21" xfId="1" applyNumberFormat="1" applyFont="1" applyFill="1" applyBorder="1"/>
    <xf numFmtId="4" fontId="7" fillId="0" borderId="1" xfId="5" applyNumberFormat="1" applyFont="1" applyFill="1" applyBorder="1" applyAlignment="1">
      <alignment vertical="center" wrapText="1"/>
    </xf>
    <xf numFmtId="164" fontId="10" fillId="0" borderId="15" xfId="4" applyNumberFormat="1" applyFont="1" applyFill="1" applyBorder="1"/>
    <xf numFmtId="164" fontId="10" fillId="0" borderId="1" xfId="4" applyNumberFormat="1" applyFont="1" applyFill="1" applyBorder="1"/>
    <xf numFmtId="10" fontId="10" fillId="0" borderId="16" xfId="3" applyNumberFormat="1" applyFont="1" applyFill="1" applyBorder="1"/>
    <xf numFmtId="43" fontId="10" fillId="0" borderId="16" xfId="4" applyNumberFormat="1" applyFont="1" applyFill="1" applyBorder="1"/>
    <xf numFmtId="164" fontId="10" fillId="0" borderId="15" xfId="4" applyNumberFormat="1" applyFont="1" applyFill="1" applyBorder="1" applyAlignment="1">
      <alignment vertical="center"/>
    </xf>
    <xf numFmtId="164" fontId="10" fillId="0" borderId="1" xfId="4" applyNumberFormat="1" applyFont="1" applyFill="1" applyBorder="1" applyAlignment="1">
      <alignment vertical="center"/>
    </xf>
    <xf numFmtId="43" fontId="10" fillId="0" borderId="16" xfId="4" applyNumberFormat="1" applyFont="1" applyFill="1" applyBorder="1" applyAlignment="1">
      <alignment vertical="center"/>
    </xf>
    <xf numFmtId="164" fontId="15" fillId="4" borderId="15" xfId="1" applyNumberFormat="1" applyFont="1" applyFill="1" applyBorder="1" applyAlignment="1"/>
    <xf numFmtId="164" fontId="15" fillId="4" borderId="1" xfId="1" applyNumberFormat="1" applyFont="1" applyFill="1" applyBorder="1" applyAlignment="1"/>
    <xf numFmtId="43" fontId="15" fillId="4" borderId="16" xfId="1" applyNumberFormat="1" applyFont="1" applyFill="1" applyBorder="1" applyAlignment="1"/>
    <xf numFmtId="0" fontId="16" fillId="4" borderId="4" xfId="0" applyFont="1" applyFill="1" applyBorder="1"/>
    <xf numFmtId="164" fontId="15" fillId="4" borderId="15" xfId="1" applyNumberFormat="1" applyFont="1" applyFill="1" applyBorder="1" applyAlignment="1">
      <alignment vertical="center" wrapText="1"/>
    </xf>
    <xf numFmtId="164" fontId="15" fillId="4" borderId="1" xfId="1" applyNumberFormat="1" applyFont="1" applyFill="1" applyBorder="1" applyAlignment="1">
      <alignment vertical="center" wrapText="1"/>
    </xf>
    <xf numFmtId="43" fontId="15" fillId="4" borderId="16" xfId="1" applyNumberFormat="1" applyFont="1" applyFill="1" applyBorder="1" applyAlignment="1">
      <alignment vertical="center" wrapText="1"/>
    </xf>
    <xf numFmtId="164" fontId="15" fillId="4" borderId="4" xfId="1" applyNumberFormat="1" applyFont="1" applyFill="1" applyBorder="1" applyAlignment="1">
      <alignment vertical="center"/>
    </xf>
    <xf numFmtId="164" fontId="15" fillId="4" borderId="15" xfId="1" applyNumberFormat="1" applyFont="1" applyFill="1" applyBorder="1" applyAlignment="1">
      <alignment vertical="center"/>
    </xf>
    <xf numFmtId="164" fontId="15" fillId="4" borderId="1" xfId="1" applyNumberFormat="1" applyFont="1" applyFill="1" applyBorder="1" applyAlignment="1">
      <alignment vertical="center"/>
    </xf>
    <xf numFmtId="43" fontId="15" fillId="4" borderId="16" xfId="1" applyNumberFormat="1" applyFont="1" applyFill="1" applyBorder="1" applyAlignment="1">
      <alignment vertical="center"/>
    </xf>
    <xf numFmtId="0" fontId="16" fillId="4" borderId="4" xfId="0" applyFont="1" applyFill="1" applyBorder="1" applyAlignment="1">
      <alignment vertical="center"/>
    </xf>
    <xf numFmtId="164" fontId="15" fillId="4" borderId="22" xfId="1" applyNumberFormat="1" applyFont="1" applyFill="1" applyBorder="1" applyAlignment="1">
      <alignment horizontal="center"/>
    </xf>
    <xf numFmtId="164" fontId="15" fillId="4" borderId="25" xfId="1" applyNumberFormat="1" applyFont="1" applyFill="1" applyBorder="1" applyAlignment="1">
      <alignment horizontal="center"/>
    </xf>
    <xf numFmtId="43" fontId="15" fillId="4" borderId="24" xfId="1" applyNumberFormat="1" applyFont="1" applyFill="1" applyBorder="1" applyAlignment="1">
      <alignment horizontal="center"/>
    </xf>
    <xf numFmtId="43" fontId="7" fillId="0" borderId="1" xfId="2" applyNumberFormat="1" applyFont="1" applyFill="1" applyBorder="1" applyAlignment="1">
      <alignment vertical="center" wrapText="1"/>
    </xf>
    <xf numFmtId="43" fontId="7" fillId="0" borderId="1" xfId="2" applyNumberFormat="1" applyFont="1" applyFill="1" applyBorder="1" applyAlignment="1">
      <alignment wrapText="1"/>
    </xf>
    <xf numFmtId="164" fontId="1" fillId="0" borderId="0" xfId="1" applyNumberFormat="1" applyFont="1" applyFill="1"/>
    <xf numFmtId="43" fontId="10" fillId="0" borderId="16" xfId="1" applyFont="1" applyFill="1" applyBorder="1" applyAlignment="1">
      <alignment vertical="center"/>
    </xf>
    <xf numFmtId="43" fontId="10" fillId="0" borderId="17" xfId="1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164" fontId="3" fillId="0" borderId="0" xfId="1" applyNumberFormat="1" applyFont="1" applyFill="1"/>
    <xf numFmtId="4" fontId="10" fillId="0" borderId="15" xfId="1" applyNumberFormat="1" applyFont="1" applyFill="1" applyBorder="1" applyAlignment="1">
      <alignment vertical="center"/>
    </xf>
    <xf numFmtId="4" fontId="10" fillId="0" borderId="18" xfId="1" applyNumberFormat="1" applyFont="1" applyFill="1" applyBorder="1"/>
    <xf numFmtId="4" fontId="10" fillId="0" borderId="15" xfId="1" applyNumberFormat="1" applyFont="1" applyFill="1" applyBorder="1"/>
    <xf numFmtId="4" fontId="10" fillId="0" borderId="20" xfId="1" applyNumberFormat="1" applyFont="1" applyFill="1" applyBorder="1"/>
    <xf numFmtId="4" fontId="11" fillId="0" borderId="15" xfId="4" applyNumberFormat="1" applyFont="1" applyFill="1" applyBorder="1"/>
    <xf numFmtId="4" fontId="10" fillId="0" borderId="15" xfId="4" applyNumberFormat="1" applyFont="1" applyFill="1" applyBorder="1" applyAlignment="1">
      <alignment vertical="center"/>
    </xf>
    <xf numFmtId="4" fontId="3" fillId="0" borderId="0" xfId="1" applyNumberFormat="1" applyFont="1" applyFill="1"/>
    <xf numFmtId="4" fontId="9" fillId="4" borderId="15" xfId="2" applyNumberFormat="1" applyFont="1" applyFill="1" applyBorder="1" applyAlignment="1">
      <alignment vertical="center" wrapText="1"/>
    </xf>
    <xf numFmtId="4" fontId="9" fillId="4" borderId="22" xfId="2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26" xfId="6" applyFont="1" applyFill="1" applyBorder="1" applyAlignment="1">
      <alignment horizontal="left" vertical="center" wrapText="1"/>
    </xf>
    <xf numFmtId="0" fontId="10" fillId="0" borderId="26" xfId="6" applyFont="1" applyFill="1" applyBorder="1" applyAlignment="1">
      <alignment horizontal="left" vertical="center"/>
    </xf>
    <xf numFmtId="0" fontId="6" fillId="11" borderId="1" xfId="2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6" fillId="9" borderId="1" xfId="2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7" fillId="4" borderId="3" xfId="0" applyFont="1" applyFill="1" applyBorder="1"/>
  </cellXfs>
  <cellStyles count="7">
    <cellStyle name="Comma" xfId="1" builtinId="3"/>
    <cellStyle name="Comma 3" xfId="4"/>
    <cellStyle name="Normal" xfId="0" builtinId="0"/>
    <cellStyle name="Normal 2" xfId="2"/>
    <cellStyle name="Normal 2 2" xfId="5"/>
    <cellStyle name="Normal 4" xfId="6"/>
    <cellStyle name="Percent" xfId="3" builtinId="5"/>
  </cellStyles>
  <dxfs count="0"/>
  <tableStyles count="0" defaultTableStyle="TableStyleMedium2" defaultPivotStyle="PivotStyleMedium9"/>
  <colors>
    <mruColors>
      <color rgb="FFFFFFCC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="70" zoomScaleNormal="70" workbookViewId="0">
      <selection activeCell="L3" sqref="L3"/>
    </sheetView>
  </sheetViews>
  <sheetFormatPr defaultRowHeight="15" x14ac:dyDescent="0.25"/>
  <cols>
    <col min="1" max="1" width="12.85546875" customWidth="1"/>
    <col min="2" max="2" width="20.140625" style="7" customWidth="1"/>
    <col min="3" max="3" width="36" style="8" customWidth="1"/>
    <col min="4" max="4" width="18.42578125" style="35" customWidth="1"/>
    <col min="5" max="5" width="57" customWidth="1"/>
    <col min="6" max="6" width="15.140625" style="83" customWidth="1"/>
    <col min="7" max="7" width="15.5703125" style="9" customWidth="1"/>
    <col min="8" max="8" width="18.5703125" style="83" customWidth="1"/>
    <col min="9" max="9" width="14.28515625" style="10" customWidth="1"/>
    <col min="10" max="10" width="13.7109375" style="10" customWidth="1"/>
    <col min="11" max="11" width="16" style="25" customWidth="1"/>
    <col min="12" max="13" width="16.42578125" style="10" customWidth="1"/>
    <col min="14" max="14" width="15" style="25" customWidth="1"/>
    <col min="15" max="15" width="22.85546875" customWidth="1"/>
    <col min="260" max="260" width="14.28515625" customWidth="1"/>
    <col min="261" max="261" width="21.5703125" customWidth="1"/>
    <col min="262" max="262" width="36" customWidth="1"/>
    <col min="263" max="263" width="57" customWidth="1"/>
    <col min="264" max="264" width="15.7109375" customWidth="1"/>
    <col min="265" max="265" width="14" customWidth="1"/>
    <col min="266" max="266" width="12.5703125" bestFit="1" customWidth="1"/>
    <col min="267" max="267" width="12.140625" customWidth="1"/>
    <col min="268" max="268" width="13.42578125" customWidth="1"/>
    <col min="269" max="269" width="15.85546875" customWidth="1"/>
    <col min="270" max="270" width="15" customWidth="1"/>
    <col min="271" max="271" width="49" customWidth="1"/>
    <col min="516" max="516" width="14.28515625" customWidth="1"/>
    <col min="517" max="517" width="21.5703125" customWidth="1"/>
    <col min="518" max="518" width="36" customWidth="1"/>
    <col min="519" max="519" width="57" customWidth="1"/>
    <col min="520" max="520" width="15.7109375" customWidth="1"/>
    <col min="521" max="521" width="14" customWidth="1"/>
    <col min="522" max="522" width="12.5703125" bestFit="1" customWidth="1"/>
    <col min="523" max="523" width="12.140625" customWidth="1"/>
    <col min="524" max="524" width="13.42578125" customWidth="1"/>
    <col min="525" max="525" width="15.85546875" customWidth="1"/>
    <col min="526" max="526" width="15" customWidth="1"/>
    <col min="527" max="527" width="49" customWidth="1"/>
    <col min="772" max="772" width="14.28515625" customWidth="1"/>
    <col min="773" max="773" width="21.5703125" customWidth="1"/>
    <col min="774" max="774" width="36" customWidth="1"/>
    <col min="775" max="775" width="57" customWidth="1"/>
    <col min="776" max="776" width="15.7109375" customWidth="1"/>
    <col min="777" max="777" width="14" customWidth="1"/>
    <col min="778" max="778" width="12.5703125" bestFit="1" customWidth="1"/>
    <col min="779" max="779" width="12.140625" customWidth="1"/>
    <col min="780" max="780" width="13.42578125" customWidth="1"/>
    <col min="781" max="781" width="15.85546875" customWidth="1"/>
    <col min="782" max="782" width="15" customWidth="1"/>
    <col min="783" max="783" width="49" customWidth="1"/>
    <col min="1028" max="1028" width="14.28515625" customWidth="1"/>
    <col min="1029" max="1029" width="21.5703125" customWidth="1"/>
    <col min="1030" max="1030" width="36" customWidth="1"/>
    <col min="1031" max="1031" width="57" customWidth="1"/>
    <col min="1032" max="1032" width="15.7109375" customWidth="1"/>
    <col min="1033" max="1033" width="14" customWidth="1"/>
    <col min="1034" max="1034" width="12.5703125" bestFit="1" customWidth="1"/>
    <col min="1035" max="1035" width="12.140625" customWidth="1"/>
    <col min="1036" max="1036" width="13.42578125" customWidth="1"/>
    <col min="1037" max="1037" width="15.85546875" customWidth="1"/>
    <col min="1038" max="1038" width="15" customWidth="1"/>
    <col min="1039" max="1039" width="49" customWidth="1"/>
    <col min="1284" max="1284" width="14.28515625" customWidth="1"/>
    <col min="1285" max="1285" width="21.5703125" customWidth="1"/>
    <col min="1286" max="1286" width="36" customWidth="1"/>
    <col min="1287" max="1287" width="57" customWidth="1"/>
    <col min="1288" max="1288" width="15.7109375" customWidth="1"/>
    <col min="1289" max="1289" width="14" customWidth="1"/>
    <col min="1290" max="1290" width="12.5703125" bestFit="1" customWidth="1"/>
    <col min="1291" max="1291" width="12.140625" customWidth="1"/>
    <col min="1292" max="1292" width="13.42578125" customWidth="1"/>
    <col min="1293" max="1293" width="15.85546875" customWidth="1"/>
    <col min="1294" max="1294" width="15" customWidth="1"/>
    <col min="1295" max="1295" width="49" customWidth="1"/>
    <col min="1540" max="1540" width="14.28515625" customWidth="1"/>
    <col min="1541" max="1541" width="21.5703125" customWidth="1"/>
    <col min="1542" max="1542" width="36" customWidth="1"/>
    <col min="1543" max="1543" width="57" customWidth="1"/>
    <col min="1544" max="1544" width="15.7109375" customWidth="1"/>
    <col min="1545" max="1545" width="14" customWidth="1"/>
    <col min="1546" max="1546" width="12.5703125" bestFit="1" customWidth="1"/>
    <col min="1547" max="1547" width="12.140625" customWidth="1"/>
    <col min="1548" max="1548" width="13.42578125" customWidth="1"/>
    <col min="1549" max="1549" width="15.85546875" customWidth="1"/>
    <col min="1550" max="1550" width="15" customWidth="1"/>
    <col min="1551" max="1551" width="49" customWidth="1"/>
    <col min="1796" max="1796" width="14.28515625" customWidth="1"/>
    <col min="1797" max="1797" width="21.5703125" customWidth="1"/>
    <col min="1798" max="1798" width="36" customWidth="1"/>
    <col min="1799" max="1799" width="57" customWidth="1"/>
    <col min="1800" max="1800" width="15.7109375" customWidth="1"/>
    <col min="1801" max="1801" width="14" customWidth="1"/>
    <col min="1802" max="1802" width="12.5703125" bestFit="1" customWidth="1"/>
    <col min="1803" max="1803" width="12.140625" customWidth="1"/>
    <col min="1804" max="1804" width="13.42578125" customWidth="1"/>
    <col min="1805" max="1805" width="15.85546875" customWidth="1"/>
    <col min="1806" max="1806" width="15" customWidth="1"/>
    <col min="1807" max="1807" width="49" customWidth="1"/>
    <col min="2052" max="2052" width="14.28515625" customWidth="1"/>
    <col min="2053" max="2053" width="21.5703125" customWidth="1"/>
    <col min="2054" max="2054" width="36" customWidth="1"/>
    <col min="2055" max="2055" width="57" customWidth="1"/>
    <col min="2056" max="2056" width="15.7109375" customWidth="1"/>
    <col min="2057" max="2057" width="14" customWidth="1"/>
    <col min="2058" max="2058" width="12.5703125" bestFit="1" customWidth="1"/>
    <col min="2059" max="2059" width="12.140625" customWidth="1"/>
    <col min="2060" max="2060" width="13.42578125" customWidth="1"/>
    <col min="2061" max="2061" width="15.85546875" customWidth="1"/>
    <col min="2062" max="2062" width="15" customWidth="1"/>
    <col min="2063" max="2063" width="49" customWidth="1"/>
    <col min="2308" max="2308" width="14.28515625" customWidth="1"/>
    <col min="2309" max="2309" width="21.5703125" customWidth="1"/>
    <col min="2310" max="2310" width="36" customWidth="1"/>
    <col min="2311" max="2311" width="57" customWidth="1"/>
    <col min="2312" max="2312" width="15.7109375" customWidth="1"/>
    <col min="2313" max="2313" width="14" customWidth="1"/>
    <col min="2314" max="2314" width="12.5703125" bestFit="1" customWidth="1"/>
    <col min="2315" max="2315" width="12.140625" customWidth="1"/>
    <col min="2316" max="2316" width="13.42578125" customWidth="1"/>
    <col min="2317" max="2317" width="15.85546875" customWidth="1"/>
    <col min="2318" max="2318" width="15" customWidth="1"/>
    <col min="2319" max="2319" width="49" customWidth="1"/>
    <col min="2564" max="2564" width="14.28515625" customWidth="1"/>
    <col min="2565" max="2565" width="21.5703125" customWidth="1"/>
    <col min="2566" max="2566" width="36" customWidth="1"/>
    <col min="2567" max="2567" width="57" customWidth="1"/>
    <col min="2568" max="2568" width="15.7109375" customWidth="1"/>
    <col min="2569" max="2569" width="14" customWidth="1"/>
    <col min="2570" max="2570" width="12.5703125" bestFit="1" customWidth="1"/>
    <col min="2571" max="2571" width="12.140625" customWidth="1"/>
    <col min="2572" max="2572" width="13.42578125" customWidth="1"/>
    <col min="2573" max="2573" width="15.85546875" customWidth="1"/>
    <col min="2574" max="2574" width="15" customWidth="1"/>
    <col min="2575" max="2575" width="49" customWidth="1"/>
    <col min="2820" max="2820" width="14.28515625" customWidth="1"/>
    <col min="2821" max="2821" width="21.5703125" customWidth="1"/>
    <col min="2822" max="2822" width="36" customWidth="1"/>
    <col min="2823" max="2823" width="57" customWidth="1"/>
    <col min="2824" max="2824" width="15.7109375" customWidth="1"/>
    <col min="2825" max="2825" width="14" customWidth="1"/>
    <col min="2826" max="2826" width="12.5703125" bestFit="1" customWidth="1"/>
    <col min="2827" max="2827" width="12.140625" customWidth="1"/>
    <col min="2828" max="2828" width="13.42578125" customWidth="1"/>
    <col min="2829" max="2829" width="15.85546875" customWidth="1"/>
    <col min="2830" max="2830" width="15" customWidth="1"/>
    <col min="2831" max="2831" width="49" customWidth="1"/>
    <col min="3076" max="3076" width="14.28515625" customWidth="1"/>
    <col min="3077" max="3077" width="21.5703125" customWidth="1"/>
    <col min="3078" max="3078" width="36" customWidth="1"/>
    <col min="3079" max="3079" width="57" customWidth="1"/>
    <col min="3080" max="3080" width="15.7109375" customWidth="1"/>
    <col min="3081" max="3081" width="14" customWidth="1"/>
    <col min="3082" max="3082" width="12.5703125" bestFit="1" customWidth="1"/>
    <col min="3083" max="3083" width="12.140625" customWidth="1"/>
    <col min="3084" max="3084" width="13.42578125" customWidth="1"/>
    <col min="3085" max="3085" width="15.85546875" customWidth="1"/>
    <col min="3086" max="3086" width="15" customWidth="1"/>
    <col min="3087" max="3087" width="49" customWidth="1"/>
    <col min="3332" max="3332" width="14.28515625" customWidth="1"/>
    <col min="3333" max="3333" width="21.5703125" customWidth="1"/>
    <col min="3334" max="3334" width="36" customWidth="1"/>
    <col min="3335" max="3335" width="57" customWidth="1"/>
    <col min="3336" max="3336" width="15.7109375" customWidth="1"/>
    <col min="3337" max="3337" width="14" customWidth="1"/>
    <col min="3338" max="3338" width="12.5703125" bestFit="1" customWidth="1"/>
    <col min="3339" max="3339" width="12.140625" customWidth="1"/>
    <col min="3340" max="3340" width="13.42578125" customWidth="1"/>
    <col min="3341" max="3341" width="15.85546875" customWidth="1"/>
    <col min="3342" max="3342" width="15" customWidth="1"/>
    <col min="3343" max="3343" width="49" customWidth="1"/>
    <col min="3588" max="3588" width="14.28515625" customWidth="1"/>
    <col min="3589" max="3589" width="21.5703125" customWidth="1"/>
    <col min="3590" max="3590" width="36" customWidth="1"/>
    <col min="3591" max="3591" width="57" customWidth="1"/>
    <col min="3592" max="3592" width="15.7109375" customWidth="1"/>
    <col min="3593" max="3593" width="14" customWidth="1"/>
    <col min="3594" max="3594" width="12.5703125" bestFit="1" customWidth="1"/>
    <col min="3595" max="3595" width="12.140625" customWidth="1"/>
    <col min="3596" max="3596" width="13.42578125" customWidth="1"/>
    <col min="3597" max="3597" width="15.85546875" customWidth="1"/>
    <col min="3598" max="3598" width="15" customWidth="1"/>
    <col min="3599" max="3599" width="49" customWidth="1"/>
    <col min="3844" max="3844" width="14.28515625" customWidth="1"/>
    <col min="3845" max="3845" width="21.5703125" customWidth="1"/>
    <col min="3846" max="3846" width="36" customWidth="1"/>
    <col min="3847" max="3847" width="57" customWidth="1"/>
    <col min="3848" max="3848" width="15.7109375" customWidth="1"/>
    <col min="3849" max="3849" width="14" customWidth="1"/>
    <col min="3850" max="3850" width="12.5703125" bestFit="1" customWidth="1"/>
    <col min="3851" max="3851" width="12.140625" customWidth="1"/>
    <col min="3852" max="3852" width="13.42578125" customWidth="1"/>
    <col min="3853" max="3853" width="15.85546875" customWidth="1"/>
    <col min="3854" max="3854" width="15" customWidth="1"/>
    <col min="3855" max="3855" width="49" customWidth="1"/>
    <col min="4100" max="4100" width="14.28515625" customWidth="1"/>
    <col min="4101" max="4101" width="21.5703125" customWidth="1"/>
    <col min="4102" max="4102" width="36" customWidth="1"/>
    <col min="4103" max="4103" width="57" customWidth="1"/>
    <col min="4104" max="4104" width="15.7109375" customWidth="1"/>
    <col min="4105" max="4105" width="14" customWidth="1"/>
    <col min="4106" max="4106" width="12.5703125" bestFit="1" customWidth="1"/>
    <col min="4107" max="4107" width="12.140625" customWidth="1"/>
    <col min="4108" max="4108" width="13.42578125" customWidth="1"/>
    <col min="4109" max="4109" width="15.85546875" customWidth="1"/>
    <col min="4110" max="4110" width="15" customWidth="1"/>
    <col min="4111" max="4111" width="49" customWidth="1"/>
    <col min="4356" max="4356" width="14.28515625" customWidth="1"/>
    <col min="4357" max="4357" width="21.5703125" customWidth="1"/>
    <col min="4358" max="4358" width="36" customWidth="1"/>
    <col min="4359" max="4359" width="57" customWidth="1"/>
    <col min="4360" max="4360" width="15.7109375" customWidth="1"/>
    <col min="4361" max="4361" width="14" customWidth="1"/>
    <col min="4362" max="4362" width="12.5703125" bestFit="1" customWidth="1"/>
    <col min="4363" max="4363" width="12.140625" customWidth="1"/>
    <col min="4364" max="4364" width="13.42578125" customWidth="1"/>
    <col min="4365" max="4365" width="15.85546875" customWidth="1"/>
    <col min="4366" max="4366" width="15" customWidth="1"/>
    <col min="4367" max="4367" width="49" customWidth="1"/>
    <col min="4612" max="4612" width="14.28515625" customWidth="1"/>
    <col min="4613" max="4613" width="21.5703125" customWidth="1"/>
    <col min="4614" max="4614" width="36" customWidth="1"/>
    <col min="4615" max="4615" width="57" customWidth="1"/>
    <col min="4616" max="4616" width="15.7109375" customWidth="1"/>
    <col min="4617" max="4617" width="14" customWidth="1"/>
    <col min="4618" max="4618" width="12.5703125" bestFit="1" customWidth="1"/>
    <col min="4619" max="4619" width="12.140625" customWidth="1"/>
    <col min="4620" max="4620" width="13.42578125" customWidth="1"/>
    <col min="4621" max="4621" width="15.85546875" customWidth="1"/>
    <col min="4622" max="4622" width="15" customWidth="1"/>
    <col min="4623" max="4623" width="49" customWidth="1"/>
    <col min="4868" max="4868" width="14.28515625" customWidth="1"/>
    <col min="4869" max="4869" width="21.5703125" customWidth="1"/>
    <col min="4870" max="4870" width="36" customWidth="1"/>
    <col min="4871" max="4871" width="57" customWidth="1"/>
    <col min="4872" max="4872" width="15.7109375" customWidth="1"/>
    <col min="4873" max="4873" width="14" customWidth="1"/>
    <col min="4874" max="4874" width="12.5703125" bestFit="1" customWidth="1"/>
    <col min="4875" max="4875" width="12.140625" customWidth="1"/>
    <col min="4876" max="4876" width="13.42578125" customWidth="1"/>
    <col min="4877" max="4877" width="15.85546875" customWidth="1"/>
    <col min="4878" max="4878" width="15" customWidth="1"/>
    <col min="4879" max="4879" width="49" customWidth="1"/>
    <col min="5124" max="5124" width="14.28515625" customWidth="1"/>
    <col min="5125" max="5125" width="21.5703125" customWidth="1"/>
    <col min="5126" max="5126" width="36" customWidth="1"/>
    <col min="5127" max="5127" width="57" customWidth="1"/>
    <col min="5128" max="5128" width="15.7109375" customWidth="1"/>
    <col min="5129" max="5129" width="14" customWidth="1"/>
    <col min="5130" max="5130" width="12.5703125" bestFit="1" customWidth="1"/>
    <col min="5131" max="5131" width="12.140625" customWidth="1"/>
    <col min="5132" max="5132" width="13.42578125" customWidth="1"/>
    <col min="5133" max="5133" width="15.85546875" customWidth="1"/>
    <col min="5134" max="5134" width="15" customWidth="1"/>
    <col min="5135" max="5135" width="49" customWidth="1"/>
    <col min="5380" max="5380" width="14.28515625" customWidth="1"/>
    <col min="5381" max="5381" width="21.5703125" customWidth="1"/>
    <col min="5382" max="5382" width="36" customWidth="1"/>
    <col min="5383" max="5383" width="57" customWidth="1"/>
    <col min="5384" max="5384" width="15.7109375" customWidth="1"/>
    <col min="5385" max="5385" width="14" customWidth="1"/>
    <col min="5386" max="5386" width="12.5703125" bestFit="1" customWidth="1"/>
    <col min="5387" max="5387" width="12.140625" customWidth="1"/>
    <col min="5388" max="5388" width="13.42578125" customWidth="1"/>
    <col min="5389" max="5389" width="15.85546875" customWidth="1"/>
    <col min="5390" max="5390" width="15" customWidth="1"/>
    <col min="5391" max="5391" width="49" customWidth="1"/>
    <col min="5636" max="5636" width="14.28515625" customWidth="1"/>
    <col min="5637" max="5637" width="21.5703125" customWidth="1"/>
    <col min="5638" max="5638" width="36" customWidth="1"/>
    <col min="5639" max="5639" width="57" customWidth="1"/>
    <col min="5640" max="5640" width="15.7109375" customWidth="1"/>
    <col min="5641" max="5641" width="14" customWidth="1"/>
    <col min="5642" max="5642" width="12.5703125" bestFit="1" customWidth="1"/>
    <col min="5643" max="5643" width="12.140625" customWidth="1"/>
    <col min="5644" max="5644" width="13.42578125" customWidth="1"/>
    <col min="5645" max="5645" width="15.85546875" customWidth="1"/>
    <col min="5646" max="5646" width="15" customWidth="1"/>
    <col min="5647" max="5647" width="49" customWidth="1"/>
    <col min="5892" max="5892" width="14.28515625" customWidth="1"/>
    <col min="5893" max="5893" width="21.5703125" customWidth="1"/>
    <col min="5894" max="5894" width="36" customWidth="1"/>
    <col min="5895" max="5895" width="57" customWidth="1"/>
    <col min="5896" max="5896" width="15.7109375" customWidth="1"/>
    <col min="5897" max="5897" width="14" customWidth="1"/>
    <col min="5898" max="5898" width="12.5703125" bestFit="1" customWidth="1"/>
    <col min="5899" max="5899" width="12.140625" customWidth="1"/>
    <col min="5900" max="5900" width="13.42578125" customWidth="1"/>
    <col min="5901" max="5901" width="15.85546875" customWidth="1"/>
    <col min="5902" max="5902" width="15" customWidth="1"/>
    <col min="5903" max="5903" width="49" customWidth="1"/>
    <col min="6148" max="6148" width="14.28515625" customWidth="1"/>
    <col min="6149" max="6149" width="21.5703125" customWidth="1"/>
    <col min="6150" max="6150" width="36" customWidth="1"/>
    <col min="6151" max="6151" width="57" customWidth="1"/>
    <col min="6152" max="6152" width="15.7109375" customWidth="1"/>
    <col min="6153" max="6153" width="14" customWidth="1"/>
    <col min="6154" max="6154" width="12.5703125" bestFit="1" customWidth="1"/>
    <col min="6155" max="6155" width="12.140625" customWidth="1"/>
    <col min="6156" max="6156" width="13.42578125" customWidth="1"/>
    <col min="6157" max="6157" width="15.85546875" customWidth="1"/>
    <col min="6158" max="6158" width="15" customWidth="1"/>
    <col min="6159" max="6159" width="49" customWidth="1"/>
    <col min="6404" max="6404" width="14.28515625" customWidth="1"/>
    <col min="6405" max="6405" width="21.5703125" customWidth="1"/>
    <col min="6406" max="6406" width="36" customWidth="1"/>
    <col min="6407" max="6407" width="57" customWidth="1"/>
    <col min="6408" max="6408" width="15.7109375" customWidth="1"/>
    <col min="6409" max="6409" width="14" customWidth="1"/>
    <col min="6410" max="6410" width="12.5703125" bestFit="1" customWidth="1"/>
    <col min="6411" max="6411" width="12.140625" customWidth="1"/>
    <col min="6412" max="6412" width="13.42578125" customWidth="1"/>
    <col min="6413" max="6413" width="15.85546875" customWidth="1"/>
    <col min="6414" max="6414" width="15" customWidth="1"/>
    <col min="6415" max="6415" width="49" customWidth="1"/>
    <col min="6660" max="6660" width="14.28515625" customWidth="1"/>
    <col min="6661" max="6661" width="21.5703125" customWidth="1"/>
    <col min="6662" max="6662" width="36" customWidth="1"/>
    <col min="6663" max="6663" width="57" customWidth="1"/>
    <col min="6664" max="6664" width="15.7109375" customWidth="1"/>
    <col min="6665" max="6665" width="14" customWidth="1"/>
    <col min="6666" max="6666" width="12.5703125" bestFit="1" customWidth="1"/>
    <col min="6667" max="6667" width="12.140625" customWidth="1"/>
    <col min="6668" max="6668" width="13.42578125" customWidth="1"/>
    <col min="6669" max="6669" width="15.85546875" customWidth="1"/>
    <col min="6670" max="6670" width="15" customWidth="1"/>
    <col min="6671" max="6671" width="49" customWidth="1"/>
    <col min="6916" max="6916" width="14.28515625" customWidth="1"/>
    <col min="6917" max="6917" width="21.5703125" customWidth="1"/>
    <col min="6918" max="6918" width="36" customWidth="1"/>
    <col min="6919" max="6919" width="57" customWidth="1"/>
    <col min="6920" max="6920" width="15.7109375" customWidth="1"/>
    <col min="6921" max="6921" width="14" customWidth="1"/>
    <col min="6922" max="6922" width="12.5703125" bestFit="1" customWidth="1"/>
    <col min="6923" max="6923" width="12.140625" customWidth="1"/>
    <col min="6924" max="6924" width="13.42578125" customWidth="1"/>
    <col min="6925" max="6925" width="15.85546875" customWidth="1"/>
    <col min="6926" max="6926" width="15" customWidth="1"/>
    <col min="6927" max="6927" width="49" customWidth="1"/>
    <col min="7172" max="7172" width="14.28515625" customWidth="1"/>
    <col min="7173" max="7173" width="21.5703125" customWidth="1"/>
    <col min="7174" max="7174" width="36" customWidth="1"/>
    <col min="7175" max="7175" width="57" customWidth="1"/>
    <col min="7176" max="7176" width="15.7109375" customWidth="1"/>
    <col min="7177" max="7177" width="14" customWidth="1"/>
    <col min="7178" max="7178" width="12.5703125" bestFit="1" customWidth="1"/>
    <col min="7179" max="7179" width="12.140625" customWidth="1"/>
    <col min="7180" max="7180" width="13.42578125" customWidth="1"/>
    <col min="7181" max="7181" width="15.85546875" customWidth="1"/>
    <col min="7182" max="7182" width="15" customWidth="1"/>
    <col min="7183" max="7183" width="49" customWidth="1"/>
    <col min="7428" max="7428" width="14.28515625" customWidth="1"/>
    <col min="7429" max="7429" width="21.5703125" customWidth="1"/>
    <col min="7430" max="7430" width="36" customWidth="1"/>
    <col min="7431" max="7431" width="57" customWidth="1"/>
    <col min="7432" max="7432" width="15.7109375" customWidth="1"/>
    <col min="7433" max="7433" width="14" customWidth="1"/>
    <col min="7434" max="7434" width="12.5703125" bestFit="1" customWidth="1"/>
    <col min="7435" max="7435" width="12.140625" customWidth="1"/>
    <col min="7436" max="7436" width="13.42578125" customWidth="1"/>
    <col min="7437" max="7437" width="15.85546875" customWidth="1"/>
    <col min="7438" max="7438" width="15" customWidth="1"/>
    <col min="7439" max="7439" width="49" customWidth="1"/>
    <col min="7684" max="7684" width="14.28515625" customWidth="1"/>
    <col min="7685" max="7685" width="21.5703125" customWidth="1"/>
    <col min="7686" max="7686" width="36" customWidth="1"/>
    <col min="7687" max="7687" width="57" customWidth="1"/>
    <col min="7688" max="7688" width="15.7109375" customWidth="1"/>
    <col min="7689" max="7689" width="14" customWidth="1"/>
    <col min="7690" max="7690" width="12.5703125" bestFit="1" customWidth="1"/>
    <col min="7691" max="7691" width="12.140625" customWidth="1"/>
    <col min="7692" max="7692" width="13.42578125" customWidth="1"/>
    <col min="7693" max="7693" width="15.85546875" customWidth="1"/>
    <col min="7694" max="7694" width="15" customWidth="1"/>
    <col min="7695" max="7695" width="49" customWidth="1"/>
    <col min="7940" max="7940" width="14.28515625" customWidth="1"/>
    <col min="7941" max="7941" width="21.5703125" customWidth="1"/>
    <col min="7942" max="7942" width="36" customWidth="1"/>
    <col min="7943" max="7943" width="57" customWidth="1"/>
    <col min="7944" max="7944" width="15.7109375" customWidth="1"/>
    <col min="7945" max="7945" width="14" customWidth="1"/>
    <col min="7946" max="7946" width="12.5703125" bestFit="1" customWidth="1"/>
    <col min="7947" max="7947" width="12.140625" customWidth="1"/>
    <col min="7948" max="7948" width="13.42578125" customWidth="1"/>
    <col min="7949" max="7949" width="15.85546875" customWidth="1"/>
    <col min="7950" max="7950" width="15" customWidth="1"/>
    <col min="7951" max="7951" width="49" customWidth="1"/>
    <col min="8196" max="8196" width="14.28515625" customWidth="1"/>
    <col min="8197" max="8197" width="21.5703125" customWidth="1"/>
    <col min="8198" max="8198" width="36" customWidth="1"/>
    <col min="8199" max="8199" width="57" customWidth="1"/>
    <col min="8200" max="8200" width="15.7109375" customWidth="1"/>
    <col min="8201" max="8201" width="14" customWidth="1"/>
    <col min="8202" max="8202" width="12.5703125" bestFit="1" customWidth="1"/>
    <col min="8203" max="8203" width="12.140625" customWidth="1"/>
    <col min="8204" max="8204" width="13.42578125" customWidth="1"/>
    <col min="8205" max="8205" width="15.85546875" customWidth="1"/>
    <col min="8206" max="8206" width="15" customWidth="1"/>
    <col min="8207" max="8207" width="49" customWidth="1"/>
    <col min="8452" max="8452" width="14.28515625" customWidth="1"/>
    <col min="8453" max="8453" width="21.5703125" customWidth="1"/>
    <col min="8454" max="8454" width="36" customWidth="1"/>
    <col min="8455" max="8455" width="57" customWidth="1"/>
    <col min="8456" max="8456" width="15.7109375" customWidth="1"/>
    <col min="8457" max="8457" width="14" customWidth="1"/>
    <col min="8458" max="8458" width="12.5703125" bestFit="1" customWidth="1"/>
    <col min="8459" max="8459" width="12.140625" customWidth="1"/>
    <col min="8460" max="8460" width="13.42578125" customWidth="1"/>
    <col min="8461" max="8461" width="15.85546875" customWidth="1"/>
    <col min="8462" max="8462" width="15" customWidth="1"/>
    <col min="8463" max="8463" width="49" customWidth="1"/>
    <col min="8708" max="8708" width="14.28515625" customWidth="1"/>
    <col min="8709" max="8709" width="21.5703125" customWidth="1"/>
    <col min="8710" max="8710" width="36" customWidth="1"/>
    <col min="8711" max="8711" width="57" customWidth="1"/>
    <col min="8712" max="8712" width="15.7109375" customWidth="1"/>
    <col min="8713" max="8713" width="14" customWidth="1"/>
    <col min="8714" max="8714" width="12.5703125" bestFit="1" customWidth="1"/>
    <col min="8715" max="8715" width="12.140625" customWidth="1"/>
    <col min="8716" max="8716" width="13.42578125" customWidth="1"/>
    <col min="8717" max="8717" width="15.85546875" customWidth="1"/>
    <col min="8718" max="8718" width="15" customWidth="1"/>
    <col min="8719" max="8719" width="49" customWidth="1"/>
    <col min="8964" max="8964" width="14.28515625" customWidth="1"/>
    <col min="8965" max="8965" width="21.5703125" customWidth="1"/>
    <col min="8966" max="8966" width="36" customWidth="1"/>
    <col min="8967" max="8967" width="57" customWidth="1"/>
    <col min="8968" max="8968" width="15.7109375" customWidth="1"/>
    <col min="8969" max="8969" width="14" customWidth="1"/>
    <col min="8970" max="8970" width="12.5703125" bestFit="1" customWidth="1"/>
    <col min="8971" max="8971" width="12.140625" customWidth="1"/>
    <col min="8972" max="8972" width="13.42578125" customWidth="1"/>
    <col min="8973" max="8973" width="15.85546875" customWidth="1"/>
    <col min="8974" max="8974" width="15" customWidth="1"/>
    <col min="8975" max="8975" width="49" customWidth="1"/>
    <col min="9220" max="9220" width="14.28515625" customWidth="1"/>
    <col min="9221" max="9221" width="21.5703125" customWidth="1"/>
    <col min="9222" max="9222" width="36" customWidth="1"/>
    <col min="9223" max="9223" width="57" customWidth="1"/>
    <col min="9224" max="9224" width="15.7109375" customWidth="1"/>
    <col min="9225" max="9225" width="14" customWidth="1"/>
    <col min="9226" max="9226" width="12.5703125" bestFit="1" customWidth="1"/>
    <col min="9227" max="9227" width="12.140625" customWidth="1"/>
    <col min="9228" max="9228" width="13.42578125" customWidth="1"/>
    <col min="9229" max="9229" width="15.85546875" customWidth="1"/>
    <col min="9230" max="9230" width="15" customWidth="1"/>
    <col min="9231" max="9231" width="49" customWidth="1"/>
    <col min="9476" max="9476" width="14.28515625" customWidth="1"/>
    <col min="9477" max="9477" width="21.5703125" customWidth="1"/>
    <col min="9478" max="9478" width="36" customWidth="1"/>
    <col min="9479" max="9479" width="57" customWidth="1"/>
    <col min="9480" max="9480" width="15.7109375" customWidth="1"/>
    <col min="9481" max="9481" width="14" customWidth="1"/>
    <col min="9482" max="9482" width="12.5703125" bestFit="1" customWidth="1"/>
    <col min="9483" max="9483" width="12.140625" customWidth="1"/>
    <col min="9484" max="9484" width="13.42578125" customWidth="1"/>
    <col min="9485" max="9485" width="15.85546875" customWidth="1"/>
    <col min="9486" max="9486" width="15" customWidth="1"/>
    <col min="9487" max="9487" width="49" customWidth="1"/>
    <col min="9732" max="9732" width="14.28515625" customWidth="1"/>
    <col min="9733" max="9733" width="21.5703125" customWidth="1"/>
    <col min="9734" max="9734" width="36" customWidth="1"/>
    <col min="9735" max="9735" width="57" customWidth="1"/>
    <col min="9736" max="9736" width="15.7109375" customWidth="1"/>
    <col min="9737" max="9737" width="14" customWidth="1"/>
    <col min="9738" max="9738" width="12.5703125" bestFit="1" customWidth="1"/>
    <col min="9739" max="9739" width="12.140625" customWidth="1"/>
    <col min="9740" max="9740" width="13.42578125" customWidth="1"/>
    <col min="9741" max="9741" width="15.85546875" customWidth="1"/>
    <col min="9742" max="9742" width="15" customWidth="1"/>
    <col min="9743" max="9743" width="49" customWidth="1"/>
    <col min="9988" max="9988" width="14.28515625" customWidth="1"/>
    <col min="9989" max="9989" width="21.5703125" customWidth="1"/>
    <col min="9990" max="9990" width="36" customWidth="1"/>
    <col min="9991" max="9991" width="57" customWidth="1"/>
    <col min="9992" max="9992" width="15.7109375" customWidth="1"/>
    <col min="9993" max="9993" width="14" customWidth="1"/>
    <col min="9994" max="9994" width="12.5703125" bestFit="1" customWidth="1"/>
    <col min="9995" max="9995" width="12.140625" customWidth="1"/>
    <col min="9996" max="9996" width="13.42578125" customWidth="1"/>
    <col min="9997" max="9997" width="15.85546875" customWidth="1"/>
    <col min="9998" max="9998" width="15" customWidth="1"/>
    <col min="9999" max="9999" width="49" customWidth="1"/>
    <col min="10244" max="10244" width="14.28515625" customWidth="1"/>
    <col min="10245" max="10245" width="21.5703125" customWidth="1"/>
    <col min="10246" max="10246" width="36" customWidth="1"/>
    <col min="10247" max="10247" width="57" customWidth="1"/>
    <col min="10248" max="10248" width="15.7109375" customWidth="1"/>
    <col min="10249" max="10249" width="14" customWidth="1"/>
    <col min="10250" max="10250" width="12.5703125" bestFit="1" customWidth="1"/>
    <col min="10251" max="10251" width="12.140625" customWidth="1"/>
    <col min="10252" max="10252" width="13.42578125" customWidth="1"/>
    <col min="10253" max="10253" width="15.85546875" customWidth="1"/>
    <col min="10254" max="10254" width="15" customWidth="1"/>
    <col min="10255" max="10255" width="49" customWidth="1"/>
    <col min="10500" max="10500" width="14.28515625" customWidth="1"/>
    <col min="10501" max="10501" width="21.5703125" customWidth="1"/>
    <col min="10502" max="10502" width="36" customWidth="1"/>
    <col min="10503" max="10503" width="57" customWidth="1"/>
    <col min="10504" max="10504" width="15.7109375" customWidth="1"/>
    <col min="10505" max="10505" width="14" customWidth="1"/>
    <col min="10506" max="10506" width="12.5703125" bestFit="1" customWidth="1"/>
    <col min="10507" max="10507" width="12.140625" customWidth="1"/>
    <col min="10508" max="10508" width="13.42578125" customWidth="1"/>
    <col min="10509" max="10509" width="15.85546875" customWidth="1"/>
    <col min="10510" max="10510" width="15" customWidth="1"/>
    <col min="10511" max="10511" width="49" customWidth="1"/>
    <col min="10756" max="10756" width="14.28515625" customWidth="1"/>
    <col min="10757" max="10757" width="21.5703125" customWidth="1"/>
    <col min="10758" max="10758" width="36" customWidth="1"/>
    <col min="10759" max="10759" width="57" customWidth="1"/>
    <col min="10760" max="10760" width="15.7109375" customWidth="1"/>
    <col min="10761" max="10761" width="14" customWidth="1"/>
    <col min="10762" max="10762" width="12.5703125" bestFit="1" customWidth="1"/>
    <col min="10763" max="10763" width="12.140625" customWidth="1"/>
    <col min="10764" max="10764" width="13.42578125" customWidth="1"/>
    <col min="10765" max="10765" width="15.85546875" customWidth="1"/>
    <col min="10766" max="10766" width="15" customWidth="1"/>
    <col min="10767" max="10767" width="49" customWidth="1"/>
    <col min="11012" max="11012" width="14.28515625" customWidth="1"/>
    <col min="11013" max="11013" width="21.5703125" customWidth="1"/>
    <col min="11014" max="11014" width="36" customWidth="1"/>
    <col min="11015" max="11015" width="57" customWidth="1"/>
    <col min="11016" max="11016" width="15.7109375" customWidth="1"/>
    <col min="11017" max="11017" width="14" customWidth="1"/>
    <col min="11018" max="11018" width="12.5703125" bestFit="1" customWidth="1"/>
    <col min="11019" max="11019" width="12.140625" customWidth="1"/>
    <col min="11020" max="11020" width="13.42578125" customWidth="1"/>
    <col min="11021" max="11021" width="15.85546875" customWidth="1"/>
    <col min="11022" max="11022" width="15" customWidth="1"/>
    <col min="11023" max="11023" width="49" customWidth="1"/>
    <col min="11268" max="11268" width="14.28515625" customWidth="1"/>
    <col min="11269" max="11269" width="21.5703125" customWidth="1"/>
    <col min="11270" max="11270" width="36" customWidth="1"/>
    <col min="11271" max="11271" width="57" customWidth="1"/>
    <col min="11272" max="11272" width="15.7109375" customWidth="1"/>
    <col min="11273" max="11273" width="14" customWidth="1"/>
    <col min="11274" max="11274" width="12.5703125" bestFit="1" customWidth="1"/>
    <col min="11275" max="11275" width="12.140625" customWidth="1"/>
    <col min="11276" max="11276" width="13.42578125" customWidth="1"/>
    <col min="11277" max="11277" width="15.85546875" customWidth="1"/>
    <col min="11278" max="11278" width="15" customWidth="1"/>
    <col min="11279" max="11279" width="49" customWidth="1"/>
    <col min="11524" max="11524" width="14.28515625" customWidth="1"/>
    <col min="11525" max="11525" width="21.5703125" customWidth="1"/>
    <col min="11526" max="11526" width="36" customWidth="1"/>
    <col min="11527" max="11527" width="57" customWidth="1"/>
    <col min="11528" max="11528" width="15.7109375" customWidth="1"/>
    <col min="11529" max="11529" width="14" customWidth="1"/>
    <col min="11530" max="11530" width="12.5703125" bestFit="1" customWidth="1"/>
    <col min="11531" max="11531" width="12.140625" customWidth="1"/>
    <col min="11532" max="11532" width="13.42578125" customWidth="1"/>
    <col min="11533" max="11533" width="15.85546875" customWidth="1"/>
    <col min="11534" max="11534" width="15" customWidth="1"/>
    <col min="11535" max="11535" width="49" customWidth="1"/>
    <col min="11780" max="11780" width="14.28515625" customWidth="1"/>
    <col min="11781" max="11781" width="21.5703125" customWidth="1"/>
    <col min="11782" max="11782" width="36" customWidth="1"/>
    <col min="11783" max="11783" width="57" customWidth="1"/>
    <col min="11784" max="11784" width="15.7109375" customWidth="1"/>
    <col min="11785" max="11785" width="14" customWidth="1"/>
    <col min="11786" max="11786" width="12.5703125" bestFit="1" customWidth="1"/>
    <col min="11787" max="11787" width="12.140625" customWidth="1"/>
    <col min="11788" max="11788" width="13.42578125" customWidth="1"/>
    <col min="11789" max="11789" width="15.85546875" customWidth="1"/>
    <col min="11790" max="11790" width="15" customWidth="1"/>
    <col min="11791" max="11791" width="49" customWidth="1"/>
    <col min="12036" max="12036" width="14.28515625" customWidth="1"/>
    <col min="12037" max="12037" width="21.5703125" customWidth="1"/>
    <col min="12038" max="12038" width="36" customWidth="1"/>
    <col min="12039" max="12039" width="57" customWidth="1"/>
    <col min="12040" max="12040" width="15.7109375" customWidth="1"/>
    <col min="12041" max="12041" width="14" customWidth="1"/>
    <col min="12042" max="12042" width="12.5703125" bestFit="1" customWidth="1"/>
    <col min="12043" max="12043" width="12.140625" customWidth="1"/>
    <col min="12044" max="12044" width="13.42578125" customWidth="1"/>
    <col min="12045" max="12045" width="15.85546875" customWidth="1"/>
    <col min="12046" max="12046" width="15" customWidth="1"/>
    <col min="12047" max="12047" width="49" customWidth="1"/>
    <col min="12292" max="12292" width="14.28515625" customWidth="1"/>
    <col min="12293" max="12293" width="21.5703125" customWidth="1"/>
    <col min="12294" max="12294" width="36" customWidth="1"/>
    <col min="12295" max="12295" width="57" customWidth="1"/>
    <col min="12296" max="12296" width="15.7109375" customWidth="1"/>
    <col min="12297" max="12297" width="14" customWidth="1"/>
    <col min="12298" max="12298" width="12.5703125" bestFit="1" customWidth="1"/>
    <col min="12299" max="12299" width="12.140625" customWidth="1"/>
    <col min="12300" max="12300" width="13.42578125" customWidth="1"/>
    <col min="12301" max="12301" width="15.85546875" customWidth="1"/>
    <col min="12302" max="12302" width="15" customWidth="1"/>
    <col min="12303" max="12303" width="49" customWidth="1"/>
    <col min="12548" max="12548" width="14.28515625" customWidth="1"/>
    <col min="12549" max="12549" width="21.5703125" customWidth="1"/>
    <col min="12550" max="12550" width="36" customWidth="1"/>
    <col min="12551" max="12551" width="57" customWidth="1"/>
    <col min="12552" max="12552" width="15.7109375" customWidth="1"/>
    <col min="12553" max="12553" width="14" customWidth="1"/>
    <col min="12554" max="12554" width="12.5703125" bestFit="1" customWidth="1"/>
    <col min="12555" max="12555" width="12.140625" customWidth="1"/>
    <col min="12556" max="12556" width="13.42578125" customWidth="1"/>
    <col min="12557" max="12557" width="15.85546875" customWidth="1"/>
    <col min="12558" max="12558" width="15" customWidth="1"/>
    <col min="12559" max="12559" width="49" customWidth="1"/>
    <col min="12804" max="12804" width="14.28515625" customWidth="1"/>
    <col min="12805" max="12805" width="21.5703125" customWidth="1"/>
    <col min="12806" max="12806" width="36" customWidth="1"/>
    <col min="12807" max="12807" width="57" customWidth="1"/>
    <col min="12808" max="12808" width="15.7109375" customWidth="1"/>
    <col min="12809" max="12809" width="14" customWidth="1"/>
    <col min="12810" max="12810" width="12.5703125" bestFit="1" customWidth="1"/>
    <col min="12811" max="12811" width="12.140625" customWidth="1"/>
    <col min="12812" max="12812" width="13.42578125" customWidth="1"/>
    <col min="12813" max="12813" width="15.85546875" customWidth="1"/>
    <col min="12814" max="12814" width="15" customWidth="1"/>
    <col min="12815" max="12815" width="49" customWidth="1"/>
    <col min="13060" max="13060" width="14.28515625" customWidth="1"/>
    <col min="13061" max="13061" width="21.5703125" customWidth="1"/>
    <col min="13062" max="13062" width="36" customWidth="1"/>
    <col min="13063" max="13063" width="57" customWidth="1"/>
    <col min="13064" max="13064" width="15.7109375" customWidth="1"/>
    <col min="13065" max="13065" width="14" customWidth="1"/>
    <col min="13066" max="13066" width="12.5703125" bestFit="1" customWidth="1"/>
    <col min="13067" max="13067" width="12.140625" customWidth="1"/>
    <col min="13068" max="13068" width="13.42578125" customWidth="1"/>
    <col min="13069" max="13069" width="15.85546875" customWidth="1"/>
    <col min="13070" max="13070" width="15" customWidth="1"/>
    <col min="13071" max="13071" width="49" customWidth="1"/>
    <col min="13316" max="13316" width="14.28515625" customWidth="1"/>
    <col min="13317" max="13317" width="21.5703125" customWidth="1"/>
    <col min="13318" max="13318" width="36" customWidth="1"/>
    <col min="13319" max="13319" width="57" customWidth="1"/>
    <col min="13320" max="13320" width="15.7109375" customWidth="1"/>
    <col min="13321" max="13321" width="14" customWidth="1"/>
    <col min="13322" max="13322" width="12.5703125" bestFit="1" customWidth="1"/>
    <col min="13323" max="13323" width="12.140625" customWidth="1"/>
    <col min="13324" max="13324" width="13.42578125" customWidth="1"/>
    <col min="13325" max="13325" width="15.85546875" customWidth="1"/>
    <col min="13326" max="13326" width="15" customWidth="1"/>
    <col min="13327" max="13327" width="49" customWidth="1"/>
    <col min="13572" max="13572" width="14.28515625" customWidth="1"/>
    <col min="13573" max="13573" width="21.5703125" customWidth="1"/>
    <col min="13574" max="13574" width="36" customWidth="1"/>
    <col min="13575" max="13575" width="57" customWidth="1"/>
    <col min="13576" max="13576" width="15.7109375" customWidth="1"/>
    <col min="13577" max="13577" width="14" customWidth="1"/>
    <col min="13578" max="13578" width="12.5703125" bestFit="1" customWidth="1"/>
    <col min="13579" max="13579" width="12.140625" customWidth="1"/>
    <col min="13580" max="13580" width="13.42578125" customWidth="1"/>
    <col min="13581" max="13581" width="15.85546875" customWidth="1"/>
    <col min="13582" max="13582" width="15" customWidth="1"/>
    <col min="13583" max="13583" width="49" customWidth="1"/>
    <col min="13828" max="13828" width="14.28515625" customWidth="1"/>
    <col min="13829" max="13829" width="21.5703125" customWidth="1"/>
    <col min="13830" max="13830" width="36" customWidth="1"/>
    <col min="13831" max="13831" width="57" customWidth="1"/>
    <col min="13832" max="13832" width="15.7109375" customWidth="1"/>
    <col min="13833" max="13833" width="14" customWidth="1"/>
    <col min="13834" max="13834" width="12.5703125" bestFit="1" customWidth="1"/>
    <col min="13835" max="13835" width="12.140625" customWidth="1"/>
    <col min="13836" max="13836" width="13.42578125" customWidth="1"/>
    <col min="13837" max="13837" width="15.85546875" customWidth="1"/>
    <col min="13838" max="13838" width="15" customWidth="1"/>
    <col min="13839" max="13839" width="49" customWidth="1"/>
    <col min="14084" max="14084" width="14.28515625" customWidth="1"/>
    <col min="14085" max="14085" width="21.5703125" customWidth="1"/>
    <col min="14086" max="14086" width="36" customWidth="1"/>
    <col min="14087" max="14087" width="57" customWidth="1"/>
    <col min="14088" max="14088" width="15.7109375" customWidth="1"/>
    <col min="14089" max="14089" width="14" customWidth="1"/>
    <col min="14090" max="14090" width="12.5703125" bestFit="1" customWidth="1"/>
    <col min="14091" max="14091" width="12.140625" customWidth="1"/>
    <col min="14092" max="14092" width="13.42578125" customWidth="1"/>
    <col min="14093" max="14093" width="15.85546875" customWidth="1"/>
    <col min="14094" max="14094" width="15" customWidth="1"/>
    <col min="14095" max="14095" width="49" customWidth="1"/>
    <col min="14340" max="14340" width="14.28515625" customWidth="1"/>
    <col min="14341" max="14341" width="21.5703125" customWidth="1"/>
    <col min="14342" max="14342" width="36" customWidth="1"/>
    <col min="14343" max="14343" width="57" customWidth="1"/>
    <col min="14344" max="14344" width="15.7109375" customWidth="1"/>
    <col min="14345" max="14345" width="14" customWidth="1"/>
    <col min="14346" max="14346" width="12.5703125" bestFit="1" customWidth="1"/>
    <col min="14347" max="14347" width="12.140625" customWidth="1"/>
    <col min="14348" max="14348" width="13.42578125" customWidth="1"/>
    <col min="14349" max="14349" width="15.85546875" customWidth="1"/>
    <col min="14350" max="14350" width="15" customWidth="1"/>
    <col min="14351" max="14351" width="49" customWidth="1"/>
    <col min="14596" max="14596" width="14.28515625" customWidth="1"/>
    <col min="14597" max="14597" width="21.5703125" customWidth="1"/>
    <col min="14598" max="14598" width="36" customWidth="1"/>
    <col min="14599" max="14599" width="57" customWidth="1"/>
    <col min="14600" max="14600" width="15.7109375" customWidth="1"/>
    <col min="14601" max="14601" width="14" customWidth="1"/>
    <col min="14602" max="14602" width="12.5703125" bestFit="1" customWidth="1"/>
    <col min="14603" max="14603" width="12.140625" customWidth="1"/>
    <col min="14604" max="14604" width="13.42578125" customWidth="1"/>
    <col min="14605" max="14605" width="15.85546875" customWidth="1"/>
    <col min="14606" max="14606" width="15" customWidth="1"/>
    <col min="14607" max="14607" width="49" customWidth="1"/>
    <col min="14852" max="14852" width="14.28515625" customWidth="1"/>
    <col min="14853" max="14853" width="21.5703125" customWidth="1"/>
    <col min="14854" max="14854" width="36" customWidth="1"/>
    <col min="14855" max="14855" width="57" customWidth="1"/>
    <col min="14856" max="14856" width="15.7109375" customWidth="1"/>
    <col min="14857" max="14857" width="14" customWidth="1"/>
    <col min="14858" max="14858" width="12.5703125" bestFit="1" customWidth="1"/>
    <col min="14859" max="14859" width="12.140625" customWidth="1"/>
    <col min="14860" max="14860" width="13.42578125" customWidth="1"/>
    <col min="14861" max="14861" width="15.85546875" customWidth="1"/>
    <col min="14862" max="14862" width="15" customWidth="1"/>
    <col min="14863" max="14863" width="49" customWidth="1"/>
    <col min="15108" max="15108" width="14.28515625" customWidth="1"/>
    <col min="15109" max="15109" width="21.5703125" customWidth="1"/>
    <col min="15110" max="15110" width="36" customWidth="1"/>
    <col min="15111" max="15111" width="57" customWidth="1"/>
    <col min="15112" max="15112" width="15.7109375" customWidth="1"/>
    <col min="15113" max="15113" width="14" customWidth="1"/>
    <col min="15114" max="15114" width="12.5703125" bestFit="1" customWidth="1"/>
    <col min="15115" max="15115" width="12.140625" customWidth="1"/>
    <col min="15116" max="15116" width="13.42578125" customWidth="1"/>
    <col min="15117" max="15117" width="15.85546875" customWidth="1"/>
    <col min="15118" max="15118" width="15" customWidth="1"/>
    <col min="15119" max="15119" width="49" customWidth="1"/>
    <col min="15364" max="15364" width="14.28515625" customWidth="1"/>
    <col min="15365" max="15365" width="21.5703125" customWidth="1"/>
    <col min="15366" max="15366" width="36" customWidth="1"/>
    <col min="15367" max="15367" width="57" customWidth="1"/>
    <col min="15368" max="15368" width="15.7109375" customWidth="1"/>
    <col min="15369" max="15369" width="14" customWidth="1"/>
    <col min="15370" max="15370" width="12.5703125" bestFit="1" customWidth="1"/>
    <col min="15371" max="15371" width="12.140625" customWidth="1"/>
    <col min="15372" max="15372" width="13.42578125" customWidth="1"/>
    <col min="15373" max="15373" width="15.85546875" customWidth="1"/>
    <col min="15374" max="15374" width="15" customWidth="1"/>
    <col min="15375" max="15375" width="49" customWidth="1"/>
    <col min="15620" max="15620" width="14.28515625" customWidth="1"/>
    <col min="15621" max="15621" width="21.5703125" customWidth="1"/>
    <col min="15622" max="15622" width="36" customWidth="1"/>
    <col min="15623" max="15623" width="57" customWidth="1"/>
    <col min="15624" max="15624" width="15.7109375" customWidth="1"/>
    <col min="15625" max="15625" width="14" customWidth="1"/>
    <col min="15626" max="15626" width="12.5703125" bestFit="1" customWidth="1"/>
    <col min="15627" max="15627" width="12.140625" customWidth="1"/>
    <col min="15628" max="15628" width="13.42578125" customWidth="1"/>
    <col min="15629" max="15629" width="15.85546875" customWidth="1"/>
    <col min="15630" max="15630" width="15" customWidth="1"/>
    <col min="15631" max="15631" width="49" customWidth="1"/>
    <col min="15876" max="15876" width="14.28515625" customWidth="1"/>
    <col min="15877" max="15877" width="21.5703125" customWidth="1"/>
    <col min="15878" max="15878" width="36" customWidth="1"/>
    <col min="15879" max="15879" width="57" customWidth="1"/>
    <col min="15880" max="15880" width="15.7109375" customWidth="1"/>
    <col min="15881" max="15881" width="14" customWidth="1"/>
    <col min="15882" max="15882" width="12.5703125" bestFit="1" customWidth="1"/>
    <col min="15883" max="15883" width="12.140625" customWidth="1"/>
    <col min="15884" max="15884" width="13.42578125" customWidth="1"/>
    <col min="15885" max="15885" width="15.85546875" customWidth="1"/>
    <col min="15886" max="15886" width="15" customWidth="1"/>
    <col min="15887" max="15887" width="49" customWidth="1"/>
    <col min="16132" max="16132" width="14.28515625" customWidth="1"/>
    <col min="16133" max="16133" width="21.5703125" customWidth="1"/>
    <col min="16134" max="16134" width="36" customWidth="1"/>
    <col min="16135" max="16135" width="57" customWidth="1"/>
    <col min="16136" max="16136" width="15.7109375" customWidth="1"/>
    <col min="16137" max="16137" width="14" customWidth="1"/>
    <col min="16138" max="16138" width="12.5703125" bestFit="1" customWidth="1"/>
    <col min="16139" max="16139" width="12.140625" customWidth="1"/>
    <col min="16140" max="16140" width="13.42578125" customWidth="1"/>
    <col min="16141" max="16141" width="15.85546875" customWidth="1"/>
    <col min="16142" max="16142" width="15" customWidth="1"/>
    <col min="16143" max="16143" width="49" customWidth="1"/>
  </cols>
  <sheetData>
    <row r="1" spans="1:15" ht="56.25" customHeight="1" x14ac:dyDescent="0.25">
      <c r="A1" s="127" t="s">
        <v>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34.5" customHeight="1" thickBot="1" x14ac:dyDescent="0.3">
      <c r="A2" s="129" t="s">
        <v>61</v>
      </c>
      <c r="B2" s="129"/>
      <c r="C2" s="129"/>
      <c r="D2" s="129"/>
      <c r="E2" s="129"/>
      <c r="F2" s="130"/>
      <c r="G2" s="130"/>
      <c r="H2" s="130"/>
      <c r="I2" s="130"/>
      <c r="J2" s="130"/>
      <c r="K2" s="130"/>
      <c r="L2" s="130"/>
      <c r="M2" s="130"/>
      <c r="N2" s="130"/>
      <c r="O2" s="129"/>
    </row>
    <row r="3" spans="1:15" s="2" customFormat="1" ht="104.25" customHeight="1" x14ac:dyDescent="0.25">
      <c r="A3" s="1" t="s">
        <v>0</v>
      </c>
      <c r="B3" s="1" t="s">
        <v>1</v>
      </c>
      <c r="C3" s="1" t="s">
        <v>2</v>
      </c>
      <c r="D3" s="27" t="s">
        <v>51</v>
      </c>
      <c r="E3" s="13" t="s">
        <v>3</v>
      </c>
      <c r="F3" s="16" t="s">
        <v>4</v>
      </c>
      <c r="G3" s="16" t="s">
        <v>44</v>
      </c>
      <c r="H3" s="16" t="s">
        <v>5</v>
      </c>
      <c r="I3" s="18" t="s">
        <v>6</v>
      </c>
      <c r="J3" s="19" t="s">
        <v>47</v>
      </c>
      <c r="K3" s="24" t="s">
        <v>49</v>
      </c>
      <c r="L3" s="21" t="s">
        <v>7</v>
      </c>
      <c r="M3" s="22" t="s">
        <v>48</v>
      </c>
      <c r="N3" s="26" t="s">
        <v>50</v>
      </c>
      <c r="O3" s="20" t="s">
        <v>62</v>
      </c>
    </row>
    <row r="4" spans="1:15" ht="14.25" customHeight="1" x14ac:dyDescent="0.25">
      <c r="A4" s="100" t="s">
        <v>8</v>
      </c>
      <c r="B4" s="131" t="s">
        <v>9</v>
      </c>
      <c r="C4" s="3" t="s">
        <v>10</v>
      </c>
      <c r="D4" s="3"/>
      <c r="E4" s="14"/>
      <c r="F4" s="11">
        <f>F5+F6+F7+F8</f>
        <v>21510249</v>
      </c>
      <c r="G4" s="11">
        <f>G5+G6+G7+G8</f>
        <v>20969931</v>
      </c>
      <c r="H4" s="11">
        <f>H5+H6+H7+H8</f>
        <v>17752325</v>
      </c>
      <c r="I4" s="74">
        <f>SUM(I5:I8)</f>
        <v>8495793</v>
      </c>
      <c r="J4" s="75">
        <f>J5+J6+J7+J8</f>
        <v>1261358</v>
      </c>
      <c r="K4" s="76"/>
      <c r="L4" s="74">
        <f>SUM(L5:L8)</f>
        <v>13014456</v>
      </c>
      <c r="M4" s="75">
        <f>M5+M6+M7+M8</f>
        <v>1310213</v>
      </c>
      <c r="N4" s="76"/>
      <c r="O4" s="73"/>
    </row>
    <row r="5" spans="1:15" ht="23.25" customHeight="1" x14ac:dyDescent="0.25">
      <c r="A5" s="101"/>
      <c r="B5" s="131"/>
      <c r="C5" s="4" t="s">
        <v>11</v>
      </c>
      <c r="D5" s="29" t="s">
        <v>52</v>
      </c>
      <c r="E5" s="104" t="s">
        <v>12</v>
      </c>
      <c r="F5" s="88">
        <v>14228324</v>
      </c>
      <c r="G5" s="12">
        <v>13703559</v>
      </c>
      <c r="H5" s="45">
        <v>11278210</v>
      </c>
      <c r="I5" s="43">
        <v>5573648</v>
      </c>
      <c r="J5" s="44">
        <v>1195560</v>
      </c>
      <c r="K5" s="45">
        <v>8.7200000000000006</v>
      </c>
      <c r="L5" s="43">
        <v>8654676</v>
      </c>
      <c r="M5" s="44">
        <v>1301868</v>
      </c>
      <c r="N5" s="45">
        <v>9.5</v>
      </c>
      <c r="O5" s="119" t="s">
        <v>58</v>
      </c>
    </row>
    <row r="6" spans="1:15" ht="26.25" customHeight="1" x14ac:dyDescent="0.25">
      <c r="A6" s="101"/>
      <c r="B6" s="131"/>
      <c r="C6" s="4" t="s">
        <v>13</v>
      </c>
      <c r="D6" s="29" t="s">
        <v>52</v>
      </c>
      <c r="E6" s="117"/>
      <c r="F6" s="88">
        <v>5452065</v>
      </c>
      <c r="G6" s="12">
        <v>5436512</v>
      </c>
      <c r="H6" s="45">
        <v>4836391</v>
      </c>
      <c r="I6" s="43">
        <v>2544246</v>
      </c>
      <c r="J6" s="44">
        <v>65798</v>
      </c>
      <c r="K6" s="45">
        <v>1.21</v>
      </c>
      <c r="L6" s="43">
        <v>2907819</v>
      </c>
      <c r="M6" s="44">
        <v>8345</v>
      </c>
      <c r="N6" s="45">
        <v>0.15</v>
      </c>
      <c r="O6" s="119"/>
    </row>
    <row r="7" spans="1:15" ht="25.5" customHeight="1" x14ac:dyDescent="0.25">
      <c r="A7" s="101"/>
      <c r="B7" s="131"/>
      <c r="C7" s="4" t="s">
        <v>14</v>
      </c>
      <c r="D7" s="29" t="s">
        <v>52</v>
      </c>
      <c r="E7" s="117"/>
      <c r="F7" s="88">
        <v>1808870</v>
      </c>
      <c r="G7" s="12">
        <v>1808870</v>
      </c>
      <c r="H7" s="45">
        <v>1618938</v>
      </c>
      <c r="I7" s="43">
        <v>356909</v>
      </c>
      <c r="J7" s="44">
        <v>0</v>
      </c>
      <c r="K7" s="45">
        <v>0</v>
      </c>
      <c r="L7" s="43">
        <v>1451961</v>
      </c>
      <c r="M7" s="44">
        <v>0</v>
      </c>
      <c r="N7" s="45">
        <v>0</v>
      </c>
      <c r="O7" s="119"/>
    </row>
    <row r="8" spans="1:15" ht="32.25" customHeight="1" x14ac:dyDescent="0.25">
      <c r="A8" s="102"/>
      <c r="B8" s="131"/>
      <c r="C8" s="4" t="s">
        <v>15</v>
      </c>
      <c r="D8" s="29" t="s">
        <v>52</v>
      </c>
      <c r="E8" s="105"/>
      <c r="F8" s="88">
        <v>20990</v>
      </c>
      <c r="G8" s="12">
        <v>20990</v>
      </c>
      <c r="H8" s="45">
        <v>18786</v>
      </c>
      <c r="I8" s="43">
        <v>20990</v>
      </c>
      <c r="J8" s="44">
        <v>0</v>
      </c>
      <c r="K8" s="45">
        <v>0</v>
      </c>
      <c r="L8" s="43">
        <v>0</v>
      </c>
      <c r="M8" s="44">
        <v>0</v>
      </c>
      <c r="N8" s="45">
        <v>0</v>
      </c>
      <c r="O8" s="119"/>
    </row>
    <row r="9" spans="1:15" s="2" customFormat="1" ht="15" customHeight="1" x14ac:dyDescent="0.25">
      <c r="A9" s="100" t="s">
        <v>16</v>
      </c>
      <c r="B9" s="123" t="s">
        <v>17</v>
      </c>
      <c r="C9" s="3" t="s">
        <v>10</v>
      </c>
      <c r="D9" s="3"/>
      <c r="E9" s="14"/>
      <c r="F9" s="11">
        <f>F10+F11+F12+F13+F14+F15</f>
        <v>7781829</v>
      </c>
      <c r="G9" s="11">
        <f>G10+G11+G12+G13+G14+G15</f>
        <v>7675844</v>
      </c>
      <c r="H9" s="11">
        <f>H10+H11+H12+H13+H14+H15</f>
        <v>6921626.5800000019</v>
      </c>
      <c r="I9" s="70">
        <f>SUM(I10:I15)</f>
        <v>4317878.2299999995</v>
      </c>
      <c r="J9" s="71">
        <f>J10+J11+J12+J13+J14+J15</f>
        <v>339948.92000000004</v>
      </c>
      <c r="K9" s="72"/>
      <c r="L9" s="70">
        <f>SUM(L10:L15)</f>
        <v>3373571.94</v>
      </c>
      <c r="M9" s="71">
        <f>M10+M11+M12+M13+M14+M15</f>
        <v>157925.22000000003</v>
      </c>
      <c r="N9" s="72"/>
      <c r="O9" s="73"/>
    </row>
    <row r="10" spans="1:15" s="2" customFormat="1" ht="30" customHeight="1" x14ac:dyDescent="0.25">
      <c r="A10" s="101"/>
      <c r="B10" s="124"/>
      <c r="C10" s="4" t="s">
        <v>79</v>
      </c>
      <c r="D10" s="28" t="s">
        <v>53</v>
      </c>
      <c r="E10" s="112" t="s">
        <v>18</v>
      </c>
      <c r="F10" s="88">
        <v>1408094</v>
      </c>
      <c r="G10" s="12">
        <v>1371278</v>
      </c>
      <c r="H10" s="84">
        <v>1245488.07</v>
      </c>
      <c r="I10" s="43">
        <v>1356848.15</v>
      </c>
      <c r="J10" s="44">
        <v>166992.28</v>
      </c>
      <c r="K10" s="45">
        <v>12.18</v>
      </c>
      <c r="L10" s="43">
        <v>50818.79</v>
      </c>
      <c r="M10" s="44">
        <v>6287.46</v>
      </c>
      <c r="N10" s="45">
        <v>0.46</v>
      </c>
      <c r="O10" s="118" t="s">
        <v>58</v>
      </c>
    </row>
    <row r="11" spans="1:15" s="2" customFormat="1" ht="30" customHeight="1" x14ac:dyDescent="0.25">
      <c r="A11" s="101"/>
      <c r="B11" s="124"/>
      <c r="C11" s="4" t="s">
        <v>28</v>
      </c>
      <c r="D11" s="28" t="s">
        <v>53</v>
      </c>
      <c r="E11" s="112"/>
      <c r="F11" s="88">
        <v>3993933</v>
      </c>
      <c r="G11" s="12">
        <v>3960532</v>
      </c>
      <c r="H11" s="85">
        <v>3561270.2</v>
      </c>
      <c r="I11" s="43">
        <v>2189421.08</v>
      </c>
      <c r="J11" s="44">
        <v>87211.88</v>
      </c>
      <c r="K11" s="45">
        <v>2.2000000000000002</v>
      </c>
      <c r="L11" s="43">
        <v>1715198.69</v>
      </c>
      <c r="M11" s="44">
        <v>70827.12</v>
      </c>
      <c r="N11" s="45">
        <v>1.79</v>
      </c>
      <c r="O11" s="119"/>
    </row>
    <row r="12" spans="1:15" s="2" customFormat="1" ht="28.5" customHeight="1" x14ac:dyDescent="0.25">
      <c r="A12" s="101"/>
      <c r="B12" s="124"/>
      <c r="C12" s="4" t="s">
        <v>63</v>
      </c>
      <c r="D12" s="28" t="s">
        <v>52</v>
      </c>
      <c r="E12" s="112"/>
      <c r="F12" s="88">
        <v>1048556</v>
      </c>
      <c r="G12" s="12">
        <v>1031224</v>
      </c>
      <c r="H12" s="84">
        <v>930898.32</v>
      </c>
      <c r="I12" s="43">
        <v>0</v>
      </c>
      <c r="J12" s="44">
        <v>0</v>
      </c>
      <c r="K12" s="45">
        <v>0</v>
      </c>
      <c r="L12" s="43">
        <v>1048343</v>
      </c>
      <c r="M12" s="44">
        <v>80793</v>
      </c>
      <c r="N12" s="45">
        <v>7.83</v>
      </c>
      <c r="O12" s="119"/>
    </row>
    <row r="13" spans="1:15" s="2" customFormat="1" ht="20.25" customHeight="1" x14ac:dyDescent="0.25">
      <c r="A13" s="101"/>
      <c r="B13" s="124"/>
      <c r="C13" s="4" t="s">
        <v>14</v>
      </c>
      <c r="D13" s="28" t="s">
        <v>52</v>
      </c>
      <c r="E13" s="112"/>
      <c r="F13" s="88">
        <v>596175</v>
      </c>
      <c r="G13" s="12">
        <v>596175</v>
      </c>
      <c r="H13" s="84">
        <v>533576.4</v>
      </c>
      <c r="I13" s="43">
        <v>199513.46</v>
      </c>
      <c r="J13" s="44">
        <v>0</v>
      </c>
      <c r="K13" s="45">
        <v>0</v>
      </c>
      <c r="L13" s="43">
        <v>396661.54</v>
      </c>
      <c r="M13" s="44">
        <v>0</v>
      </c>
      <c r="N13" s="45">
        <v>0</v>
      </c>
      <c r="O13" s="119"/>
    </row>
    <row r="14" spans="1:15" s="2" customFormat="1" ht="24" customHeight="1" x14ac:dyDescent="0.25">
      <c r="A14" s="101"/>
      <c r="B14" s="124"/>
      <c r="C14" s="4" t="s">
        <v>64</v>
      </c>
      <c r="D14" s="28" t="s">
        <v>54</v>
      </c>
      <c r="E14" s="112"/>
      <c r="F14" s="88">
        <v>346101</v>
      </c>
      <c r="G14" s="81">
        <v>336613</v>
      </c>
      <c r="H14" s="84">
        <v>305906.40000000002</v>
      </c>
      <c r="I14" s="43">
        <v>290053.55</v>
      </c>
      <c r="J14" s="44">
        <v>44168.43</v>
      </c>
      <c r="K14" s="45">
        <v>13.12</v>
      </c>
      <c r="L14" s="43">
        <v>55834.91</v>
      </c>
      <c r="M14" s="44">
        <v>0</v>
      </c>
      <c r="N14" s="45">
        <v>0</v>
      </c>
      <c r="O14" s="119"/>
    </row>
    <row r="15" spans="1:15" s="2" customFormat="1" ht="25.5" customHeight="1" x14ac:dyDescent="0.25">
      <c r="A15" s="102"/>
      <c r="B15" s="125"/>
      <c r="C15" s="4" t="s">
        <v>65</v>
      </c>
      <c r="D15" s="28" t="s">
        <v>55</v>
      </c>
      <c r="E15" s="112"/>
      <c r="F15" s="88">
        <v>388970</v>
      </c>
      <c r="G15" s="12">
        <v>380022</v>
      </c>
      <c r="H15" s="84">
        <v>344487.19</v>
      </c>
      <c r="I15" s="43">
        <v>282041.99</v>
      </c>
      <c r="J15" s="44">
        <v>41576.33</v>
      </c>
      <c r="K15" s="45">
        <v>10.94</v>
      </c>
      <c r="L15" s="43">
        <v>106715.01</v>
      </c>
      <c r="M15" s="44">
        <v>17.64</v>
      </c>
      <c r="N15" s="45">
        <v>0</v>
      </c>
      <c r="O15" s="120"/>
    </row>
    <row r="16" spans="1:15" ht="19.5" customHeight="1" x14ac:dyDescent="0.25">
      <c r="A16" s="100" t="s">
        <v>19</v>
      </c>
      <c r="B16" s="126" t="s">
        <v>20</v>
      </c>
      <c r="C16" s="3" t="s">
        <v>10</v>
      </c>
      <c r="D16" s="3"/>
      <c r="E16" s="15"/>
      <c r="F16" s="11">
        <f>F17+F18</f>
        <v>7664535</v>
      </c>
      <c r="G16" s="11">
        <f>G17+G18</f>
        <v>7623951.6500000004</v>
      </c>
      <c r="H16" s="11">
        <f>H17+H18</f>
        <v>6842437</v>
      </c>
      <c r="I16" s="66">
        <f>SUM(I17:I18)</f>
        <v>2278584</v>
      </c>
      <c r="J16" s="67">
        <f>J17+J18</f>
        <v>72959.38</v>
      </c>
      <c r="K16" s="68"/>
      <c r="L16" s="66">
        <f>SUM(L17:L18)</f>
        <v>5144652</v>
      </c>
      <c r="M16" s="67">
        <f>M17+M18</f>
        <v>106352.73</v>
      </c>
      <c r="N16" s="68"/>
      <c r="O16" s="69"/>
    </row>
    <row r="17" spans="1:15" s="2" customFormat="1" ht="129" customHeight="1" x14ac:dyDescent="0.25">
      <c r="A17" s="101"/>
      <c r="B17" s="126"/>
      <c r="C17" s="4" t="s">
        <v>21</v>
      </c>
      <c r="D17" s="29" t="s">
        <v>52</v>
      </c>
      <c r="E17" s="104" t="s">
        <v>46</v>
      </c>
      <c r="F17" s="88">
        <v>5701638</v>
      </c>
      <c r="G17" s="12">
        <v>5661054.46</v>
      </c>
      <c r="H17" s="48">
        <v>5085645</v>
      </c>
      <c r="I17" s="46">
        <v>1750295</v>
      </c>
      <c r="J17" s="47">
        <v>72959.38</v>
      </c>
      <c r="K17" s="48">
        <v>1.29</v>
      </c>
      <c r="L17" s="46">
        <v>3716621</v>
      </c>
      <c r="M17" s="47">
        <v>106352.73</v>
      </c>
      <c r="N17" s="48">
        <v>1.88</v>
      </c>
      <c r="O17" s="119" t="s">
        <v>58</v>
      </c>
    </row>
    <row r="18" spans="1:15" s="2" customFormat="1" ht="112.5" customHeight="1" x14ac:dyDescent="0.25">
      <c r="A18" s="102"/>
      <c r="B18" s="126"/>
      <c r="C18" s="4" t="s">
        <v>14</v>
      </c>
      <c r="D18" s="29" t="s">
        <v>52</v>
      </c>
      <c r="E18" s="105"/>
      <c r="F18" s="88">
        <v>1962897</v>
      </c>
      <c r="G18" s="12">
        <v>1962897.19</v>
      </c>
      <c r="H18" s="48">
        <v>1756792</v>
      </c>
      <c r="I18" s="46">
        <v>528289</v>
      </c>
      <c r="J18" s="47">
        <v>0</v>
      </c>
      <c r="K18" s="48">
        <v>0</v>
      </c>
      <c r="L18" s="46">
        <v>1428031</v>
      </c>
      <c r="M18" s="47">
        <v>0</v>
      </c>
      <c r="N18" s="48">
        <v>0</v>
      </c>
      <c r="O18" s="119"/>
    </row>
    <row r="19" spans="1:15" ht="15.75" x14ac:dyDescent="0.25">
      <c r="A19" s="100" t="s">
        <v>22</v>
      </c>
      <c r="B19" s="121" t="s">
        <v>23</v>
      </c>
      <c r="C19" s="3" t="s">
        <v>10</v>
      </c>
      <c r="D19" s="3"/>
      <c r="E19" s="15"/>
      <c r="F19" s="11">
        <f>F20+F21+F22+F23+F24+F25</f>
        <v>10963237.640000001</v>
      </c>
      <c r="G19" s="11">
        <f>G20+G21+G22+G23+G24+G25</f>
        <v>10834643.939999999</v>
      </c>
      <c r="H19" s="11">
        <f>H20+H21+H22+H23+H24+H25</f>
        <v>9742689.9500000011</v>
      </c>
      <c r="I19" s="66">
        <f>SUM(I20:I25)</f>
        <v>2010854.2</v>
      </c>
      <c r="J19" s="67">
        <f>J20+J21+J22+J23+J24+J25</f>
        <v>115509.93</v>
      </c>
      <c r="K19" s="68"/>
      <c r="L19" s="66">
        <f>SUM(L20:L25)</f>
        <v>8311280.4699999997</v>
      </c>
      <c r="M19" s="67">
        <f>M20+M21+M22+M23+M24+M25</f>
        <v>316034.43</v>
      </c>
      <c r="N19" s="68"/>
      <c r="O19" s="23"/>
    </row>
    <row r="20" spans="1:15" ht="33" customHeight="1" x14ac:dyDescent="0.25">
      <c r="A20" s="101"/>
      <c r="B20" s="121"/>
      <c r="C20" s="4" t="s">
        <v>24</v>
      </c>
      <c r="D20" s="29" t="s">
        <v>52</v>
      </c>
      <c r="E20" s="104" t="s">
        <v>25</v>
      </c>
      <c r="F20" s="89">
        <v>3480202.01</v>
      </c>
      <c r="G20" s="12">
        <v>3444666.59</v>
      </c>
      <c r="H20" s="51">
        <v>3100545.54</v>
      </c>
      <c r="I20" s="49">
        <v>1122895.8600000001</v>
      </c>
      <c r="J20" s="50">
        <v>57072.86</v>
      </c>
      <c r="K20" s="51">
        <v>1.66</v>
      </c>
      <c r="L20" s="49">
        <v>2110351.2400000002</v>
      </c>
      <c r="M20" s="50">
        <v>109736.23</v>
      </c>
      <c r="N20" s="51">
        <v>3.18</v>
      </c>
      <c r="O20" s="119" t="s">
        <v>59</v>
      </c>
    </row>
    <row r="21" spans="1:15" x14ac:dyDescent="0.25">
      <c r="A21" s="101"/>
      <c r="B21" s="121"/>
      <c r="C21" s="36" t="s">
        <v>14</v>
      </c>
      <c r="D21" s="41" t="s">
        <v>52</v>
      </c>
      <c r="E21" s="117"/>
      <c r="F21" s="90">
        <v>2074349.91</v>
      </c>
      <c r="G21" s="12">
        <v>2047729.51</v>
      </c>
      <c r="H21" s="54">
        <v>1841921.33</v>
      </c>
      <c r="I21" s="52">
        <v>364186.25</v>
      </c>
      <c r="J21" s="53">
        <v>29217.07</v>
      </c>
      <c r="K21" s="54">
        <v>1.43</v>
      </c>
      <c r="L21" s="52">
        <v>1681005.75</v>
      </c>
      <c r="M21" s="53">
        <v>58326.67</v>
      </c>
      <c r="N21" s="54">
        <v>2.85</v>
      </c>
      <c r="O21" s="119"/>
    </row>
    <row r="22" spans="1:15" ht="33" customHeight="1" x14ac:dyDescent="0.25">
      <c r="A22" s="101"/>
      <c r="B22" s="121"/>
      <c r="C22" s="36" t="s">
        <v>66</v>
      </c>
      <c r="D22" s="41" t="s">
        <v>57</v>
      </c>
      <c r="E22" s="117"/>
      <c r="F22" s="90">
        <v>609323.37</v>
      </c>
      <c r="G22" s="12">
        <v>596960.67000000004</v>
      </c>
      <c r="H22" s="54">
        <v>543606.75</v>
      </c>
      <c r="I22" s="52">
        <v>255720.4</v>
      </c>
      <c r="J22" s="53">
        <v>19359.57</v>
      </c>
      <c r="K22" s="54">
        <v>3.24</v>
      </c>
      <c r="L22" s="52">
        <v>287904.36</v>
      </c>
      <c r="M22" s="53">
        <v>66925.210000000006</v>
      </c>
      <c r="N22" s="54">
        <v>11.21</v>
      </c>
      <c r="O22" s="119"/>
    </row>
    <row r="23" spans="1:15" ht="42" customHeight="1" x14ac:dyDescent="0.25">
      <c r="A23" s="101"/>
      <c r="B23" s="121"/>
      <c r="C23" s="36" t="s">
        <v>67</v>
      </c>
      <c r="D23" s="41" t="s">
        <v>52</v>
      </c>
      <c r="E23" s="117"/>
      <c r="F23" s="90">
        <v>584686.93999999994</v>
      </c>
      <c r="G23" s="12">
        <v>577130.57999999996</v>
      </c>
      <c r="H23" s="54">
        <v>520315.02</v>
      </c>
      <c r="I23" s="52">
        <v>138295.37</v>
      </c>
      <c r="J23" s="53">
        <v>9860.43</v>
      </c>
      <c r="K23" s="54">
        <v>1.71</v>
      </c>
      <c r="L23" s="52">
        <v>396569.39</v>
      </c>
      <c r="M23" s="53">
        <v>25797.68</v>
      </c>
      <c r="N23" s="54">
        <v>4.47</v>
      </c>
      <c r="O23" s="119"/>
    </row>
    <row r="24" spans="1:15" ht="24.75" customHeight="1" x14ac:dyDescent="0.25">
      <c r="A24" s="101"/>
      <c r="B24" s="121"/>
      <c r="C24" s="36" t="s">
        <v>15</v>
      </c>
      <c r="D24" s="41" t="s">
        <v>52</v>
      </c>
      <c r="E24" s="117"/>
      <c r="F24" s="90">
        <v>3911899.35</v>
      </c>
      <c r="G24" s="12">
        <v>3900493.58</v>
      </c>
      <c r="H24" s="54">
        <v>3496628.67</v>
      </c>
      <c r="I24" s="52">
        <v>129756.32</v>
      </c>
      <c r="J24" s="53">
        <v>0</v>
      </c>
      <c r="K24" s="54">
        <v>0</v>
      </c>
      <c r="L24" s="52">
        <v>3567899.77</v>
      </c>
      <c r="M24" s="53">
        <v>54161.01</v>
      </c>
      <c r="N24" s="54">
        <v>1.39</v>
      </c>
      <c r="O24" s="119"/>
    </row>
    <row r="25" spans="1:15" ht="44.25" customHeight="1" x14ac:dyDescent="0.25">
      <c r="A25" s="102"/>
      <c r="B25" s="121"/>
      <c r="C25" s="36" t="s">
        <v>68</v>
      </c>
      <c r="D25" s="41" t="s">
        <v>57</v>
      </c>
      <c r="E25" s="105"/>
      <c r="F25" s="90">
        <v>302776.06</v>
      </c>
      <c r="G25" s="12">
        <v>267663.01</v>
      </c>
      <c r="H25" s="54">
        <v>239672.64</v>
      </c>
      <c r="I25" s="52">
        <v>0</v>
      </c>
      <c r="J25" s="53">
        <v>0</v>
      </c>
      <c r="K25" s="54">
        <v>0</v>
      </c>
      <c r="L25" s="52">
        <v>267549.96000000002</v>
      </c>
      <c r="M25" s="53">
        <v>1087.6300000000001</v>
      </c>
      <c r="N25" s="54">
        <v>0.41</v>
      </c>
      <c r="O25" s="119"/>
    </row>
    <row r="26" spans="1:15" s="2" customFormat="1" ht="25.5" customHeight="1" x14ac:dyDescent="0.25">
      <c r="A26" s="100" t="s">
        <v>26</v>
      </c>
      <c r="B26" s="122" t="s">
        <v>27</v>
      </c>
      <c r="C26" s="3" t="s">
        <v>10</v>
      </c>
      <c r="D26" s="3"/>
      <c r="E26" s="14"/>
      <c r="F26" s="95">
        <f>F27+F28+F29+F30+F31+F32</f>
        <v>10309864.84</v>
      </c>
      <c r="G26" s="11">
        <f>G27+G28+G29+G30+G31+G32</f>
        <v>10258313.26</v>
      </c>
      <c r="H26" s="76">
        <f>H27+H28+H29+H30+H31+H32</f>
        <v>9207898.0199999996</v>
      </c>
      <c r="I26" s="74">
        <f>SUM(I27:I32)</f>
        <v>3606758.52</v>
      </c>
      <c r="J26" s="75">
        <f>J27+J28+J29+J30+J31+J32</f>
        <v>51257.270000000004</v>
      </c>
      <c r="K26" s="76"/>
      <c r="L26" s="74">
        <f>SUM(L27:L32)</f>
        <v>6303324.1799999988</v>
      </c>
      <c r="M26" s="75">
        <f>M27+M28+M29+M30+M31+M32</f>
        <v>201809.98999999996</v>
      </c>
      <c r="N26" s="76"/>
      <c r="O26" s="77"/>
    </row>
    <row r="27" spans="1:15" s="2" customFormat="1" ht="27.75" customHeight="1" x14ac:dyDescent="0.25">
      <c r="A27" s="101"/>
      <c r="B27" s="122"/>
      <c r="C27" s="4" t="s">
        <v>28</v>
      </c>
      <c r="D27" s="28" t="s">
        <v>53</v>
      </c>
      <c r="E27" s="112" t="s">
        <v>29</v>
      </c>
      <c r="F27" s="88">
        <v>1236185.29</v>
      </c>
      <c r="G27" s="12">
        <v>1229303.47</v>
      </c>
      <c r="H27" s="45">
        <v>1103667.49</v>
      </c>
      <c r="I27" s="43">
        <v>23624.69</v>
      </c>
      <c r="J27" s="44">
        <v>640.12</v>
      </c>
      <c r="K27" s="45">
        <v>0.05</v>
      </c>
      <c r="L27" s="43">
        <v>1117193.97</v>
      </c>
      <c r="M27" s="44">
        <v>31998.630000000008</v>
      </c>
      <c r="N27" s="45">
        <v>2.6</v>
      </c>
      <c r="O27" s="118" t="s">
        <v>58</v>
      </c>
    </row>
    <row r="28" spans="1:15" s="2" customFormat="1" ht="20.25" customHeight="1" x14ac:dyDescent="0.25">
      <c r="A28" s="101"/>
      <c r="B28" s="122"/>
      <c r="C28" s="4" t="s">
        <v>69</v>
      </c>
      <c r="D28" s="28" t="s">
        <v>52</v>
      </c>
      <c r="E28" s="112"/>
      <c r="F28" s="88">
        <v>3046570.22</v>
      </c>
      <c r="G28" s="12">
        <v>3016597.29</v>
      </c>
      <c r="H28" s="45">
        <v>2715772.83</v>
      </c>
      <c r="I28" s="43">
        <v>33798.93</v>
      </c>
      <c r="J28" s="44">
        <v>1682.21</v>
      </c>
      <c r="K28" s="45">
        <v>0.05</v>
      </c>
      <c r="L28" s="43">
        <v>2965644.54</v>
      </c>
      <c r="M28" s="44">
        <v>149066.65999999995</v>
      </c>
      <c r="N28" s="45">
        <v>4.9400000000000004</v>
      </c>
      <c r="O28" s="119"/>
    </row>
    <row r="29" spans="1:15" s="2" customFormat="1" ht="25.5" customHeight="1" x14ac:dyDescent="0.25">
      <c r="A29" s="101"/>
      <c r="B29" s="122"/>
      <c r="C29" s="4" t="s">
        <v>70</v>
      </c>
      <c r="D29" s="28" t="s">
        <v>57</v>
      </c>
      <c r="E29" s="112"/>
      <c r="F29" s="88">
        <v>2541081.88</v>
      </c>
      <c r="G29" s="12">
        <v>2536307.7999999998</v>
      </c>
      <c r="H29" s="45">
        <v>2272382.52</v>
      </c>
      <c r="I29" s="43">
        <v>1748937.3299999998</v>
      </c>
      <c r="J29" s="44">
        <v>17582.53</v>
      </c>
      <c r="K29" s="45">
        <v>0.69</v>
      </c>
      <c r="L29" s="43">
        <v>662157.75</v>
      </c>
      <c r="M29" s="44">
        <v>5151.2</v>
      </c>
      <c r="N29" s="45">
        <v>0.2</v>
      </c>
      <c r="O29" s="119"/>
    </row>
    <row r="30" spans="1:15" s="2" customFormat="1" ht="16.5" customHeight="1" x14ac:dyDescent="0.25">
      <c r="A30" s="101"/>
      <c r="B30" s="122"/>
      <c r="C30" s="4" t="s">
        <v>71</v>
      </c>
      <c r="D30" s="28" t="s">
        <v>52</v>
      </c>
      <c r="E30" s="112"/>
      <c r="F30" s="88">
        <v>1022484</v>
      </c>
      <c r="G30" s="12">
        <v>1012561.25</v>
      </c>
      <c r="H30" s="45">
        <v>911203.82</v>
      </c>
      <c r="I30" s="43">
        <v>752144.22</v>
      </c>
      <c r="J30" s="44">
        <v>31352.41</v>
      </c>
      <c r="K30" s="45">
        <v>3.09</v>
      </c>
      <c r="L30" s="43">
        <v>184770.13999999998</v>
      </c>
      <c r="M30" s="44">
        <v>15593.5</v>
      </c>
      <c r="N30" s="45">
        <v>1.54</v>
      </c>
      <c r="O30" s="119"/>
    </row>
    <row r="31" spans="1:15" s="2" customFormat="1" ht="29.25" customHeight="1" x14ac:dyDescent="0.25">
      <c r="A31" s="101"/>
      <c r="B31" s="122"/>
      <c r="C31" s="4" t="s">
        <v>72</v>
      </c>
      <c r="D31" s="28" t="s">
        <v>56</v>
      </c>
      <c r="E31" s="112"/>
      <c r="F31" s="88">
        <v>1153368.45</v>
      </c>
      <c r="G31" s="12">
        <v>1153368.45</v>
      </c>
      <c r="H31" s="45">
        <v>1032264.75</v>
      </c>
      <c r="I31" s="43">
        <v>774976.35</v>
      </c>
      <c r="J31" s="44">
        <v>0</v>
      </c>
      <c r="K31" s="45">
        <v>0</v>
      </c>
      <c r="L31" s="43">
        <v>335702.1</v>
      </c>
      <c r="M31" s="44">
        <v>0</v>
      </c>
      <c r="N31" s="45">
        <v>0</v>
      </c>
      <c r="O31" s="119"/>
    </row>
    <row r="32" spans="1:15" s="2" customFormat="1" ht="18" customHeight="1" x14ac:dyDescent="0.25">
      <c r="A32" s="102"/>
      <c r="B32" s="122"/>
      <c r="C32" s="4" t="s">
        <v>14</v>
      </c>
      <c r="D32" s="28" t="s">
        <v>52</v>
      </c>
      <c r="E32" s="112"/>
      <c r="F32" s="88">
        <v>1310175</v>
      </c>
      <c r="G32" s="12">
        <v>1310175</v>
      </c>
      <c r="H32" s="45">
        <v>1172606.6100000001</v>
      </c>
      <c r="I32" s="43">
        <v>273277</v>
      </c>
      <c r="J32" s="44">
        <v>0</v>
      </c>
      <c r="K32" s="45">
        <v>0</v>
      </c>
      <c r="L32" s="43">
        <v>1037855.6799999999</v>
      </c>
      <c r="M32" s="44">
        <v>0</v>
      </c>
      <c r="N32" s="45">
        <v>0</v>
      </c>
      <c r="O32" s="120"/>
    </row>
    <row r="33" spans="1:15" ht="15.75" x14ac:dyDescent="0.25">
      <c r="A33" s="100" t="s">
        <v>30</v>
      </c>
      <c r="B33" s="111" t="s">
        <v>31</v>
      </c>
      <c r="C33" s="3" t="s">
        <v>10</v>
      </c>
      <c r="D33" s="3"/>
      <c r="E33" s="15"/>
      <c r="F33" s="95">
        <f>F34+F35+F36+F37+F38</f>
        <v>15843250.67</v>
      </c>
      <c r="G33" s="11">
        <f>G34+G35+G36+G37+G38</f>
        <v>15732607.890000001</v>
      </c>
      <c r="H33" s="68">
        <f>H34+H35+H36+H37+H38</f>
        <v>14021484.65</v>
      </c>
      <c r="I33" s="66">
        <f>SUM(I34:I38)</f>
        <v>2506128.8899999997</v>
      </c>
      <c r="J33" s="67">
        <f>J34+J35+J36+J37+J38</f>
        <v>121203.91</v>
      </c>
      <c r="K33" s="68"/>
      <c r="L33" s="66">
        <f>SUM(L34:L38)</f>
        <v>10981078.059999999</v>
      </c>
      <c r="M33" s="67">
        <f>M34+M35+M36+M37+M38</f>
        <v>349974.02</v>
      </c>
      <c r="N33" s="68"/>
      <c r="O33" s="69"/>
    </row>
    <row r="34" spans="1:15" ht="38.25" customHeight="1" x14ac:dyDescent="0.25">
      <c r="A34" s="101"/>
      <c r="B34" s="111"/>
      <c r="C34" s="37" t="s">
        <v>32</v>
      </c>
      <c r="D34" s="30" t="s">
        <v>54</v>
      </c>
      <c r="E34" s="112" t="s">
        <v>33</v>
      </c>
      <c r="F34" s="89">
        <v>7673754.0899999999</v>
      </c>
      <c r="G34" s="82">
        <v>7631704.9800000004</v>
      </c>
      <c r="H34" s="51">
        <v>6851405.6699999999</v>
      </c>
      <c r="I34" s="49">
        <v>1052314.81</v>
      </c>
      <c r="J34" s="50">
        <v>0</v>
      </c>
      <c r="K34" s="51">
        <v>0</v>
      </c>
      <c r="L34" s="49">
        <v>5114100.87</v>
      </c>
      <c r="M34" s="50">
        <v>174606.63</v>
      </c>
      <c r="N34" s="51">
        <v>2.29</v>
      </c>
      <c r="O34" s="113" t="s">
        <v>58</v>
      </c>
    </row>
    <row r="35" spans="1:15" x14ac:dyDescent="0.25">
      <c r="A35" s="101"/>
      <c r="B35" s="111"/>
      <c r="C35" s="36" t="s">
        <v>14</v>
      </c>
      <c r="D35" s="31" t="s">
        <v>52</v>
      </c>
      <c r="E35" s="112"/>
      <c r="F35" s="90">
        <v>953880.52</v>
      </c>
      <c r="G35" s="12">
        <v>953880.52</v>
      </c>
      <c r="H35" s="54">
        <v>742320.42</v>
      </c>
      <c r="I35" s="52">
        <v>0</v>
      </c>
      <c r="J35" s="53">
        <v>0</v>
      </c>
      <c r="K35" s="54">
        <v>0</v>
      </c>
      <c r="L35" s="52">
        <v>761475.14</v>
      </c>
      <c r="M35" s="53">
        <v>0</v>
      </c>
      <c r="N35" s="54">
        <v>0</v>
      </c>
      <c r="O35" s="114"/>
    </row>
    <row r="36" spans="1:15" x14ac:dyDescent="0.25">
      <c r="A36" s="101"/>
      <c r="B36" s="111"/>
      <c r="C36" s="36" t="s">
        <v>15</v>
      </c>
      <c r="D36" s="31" t="s">
        <v>52</v>
      </c>
      <c r="E36" s="112"/>
      <c r="F36" s="90">
        <v>2066741.17</v>
      </c>
      <c r="G36" s="12">
        <v>2066741.17</v>
      </c>
      <c r="H36" s="54">
        <v>1849733.36</v>
      </c>
      <c r="I36" s="52">
        <v>95402.9</v>
      </c>
      <c r="J36" s="53">
        <v>0</v>
      </c>
      <c r="K36" s="54">
        <v>0</v>
      </c>
      <c r="L36" s="52">
        <v>1769783.7</v>
      </c>
      <c r="M36" s="53">
        <v>0</v>
      </c>
      <c r="N36" s="54">
        <v>0</v>
      </c>
      <c r="O36" s="114"/>
    </row>
    <row r="37" spans="1:15" x14ac:dyDescent="0.25">
      <c r="A37" s="101"/>
      <c r="B37" s="111"/>
      <c r="C37" s="36" t="s">
        <v>73</v>
      </c>
      <c r="D37" s="31" t="s">
        <v>52</v>
      </c>
      <c r="E37" s="112"/>
      <c r="F37" s="90">
        <v>1858687.04</v>
      </c>
      <c r="G37" s="12">
        <v>1810506.32</v>
      </c>
      <c r="H37" s="54">
        <v>1641363.31</v>
      </c>
      <c r="I37" s="52">
        <v>756008.84</v>
      </c>
      <c r="J37" s="53">
        <v>83360.58</v>
      </c>
      <c r="K37" s="54">
        <v>4.5999999999999996</v>
      </c>
      <c r="L37" s="52">
        <v>885608.23</v>
      </c>
      <c r="M37" s="53">
        <v>116103.76</v>
      </c>
      <c r="N37" s="54">
        <v>6.41</v>
      </c>
      <c r="O37" s="114"/>
    </row>
    <row r="38" spans="1:15" ht="38.25" x14ac:dyDescent="0.25">
      <c r="A38" s="102"/>
      <c r="B38" s="111"/>
      <c r="C38" s="38" t="s">
        <v>74</v>
      </c>
      <c r="D38" s="32" t="s">
        <v>52</v>
      </c>
      <c r="E38" s="112"/>
      <c r="F38" s="91">
        <v>3290187.85</v>
      </c>
      <c r="G38" s="12">
        <v>3269774.9</v>
      </c>
      <c r="H38" s="57">
        <v>2936661.89</v>
      </c>
      <c r="I38" s="55">
        <v>602402.34</v>
      </c>
      <c r="J38" s="56">
        <v>37843.33</v>
      </c>
      <c r="K38" s="57">
        <v>1.1599999999999999</v>
      </c>
      <c r="L38" s="55">
        <v>2450110.12</v>
      </c>
      <c r="M38" s="56">
        <v>59263.63</v>
      </c>
      <c r="N38" s="57">
        <v>1.81</v>
      </c>
      <c r="O38" s="115"/>
    </row>
    <row r="39" spans="1:15" ht="15.75" x14ac:dyDescent="0.25">
      <c r="A39" s="100" t="s">
        <v>34</v>
      </c>
      <c r="B39" s="116" t="s">
        <v>35</v>
      </c>
      <c r="C39" s="39" t="s">
        <v>10</v>
      </c>
      <c r="D39" s="33"/>
      <c r="E39" s="15"/>
      <c r="F39" s="95">
        <f>F40+F41+F42+F43</f>
        <v>11723914.697999999</v>
      </c>
      <c r="G39" s="11">
        <f>G40+G41+G42+G43</f>
        <v>11658387.248</v>
      </c>
      <c r="H39" s="68">
        <f>H40+H41+H42+H43</f>
        <v>10462309.34</v>
      </c>
      <c r="I39" s="66">
        <f>SUM(I40:I43)</f>
        <v>2482812.8629999999</v>
      </c>
      <c r="J39" s="67">
        <f>J40+J41+J42+J43</f>
        <v>52896.083000000013</v>
      </c>
      <c r="K39" s="68"/>
      <c r="L39" s="66">
        <f>SUM(L40:L43)</f>
        <v>8218179.6949999994</v>
      </c>
      <c r="M39" s="67">
        <f>M40+M41+M42+M43</f>
        <v>208015.024</v>
      </c>
      <c r="N39" s="68"/>
      <c r="O39" s="69"/>
    </row>
    <row r="40" spans="1:15" ht="24" customHeight="1" x14ac:dyDescent="0.25">
      <c r="A40" s="101"/>
      <c r="B40" s="116"/>
      <c r="C40" s="4" t="s">
        <v>15</v>
      </c>
      <c r="D40" s="29" t="s">
        <v>52</v>
      </c>
      <c r="E40" s="104" t="s">
        <v>36</v>
      </c>
      <c r="F40" s="92">
        <v>7873000.341</v>
      </c>
      <c r="G40" s="58">
        <v>7842420.3619999997</v>
      </c>
      <c r="H40" s="62">
        <v>7034205.6799999997</v>
      </c>
      <c r="I40" s="59">
        <v>1620333.334</v>
      </c>
      <c r="J40" s="60">
        <v>37369.15600000001</v>
      </c>
      <c r="K40" s="61">
        <f>J40/G40</f>
        <v>4.7650029295892024E-3</v>
      </c>
      <c r="L40" s="59">
        <v>5352798.3199999994</v>
      </c>
      <c r="M40" s="60">
        <v>101510.717</v>
      </c>
      <c r="N40" s="61">
        <f>M40/G40</f>
        <v>1.2943799530546002E-2</v>
      </c>
      <c r="O40" s="106" t="s">
        <v>60</v>
      </c>
    </row>
    <row r="41" spans="1:15" ht="30" customHeight="1" x14ac:dyDescent="0.25">
      <c r="A41" s="101"/>
      <c r="B41" s="116"/>
      <c r="C41" s="40" t="s">
        <v>14</v>
      </c>
      <c r="D41" s="42" t="s">
        <v>52</v>
      </c>
      <c r="E41" s="117"/>
      <c r="F41" s="92">
        <v>2736683.6090000002</v>
      </c>
      <c r="G41" s="58">
        <v>2727559.0329999998</v>
      </c>
      <c r="H41" s="62">
        <v>2441165.34</v>
      </c>
      <c r="I41" s="59">
        <v>631188.60399999993</v>
      </c>
      <c r="J41" s="60">
        <v>0</v>
      </c>
      <c r="K41" s="62">
        <v>0</v>
      </c>
      <c r="L41" s="59">
        <v>2036794.4410000001</v>
      </c>
      <c r="M41" s="60">
        <v>0</v>
      </c>
      <c r="N41" s="62">
        <v>0</v>
      </c>
      <c r="O41" s="107"/>
    </row>
    <row r="42" spans="1:15" ht="25.5" x14ac:dyDescent="0.25">
      <c r="A42" s="101"/>
      <c r="B42" s="116"/>
      <c r="C42" s="40" t="s">
        <v>80</v>
      </c>
      <c r="D42" s="42" t="s">
        <v>57</v>
      </c>
      <c r="E42" s="117"/>
      <c r="F42" s="92">
        <v>657107.78700000001</v>
      </c>
      <c r="G42" s="58">
        <v>632752.46900000004</v>
      </c>
      <c r="H42" s="62">
        <v>578396.18999999994</v>
      </c>
      <c r="I42" s="59">
        <v>231290.92499999999</v>
      </c>
      <c r="J42" s="60">
        <v>15526.927</v>
      </c>
      <c r="K42" s="61">
        <f>J42/G42</f>
        <v>2.4538706304123484E-2</v>
      </c>
      <c r="L42" s="59">
        <v>372931.55</v>
      </c>
      <c r="M42" s="60">
        <v>99546.706999999995</v>
      </c>
      <c r="N42" s="61">
        <f t="shared" ref="N42:N43" si="0">M42/G42</f>
        <v>0.15732330078035617</v>
      </c>
      <c r="O42" s="107"/>
    </row>
    <row r="43" spans="1:15" ht="30.75" customHeight="1" x14ac:dyDescent="0.25">
      <c r="A43" s="102"/>
      <c r="B43" s="116"/>
      <c r="C43" s="40" t="s">
        <v>37</v>
      </c>
      <c r="D43" s="42" t="s">
        <v>52</v>
      </c>
      <c r="E43" s="105"/>
      <c r="F43" s="92">
        <v>457122.96100000001</v>
      </c>
      <c r="G43" s="58">
        <v>455655.38400000002</v>
      </c>
      <c r="H43" s="62">
        <v>408542.13</v>
      </c>
      <c r="I43" s="59">
        <v>0</v>
      </c>
      <c r="J43" s="60">
        <v>0</v>
      </c>
      <c r="K43" s="62">
        <v>0</v>
      </c>
      <c r="L43" s="59">
        <v>455655.38400000002</v>
      </c>
      <c r="M43" s="60">
        <v>6957.6</v>
      </c>
      <c r="N43" s="61">
        <f t="shared" si="0"/>
        <v>1.5269434410984597E-2</v>
      </c>
      <c r="O43" s="107"/>
    </row>
    <row r="44" spans="1:15" ht="15.75" x14ac:dyDescent="0.25">
      <c r="A44" s="100" t="s">
        <v>38</v>
      </c>
      <c r="B44" s="103" t="s">
        <v>39</v>
      </c>
      <c r="C44" s="3" t="s">
        <v>10</v>
      </c>
      <c r="D44" s="3"/>
      <c r="E44" s="15"/>
      <c r="F44" s="95">
        <f>F45+F46</f>
        <v>2700477</v>
      </c>
      <c r="G44" s="11">
        <f>G45+G46</f>
        <v>2700482.21</v>
      </c>
      <c r="H44" s="68">
        <f>H45+H46</f>
        <v>2416930</v>
      </c>
      <c r="I44" s="66">
        <f>SUM(I45:I46)</f>
        <v>1550579.4</v>
      </c>
      <c r="J44" s="67">
        <f>J45+J46</f>
        <v>0</v>
      </c>
      <c r="K44" s="68"/>
      <c r="L44" s="66">
        <f>SUM(L45:L46)</f>
        <v>956165</v>
      </c>
      <c r="M44" s="67">
        <f>M45+M46</f>
        <v>0</v>
      </c>
      <c r="N44" s="68"/>
      <c r="O44" s="69"/>
    </row>
    <row r="45" spans="1:15" s="2" customFormat="1" ht="27.75" customHeight="1" x14ac:dyDescent="0.25">
      <c r="A45" s="101"/>
      <c r="B45" s="103"/>
      <c r="C45" s="4" t="s">
        <v>14</v>
      </c>
      <c r="D45" s="29" t="s">
        <v>52</v>
      </c>
      <c r="E45" s="104" t="s">
        <v>40</v>
      </c>
      <c r="F45" s="88">
        <v>2578185</v>
      </c>
      <c r="G45" s="12">
        <v>2578187.79</v>
      </c>
      <c r="H45" s="45">
        <v>2307477</v>
      </c>
      <c r="I45" s="43">
        <v>1483385</v>
      </c>
      <c r="J45" s="44">
        <v>0</v>
      </c>
      <c r="K45" s="45">
        <v>0</v>
      </c>
      <c r="L45" s="43">
        <v>956165</v>
      </c>
      <c r="M45" s="44">
        <v>0</v>
      </c>
      <c r="N45" s="45">
        <v>0</v>
      </c>
      <c r="O45" s="106" t="s">
        <v>59</v>
      </c>
    </row>
    <row r="46" spans="1:15" s="2" customFormat="1" ht="42" customHeight="1" x14ac:dyDescent="0.25">
      <c r="A46" s="102"/>
      <c r="B46" s="103"/>
      <c r="C46" s="4" t="s">
        <v>75</v>
      </c>
      <c r="D46" s="29" t="s">
        <v>52</v>
      </c>
      <c r="E46" s="105"/>
      <c r="F46" s="88">
        <v>122292</v>
      </c>
      <c r="G46" s="12">
        <v>122294.42</v>
      </c>
      <c r="H46" s="45">
        <v>109453</v>
      </c>
      <c r="I46" s="63">
        <v>67194.399999999994</v>
      </c>
      <c r="J46" s="44">
        <v>0</v>
      </c>
      <c r="K46" s="45">
        <v>0</v>
      </c>
      <c r="L46" s="43">
        <v>0</v>
      </c>
      <c r="M46" s="44">
        <v>0</v>
      </c>
      <c r="N46" s="45">
        <v>0</v>
      </c>
      <c r="O46" s="107"/>
    </row>
    <row r="47" spans="1:15" s="2" customFormat="1" ht="15.75" x14ac:dyDescent="0.25">
      <c r="A47" s="100" t="s">
        <v>41</v>
      </c>
      <c r="B47" s="108" t="s">
        <v>42</v>
      </c>
      <c r="C47" s="3" t="s">
        <v>10</v>
      </c>
      <c r="D47" s="3"/>
      <c r="E47" s="14"/>
      <c r="F47" s="95">
        <f>F48+F49+F50+F51</f>
        <v>2861642.7899999996</v>
      </c>
      <c r="G47" s="11">
        <f>G48+G49+G50+G51</f>
        <v>2861642.7899999996</v>
      </c>
      <c r="H47" s="76">
        <f>H48+H49+H50+H51</f>
        <v>2561170.3000000007</v>
      </c>
      <c r="I47" s="74">
        <f>SUM(I48:I51)</f>
        <v>1503695.3</v>
      </c>
      <c r="J47" s="75">
        <f>J48+J49+J50+J51</f>
        <v>0</v>
      </c>
      <c r="K47" s="76"/>
      <c r="L47" s="74">
        <f>SUM(L48:L51)</f>
        <v>905835.62</v>
      </c>
      <c r="M47" s="75">
        <f>M48+M49+M50+M51</f>
        <v>0</v>
      </c>
      <c r="N47" s="76"/>
      <c r="O47" s="77"/>
    </row>
    <row r="48" spans="1:15" s="2" customFormat="1" ht="15" customHeight="1" x14ac:dyDescent="0.25">
      <c r="A48" s="101"/>
      <c r="B48" s="108"/>
      <c r="C48" s="4" t="s">
        <v>14</v>
      </c>
      <c r="D48" s="29" t="s">
        <v>52</v>
      </c>
      <c r="E48" s="104" t="s">
        <v>43</v>
      </c>
      <c r="F48" s="93">
        <v>2397895.5199999996</v>
      </c>
      <c r="G48" s="58">
        <v>2397895.5199999996</v>
      </c>
      <c r="H48" s="65">
        <v>2146116.4900000002</v>
      </c>
      <c r="I48" s="63">
        <v>1503695.3</v>
      </c>
      <c r="J48" s="64">
        <v>0</v>
      </c>
      <c r="K48" s="65">
        <v>0</v>
      </c>
      <c r="L48" s="63">
        <v>690585.92</v>
      </c>
      <c r="M48" s="44">
        <v>0</v>
      </c>
      <c r="N48" s="45">
        <v>0</v>
      </c>
      <c r="O48" s="97" t="s">
        <v>58</v>
      </c>
    </row>
    <row r="49" spans="1:15" s="2" customFormat="1" ht="32.25" customHeight="1" x14ac:dyDescent="0.25">
      <c r="A49" s="101"/>
      <c r="B49" s="108"/>
      <c r="C49" s="4" t="s">
        <v>76</v>
      </c>
      <c r="D49" s="29" t="s">
        <v>52</v>
      </c>
      <c r="E49" s="109"/>
      <c r="F49" s="93">
        <v>60541</v>
      </c>
      <c r="G49" s="58">
        <v>60541</v>
      </c>
      <c r="H49" s="65">
        <v>54184.2</v>
      </c>
      <c r="I49" s="63">
        <v>0</v>
      </c>
      <c r="J49" s="64">
        <v>0</v>
      </c>
      <c r="K49" s="65">
        <v>0</v>
      </c>
      <c r="L49" s="63">
        <v>15835.57</v>
      </c>
      <c r="M49" s="44">
        <v>0</v>
      </c>
      <c r="N49" s="45">
        <v>0</v>
      </c>
      <c r="O49" s="98"/>
    </row>
    <row r="50" spans="1:15" s="2" customFormat="1" ht="45" customHeight="1" x14ac:dyDescent="0.25">
      <c r="A50" s="101"/>
      <c r="B50" s="108"/>
      <c r="C50" s="4" t="s">
        <v>77</v>
      </c>
      <c r="D50" s="29" t="s">
        <v>52</v>
      </c>
      <c r="E50" s="109"/>
      <c r="F50" s="93">
        <v>188102.2</v>
      </c>
      <c r="G50" s="58">
        <v>188102.2</v>
      </c>
      <c r="H50" s="65">
        <v>168351.47</v>
      </c>
      <c r="I50" s="63">
        <v>0</v>
      </c>
      <c r="J50" s="64">
        <v>0</v>
      </c>
      <c r="K50" s="65">
        <v>0</v>
      </c>
      <c r="L50" s="63">
        <v>98139.8</v>
      </c>
      <c r="M50" s="44">
        <v>0</v>
      </c>
      <c r="N50" s="45">
        <v>0</v>
      </c>
      <c r="O50" s="98"/>
    </row>
    <row r="51" spans="1:15" s="2" customFormat="1" ht="38.25" x14ac:dyDescent="0.25">
      <c r="A51" s="102"/>
      <c r="B51" s="108"/>
      <c r="C51" s="4" t="s">
        <v>78</v>
      </c>
      <c r="D51" s="29" t="s">
        <v>52</v>
      </c>
      <c r="E51" s="110"/>
      <c r="F51" s="93">
        <v>215104.07</v>
      </c>
      <c r="G51" s="58">
        <v>215104.07</v>
      </c>
      <c r="H51" s="65">
        <v>192518.14</v>
      </c>
      <c r="I51" s="63">
        <v>0</v>
      </c>
      <c r="J51" s="64">
        <v>0</v>
      </c>
      <c r="K51" s="65">
        <v>0</v>
      </c>
      <c r="L51" s="63">
        <v>101274.33</v>
      </c>
      <c r="M51" s="44">
        <v>0</v>
      </c>
      <c r="N51" s="45">
        <v>0</v>
      </c>
      <c r="O51" s="99"/>
    </row>
    <row r="52" spans="1:15" ht="16.5" thickBot="1" x14ac:dyDescent="0.3">
      <c r="A52" s="5"/>
      <c r="B52" s="6"/>
      <c r="C52" s="5"/>
      <c r="D52" s="34"/>
      <c r="E52" s="132" t="s">
        <v>45</v>
      </c>
      <c r="F52" s="96">
        <f t="shared" ref="F52:L52" si="1">F4+F9+F16+F19+F26+F33+F39+F44+F47</f>
        <v>91359000.638000011</v>
      </c>
      <c r="G52" s="17">
        <f t="shared" si="1"/>
        <v>90315803.987999991</v>
      </c>
      <c r="H52" s="80">
        <f>H4+H9+H16+H19+H26+H33+H39+H44+H47</f>
        <v>79928870.839999989</v>
      </c>
      <c r="I52" s="78">
        <f t="shared" si="1"/>
        <v>28753084.403000001</v>
      </c>
      <c r="J52" s="79">
        <f>J4+J9+J16+J19+J26+J33+J39+J44+J47</f>
        <v>2015133.4929999998</v>
      </c>
      <c r="K52" s="80"/>
      <c r="L52" s="78">
        <f t="shared" si="1"/>
        <v>57208542.964999989</v>
      </c>
      <c r="M52" s="79">
        <f>M4+M9+M16+M19+M26+M33+M39+M44+M47</f>
        <v>2650324.4139999999</v>
      </c>
      <c r="N52" s="80"/>
      <c r="O52" s="69"/>
    </row>
    <row r="53" spans="1:15" x14ac:dyDescent="0.25">
      <c r="F53" s="94"/>
      <c r="G53" s="86"/>
      <c r="H53" s="87"/>
    </row>
  </sheetData>
  <autoFilter ref="A3:O53"/>
  <mergeCells count="38">
    <mergeCell ref="A1:O1"/>
    <mergeCell ref="A2:O2"/>
    <mergeCell ref="A4:A8"/>
    <mergeCell ref="B4:B8"/>
    <mergeCell ref="E5:E8"/>
    <mergeCell ref="O5:O8"/>
    <mergeCell ref="O17:O18"/>
    <mergeCell ref="A9:A15"/>
    <mergeCell ref="B9:B15"/>
    <mergeCell ref="E10:E15"/>
    <mergeCell ref="O10:O15"/>
    <mergeCell ref="A16:A18"/>
    <mergeCell ref="B16:B18"/>
    <mergeCell ref="E17:E18"/>
    <mergeCell ref="O27:O32"/>
    <mergeCell ref="A19:A25"/>
    <mergeCell ref="B19:B25"/>
    <mergeCell ref="E20:E25"/>
    <mergeCell ref="O20:O25"/>
    <mergeCell ref="A26:A32"/>
    <mergeCell ref="B26:B32"/>
    <mergeCell ref="E27:E32"/>
    <mergeCell ref="O40:O43"/>
    <mergeCell ref="A33:A38"/>
    <mergeCell ref="B33:B38"/>
    <mergeCell ref="E34:E38"/>
    <mergeCell ref="O34:O38"/>
    <mergeCell ref="A39:A43"/>
    <mergeCell ref="B39:B43"/>
    <mergeCell ref="E40:E43"/>
    <mergeCell ref="O48:O51"/>
    <mergeCell ref="A44:A46"/>
    <mergeCell ref="B44:B46"/>
    <mergeCell ref="E45:E46"/>
    <mergeCell ref="O45:O46"/>
    <mergeCell ref="A47:A51"/>
    <mergeCell ref="B47:B51"/>
    <mergeCell ref="E48:E51"/>
  </mergeCells>
  <pageMargins left="0.39370078740157483" right="0.31496062992125984" top="0.39370078740157483" bottom="0.31496062992125984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 2007.-2013. 2.1.1.3.1. 1.k.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"Par pētniecības un inovācijas infrastruktūras un pētnieciskās darbības koncentrācijas teritoriālo kartējumu" 5.pielikums</dc:title>
  <dc:creator/>
  <cp:lastModifiedBy/>
  <dcterms:created xsi:type="dcterms:W3CDTF">2006-09-16T00:00:00Z</dcterms:created>
  <dcterms:modified xsi:type="dcterms:W3CDTF">2016-07-01T07:56:43Z</dcterms:modified>
</cp:coreProperties>
</file>