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255" windowWidth="19440" windowHeight="12600"/>
  </bookViews>
  <sheets>
    <sheet name="KOPSAVILKUMS_UZ_BUDGET 2016" sheetId="1" r:id="rId1"/>
  </sheets>
  <definedNames>
    <definedName name="_xlnm.Print_Area" localSheetId="0">'KOPSAVILKUMS_UZ_BUDGET 2016'!$A$1:$Q$42</definedName>
  </definedNames>
  <calcPr calcId="145621"/>
</workbook>
</file>

<file path=xl/calcChain.xml><?xml version="1.0" encoding="utf-8"?>
<calcChain xmlns="http://schemas.openxmlformats.org/spreadsheetml/2006/main">
  <c r="B11" i="1" l="1"/>
  <c r="C24" i="1" l="1"/>
  <c r="D24" i="1"/>
  <c r="E24" i="1"/>
  <c r="F24" i="1"/>
  <c r="H24" i="1"/>
  <c r="I24" i="1"/>
  <c r="K24" i="1"/>
  <c r="L24" i="1"/>
  <c r="N24" i="1"/>
  <c r="O24" i="1"/>
  <c r="B24" i="1"/>
  <c r="D11" i="1"/>
  <c r="E11" i="1"/>
  <c r="H11" i="1"/>
  <c r="I11" i="1"/>
  <c r="K11" i="1"/>
  <c r="L11" i="1"/>
  <c r="N11" i="1"/>
  <c r="O11" i="1"/>
  <c r="C11" i="1"/>
  <c r="J10" i="1" l="1"/>
  <c r="F7" i="1" l="1"/>
  <c r="F11" i="1" s="1"/>
  <c r="P8" i="1" l="1"/>
  <c r="P9" i="1"/>
  <c r="P23" i="1"/>
  <c r="P7" i="1"/>
  <c r="C32" i="1"/>
  <c r="D32" i="1"/>
  <c r="E32" i="1"/>
  <c r="F32" i="1"/>
  <c r="H32" i="1"/>
  <c r="I32" i="1"/>
  <c r="K32" i="1"/>
  <c r="L32" i="1"/>
  <c r="N32" i="1"/>
  <c r="O32" i="1"/>
  <c r="B32" i="1"/>
  <c r="Q23" i="1" l="1"/>
  <c r="P10" i="1"/>
  <c r="P11" i="1" s="1"/>
  <c r="M29" i="1" l="1"/>
  <c r="M30" i="1"/>
  <c r="M31" i="1"/>
  <c r="M28" i="1"/>
  <c r="P29" i="1"/>
  <c r="P30" i="1"/>
  <c r="P31" i="1"/>
  <c r="P28" i="1"/>
  <c r="P22" i="1"/>
  <c r="P21" i="1"/>
  <c r="P20" i="1"/>
  <c r="P19" i="1"/>
  <c r="P18" i="1"/>
  <c r="P17" i="1"/>
  <c r="P16" i="1"/>
  <c r="P15" i="1"/>
  <c r="P24" i="1" l="1"/>
  <c r="P32" i="1"/>
  <c r="M32" i="1"/>
  <c r="M7" i="1"/>
  <c r="J7" i="1"/>
  <c r="M16" i="1" l="1"/>
  <c r="M17" i="1"/>
  <c r="M18" i="1"/>
  <c r="M19" i="1"/>
  <c r="M20" i="1"/>
  <c r="M21" i="1"/>
  <c r="M22" i="1"/>
  <c r="M15" i="1"/>
  <c r="M9" i="1"/>
  <c r="M10" i="1"/>
  <c r="M8" i="1"/>
  <c r="J29" i="1"/>
  <c r="J30" i="1"/>
  <c r="J31" i="1"/>
  <c r="J28" i="1"/>
  <c r="J16" i="1"/>
  <c r="J17" i="1"/>
  <c r="J18" i="1"/>
  <c r="J19" i="1"/>
  <c r="J20" i="1"/>
  <c r="J21" i="1"/>
  <c r="J22" i="1"/>
  <c r="J15" i="1"/>
  <c r="J8" i="1"/>
  <c r="J9" i="1"/>
  <c r="G29" i="1"/>
  <c r="G30" i="1"/>
  <c r="G31" i="1"/>
  <c r="G28" i="1"/>
  <c r="G16" i="1"/>
  <c r="G17" i="1"/>
  <c r="G18" i="1"/>
  <c r="G19" i="1"/>
  <c r="G20" i="1"/>
  <c r="G21" i="1"/>
  <c r="G22" i="1"/>
  <c r="G15" i="1"/>
  <c r="G8" i="1"/>
  <c r="G9" i="1"/>
  <c r="G10" i="1"/>
  <c r="G7" i="1"/>
  <c r="J11" i="1" l="1"/>
  <c r="J24" i="1"/>
  <c r="M11" i="1"/>
  <c r="G24" i="1"/>
  <c r="M24" i="1"/>
  <c r="G11" i="1"/>
  <c r="Q31" i="1"/>
  <c r="Q21" i="1"/>
  <c r="Q17" i="1"/>
  <c r="G32" i="1"/>
  <c r="Q30" i="1"/>
  <c r="Q16" i="1"/>
  <c r="Q29" i="1"/>
  <c r="Q15" i="1"/>
  <c r="Q19" i="1"/>
  <c r="Q22" i="1"/>
  <c r="Q18" i="1"/>
  <c r="Q9" i="1"/>
  <c r="Q10" i="1"/>
  <c r="Q7" i="1"/>
  <c r="Q28" i="1"/>
  <c r="J32" i="1"/>
  <c r="Q20" i="1"/>
  <c r="Q8" i="1"/>
  <c r="Q24" i="1" l="1"/>
  <c r="Q11" i="1"/>
  <c r="Q32" i="1"/>
  <c r="C35" i="1" l="1"/>
  <c r="D35" i="1"/>
  <c r="N35" i="1"/>
  <c r="I35" i="1"/>
  <c r="O35" i="1"/>
  <c r="L35" i="1"/>
  <c r="H35" i="1"/>
  <c r="Q35" i="1"/>
  <c r="F35" i="1"/>
  <c r="E35" i="1"/>
  <c r="P35" i="1"/>
  <c r="G35" i="1"/>
  <c r="M35" i="1"/>
  <c r="K35" i="1"/>
  <c r="J35" i="1"/>
  <c r="M37" i="1" l="1"/>
  <c r="J37" i="1"/>
  <c r="P37" i="1"/>
  <c r="B35" i="1"/>
</calcChain>
</file>

<file path=xl/sharedStrings.xml><?xml version="1.0" encoding="utf-8"?>
<sst xmlns="http://schemas.openxmlformats.org/spreadsheetml/2006/main" count="95" uniqueCount="42">
  <si>
    <t>EUR/LVL=</t>
  </si>
  <si>
    <t>Jaunā cietuma būvniecības izmaksas (EUR)</t>
  </si>
  <si>
    <t>Investīciju izmaksas</t>
  </si>
  <si>
    <t>2015.gads</t>
  </si>
  <si>
    <t>2016.gads</t>
  </si>
  <si>
    <t>2017.gads</t>
  </si>
  <si>
    <t>2013.gads</t>
  </si>
  <si>
    <t>2014.gads</t>
  </si>
  <si>
    <t>2018.gads</t>
  </si>
  <si>
    <t>KOPĀ</t>
  </si>
  <si>
    <t>Būvprojektēšanas izmaksas</t>
  </si>
  <si>
    <t>Būvniecības izmaksas</t>
  </si>
  <si>
    <t>Autoruzraudzības izmaksas</t>
  </si>
  <si>
    <t>Būvuzraudzības izmaksas</t>
  </si>
  <si>
    <t>KOPĀ (izmaksas ar PVN)</t>
  </si>
  <si>
    <t>Tehniski ekonomiskā pamatojuma izstrādes izmaksas</t>
  </si>
  <si>
    <t>Metu konkursa organizēšanas un realizācijas izmaksas</t>
  </si>
  <si>
    <t>Būvprojektēšanas konkursa organizēšanas izmaksas</t>
  </si>
  <si>
    <t>Būvniecības konkursa organizēšanas izmaksas</t>
  </si>
  <si>
    <t>Būvniecības līguma uzraudzības izmaksas</t>
  </si>
  <si>
    <t xml:space="preserve">Ekspertu pakalpojumi būvprojekta izstrādes procesā </t>
  </si>
  <si>
    <t>Būvprojekta  izstrādes vadības izmaksas</t>
  </si>
  <si>
    <t>Projekta īstenošanas vadības grupas uzturēšanas izmaksas</t>
  </si>
  <si>
    <t>Atalgojums</t>
  </si>
  <si>
    <t>Preces un pakalpojumi</t>
  </si>
  <si>
    <t>Kapitālie izdevumi</t>
  </si>
  <si>
    <t>Jaunā cietuma būvniecības izdevumi kopā:</t>
  </si>
  <si>
    <t>izmaiņas</t>
  </si>
  <si>
    <t>2017.gads ar izmaiņām</t>
  </si>
  <si>
    <t>2018.gads ar izmaiņām</t>
  </si>
  <si>
    <t>2016.gads ar izmaiņām</t>
  </si>
  <si>
    <t>Būvniecības organizēšanas izmaksas (TNA maksājums)</t>
  </si>
  <si>
    <t>Atlīdzība</t>
  </si>
  <si>
    <t>Kadastrālā vērtēšana un objekta ierakstīšana zemesgrāmatā</t>
  </si>
  <si>
    <t>2019.gads</t>
  </si>
  <si>
    <t>2019.gads ar izmaiņām</t>
  </si>
  <si>
    <t xml:space="preserve">Izmaiņas pret kārtējo (2016.) gadu </t>
  </si>
  <si>
    <t>Papildus izdevumi sagatavošanas ciklā un būvniecības laikā</t>
  </si>
  <si>
    <t>Pielikums Ministru kabineta rīkojuma projekta
 „Grozījumi Ministru kabineta 2013.gada 12.februāra rīkojumā Nr.50 
„Par Ieslodzījuma vietu infrastruktūras attīstības koncepciju”” 
sākotnējās ietekmes novērtējuma ziņojumam (anotācija)</t>
  </si>
  <si>
    <t>Dzintars Rasnačs</t>
  </si>
  <si>
    <t>Iesniedzējs:</t>
  </si>
  <si>
    <t xml:space="preserve">tieslietu ministrs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</si>
</sst>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name val="Arial Cyr"/>
      <family val="2"/>
      <charset val="204"/>
    </font>
    <font>
      <sz val="10"/>
      <name val="Helv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2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0" fontId="2" fillId="0" borderId="2" xfId="0" applyFont="1" applyFill="1" applyBorder="1" applyAlignment="1">
      <alignment horizontal="right"/>
    </xf>
    <xf numFmtId="3" fontId="2" fillId="0" borderId="2" xfId="0" applyNumberFormat="1" applyFont="1" applyFill="1" applyBorder="1"/>
    <xf numFmtId="164" fontId="0" fillId="0" borderId="0" xfId="0" applyNumberFormat="1"/>
    <xf numFmtId="0" fontId="5" fillId="0" borderId="0" xfId="0" applyFont="1" applyFill="1"/>
    <xf numFmtId="0" fontId="0" fillId="0" borderId="2" xfId="0" applyFill="1" applyBorder="1" applyAlignment="1">
      <alignment wrapText="1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0" fontId="8" fillId="0" borderId="0" xfId="0" applyFont="1"/>
    <xf numFmtId="3" fontId="7" fillId="0" borderId="2" xfId="0" applyNumberFormat="1" applyFont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4" fillId="0" borderId="2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3" fontId="0" fillId="0" borderId="2" xfId="0" applyNumberFormat="1" applyFill="1" applyBorder="1" applyAlignment="1">
      <alignment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right"/>
    </xf>
    <xf numFmtId="0" fontId="0" fillId="0" borderId="4" xfId="0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0" fillId="0" borderId="0" xfId="0" applyNumberFormat="1"/>
    <xf numFmtId="165" fontId="0" fillId="0" borderId="0" xfId="6" applyNumberFormat="1" applyFont="1" applyFill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2" xfId="0" applyBorder="1" applyAlignment="1">
      <alignment vertical="top" wrapText="1"/>
    </xf>
    <xf numFmtId="43" fontId="0" fillId="0" borderId="0" xfId="0" applyNumberFormat="1" applyAlignment="1">
      <alignment wrapText="1"/>
    </xf>
    <xf numFmtId="0" fontId="13" fillId="0" borderId="0" xfId="0" applyFont="1"/>
    <xf numFmtId="164" fontId="13" fillId="0" borderId="0" xfId="0" applyNumberFormat="1" applyFont="1"/>
    <xf numFmtId="164" fontId="13" fillId="0" borderId="0" xfId="1" applyNumberFormat="1" applyFont="1"/>
    <xf numFmtId="3" fontId="13" fillId="0" borderId="0" xfId="0" applyNumberFormat="1" applyFont="1"/>
    <xf numFmtId="9" fontId="13" fillId="0" borderId="0" xfId="6" applyFont="1"/>
    <xf numFmtId="0" fontId="0" fillId="0" borderId="0" xfId="0" applyAlignment="1">
      <alignment horizontal="right" vertical="top" wrapText="1"/>
    </xf>
  </cellXfs>
  <cellStyles count="7">
    <cellStyle name="Excel Built-in Normal" xfId="2"/>
    <cellStyle name="Komats" xfId="1" builtinId="3"/>
    <cellStyle name="Normal 2" xfId="3"/>
    <cellStyle name="Normal_Polu_vidusskola_kopeja" xfId="4"/>
    <cellStyle name="Parasts" xfId="0" builtinId="0"/>
    <cellStyle name="Procenti" xfId="6" builtinId="5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47"/>
  <sheetViews>
    <sheetView tabSelected="1" topLeftCell="A2" zoomScaleNormal="100" zoomScaleSheetLayoutView="100" workbookViewId="0">
      <selection activeCell="H3" sqref="H3"/>
    </sheetView>
  </sheetViews>
  <sheetFormatPr defaultRowHeight="15" x14ac:dyDescent="0.25"/>
  <cols>
    <col min="1" max="1" width="55.28515625" customWidth="1"/>
    <col min="2" max="3" width="9.5703125" bestFit="1" customWidth="1"/>
    <col min="4" max="5" width="10.140625" bestFit="1" customWidth="1"/>
    <col min="6" max="6" width="10.85546875" customWidth="1"/>
    <col min="7" max="7" width="12.28515625" customWidth="1"/>
    <col min="8" max="8" width="12" bestFit="1" customWidth="1"/>
    <col min="9" max="9" width="12.42578125" customWidth="1"/>
    <col min="10" max="10" width="14.7109375" style="24" customWidth="1"/>
    <col min="11" max="11" width="14.7109375" bestFit="1" customWidth="1"/>
    <col min="12" max="12" width="13.85546875" customWidth="1"/>
    <col min="13" max="13" width="13.28515625" style="24" customWidth="1"/>
    <col min="14" max="14" width="11.28515625" bestFit="1" customWidth="1"/>
    <col min="15" max="15" width="13.85546875" customWidth="1"/>
    <col min="16" max="16" width="13.28515625" style="24" customWidth="1"/>
    <col min="17" max="17" width="11.28515625" bestFit="1" customWidth="1"/>
    <col min="18" max="18" width="10.28515625" bestFit="1" customWidth="1"/>
  </cols>
  <sheetData>
    <row r="1" spans="1:19" hidden="1" x14ac:dyDescent="0.25">
      <c r="R1" t="s">
        <v>0</v>
      </c>
      <c r="S1">
        <v>0.70280399999999998</v>
      </c>
    </row>
    <row r="2" spans="1:19" ht="61.5" customHeight="1" x14ac:dyDescent="0.25">
      <c r="M2" s="52" t="s">
        <v>38</v>
      </c>
      <c r="N2" s="52"/>
      <c r="O2" s="52"/>
      <c r="P2" s="52"/>
      <c r="Q2" s="52"/>
    </row>
    <row r="3" spans="1:19" ht="23.25" x14ac:dyDescent="0.35">
      <c r="A3" s="2" t="s">
        <v>1</v>
      </c>
    </row>
    <row r="4" spans="1:19" ht="12.75" customHeight="1" x14ac:dyDescent="0.35">
      <c r="A4" s="2"/>
      <c r="Q4" s="4"/>
    </row>
    <row r="5" spans="1:19" ht="15.75" x14ac:dyDescent="0.25">
      <c r="A5" s="5" t="s">
        <v>2</v>
      </c>
      <c r="D5" s="4"/>
      <c r="H5" s="4"/>
      <c r="I5" s="4"/>
      <c r="J5" s="25"/>
      <c r="M5" s="25"/>
      <c r="P5" s="25"/>
    </row>
    <row r="6" spans="1:19" ht="27" customHeight="1" x14ac:dyDescent="0.25">
      <c r="A6" s="7"/>
      <c r="B6" s="35" t="s">
        <v>6</v>
      </c>
      <c r="C6" s="35" t="s">
        <v>7</v>
      </c>
      <c r="D6" s="36" t="s">
        <v>3</v>
      </c>
      <c r="E6" s="36" t="s">
        <v>4</v>
      </c>
      <c r="F6" s="36" t="s">
        <v>27</v>
      </c>
      <c r="G6" s="37" t="s">
        <v>30</v>
      </c>
      <c r="H6" s="38" t="s">
        <v>5</v>
      </c>
      <c r="I6" s="38" t="s">
        <v>27</v>
      </c>
      <c r="J6" s="39" t="s">
        <v>28</v>
      </c>
      <c r="K6" s="35" t="s">
        <v>8</v>
      </c>
      <c r="L6" s="35" t="s">
        <v>27</v>
      </c>
      <c r="M6" s="40" t="s">
        <v>29</v>
      </c>
      <c r="N6" s="35" t="s">
        <v>34</v>
      </c>
      <c r="O6" s="35" t="s">
        <v>27</v>
      </c>
      <c r="P6" s="40" t="s">
        <v>35</v>
      </c>
      <c r="Q6" s="35" t="s">
        <v>9</v>
      </c>
    </row>
    <row r="7" spans="1:19" x14ac:dyDescent="0.25">
      <c r="A7" s="8" t="s">
        <v>10</v>
      </c>
      <c r="B7" s="8">
        <v>0</v>
      </c>
      <c r="C7" s="9">
        <v>202500</v>
      </c>
      <c r="D7" s="9">
        <v>1519025</v>
      </c>
      <c r="E7" s="9">
        <v>803252</v>
      </c>
      <c r="F7" s="9">
        <f>-111544-59262</f>
        <v>-170806</v>
      </c>
      <c r="G7" s="9">
        <f>E7+F7</f>
        <v>632446</v>
      </c>
      <c r="H7" s="9">
        <v>0</v>
      </c>
      <c r="I7" s="9">
        <v>0</v>
      </c>
      <c r="J7" s="26">
        <f>H7+I7</f>
        <v>0</v>
      </c>
      <c r="K7" s="9">
        <v>0</v>
      </c>
      <c r="L7" s="9">
        <v>0</v>
      </c>
      <c r="M7" s="30">
        <f>K7+L7</f>
        <v>0</v>
      </c>
      <c r="N7" s="9">
        <v>0</v>
      </c>
      <c r="O7" s="9">
        <v>0</v>
      </c>
      <c r="P7" s="30">
        <f>N7+O7</f>
        <v>0</v>
      </c>
      <c r="Q7" s="10">
        <f>M7+J7+G7+D7+C7+B7+P7</f>
        <v>2353971</v>
      </c>
    </row>
    <row r="8" spans="1:19" x14ac:dyDescent="0.25">
      <c r="A8" s="11" t="s">
        <v>11</v>
      </c>
      <c r="B8" s="11">
        <v>0</v>
      </c>
      <c r="C8" s="12">
        <v>0</v>
      </c>
      <c r="D8" s="9">
        <v>0</v>
      </c>
      <c r="E8" s="9">
        <v>245213</v>
      </c>
      <c r="F8" s="9">
        <v>-245213</v>
      </c>
      <c r="G8" s="9">
        <f t="shared" ref="G8:G10" si="0">E8+F8</f>
        <v>0</v>
      </c>
      <c r="H8" s="9">
        <v>42322227</v>
      </c>
      <c r="I8" s="9">
        <v>-27764285</v>
      </c>
      <c r="J8" s="26">
        <f t="shared" ref="J8:J9" si="1">H8+I8</f>
        <v>14557942</v>
      </c>
      <c r="K8" s="12">
        <v>30222270</v>
      </c>
      <c r="L8" s="12">
        <v>2389788</v>
      </c>
      <c r="M8" s="30">
        <f>K8+L8</f>
        <v>32612058</v>
      </c>
      <c r="N8" s="12"/>
      <c r="O8" s="12">
        <v>25619710</v>
      </c>
      <c r="P8" s="30">
        <f t="shared" ref="P8:P10" si="2">N8+O8</f>
        <v>25619710</v>
      </c>
      <c r="Q8" s="10">
        <f t="shared" ref="Q8:Q10" si="3">M8+J8+G8+D8+C8+B8+P8</f>
        <v>72789710</v>
      </c>
    </row>
    <row r="9" spans="1:19" x14ac:dyDescent="0.25">
      <c r="A9" s="11" t="s">
        <v>12</v>
      </c>
      <c r="B9" s="11">
        <v>0</v>
      </c>
      <c r="C9" s="12">
        <v>0</v>
      </c>
      <c r="D9" s="9">
        <v>0</v>
      </c>
      <c r="E9" s="9">
        <v>0</v>
      </c>
      <c r="F9" s="9">
        <v>0</v>
      </c>
      <c r="G9" s="9">
        <f t="shared" si="0"/>
        <v>0</v>
      </c>
      <c r="H9" s="9">
        <v>393064</v>
      </c>
      <c r="I9" s="9">
        <v>-292895</v>
      </c>
      <c r="J9" s="26">
        <f t="shared" si="1"/>
        <v>100169</v>
      </c>
      <c r="K9" s="12">
        <v>262043</v>
      </c>
      <c r="L9" s="12">
        <v>-37649</v>
      </c>
      <c r="M9" s="30">
        <f t="shared" ref="M9:M10" si="4">K9+L9</f>
        <v>224394</v>
      </c>
      <c r="N9" s="12"/>
      <c r="O9" s="12">
        <v>176281</v>
      </c>
      <c r="P9" s="30">
        <f t="shared" si="2"/>
        <v>176281</v>
      </c>
      <c r="Q9" s="10">
        <f t="shared" si="3"/>
        <v>500844</v>
      </c>
    </row>
    <row r="10" spans="1:19" x14ac:dyDescent="0.25">
      <c r="A10" s="11" t="s">
        <v>13</v>
      </c>
      <c r="B10" s="11">
        <v>0</v>
      </c>
      <c r="C10" s="12">
        <v>0</v>
      </c>
      <c r="D10" s="9">
        <v>0</v>
      </c>
      <c r="E10" s="9">
        <v>0</v>
      </c>
      <c r="F10" s="9">
        <v>0</v>
      </c>
      <c r="G10" s="9">
        <f t="shared" si="0"/>
        <v>0</v>
      </c>
      <c r="H10" s="9">
        <v>524086</v>
      </c>
      <c r="I10" s="9">
        <v>-373454</v>
      </c>
      <c r="J10" s="26">
        <f>H10+I10</f>
        <v>150632</v>
      </c>
      <c r="K10" s="12">
        <v>349391</v>
      </c>
      <c r="L10" s="12">
        <v>-11814</v>
      </c>
      <c r="M10" s="30">
        <f t="shared" si="4"/>
        <v>337577</v>
      </c>
      <c r="N10" s="12"/>
      <c r="O10" s="12">
        <v>265268</v>
      </c>
      <c r="P10" s="30">
        <f t="shared" si="2"/>
        <v>265268</v>
      </c>
      <c r="Q10" s="10">
        <f t="shared" si="3"/>
        <v>753477</v>
      </c>
    </row>
    <row r="11" spans="1:19" x14ac:dyDescent="0.25">
      <c r="A11" s="13" t="s">
        <v>14</v>
      </c>
      <c r="B11" s="14">
        <f>SUM(B7:B10)</f>
        <v>0</v>
      </c>
      <c r="C11" s="14">
        <f>SUM(C7:C10)</f>
        <v>202500</v>
      </c>
      <c r="D11" s="14">
        <f t="shared" ref="D11:Q11" si="5">SUM(D7:D10)</f>
        <v>1519025</v>
      </c>
      <c r="E11" s="14">
        <f t="shared" si="5"/>
        <v>1048465</v>
      </c>
      <c r="F11" s="14">
        <f t="shared" si="5"/>
        <v>-416019</v>
      </c>
      <c r="G11" s="14">
        <f t="shared" si="5"/>
        <v>632446</v>
      </c>
      <c r="H11" s="14">
        <f t="shared" si="5"/>
        <v>43239377</v>
      </c>
      <c r="I11" s="14">
        <f t="shared" si="5"/>
        <v>-28430634</v>
      </c>
      <c r="J11" s="14">
        <f t="shared" si="5"/>
        <v>14808743</v>
      </c>
      <c r="K11" s="14">
        <f t="shared" si="5"/>
        <v>30833704</v>
      </c>
      <c r="L11" s="14">
        <f t="shared" si="5"/>
        <v>2340325</v>
      </c>
      <c r="M11" s="14">
        <f t="shared" si="5"/>
        <v>33174029</v>
      </c>
      <c r="N11" s="14">
        <f t="shared" si="5"/>
        <v>0</v>
      </c>
      <c r="O11" s="14">
        <f t="shared" si="5"/>
        <v>26061259</v>
      </c>
      <c r="P11" s="14">
        <f t="shared" si="5"/>
        <v>26061259</v>
      </c>
      <c r="Q11" s="14">
        <f t="shared" si="5"/>
        <v>76398002</v>
      </c>
    </row>
    <row r="12" spans="1:19" x14ac:dyDescent="0.25">
      <c r="A12" s="6"/>
      <c r="B12" s="6"/>
      <c r="C12" s="6"/>
      <c r="D12" s="6"/>
      <c r="E12" s="6"/>
      <c r="F12" s="6"/>
      <c r="G12" s="6"/>
      <c r="H12" s="6"/>
      <c r="I12" s="6"/>
      <c r="J12" s="42"/>
      <c r="K12" s="6"/>
      <c r="L12" s="6"/>
      <c r="M12" s="42"/>
      <c r="N12" s="6"/>
      <c r="O12" s="6"/>
      <c r="P12" s="42"/>
      <c r="Q12" s="6"/>
      <c r="R12" s="41"/>
    </row>
    <row r="13" spans="1:19" ht="15.75" x14ac:dyDescent="0.25">
      <c r="A13" s="16" t="s">
        <v>37</v>
      </c>
      <c r="B13" s="6"/>
      <c r="C13" s="6"/>
      <c r="E13" s="4"/>
      <c r="I13" s="4"/>
      <c r="J13" s="4"/>
      <c r="K13" s="25"/>
      <c r="M13" s="27"/>
      <c r="N13" s="25"/>
      <c r="P13" s="27"/>
      <c r="Q13" s="6"/>
    </row>
    <row r="14" spans="1:19" ht="30" x14ac:dyDescent="0.25">
      <c r="A14" s="7"/>
      <c r="B14" s="35" t="s">
        <v>6</v>
      </c>
      <c r="C14" s="35" t="s">
        <v>7</v>
      </c>
      <c r="D14" s="36" t="s">
        <v>3</v>
      </c>
      <c r="E14" s="36" t="s">
        <v>4</v>
      </c>
      <c r="F14" s="36" t="s">
        <v>27</v>
      </c>
      <c r="G14" s="37" t="s">
        <v>30</v>
      </c>
      <c r="H14" s="38" t="s">
        <v>5</v>
      </c>
      <c r="I14" s="38" t="s">
        <v>27</v>
      </c>
      <c r="J14" s="39" t="s">
        <v>28</v>
      </c>
      <c r="K14" s="35" t="s">
        <v>8</v>
      </c>
      <c r="L14" s="35" t="s">
        <v>27</v>
      </c>
      <c r="M14" s="40" t="s">
        <v>29</v>
      </c>
      <c r="N14" s="35" t="s">
        <v>34</v>
      </c>
      <c r="O14" s="35" t="s">
        <v>27</v>
      </c>
      <c r="P14" s="40" t="s">
        <v>35</v>
      </c>
      <c r="Q14" s="35" t="s">
        <v>9</v>
      </c>
    </row>
    <row r="15" spans="1:19" x14ac:dyDescent="0.25">
      <c r="A15" s="17" t="s">
        <v>15</v>
      </c>
      <c r="B15" s="12">
        <v>117387</v>
      </c>
      <c r="C15" s="12">
        <v>0</v>
      </c>
      <c r="D15" s="12">
        <v>0</v>
      </c>
      <c r="E15" s="9">
        <v>0</v>
      </c>
      <c r="F15" s="9">
        <v>0</v>
      </c>
      <c r="G15" s="9">
        <f>E15+F15</f>
        <v>0</v>
      </c>
      <c r="H15" s="9">
        <v>0</v>
      </c>
      <c r="I15" s="9">
        <v>0</v>
      </c>
      <c r="J15" s="26">
        <f>H15+I15</f>
        <v>0</v>
      </c>
      <c r="K15" s="12">
        <v>0</v>
      </c>
      <c r="L15" s="12">
        <v>0</v>
      </c>
      <c r="M15" s="30">
        <f>K15+L15</f>
        <v>0</v>
      </c>
      <c r="N15" s="12">
        <v>0</v>
      </c>
      <c r="O15" s="12">
        <v>0</v>
      </c>
      <c r="P15" s="30">
        <f>N15+O15</f>
        <v>0</v>
      </c>
      <c r="Q15" s="10">
        <f t="shared" ref="Q15:Q22" si="6">M15+J15+G15+D15+C15+B15+P15</f>
        <v>117387</v>
      </c>
    </row>
    <row r="16" spans="1:19" x14ac:dyDescent="0.25">
      <c r="A16" s="17" t="s">
        <v>16</v>
      </c>
      <c r="B16" s="12">
        <v>38773</v>
      </c>
      <c r="C16" s="12">
        <v>0</v>
      </c>
      <c r="D16" s="12">
        <v>0</v>
      </c>
      <c r="E16" s="9">
        <v>0</v>
      </c>
      <c r="F16" s="9">
        <v>0</v>
      </c>
      <c r="G16" s="9">
        <f t="shared" ref="G16:G22" si="7">E16+F16</f>
        <v>0</v>
      </c>
      <c r="H16" s="9">
        <v>0</v>
      </c>
      <c r="I16" s="9">
        <v>0</v>
      </c>
      <c r="J16" s="26">
        <f t="shared" ref="J16:J22" si="8">H16+I16</f>
        <v>0</v>
      </c>
      <c r="K16" s="12">
        <v>0</v>
      </c>
      <c r="L16" s="12">
        <v>0</v>
      </c>
      <c r="M16" s="30">
        <f t="shared" ref="M16:M22" si="9">K16+L16</f>
        <v>0</v>
      </c>
      <c r="N16" s="12">
        <v>0</v>
      </c>
      <c r="O16" s="12">
        <v>0</v>
      </c>
      <c r="P16" s="30">
        <f t="shared" ref="P16:P22" si="10">N16+O16</f>
        <v>0</v>
      </c>
      <c r="Q16" s="10">
        <f t="shared" si="6"/>
        <v>38773</v>
      </c>
    </row>
    <row r="17" spans="1:17" x14ac:dyDescent="0.25">
      <c r="A17" s="17" t="s">
        <v>17</v>
      </c>
      <c r="B17" s="12">
        <v>15936</v>
      </c>
      <c r="C17" s="12">
        <v>0</v>
      </c>
      <c r="D17" s="12">
        <v>0</v>
      </c>
      <c r="E17" s="9">
        <v>0</v>
      </c>
      <c r="F17" s="9">
        <v>0</v>
      </c>
      <c r="G17" s="9">
        <f t="shared" si="7"/>
        <v>0</v>
      </c>
      <c r="H17" s="9">
        <v>0</v>
      </c>
      <c r="I17" s="9">
        <v>0</v>
      </c>
      <c r="J17" s="26">
        <f t="shared" si="8"/>
        <v>0</v>
      </c>
      <c r="K17" s="12">
        <v>0</v>
      </c>
      <c r="L17" s="12">
        <v>0</v>
      </c>
      <c r="M17" s="30">
        <f t="shared" si="9"/>
        <v>0</v>
      </c>
      <c r="N17" s="12">
        <v>0</v>
      </c>
      <c r="O17" s="12">
        <v>0</v>
      </c>
      <c r="P17" s="30">
        <f t="shared" si="10"/>
        <v>0</v>
      </c>
      <c r="Q17" s="10">
        <f t="shared" si="6"/>
        <v>15936</v>
      </c>
    </row>
    <row r="18" spans="1:17" x14ac:dyDescent="0.25">
      <c r="A18" s="17" t="s">
        <v>18</v>
      </c>
      <c r="B18" s="12">
        <v>0</v>
      </c>
      <c r="C18" s="12">
        <v>0</v>
      </c>
      <c r="D18" s="12">
        <v>0</v>
      </c>
      <c r="E18" s="9">
        <v>19564</v>
      </c>
      <c r="F18" s="9">
        <v>-19564</v>
      </c>
      <c r="G18" s="9">
        <f t="shared" si="7"/>
        <v>0</v>
      </c>
      <c r="H18" s="9">
        <v>0</v>
      </c>
      <c r="I18" s="9">
        <v>0</v>
      </c>
      <c r="J18" s="26">
        <f t="shared" si="8"/>
        <v>0</v>
      </c>
      <c r="K18" s="12">
        <v>0</v>
      </c>
      <c r="L18" s="12">
        <v>0</v>
      </c>
      <c r="M18" s="30">
        <f t="shared" si="9"/>
        <v>0</v>
      </c>
      <c r="N18" s="12">
        <v>0</v>
      </c>
      <c r="O18" s="12">
        <v>0</v>
      </c>
      <c r="P18" s="30">
        <f t="shared" si="10"/>
        <v>0</v>
      </c>
      <c r="Q18" s="10">
        <f t="shared" si="6"/>
        <v>0</v>
      </c>
    </row>
    <row r="19" spans="1:17" x14ac:dyDescent="0.25">
      <c r="A19" s="11" t="s">
        <v>19</v>
      </c>
      <c r="B19" s="12">
        <v>0</v>
      </c>
      <c r="C19" s="12">
        <v>0</v>
      </c>
      <c r="D19" s="12">
        <v>0</v>
      </c>
      <c r="E19" s="9">
        <v>0</v>
      </c>
      <c r="F19" s="9">
        <v>0</v>
      </c>
      <c r="G19" s="9">
        <f t="shared" si="7"/>
        <v>0</v>
      </c>
      <c r="H19" s="9">
        <v>280164</v>
      </c>
      <c r="I19" s="9">
        <v>-280164</v>
      </c>
      <c r="J19" s="26">
        <f t="shared" si="8"/>
        <v>0</v>
      </c>
      <c r="K19" s="12">
        <v>187107</v>
      </c>
      <c r="L19" s="12">
        <v>-187107</v>
      </c>
      <c r="M19" s="30">
        <f t="shared" si="9"/>
        <v>0</v>
      </c>
      <c r="N19" s="12">
        <v>0</v>
      </c>
      <c r="O19" s="12">
        <v>0</v>
      </c>
      <c r="P19" s="30">
        <f t="shared" si="10"/>
        <v>0</v>
      </c>
      <c r="Q19" s="10">
        <f t="shared" si="6"/>
        <v>0</v>
      </c>
    </row>
    <row r="20" spans="1:17" x14ac:dyDescent="0.25">
      <c r="A20" s="11" t="s">
        <v>31</v>
      </c>
      <c r="B20" s="12">
        <v>0</v>
      </c>
      <c r="C20" s="12">
        <v>0</v>
      </c>
      <c r="D20" s="12">
        <v>0</v>
      </c>
      <c r="E20" s="9">
        <v>0</v>
      </c>
      <c r="F20" s="9">
        <v>376321</v>
      </c>
      <c r="G20" s="9">
        <f t="shared" si="7"/>
        <v>376321</v>
      </c>
      <c r="H20" s="9">
        <v>0</v>
      </c>
      <c r="I20" s="9">
        <v>0</v>
      </c>
      <c r="J20" s="26">
        <f t="shared" si="8"/>
        <v>0</v>
      </c>
      <c r="K20" s="12">
        <v>0</v>
      </c>
      <c r="L20" s="12"/>
      <c r="M20" s="30">
        <f t="shared" si="9"/>
        <v>0</v>
      </c>
      <c r="N20" s="12">
        <v>0</v>
      </c>
      <c r="O20" s="12">
        <v>376321</v>
      </c>
      <c r="P20" s="30">
        <f t="shared" si="10"/>
        <v>376321</v>
      </c>
      <c r="Q20" s="10">
        <f t="shared" si="6"/>
        <v>752642</v>
      </c>
    </row>
    <row r="21" spans="1:17" x14ac:dyDescent="0.25">
      <c r="A21" s="11" t="s">
        <v>20</v>
      </c>
      <c r="B21" s="12">
        <v>0</v>
      </c>
      <c r="C21" s="12">
        <v>19091</v>
      </c>
      <c r="D21" s="12">
        <v>60000</v>
      </c>
      <c r="E21" s="9">
        <v>21624</v>
      </c>
      <c r="F21" s="9">
        <v>0</v>
      </c>
      <c r="G21" s="9">
        <f t="shared" si="7"/>
        <v>21624</v>
      </c>
      <c r="H21" s="9">
        <v>0</v>
      </c>
      <c r="I21" s="9">
        <v>0</v>
      </c>
      <c r="J21" s="26">
        <f t="shared" si="8"/>
        <v>0</v>
      </c>
      <c r="K21" s="12">
        <v>0</v>
      </c>
      <c r="L21" s="12">
        <v>0</v>
      </c>
      <c r="M21" s="30">
        <f t="shared" si="9"/>
        <v>0</v>
      </c>
      <c r="N21" s="12">
        <v>0</v>
      </c>
      <c r="O21" s="12">
        <v>0</v>
      </c>
      <c r="P21" s="30">
        <f t="shared" si="10"/>
        <v>0</v>
      </c>
      <c r="Q21" s="10">
        <f t="shared" si="6"/>
        <v>100715</v>
      </c>
    </row>
    <row r="22" spans="1:17" x14ac:dyDescent="0.25">
      <c r="A22" s="8" t="s">
        <v>21</v>
      </c>
      <c r="B22" s="12">
        <v>0</v>
      </c>
      <c r="C22" s="12">
        <v>140000</v>
      </c>
      <c r="D22" s="12">
        <v>150400</v>
      </c>
      <c r="E22" s="9">
        <v>36300</v>
      </c>
      <c r="F22" s="9">
        <v>0</v>
      </c>
      <c r="G22" s="9">
        <f t="shared" si="7"/>
        <v>36300</v>
      </c>
      <c r="H22" s="9">
        <v>0</v>
      </c>
      <c r="I22" s="9">
        <v>0</v>
      </c>
      <c r="J22" s="26">
        <f t="shared" si="8"/>
        <v>0</v>
      </c>
      <c r="K22" s="12">
        <v>0</v>
      </c>
      <c r="L22" s="12">
        <v>0</v>
      </c>
      <c r="M22" s="30">
        <f t="shared" si="9"/>
        <v>0</v>
      </c>
      <c r="N22" s="12">
        <v>0</v>
      </c>
      <c r="O22" s="12">
        <v>0</v>
      </c>
      <c r="P22" s="30">
        <f t="shared" si="10"/>
        <v>0</v>
      </c>
      <c r="Q22" s="10">
        <f t="shared" si="6"/>
        <v>326700</v>
      </c>
    </row>
    <row r="23" spans="1:17" x14ac:dyDescent="0.25">
      <c r="A23" s="11" t="s">
        <v>33</v>
      </c>
      <c r="B23" s="11"/>
      <c r="C23" s="12"/>
      <c r="D23" s="9"/>
      <c r="E23" s="9"/>
      <c r="F23" s="9"/>
      <c r="G23" s="9"/>
      <c r="H23" s="9"/>
      <c r="I23" s="9"/>
      <c r="J23" s="26"/>
      <c r="K23" s="12"/>
      <c r="L23" s="12"/>
      <c r="M23" s="30"/>
      <c r="N23" s="12"/>
      <c r="O23" s="12">
        <v>120000</v>
      </c>
      <c r="P23" s="30">
        <f>N23+O23</f>
        <v>120000</v>
      </c>
      <c r="Q23" s="10">
        <f>M23+J23+G23+D23+C23+B23+P23</f>
        <v>120000</v>
      </c>
    </row>
    <row r="24" spans="1:17" x14ac:dyDescent="0.25">
      <c r="A24" s="18" t="s">
        <v>9</v>
      </c>
      <c r="B24" s="19">
        <f>SUM(B15:B23)</f>
        <v>172096</v>
      </c>
      <c r="C24" s="19">
        <f t="shared" ref="C24:Q24" si="11">SUM(C15:C23)</f>
        <v>159091</v>
      </c>
      <c r="D24" s="19">
        <f t="shared" si="11"/>
        <v>210400</v>
      </c>
      <c r="E24" s="19">
        <f t="shared" si="11"/>
        <v>77488</v>
      </c>
      <c r="F24" s="19">
        <f t="shared" si="11"/>
        <v>356757</v>
      </c>
      <c r="G24" s="19">
        <f t="shared" si="11"/>
        <v>434245</v>
      </c>
      <c r="H24" s="19">
        <f t="shared" si="11"/>
        <v>280164</v>
      </c>
      <c r="I24" s="19">
        <f t="shared" si="11"/>
        <v>-280164</v>
      </c>
      <c r="J24" s="19">
        <f t="shared" si="11"/>
        <v>0</v>
      </c>
      <c r="K24" s="19">
        <f t="shared" si="11"/>
        <v>187107</v>
      </c>
      <c r="L24" s="19">
        <f t="shared" si="11"/>
        <v>-187107</v>
      </c>
      <c r="M24" s="19">
        <f t="shared" si="11"/>
        <v>0</v>
      </c>
      <c r="N24" s="19">
        <f t="shared" si="11"/>
        <v>0</v>
      </c>
      <c r="O24" s="19">
        <f t="shared" si="11"/>
        <v>496321</v>
      </c>
      <c r="P24" s="19">
        <f t="shared" si="11"/>
        <v>496321</v>
      </c>
      <c r="Q24" s="19">
        <f t="shared" si="11"/>
        <v>1472153</v>
      </c>
    </row>
    <row r="26" spans="1:17" ht="15.75" x14ac:dyDescent="0.25">
      <c r="A26" s="5" t="s">
        <v>22</v>
      </c>
      <c r="E26" s="4"/>
      <c r="I26" s="4"/>
      <c r="J26" s="4"/>
      <c r="K26" s="25"/>
      <c r="N26" s="25"/>
    </row>
    <row r="27" spans="1:17" ht="30" x14ac:dyDescent="0.25">
      <c r="A27" s="7"/>
      <c r="B27" s="35" t="s">
        <v>6</v>
      </c>
      <c r="C27" s="35" t="s">
        <v>7</v>
      </c>
      <c r="D27" s="36" t="s">
        <v>3</v>
      </c>
      <c r="E27" s="36" t="s">
        <v>4</v>
      </c>
      <c r="F27" s="36" t="s">
        <v>27</v>
      </c>
      <c r="G27" s="37" t="s">
        <v>30</v>
      </c>
      <c r="H27" s="38" t="s">
        <v>5</v>
      </c>
      <c r="I27" s="38" t="s">
        <v>27</v>
      </c>
      <c r="J27" s="39" t="s">
        <v>28</v>
      </c>
      <c r="K27" s="35" t="s">
        <v>8</v>
      </c>
      <c r="L27" s="35" t="s">
        <v>27</v>
      </c>
      <c r="M27" s="40" t="s">
        <v>29</v>
      </c>
      <c r="N27" s="35" t="s">
        <v>34</v>
      </c>
      <c r="O27" s="35" t="s">
        <v>27</v>
      </c>
      <c r="P27" s="40" t="s">
        <v>35</v>
      </c>
      <c r="Q27" s="35" t="s">
        <v>9</v>
      </c>
    </row>
    <row r="28" spans="1:17" x14ac:dyDescent="0.25">
      <c r="A28" s="20" t="s">
        <v>32</v>
      </c>
      <c r="B28" s="21">
        <v>50762</v>
      </c>
      <c r="C28" s="21">
        <v>50761</v>
      </c>
      <c r="D28" s="21">
        <v>50761</v>
      </c>
      <c r="E28" s="9">
        <v>50761</v>
      </c>
      <c r="F28" s="9">
        <v>0</v>
      </c>
      <c r="G28" s="9">
        <f>E28+F28</f>
        <v>50761</v>
      </c>
      <c r="H28" s="9">
        <v>50761</v>
      </c>
      <c r="I28" s="9">
        <v>-25381</v>
      </c>
      <c r="J28" s="26">
        <f>H28+I28</f>
        <v>25380</v>
      </c>
      <c r="K28" s="12">
        <v>0</v>
      </c>
      <c r="L28" s="12">
        <v>25381</v>
      </c>
      <c r="M28" s="30">
        <f>K28+L28</f>
        <v>25381</v>
      </c>
      <c r="N28" s="21">
        <v>0</v>
      </c>
      <c r="O28" s="21">
        <v>0</v>
      </c>
      <c r="P28" s="31">
        <f>N28+O28</f>
        <v>0</v>
      </c>
      <c r="Q28" s="10">
        <f t="shared" ref="Q28:Q31" si="12">M28+J28+G28+D28+C28+B28+P28</f>
        <v>253806</v>
      </c>
    </row>
    <row r="29" spans="1:17" x14ac:dyDescent="0.25">
      <c r="A29" s="20" t="s">
        <v>23</v>
      </c>
      <c r="B29" s="21">
        <v>40908</v>
      </c>
      <c r="C29" s="21">
        <v>40908</v>
      </c>
      <c r="D29" s="21">
        <v>40908</v>
      </c>
      <c r="E29" s="9">
        <v>40908</v>
      </c>
      <c r="F29" s="9">
        <v>0</v>
      </c>
      <c r="G29" s="9">
        <f t="shared" ref="G29:G31" si="13">E29+F29</f>
        <v>40908</v>
      </c>
      <c r="H29" s="9">
        <v>40908</v>
      </c>
      <c r="I29" s="9">
        <v>-20372</v>
      </c>
      <c r="J29" s="26">
        <f t="shared" ref="J29:J31" si="14">H29+I29</f>
        <v>20536</v>
      </c>
      <c r="K29" s="12">
        <v>0</v>
      </c>
      <c r="L29" s="12">
        <v>20536</v>
      </c>
      <c r="M29" s="30">
        <f t="shared" ref="M29:M31" si="15">K29+L29</f>
        <v>20536</v>
      </c>
      <c r="N29" s="21">
        <v>0</v>
      </c>
      <c r="O29" s="21">
        <v>0</v>
      </c>
      <c r="P29" s="31">
        <f t="shared" ref="P29:P31" si="16">N29+O29</f>
        <v>0</v>
      </c>
      <c r="Q29" s="10">
        <f t="shared" si="12"/>
        <v>204704</v>
      </c>
    </row>
    <row r="30" spans="1:17" x14ac:dyDescent="0.25">
      <c r="A30" s="20" t="s">
        <v>24</v>
      </c>
      <c r="B30" s="21">
        <v>8946</v>
      </c>
      <c r="C30" s="21">
        <v>6683</v>
      </c>
      <c r="D30" s="21">
        <v>6683</v>
      </c>
      <c r="E30" s="9">
        <v>6683</v>
      </c>
      <c r="F30" s="9">
        <v>0</v>
      </c>
      <c r="G30" s="9">
        <f t="shared" si="13"/>
        <v>6683</v>
      </c>
      <c r="H30" s="9">
        <v>6683</v>
      </c>
      <c r="I30" s="9">
        <v>-3342</v>
      </c>
      <c r="J30" s="26">
        <f t="shared" si="14"/>
        <v>3341</v>
      </c>
      <c r="K30" s="12">
        <v>0</v>
      </c>
      <c r="L30" s="12">
        <v>3342</v>
      </c>
      <c r="M30" s="30">
        <f t="shared" si="15"/>
        <v>3342</v>
      </c>
      <c r="N30" s="21">
        <v>0</v>
      </c>
      <c r="O30" s="21">
        <v>0</v>
      </c>
      <c r="P30" s="31">
        <f t="shared" si="16"/>
        <v>0</v>
      </c>
      <c r="Q30" s="10">
        <f t="shared" si="12"/>
        <v>35678</v>
      </c>
    </row>
    <row r="31" spans="1:17" x14ac:dyDescent="0.25">
      <c r="A31" s="20" t="s">
        <v>25</v>
      </c>
      <c r="B31" s="21">
        <v>3913</v>
      </c>
      <c r="C31" s="21">
        <v>0</v>
      </c>
      <c r="D31" s="21">
        <v>0</v>
      </c>
      <c r="E31" s="9">
        <v>0</v>
      </c>
      <c r="F31" s="9">
        <v>0</v>
      </c>
      <c r="G31" s="9">
        <f t="shared" si="13"/>
        <v>0</v>
      </c>
      <c r="H31" s="9">
        <v>0</v>
      </c>
      <c r="I31" s="9">
        <v>0</v>
      </c>
      <c r="J31" s="26">
        <f t="shared" si="14"/>
        <v>0</v>
      </c>
      <c r="K31" s="12">
        <v>0</v>
      </c>
      <c r="L31" s="12">
        <v>0</v>
      </c>
      <c r="M31" s="30">
        <f t="shared" si="15"/>
        <v>0</v>
      </c>
      <c r="N31" s="21">
        <v>0</v>
      </c>
      <c r="O31" s="21">
        <v>0</v>
      </c>
      <c r="P31" s="31">
        <f t="shared" si="16"/>
        <v>0</v>
      </c>
      <c r="Q31" s="10">
        <f t="shared" si="12"/>
        <v>3913</v>
      </c>
    </row>
    <row r="32" spans="1:17" x14ac:dyDescent="0.25">
      <c r="A32" s="33" t="s">
        <v>9</v>
      </c>
      <c r="B32" s="19">
        <f>B28+B30+B31</f>
        <v>63621</v>
      </c>
      <c r="C32" s="19">
        <f t="shared" ref="C32:Q32" si="17">C28+C30+C31</f>
        <v>57444</v>
      </c>
      <c r="D32" s="19">
        <f t="shared" si="17"/>
        <v>57444</v>
      </c>
      <c r="E32" s="19">
        <f t="shared" si="17"/>
        <v>57444</v>
      </c>
      <c r="F32" s="19">
        <f t="shared" si="17"/>
        <v>0</v>
      </c>
      <c r="G32" s="19">
        <f t="shared" si="17"/>
        <v>57444</v>
      </c>
      <c r="H32" s="19">
        <f t="shared" si="17"/>
        <v>57444</v>
      </c>
      <c r="I32" s="14">
        <f t="shared" si="17"/>
        <v>-28723</v>
      </c>
      <c r="J32" s="14">
        <f t="shared" si="17"/>
        <v>28721</v>
      </c>
      <c r="K32" s="14">
        <f t="shared" si="17"/>
        <v>0</v>
      </c>
      <c r="L32" s="14">
        <f t="shared" si="17"/>
        <v>28723</v>
      </c>
      <c r="M32" s="14">
        <f t="shared" si="17"/>
        <v>28723</v>
      </c>
      <c r="N32" s="19">
        <f t="shared" si="17"/>
        <v>0</v>
      </c>
      <c r="O32" s="19">
        <f t="shared" si="17"/>
        <v>0</v>
      </c>
      <c r="P32" s="19">
        <f t="shared" si="17"/>
        <v>0</v>
      </c>
      <c r="Q32" s="19">
        <f t="shared" si="17"/>
        <v>293397</v>
      </c>
    </row>
    <row r="33" spans="1:17" ht="18.75" customHeight="1" x14ac:dyDescent="0.25">
      <c r="A33" s="34"/>
    </row>
    <row r="34" spans="1:17" ht="30" x14ac:dyDescent="0.25">
      <c r="B34" s="35" t="s">
        <v>6</v>
      </c>
      <c r="C34" s="35" t="s">
        <v>7</v>
      </c>
      <c r="D34" s="36" t="s">
        <v>3</v>
      </c>
      <c r="E34" s="36" t="s">
        <v>4</v>
      </c>
      <c r="F34" s="36" t="s">
        <v>27</v>
      </c>
      <c r="G34" s="37" t="s">
        <v>30</v>
      </c>
      <c r="H34" s="38" t="s">
        <v>5</v>
      </c>
      <c r="I34" s="38" t="s">
        <v>27</v>
      </c>
      <c r="J34" s="39" t="s">
        <v>28</v>
      </c>
      <c r="K34" s="35" t="s">
        <v>8</v>
      </c>
      <c r="L34" s="35" t="s">
        <v>27</v>
      </c>
      <c r="M34" s="40" t="s">
        <v>29</v>
      </c>
      <c r="N34" s="35" t="s">
        <v>8</v>
      </c>
      <c r="O34" s="35" t="s">
        <v>27</v>
      </c>
      <c r="P34" s="40" t="s">
        <v>35</v>
      </c>
      <c r="Q34" s="35" t="s">
        <v>9</v>
      </c>
    </row>
    <row r="35" spans="1:17" ht="18.75" x14ac:dyDescent="0.3">
      <c r="A35" s="22" t="s">
        <v>26</v>
      </c>
      <c r="B35" s="23">
        <f t="shared" ref="B35:Q35" si="18">B32+B24+B11</f>
        <v>235717</v>
      </c>
      <c r="C35" s="23">
        <f t="shared" si="18"/>
        <v>419035</v>
      </c>
      <c r="D35" s="23">
        <f t="shared" si="18"/>
        <v>1786869</v>
      </c>
      <c r="E35" s="23">
        <f t="shared" si="18"/>
        <v>1183397</v>
      </c>
      <c r="F35" s="23">
        <f t="shared" si="18"/>
        <v>-59262</v>
      </c>
      <c r="G35" s="23">
        <f t="shared" si="18"/>
        <v>1124135</v>
      </c>
      <c r="H35" s="23">
        <f t="shared" si="18"/>
        <v>43576985</v>
      </c>
      <c r="I35" s="23">
        <f t="shared" si="18"/>
        <v>-28739521</v>
      </c>
      <c r="J35" s="23">
        <f t="shared" si="18"/>
        <v>14837464</v>
      </c>
      <c r="K35" s="23">
        <f t="shared" si="18"/>
        <v>31020811</v>
      </c>
      <c r="L35" s="23">
        <f t="shared" si="18"/>
        <v>2181941</v>
      </c>
      <c r="M35" s="23">
        <f t="shared" si="18"/>
        <v>33202752</v>
      </c>
      <c r="N35" s="23">
        <f t="shared" si="18"/>
        <v>0</v>
      </c>
      <c r="O35" s="23">
        <f t="shared" si="18"/>
        <v>26557580</v>
      </c>
      <c r="P35" s="23">
        <f t="shared" si="18"/>
        <v>26557580</v>
      </c>
      <c r="Q35" s="23">
        <f t="shared" si="18"/>
        <v>78163552</v>
      </c>
    </row>
    <row r="36" spans="1:17" x14ac:dyDescent="0.25">
      <c r="A36" s="3"/>
      <c r="C36" s="1"/>
      <c r="D36" s="1"/>
      <c r="E36" s="1"/>
      <c r="F36" s="1"/>
      <c r="G36" s="1"/>
      <c r="H36" s="1"/>
      <c r="I36" s="1"/>
      <c r="J36" s="28"/>
      <c r="K36" s="1"/>
      <c r="L36" s="1"/>
      <c r="M36" s="28"/>
      <c r="N36" s="1"/>
      <c r="O36" s="1"/>
      <c r="P36" s="28"/>
      <c r="Q36" s="1"/>
    </row>
    <row r="37" spans="1:17" x14ac:dyDescent="0.25">
      <c r="A37" s="43"/>
      <c r="B37" s="32"/>
      <c r="C37" s="32"/>
      <c r="D37" s="32"/>
      <c r="E37" s="32"/>
      <c r="F37" s="32"/>
      <c r="G37" s="32"/>
      <c r="H37" s="32"/>
      <c r="I37" s="44" t="s">
        <v>36</v>
      </c>
      <c r="J37" s="14">
        <f>J35-E35</f>
        <v>13654067</v>
      </c>
      <c r="K37" s="45"/>
      <c r="L37" s="45"/>
      <c r="M37" s="14">
        <f>M35-E35</f>
        <v>32019355</v>
      </c>
      <c r="N37" s="45"/>
      <c r="O37" s="45"/>
      <c r="P37" s="14">
        <f>P35-E35</f>
        <v>25374183</v>
      </c>
    </row>
    <row r="38" spans="1:17" x14ac:dyDescent="0.25">
      <c r="C38" s="4"/>
      <c r="D38" s="1"/>
      <c r="E38" s="1"/>
      <c r="F38" s="1"/>
      <c r="G38" s="1"/>
      <c r="H38" s="1"/>
      <c r="I38" s="1"/>
      <c r="J38" s="28"/>
      <c r="K38" s="1"/>
      <c r="L38" s="1"/>
      <c r="M38" s="28"/>
      <c r="N38" s="1"/>
      <c r="O38" s="1"/>
      <c r="P38" s="28"/>
      <c r="Q38" s="1"/>
    </row>
    <row r="39" spans="1:17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I40" s="1"/>
      <c r="J40" s="28"/>
      <c r="K40" s="1"/>
      <c r="L40" s="1"/>
      <c r="M40" s="28"/>
      <c r="N40" s="1"/>
      <c r="O40" s="1"/>
      <c r="P40" s="28"/>
      <c r="Q40" s="1"/>
    </row>
    <row r="41" spans="1:17" ht="15.75" x14ac:dyDescent="0.25">
      <c r="A41" s="47" t="s">
        <v>40</v>
      </c>
      <c r="B41" s="47"/>
      <c r="C41" s="48"/>
      <c r="D41" s="48"/>
      <c r="E41" s="48"/>
      <c r="F41" s="48"/>
      <c r="G41" s="48"/>
      <c r="H41" s="48"/>
      <c r="I41" s="49"/>
      <c r="J41" s="29"/>
      <c r="K41" s="15"/>
      <c r="L41" s="41"/>
      <c r="M41" s="29"/>
      <c r="N41" s="15"/>
      <c r="O41" s="15"/>
      <c r="P41" s="29"/>
      <c r="Q41" s="1"/>
    </row>
    <row r="42" spans="1:17" ht="15.75" x14ac:dyDescent="0.25">
      <c r="A42" s="47" t="s">
        <v>41</v>
      </c>
      <c r="B42" s="47"/>
      <c r="C42" s="50"/>
      <c r="D42" s="50"/>
      <c r="E42" s="47"/>
      <c r="F42" s="47"/>
      <c r="G42" s="47"/>
      <c r="H42" s="47" t="s">
        <v>39</v>
      </c>
      <c r="I42" s="51"/>
      <c r="J42" s="41"/>
      <c r="K42" s="1"/>
      <c r="L42" s="41"/>
      <c r="M42" s="28"/>
      <c r="N42" s="1"/>
      <c r="O42" s="1"/>
      <c r="P42" s="28"/>
      <c r="Q42" s="1"/>
    </row>
    <row r="43" spans="1:17" x14ac:dyDescent="0.25">
      <c r="H43" s="1"/>
      <c r="I43" s="1"/>
      <c r="J43" s="29"/>
      <c r="L43" s="1"/>
      <c r="Q43" s="15"/>
    </row>
    <row r="45" spans="1:17" x14ac:dyDescent="0.25">
      <c r="J45" s="46"/>
      <c r="L45" s="4"/>
    </row>
    <row r="46" spans="1:17" x14ac:dyDescent="0.25">
      <c r="J46" s="29"/>
      <c r="L46" s="15"/>
    </row>
    <row r="47" spans="1:17" x14ac:dyDescent="0.25">
      <c r="L47" s="41"/>
    </row>
  </sheetData>
  <mergeCells count="1">
    <mergeCell ref="M2:Q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Footer>&amp;LTMAnotp_010716_ieslodz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KOPSAVILKUMS_UZ_BUDGET 2016</vt:lpstr>
      <vt:lpstr>'KOPSAVILKUMS_UZ_BUDGET 2016'!Drukas_apgabals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Rekis</dc:creator>
  <cp:lastModifiedBy>Maris Rekis</cp:lastModifiedBy>
  <cp:lastPrinted>2016-07-11T09:17:00Z</cp:lastPrinted>
  <dcterms:created xsi:type="dcterms:W3CDTF">2015-09-10T12:33:56Z</dcterms:created>
  <dcterms:modified xsi:type="dcterms:W3CDTF">2016-07-11T09:17:24Z</dcterms:modified>
</cp:coreProperties>
</file>