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AD\FVD\Apropriacija\2017_gads\Oktobris_MK\atkartoti\uz_valsts_kanceleju\"/>
    </mc:Choice>
  </mc:AlternateContent>
  <bookViews>
    <workbookView xWindow="0" yWindow="0" windowWidth="20490" windowHeight="7530" activeTab="4"/>
  </bookViews>
  <sheets>
    <sheet name="1_pielikums_TPL" sheetId="10" r:id="rId1"/>
    <sheet name="2_pielikuums_Asistenta pak" sheetId="9" r:id="rId2"/>
    <sheet name="3_pielikums_altern" sheetId="11" r:id="rId3"/>
    <sheet name="4_pielikums_Infrastruktūra" sheetId="14" r:id="rId4"/>
    <sheet name="5_pielikums_LNB" sheetId="18" r:id="rId5"/>
  </sheets>
  <calcPr calcId="152511"/>
  <fileRecoveryPr autoRecover="0"/>
</workbook>
</file>

<file path=xl/calcChain.xml><?xml version="1.0" encoding="utf-8"?>
<calcChain xmlns="http://schemas.openxmlformats.org/spreadsheetml/2006/main">
  <c r="E12" i="10" l="1"/>
  <c r="D17" i="14" l="1"/>
  <c r="AJ12" i="18" l="1"/>
  <c r="E11" i="18"/>
  <c r="H21" i="18" l="1"/>
  <c r="H20" i="18"/>
  <c r="H19" i="18"/>
  <c r="H18" i="18"/>
  <c r="AG12" i="18"/>
  <c r="AF12" i="18"/>
  <c r="T12" i="18"/>
  <c r="R12" i="18"/>
  <c r="K12" i="18"/>
  <c r="I12" i="18"/>
  <c r="G12" i="18"/>
  <c r="C12" i="18"/>
  <c r="AH11" i="18"/>
  <c r="AB11" i="18"/>
  <c r="V11" i="18"/>
  <c r="W11" i="18" s="1"/>
  <c r="X11" i="18" s="1"/>
  <c r="P11" i="18"/>
  <c r="O11" i="18"/>
  <c r="N11" i="18"/>
  <c r="L11" i="18"/>
  <c r="S11" i="18" s="1"/>
  <c r="G21" i="18" s="1"/>
  <c r="AC11" i="18"/>
  <c r="AH10" i="18"/>
  <c r="AB10" i="18"/>
  <c r="V10" i="18"/>
  <c r="W10" i="18" s="1"/>
  <c r="W12" i="18" s="1"/>
  <c r="O10" i="18"/>
  <c r="N10" i="18"/>
  <c r="P10" i="18" s="1"/>
  <c r="L10" i="18"/>
  <c r="S10" i="18" s="1"/>
  <c r="G20" i="18" s="1"/>
  <c r="E10" i="18"/>
  <c r="AH9" i="18"/>
  <c r="AI9" i="18" s="1"/>
  <c r="AB9" i="18"/>
  <c r="V9" i="18"/>
  <c r="O9" i="18"/>
  <c r="N9" i="18"/>
  <c r="P9" i="18" s="1"/>
  <c r="L9" i="18"/>
  <c r="S9" i="18" s="1"/>
  <c r="G19" i="18" s="1"/>
  <c r="E9" i="18"/>
  <c r="AC9" i="18" s="1"/>
  <c r="AH8" i="18"/>
  <c r="AI8" i="18" s="1"/>
  <c r="AB8" i="18"/>
  <c r="V8" i="18"/>
  <c r="O8" i="18"/>
  <c r="P8" i="18" s="1"/>
  <c r="P12" i="18" s="1"/>
  <c r="N8" i="18"/>
  <c r="L8" i="18"/>
  <c r="E8" i="18"/>
  <c r="AC8" i="18" s="1"/>
  <c r="AC10" i="18" l="1"/>
  <c r="V12" i="18"/>
  <c r="L12" i="18"/>
  <c r="N12" i="18"/>
  <c r="E19" i="18"/>
  <c r="Z9" i="18"/>
  <c r="E20" i="18"/>
  <c r="Z10" i="18"/>
  <c r="E21" i="18"/>
  <c r="Z11" i="18"/>
  <c r="AC12" i="18"/>
  <c r="Z8" i="18"/>
  <c r="E18" i="18"/>
  <c r="S8" i="18"/>
  <c r="E12" i="18"/>
  <c r="P13" i="18" s="1"/>
  <c r="X9" i="18"/>
  <c r="X10" i="18"/>
  <c r="X8" i="18"/>
  <c r="E22" i="18" l="1"/>
  <c r="I18" i="18"/>
  <c r="C18" i="18"/>
  <c r="C21" i="18"/>
  <c r="I21" i="18"/>
  <c r="I19" i="18"/>
  <c r="C19" i="18"/>
  <c r="AD8" i="18"/>
  <c r="AA8" i="18"/>
  <c r="Z12" i="18"/>
  <c r="AD12" i="18" s="1"/>
  <c r="AA10" i="18"/>
  <c r="AD10" i="18"/>
  <c r="I20" i="18"/>
  <c r="C20" i="18"/>
  <c r="X12" i="18"/>
  <c r="G18" i="18"/>
  <c r="G22" i="18" s="1"/>
  <c r="S12" i="18"/>
  <c r="AA11" i="18"/>
  <c r="AD11" i="18"/>
  <c r="AA9" i="18"/>
  <c r="AD9" i="18"/>
  <c r="C22" i="18" l="1"/>
  <c r="I22" i="18"/>
  <c r="AA12" i="18"/>
  <c r="D7" i="14" l="1"/>
  <c r="D6" i="14" s="1"/>
  <c r="D32" i="14" l="1"/>
  <c r="D30" i="14"/>
  <c r="D28" i="14"/>
  <c r="D25" i="14"/>
  <c r="D23" i="14"/>
  <c r="D20" i="14"/>
  <c r="D19" i="14" s="1"/>
  <c r="D15" i="14"/>
  <c r="D13" i="14"/>
  <c r="D12" i="14" s="1"/>
  <c r="D27" i="14" l="1"/>
  <c r="D22" i="14"/>
  <c r="D5" i="14" s="1"/>
  <c r="C17" i="11" l="1"/>
  <c r="K14" i="11"/>
  <c r="L13" i="11"/>
  <c r="J12" i="11"/>
  <c r="I12" i="11"/>
  <c r="K12" i="11" s="1"/>
  <c r="J11" i="11"/>
  <c r="J10" i="11" s="1"/>
  <c r="L10" i="11" s="1"/>
  <c r="H10" i="11"/>
  <c r="H17" i="11" s="1"/>
  <c r="E10" i="11"/>
  <c r="E17" i="11" s="1"/>
  <c r="I9" i="11"/>
  <c r="K9" i="11" s="1"/>
  <c r="J8" i="11"/>
  <c r="J17" i="11" l="1"/>
  <c r="L8" i="11"/>
  <c r="L17" i="11" s="1"/>
  <c r="C22" i="10" l="1"/>
  <c r="E21" i="10"/>
  <c r="E22" i="10" s="1"/>
  <c r="E18" i="10"/>
  <c r="E17" i="10"/>
  <c r="C19" i="10"/>
  <c r="E14" i="10"/>
  <c r="E13" i="10"/>
  <c r="C11" i="10"/>
  <c r="C10" i="10"/>
  <c r="E10" i="10" s="1"/>
  <c r="C9" i="10"/>
  <c r="E7" i="10"/>
  <c r="E6" i="10" s="1"/>
  <c r="C6" i="10"/>
  <c r="E19" i="10" l="1"/>
  <c r="C8" i="10"/>
  <c r="C15" i="10" s="1"/>
  <c r="C23" i="10" s="1"/>
  <c r="E11" i="10"/>
  <c r="E9" i="10"/>
  <c r="E8" i="10" s="1"/>
  <c r="E15" i="10" l="1"/>
  <c r="E23" i="10" s="1"/>
  <c r="B36" i="9"/>
  <c r="D36" i="9" s="1"/>
  <c r="E18" i="9"/>
  <c r="F18" i="9" s="1"/>
  <c r="E17" i="9"/>
  <c r="F17" i="9" s="1"/>
  <c r="E16" i="9"/>
  <c r="F16" i="9" s="1"/>
  <c r="B19" i="9"/>
  <c r="E19" i="9" s="1"/>
  <c r="F19" i="9" s="1"/>
  <c r="C11" i="9" l="1"/>
  <c r="F12" i="9" s="1"/>
  <c r="B11" i="9"/>
  <c r="F10" i="9"/>
  <c r="D10" i="9"/>
  <c r="E10" i="9" s="1"/>
  <c r="F9" i="9"/>
  <c r="D9" i="9"/>
  <c r="E9" i="9" s="1"/>
  <c r="F8" i="9"/>
  <c r="D8" i="9"/>
  <c r="E8" i="9" s="1"/>
  <c r="F11" i="9" l="1"/>
  <c r="C19" i="9"/>
  <c r="D19" i="9" s="1"/>
  <c r="C18" i="9"/>
  <c r="D18" i="9" s="1"/>
  <c r="C17" i="9"/>
  <c r="D17" i="9" s="1"/>
  <c r="C16" i="9"/>
  <c r="D16" i="9" s="1"/>
  <c r="D12" i="9"/>
  <c r="E12" i="9" s="1"/>
  <c r="D11" i="9"/>
  <c r="E11" i="9" s="1"/>
</calcChain>
</file>

<file path=xl/comments1.xml><?xml version="1.0" encoding="utf-8"?>
<comments xmlns="http://schemas.openxmlformats.org/spreadsheetml/2006/main">
  <authors>
    <author>Sandra Strele</author>
  </authors>
  <commentList>
    <comment ref="B11" authorId="0" shapeId="0">
      <text>
        <r>
          <rPr>
            <b/>
            <sz val="9"/>
            <color indexed="81"/>
            <rFont val="Tahoma"/>
            <family val="2"/>
            <charset val="186"/>
          </rPr>
          <t>Sandra Strele:</t>
        </r>
        <r>
          <rPr>
            <sz val="9"/>
            <color indexed="81"/>
            <rFont val="Tahoma"/>
            <family val="2"/>
            <charset val="186"/>
          </rPr>
          <t xml:space="preserve">
Klientu skaits vidēji mēnesī, kas saņem pakalpojumu</t>
        </r>
      </text>
    </comment>
    <comment ref="C11" authorId="0" shapeId="0">
      <text>
        <r>
          <rPr>
            <b/>
            <sz val="9"/>
            <color indexed="81"/>
            <rFont val="Tahoma"/>
            <family val="2"/>
            <charset val="186"/>
          </rPr>
          <t>Sandra Strele:</t>
        </r>
        <r>
          <rPr>
            <sz val="9"/>
            <color indexed="81"/>
            <rFont val="Tahoma"/>
            <family val="2"/>
            <charset val="186"/>
          </rPr>
          <t xml:space="preserve">
gadā sniegtais pakalpojuma h skaits</t>
        </r>
      </text>
    </comment>
    <comment ref="C36" authorId="0" shapeId="0">
      <text>
        <r>
          <rPr>
            <b/>
            <sz val="9"/>
            <color indexed="81"/>
            <rFont val="Tahoma"/>
            <family val="2"/>
            <charset val="186"/>
          </rPr>
          <t>Sandra Strele:</t>
        </r>
        <r>
          <rPr>
            <sz val="9"/>
            <color indexed="81"/>
            <rFont val="Tahoma"/>
            <family val="2"/>
            <charset val="186"/>
          </rPr>
          <t xml:space="preserve">
Pieejamais finansējums pakalpojumam 2017.gadā</t>
        </r>
      </text>
    </comment>
    <comment ref="D36" authorId="0" shapeId="0">
      <text>
        <r>
          <rPr>
            <b/>
            <sz val="9"/>
            <color indexed="81"/>
            <rFont val="Tahoma"/>
            <family val="2"/>
            <charset val="186"/>
          </rPr>
          <t>Sandra Strele:</t>
        </r>
        <r>
          <rPr>
            <sz val="9"/>
            <color indexed="81"/>
            <rFont val="Tahoma"/>
            <family val="2"/>
            <charset val="186"/>
          </rPr>
          <t xml:space="preserve">
Nepieciešamais papildu finansējums naudas plūsmas nodrošināšanai 2017.gadā</t>
        </r>
      </text>
    </comment>
  </commentList>
</comments>
</file>

<file path=xl/sharedStrings.xml><?xml version="1.0" encoding="utf-8"?>
<sst xmlns="http://schemas.openxmlformats.org/spreadsheetml/2006/main" count="291" uniqueCount="209">
  <si>
    <t>Nr.p.k.</t>
  </si>
  <si>
    <t xml:space="preserve">Tehniskā palīglīdzekļa (turpmāk - TP) nosaukums </t>
  </si>
  <si>
    <t xml:space="preserve">TP iepirktais daudzums </t>
  </si>
  <si>
    <t xml:space="preserve"> TP cena ar PVN</t>
  </si>
  <si>
    <t>Nepieciešamais papildus finansējums</t>
  </si>
  <si>
    <t>X</t>
  </si>
  <si>
    <t>KOPĀ</t>
  </si>
  <si>
    <t>2.pielikums</t>
  </si>
  <si>
    <t>Asinsspiediena mērītāji ar runas funkciju</t>
  </si>
  <si>
    <t>Laikrāži</t>
  </si>
  <si>
    <t>Atskaņotāji</t>
  </si>
  <si>
    <t>Elektroniski palielinošie palīglīdzekļi</t>
  </si>
  <si>
    <t>Binokulārās brilles</t>
  </si>
  <si>
    <t>1.pielikums</t>
  </si>
  <si>
    <t>Labklājības ministrs</t>
  </si>
  <si>
    <t>J.Reirs</t>
  </si>
  <si>
    <t>marts</t>
  </si>
  <si>
    <t>aprīlis</t>
  </si>
  <si>
    <t>maijs</t>
  </si>
  <si>
    <t>jūnijs</t>
  </si>
  <si>
    <t>jūlijs</t>
  </si>
  <si>
    <t>augusts</t>
  </si>
  <si>
    <t>septembris</t>
  </si>
  <si>
    <t>oktobris</t>
  </si>
  <si>
    <t>novembris</t>
  </si>
  <si>
    <t>decembris</t>
  </si>
  <si>
    <t xml:space="preserve">TP neredzīgām personām </t>
  </si>
  <si>
    <t>TP neredzīgām un vājredzīgām personām, kuras iesaistās nodarbinātībā vai izglītībā</t>
  </si>
  <si>
    <t>Specializētās datorprogrammas redzes invalīdiem, kas tekstu palielina un (vai) pārvērš skaņā vai Braila rakstā</t>
  </si>
  <si>
    <t>TP neredzīgām un vājredzīgām personām ar blakus saslimšanām</t>
  </si>
  <si>
    <t>S.Strēle, 64331831, Sandra.Strele@lm.gov.lv</t>
  </si>
  <si>
    <t>Gada plāns faktiski sniegtajam pakalpojumam:</t>
  </si>
  <si>
    <t>Noteiktā invaliditāte</t>
  </si>
  <si>
    <t>Gada plāns 2017</t>
  </si>
  <si>
    <r>
      <t xml:space="preserve">skaits/ </t>
    </r>
    <r>
      <rPr>
        <u/>
        <sz val="10"/>
        <rFont val="Times New Roman"/>
        <family val="1"/>
        <charset val="186"/>
      </rPr>
      <t>vidēji mēn</t>
    </r>
  </si>
  <si>
    <t>pakalpojuma apjoms gadā, h</t>
  </si>
  <si>
    <t>Sniegtais pakalpojuma apjoms, h vidēji</t>
  </si>
  <si>
    <t xml:space="preserve"> dienā</t>
  </si>
  <si>
    <t xml:space="preserve">nedēlā </t>
  </si>
  <si>
    <t>mēnesī</t>
  </si>
  <si>
    <t>I grupa</t>
  </si>
  <si>
    <t>II grupa</t>
  </si>
  <si>
    <t>Bērni</t>
  </si>
  <si>
    <t>Faktiskais/ plānotais klientu skaits KOPĀ:</t>
  </si>
  <si>
    <t>Asistenti</t>
  </si>
  <si>
    <r>
      <rPr>
        <b/>
        <sz val="14"/>
        <rFont val="Times New Roman"/>
        <family val="1"/>
        <charset val="186"/>
      </rPr>
      <t>Izdevumi</t>
    </r>
    <r>
      <rPr>
        <b/>
        <sz val="10"/>
        <rFont val="Times New Roman"/>
        <family val="1"/>
        <charset val="186"/>
      </rPr>
      <t xml:space="preserve"> janv., euro:</t>
    </r>
  </si>
  <si>
    <t>Izdevumi:</t>
  </si>
  <si>
    <t xml:space="preserve">vidēji uz 1 kl. </t>
  </si>
  <si>
    <t>vidēji uz 1 asistentu</t>
  </si>
  <si>
    <t>mēn</t>
  </si>
  <si>
    <t>dienā</t>
  </si>
  <si>
    <t>Atlīdzība</t>
  </si>
  <si>
    <t>Transports</t>
  </si>
  <si>
    <t>Admin.  izdevumi</t>
  </si>
  <si>
    <t>Pakalpojuma nodrošināšanas izmaksas kopā</t>
  </si>
  <si>
    <t>Gada plāns naudas plūsmai:</t>
  </si>
  <si>
    <t>mēnesis</t>
  </si>
  <si>
    <t>naudas plūsma, euro</t>
  </si>
  <si>
    <t>piezīmes</t>
  </si>
  <si>
    <t>janvāris</t>
  </si>
  <si>
    <t>fakts</t>
  </si>
  <si>
    <t>norēķins par 2016.gada decembrī sniegto pakalpojumu</t>
  </si>
  <si>
    <t>februāris</t>
  </si>
  <si>
    <t>norēķins par 2017.gada janvārī sniegto pakalpojumu</t>
  </si>
  <si>
    <t>norēķins par 2017.gada februārī sniegto pakalpojumu</t>
  </si>
  <si>
    <t>norēķins par 2017.gada martā sniegto pakalpojumu</t>
  </si>
  <si>
    <t>norēķins par 2017.gada aprīlī sniegto pakalpojumu</t>
  </si>
  <si>
    <t>norēķins par 2017.gada maijā sniegto pakalpojumu</t>
  </si>
  <si>
    <t>plāns</t>
  </si>
  <si>
    <t>norēķins par 2017.gada jūnijā sniegto pakalpojumu</t>
  </si>
  <si>
    <t>norēķins par 2017.gada jūlijā sniegto pakalpojumu</t>
  </si>
  <si>
    <t>norēķins par 2017.gada augustā sniegto pakalpojumu</t>
  </si>
  <si>
    <t>norēķins par 2017.gada spetembrī sniegto pakalpojumu</t>
  </si>
  <si>
    <t>norēķins par 2017.gada oktobrī sniegto pakalpojumu</t>
  </si>
  <si>
    <t>norēķins par 2017.gada novembrī sniegto pakalpojumu</t>
  </si>
  <si>
    <t xml:space="preserve">KOPĀ </t>
  </si>
  <si>
    <t>Papildus nepieciešamā finansējuma aprēķins tehniskajiem palīglīdzekļiem</t>
  </si>
  <si>
    <t>1. Latvijas Neredzīgo biedrība /2017.gada  papildus nepieciešamā finansējuma aprēķins tehniskajiem palīglīdzekļiem</t>
  </si>
  <si>
    <t>1.1.</t>
  </si>
  <si>
    <t>1.2.</t>
  </si>
  <si>
    <t>1.3.</t>
  </si>
  <si>
    <t>1.4.</t>
  </si>
  <si>
    <t>1.5.</t>
  </si>
  <si>
    <t>1.6.</t>
  </si>
  <si>
    <t>1. KOPĀ</t>
  </si>
  <si>
    <t>2. VSIA "NRC "Vaivari"" /2017.gada  papildus nepieciešamā finansējuma aprēķins tehniskajiem palīglīdzekļiem</t>
  </si>
  <si>
    <t>2. KOPĀ</t>
  </si>
  <si>
    <t>2.1.</t>
  </si>
  <si>
    <t>2.2.</t>
  </si>
  <si>
    <t>Pārvietošanās tehniskie palīglīdzekļi</t>
  </si>
  <si>
    <t>Pašaprūpes tehniskie palīglīdzekļi</t>
  </si>
  <si>
    <t>3. Latvijas Nedzirdīgo biedrība /2017.gada  papildus nepieciešamā finansējuma aprēķins tehniskajiem palīglīdzekļiem</t>
  </si>
  <si>
    <t>3.1.</t>
  </si>
  <si>
    <t>Dzirdes aparāti</t>
  </si>
  <si>
    <t>3. KOPĀ</t>
  </si>
  <si>
    <r>
      <t xml:space="preserve">Asistenta pakalpojumi pašvaldībās 2017. gads                                                                                                                                               </t>
    </r>
    <r>
      <rPr>
        <sz val="12"/>
        <rFont val="Times New Roman"/>
        <family val="1"/>
        <charset val="186"/>
      </rPr>
      <t xml:space="preserve"> faktiskā izpilde 2017.gada 8 mēnešos un izpildes prognoze 2017.gadam</t>
    </r>
  </si>
  <si>
    <t>Ministru kabineta rīkojuma projekts "Par apropriācijas pārdali neatliekamu pasākumu īstenošanai labklājības nozarē"</t>
  </si>
  <si>
    <t>Jaunajai politikas iniciatīvai „Alternatīvo ģimenes aprūpes formu attīstība” piešķirtā finansējuma apguve 2017.gada 8 mēnešos un prognoze 2017.gadam</t>
  </si>
  <si>
    <t>Pasākums</t>
  </si>
  <si>
    <t>2017.gada plāns</t>
  </si>
  <si>
    <t>2017.gada 8 mēnešu faktiskā izpilde</t>
  </si>
  <si>
    <t>2017.gada prognoze atlikušajiem mēnešiem</t>
  </si>
  <si>
    <t>Kopā 2017.gadā</t>
  </si>
  <si>
    <t>Neapgūtais</t>
  </si>
  <si>
    <t>rezultatīvais rādītājs</t>
  </si>
  <si>
    <t>plānotais finansējums*</t>
  </si>
  <si>
    <t>izlietotais finansējums (faktiskā izpilde uz 31.08.17.)</t>
  </si>
  <si>
    <t xml:space="preserve"> finansējums </t>
  </si>
  <si>
    <t xml:space="preserve">finansējums </t>
  </si>
  <si>
    <t>finansējums</t>
  </si>
  <si>
    <t>psihologa konsultāciju nodrošināšana audžuģimenēm un aizbildņiem</t>
  </si>
  <si>
    <t>sniegtas konsultācijas</t>
  </si>
  <si>
    <t>atbalsta grupu nodrošināšana audžuģimenēm un aizbildņiem</t>
  </si>
  <si>
    <t>ikmēneša (atbalsta grupas vidēji mēnesī)</t>
  </si>
  <si>
    <t>reģionālās (dalībnieku skaits)</t>
  </si>
  <si>
    <t>potenciālo adoptētāju apmācības</t>
  </si>
  <si>
    <t>apmācītas personas</t>
  </si>
  <si>
    <t xml:space="preserve"> kopā</t>
  </si>
  <si>
    <t>* 2017. gadam finansējums plānots iepriekšējo gadu apmērā + 2017. gadam papildus piešķirtais finansējums kā JPI</t>
  </si>
  <si>
    <t>3.pielikums</t>
  </si>
  <si>
    <t>I.Lismente, 67021627, Ieva.Lismente@lm.gov.lv</t>
  </si>
  <si>
    <r>
      <t xml:space="preserve">naudas plūsma uz </t>
    </r>
    <r>
      <rPr>
        <sz val="12"/>
        <rFont val="Times New Roman"/>
        <family val="1"/>
        <charset val="186"/>
      </rPr>
      <t>19.09.2017</t>
    </r>
    <r>
      <rPr>
        <sz val="12"/>
        <color rgb="FFFF0000"/>
        <rFont val="Times New Roman"/>
        <family val="1"/>
        <charset val="186"/>
      </rPr>
      <t xml:space="preserve">. </t>
    </r>
  </si>
  <si>
    <t>Piezīmes</t>
  </si>
  <si>
    <t>Labklājības nozares infrastruktūras sakārtošanas pasākumi</t>
  </si>
  <si>
    <t>1.</t>
  </si>
  <si>
    <t>VSAC "Rīga"</t>
  </si>
  <si>
    <t>filiāle "Ezerkrasti"</t>
  </si>
  <si>
    <t>filiāle "Rīga"</t>
  </si>
  <si>
    <t>Avārijas stāvoklī esošo būvju nojaukšana un demontāža</t>
  </si>
  <si>
    <t>VSAC "Kurzeme"</t>
  </si>
  <si>
    <t>filiāle "Liepāja"</t>
  </si>
  <si>
    <t xml:space="preserve">Papildus ugunsdzēsības sistēmas ierīkošana 
</t>
  </si>
  <si>
    <t>30 000</t>
  </si>
  <si>
    <t xml:space="preserve"> </t>
  </si>
  <si>
    <t>filiāle "Dundaga"</t>
  </si>
  <si>
    <t>Sanitārā mezgla un lifta būvniecības 2. kārtas projekta realizācijai</t>
  </si>
  <si>
    <t>VSAC "Vidzeme"</t>
  </si>
  <si>
    <t>filiāle "Ropaži"</t>
  </si>
  <si>
    <t xml:space="preserve">Lietus notekūdens novadīšanas sistēmas izbūve </t>
  </si>
  <si>
    <t>4.1.</t>
  </si>
  <si>
    <t>4.2.</t>
  </si>
  <si>
    <t>VSAC "Zemgale"</t>
  </si>
  <si>
    <t>5.1.</t>
  </si>
  <si>
    <t>filiāle "Ziedkalne"</t>
  </si>
  <si>
    <t>3 dzīvojamo istabu un 2 sanitāro mezglu pārbūve un atjaunošana</t>
  </si>
  <si>
    <t>5.2.</t>
  </si>
  <si>
    <t>VSIA "Šampētera nams"</t>
  </si>
  <si>
    <t>Mārupes iela 1, Rīga</t>
  </si>
  <si>
    <t>Lāčplēša iela 70a, Rīga</t>
  </si>
  <si>
    <t>Lifta automātikas atjaunošana</t>
  </si>
  <si>
    <t>Viļānu iela 8, Rēzekne</t>
  </si>
  <si>
    <t>3 būvju demontāžas projekta izstrāde un tā realizācija</t>
  </si>
  <si>
    <t>4.pielikums</t>
  </si>
  <si>
    <r>
      <t xml:space="preserve">Filiāles "Rīga" teritorijā atrodas bērnu aprūpes centrs. Pašreiz bērnu pārvietošanās teritorijā ir ierobežota, jo tajā atrodas būves, kas ir bīstamas un ir jānojauc.
Veicamās darbības:
 </t>
    </r>
    <r>
      <rPr>
        <b/>
        <sz val="11"/>
        <color rgb="FF000000"/>
        <rFont val="Times New Roman"/>
        <family val="1"/>
        <charset val="186"/>
      </rPr>
      <t>- 7  lapeņu nojaukšana un demontāža 658,5 m2 (26 000 euro):
~</t>
    </r>
    <r>
      <rPr>
        <sz val="11"/>
        <color rgb="FF000000"/>
        <rFont val="Times New Roman"/>
        <family val="1"/>
        <charset val="186"/>
      </rPr>
      <t xml:space="preserve">  3000 euro projekta izstrāde
~ 14 000 euro apmērā ēku demontāža
~ 9 000 euro apmērā pārējiem izdevumiem (būvgružu utilizācijai, transporta izdevumi,  virsizdevumu, darba devēja sociālā nodokļa un pievienotās vērtības nodokļa nomaksas nodrošināšanai
</t>
    </r>
    <r>
      <rPr>
        <b/>
        <sz val="11"/>
        <color rgb="FF000000"/>
        <rFont val="Times New Roman"/>
        <family val="1"/>
        <charset val="186"/>
      </rPr>
      <t>- Pagraba demontāža 20,4 m2 (4 000 euro):</t>
    </r>
    <r>
      <rPr>
        <sz val="11"/>
        <color rgb="FF000000"/>
        <rFont val="Times New Roman"/>
        <family val="1"/>
        <charset val="186"/>
      </rPr>
      <t xml:space="preserve">
~ 1 600 euro apmērā 20,4 m2 ēkas demontāža
~ 2 400 euro apmērā pārējiem izdevumiem (būvgružu utilizācijai, transporta izdevumi,  virsizdevumu, darba devēja sociālā nodokļa un pievienotās vērtības nodokļa nomaksas nodrošināšanai.</t>
    </r>
  </si>
  <si>
    <t>Filiālē ir ierīkota sprinkleru ugunsdrošības sistēma (iedarbojas tikai sasniedzot 57 °C pie uztvērēja). Jāierīko papildu automātiskāo ugunsgrēka atklāšanas un trauksmes signalizācijas sistēmu, kā arī balss izziņošanas sistēmu, jo pašreizējā sitēma nenodrošina pilnvērtīgu peronu aizsardzību ugunsbīstamās situācijās un  nav normatīviem atbilstoša. 
~ 5 000 euro apmērā projekta izstrāde; 
~ 6 000 euro apmērā ugunsgrēka atklāšanas detektori;
~ 8 000 euro apmērā balss izziņošanas sistēma;
~ 8 000 euro apmērā ugunsgrēka atklāšanas detektoru un balss izziņošanas sistēmas montāža;
~ 3 000 euro apmērā pārējie izdevumi (transporta izdevumi,  virsizdevumu, darba devēja sociālā nodokļa un pievienotās vērtības nodokļa nomaksas nodrošināšanai.</t>
  </si>
  <si>
    <t>Šobrīd pansionāta ēkā  (kad. apz. 88500150114001) notiek 1. kārtas būvdarbi un tiek izbūvēti sanitārie mezgli piemēroti personām ar funkcionāliem traucējumiem. Saskaņā ar būvvaldē apstiprināto projektu, 2. kārtā nepieciešams izbūvēt liftu vides pieejamības prasību nodrošināšanai atbilstoši MK 30.06.2015. noteikumiem "Noteikumi par Latvijas būvnormatīvu LBN 208-15 "Publiskas būves"" un regulējumam, kas nosaka prasības ilgtsošas sociālās rehabilitācijas pakalpojumu sniedzējiem.
~ 20 000 euro apmērā lifta šahtas izbūve;
~ 40 000 euro apmērā lifta iekārta un uzstādīšana.</t>
  </si>
  <si>
    <t>Nepieciešmas izstrādāt projektu un izbūvēt lietus ūdens novadīšanas kanalizācijas sistēmu. Šobrīd visi pansionāta ēkas korpusi ir renovēti, taču nav sakārtota lietus ūdens novadīšanas sistēma - ūdens netiek novadīts no ēkas, kā rezultātā ēkas pagraba stāva un pirmā stāva telpās iekļūst ūdens, veidojoas pelējuma sēne, vērojami mitruma pleķi, tiek bojāts ēkas tehniskais un vizuālais stāvoklis.
 ~ 10 000 euro apmērā projekta izstrāde;
~ 40 000 euro apmērā zemes darbu veikšana, cauruļu un grodu izbūve, notekgrāvja atjaunošana;
~ 30 000 pamatu hidroizolācijas darbi, asfaltseguma atjaunošana.</t>
  </si>
  <si>
    <t>Ēkā Lāčplēša ielā 70a, Rīgā ir izvietota Valsts sociālās apdrošināšānas aģentūras filiāle. Ēkai ir seši stāvi, un ēkas sestajā stāvā atrodas semināra telpas. Kopš 2017. gada janvāra ēkā nedarbojas lifts un tas ir nepieciešams, lai darbiniekiem atvieglotu nokļūšanu darba vietās, kā arī uz ēkas augšējajiem stāviem nogādātu sadzīves preces. Nepieciešams veikt automātikas atjaunošanu. Ir tehniskā stāvokļa defektācijas akts.</t>
  </si>
  <si>
    <r>
      <t xml:space="preserve">Ēkā Viļānu iela 8, Rēzeknē ir izvietota Valsts sociālās apdrošināšānas aģentūras Rēzeknes filiāle. Teritorijā atrodas 3 avārijas stāvoklī esošas būves, kuras nepieciešams nojaukt.
</t>
    </r>
    <r>
      <rPr>
        <b/>
        <sz val="11"/>
        <color rgb="FF000000"/>
        <rFont val="Times New Roman"/>
        <family val="1"/>
        <charset val="186"/>
      </rPr>
      <t>- 3  būvju nojaukšana un demontāža 67,6 m2 (15 000 euro):</t>
    </r>
    <r>
      <rPr>
        <sz val="11"/>
        <color rgb="FF000000"/>
        <rFont val="Times New Roman"/>
        <family val="1"/>
        <charset val="186"/>
      </rPr>
      <t xml:space="preserve">
~ 6 500 euro apmērā 67,6 m2 ēku demontāža;
~ 8 500 euro apmērā pārējiem izdevumiem (būvgružu utilizācijai, transporta izdevumu  virsizdevumu, darba devēja sociālā nodokļa un pievienotās vērtības nodokļa nomaksas nodrošināšanai.</t>
    </r>
  </si>
  <si>
    <t>Papildu nepieciešamais finansējums labklājības nozares neatliekamu infrastruktūras sakārtošanas pasākumu un ugunsdrošības prasību nodrošināšanai</t>
  </si>
  <si>
    <t>Papildu nepieciešamais finansējums</t>
  </si>
  <si>
    <t>I.Ķīse, 67021651, Inese.Kise@lm.gov.lv</t>
  </si>
  <si>
    <t xml:space="preserve">Telpu pielāgošanas darbi VSAA vajadzībām </t>
  </si>
  <si>
    <r>
      <t xml:space="preserve">Ēkā Mārupes ielā 1, Rīgā, ir izvietota Valsts sociālās apdrošināšānas aģentūras filiāle (klientu apkalpošanas centrs). Ir atbrīvotas telpas, kas nepieciešamas VSAA pamatfunkcijas nodrošināšanai, diemžēl pašreizējā stāvoklī telpas nav iespējams izmantot plānotajai vajadzībai un iestādei nav finanšu līdzekļu to sakārtošanai. Ir jāveic telpu pielāgošanas darbi, t.i., elektroinstalāciju atjaunošana, ugunsdrošības un apsardzes signalizācijas ierīkošana, ūdens un kanalizācijas sistēmas atjaunošana, apkures sistēmas atjaunošana, kā arī telpu atjaunšanas darbi.
</t>
    </r>
    <r>
      <rPr>
        <b/>
        <sz val="11"/>
        <color rgb="FF000000"/>
        <rFont val="Times New Roman"/>
        <family val="1"/>
        <charset val="186"/>
      </rPr>
      <t xml:space="preserve">- Telpu pielāgošanas darbi (30 000 euro): </t>
    </r>
    <r>
      <rPr>
        <sz val="11"/>
        <color rgb="FF000000"/>
        <rFont val="Times New Roman"/>
        <family val="1"/>
        <charset val="186"/>
      </rPr>
      <t xml:space="preserve">
~ 3000 euro apmērā elektroinstalāciju sakārtošana;
~ 14000 euro ugunsdrošības signalizācijas ierīkošana (atjaunošana);
~ 2000 apsardzes signalizācijas ierīkošana;
~ 2500 euro ūdens un kanalizācijas sistēmas atjaunošana;
~ 3000 euro apkures sistēmas atjaunošana;
~ 5500 euro telpu atjaunošanas darbi.</t>
    </r>
  </si>
  <si>
    <t>Faktiskā prognoze 01.09.-31.12.</t>
  </si>
  <si>
    <t>Pakalpojums</t>
  </si>
  <si>
    <t>1 dienas/ 1stundas izmaksas uz 1 klientu (EURO)</t>
  </si>
  <si>
    <t>Saņēmēju skaits RR</t>
  </si>
  <si>
    <t>Vidējais dienu/ stundu skaits uz 1 klientu</t>
  </si>
  <si>
    <t>Summa (EURO)</t>
  </si>
  <si>
    <t xml:space="preserve">Saņēmēju skaits </t>
  </si>
  <si>
    <t>No gada sākuma pakalpojumu pieprasījušo personu skaits uz 01.09.2017.</t>
  </si>
  <si>
    <t>Rinda uz 01.09.2017.</t>
  </si>
  <si>
    <t>Līdz gada beigām personu skaits, kas pieprasīs pak. - LNB prognoze</t>
  </si>
  <si>
    <t>Personu skaits, kam nepieciešams pakalpojums līdz gada beigām (rinda + iestājušies)</t>
  </si>
  <si>
    <t>Nepieciešamais finansējums, lai nosegtu pieprasījumu līdz gada beigām</t>
  </si>
  <si>
    <t>Faktiski 2017.gadā nepieciešamais fin</t>
  </si>
  <si>
    <t>Iekšējā pārdale starp pakalpojumiem/ finansējuma iztrūkums</t>
  </si>
  <si>
    <t>Izmaiņas RR</t>
  </si>
  <si>
    <t>Vidējais dienu/ stundu skaits kopā</t>
  </si>
  <si>
    <t>2017.gada izpilde uz 01.09.2017.</t>
  </si>
  <si>
    <t>2017.gada precizētais plāns</t>
  </si>
  <si>
    <t>2017.gada precizētais plāns pārdale no citiem LNB pakalpojumiem</t>
  </si>
  <si>
    <t>2017.gada papildu nepieciešams</t>
  </si>
  <si>
    <t>1.1.Personas pastāvīgas funkcionēšanas iemaņu apguve institūcijā ar diennakts uzturēšanos pirmreizējiem klientiem (63 diennaktis)</t>
  </si>
  <si>
    <t>1.2.Personas pastāvīgas funkcionēšanas iemaņu apguve institūcijā bez diennakts uzturēšanās un dzīvesvietā pirmreizējiem klientiem (378 stundas)</t>
  </si>
  <si>
    <t>1.3.Personas pastāvīgas funkcionēšanas iemaņu apguve institūcijā ar diennakts uzturēšanos atkārtotiem klientiem (8 diennaktis)</t>
  </si>
  <si>
    <t>1.4.Personas pastāvīgas funkcionēšanas iemaņu apguve institūcijā bez diennakts uzturēšanās un dzīvesvietā atkārtotiem klientiem (ne vairāk kā 50 stundas)</t>
  </si>
  <si>
    <t>Kopā</t>
  </si>
  <si>
    <r>
      <t xml:space="preserve">Saņēmēju skaits </t>
    </r>
    <r>
      <rPr>
        <b/>
        <sz val="10"/>
        <color rgb="FFFF0000"/>
        <rFont val="Times New Roman"/>
        <family val="1"/>
        <charset val="186"/>
      </rPr>
      <t>RR</t>
    </r>
  </si>
  <si>
    <r>
      <t xml:space="preserve">Saņēmēju </t>
    </r>
    <r>
      <rPr>
        <b/>
        <sz val="10"/>
        <color rgb="FFFF0000"/>
        <rFont val="Times New Roman"/>
        <family val="1"/>
        <charset val="186"/>
      </rPr>
      <t>skaits unikālais</t>
    </r>
  </si>
  <si>
    <t>Finansējums Latvijas Neredzīgo biedrībai sociālās rehabilitācijas pakalpojumu nodrošināšanai 2017.gadā</t>
  </si>
  <si>
    <t>5.pielikums</t>
  </si>
  <si>
    <t>filiāle "Ķīši"</t>
  </si>
  <si>
    <r>
      <t>Aprūpes centra trešajā stāvā esošās klientu istabiņas un gaitenis ir vizuāli sliktā stāvoklī un ir nepieciešams veikt apdares remontdarbus.  
10</t>
    </r>
    <r>
      <rPr>
        <b/>
        <sz val="11"/>
        <color rgb="FF000000"/>
        <rFont val="Times New Roman"/>
        <family val="1"/>
        <charset val="186"/>
      </rPr>
      <t xml:space="preserve"> dzīvojamo istabu apdares remontdarbi - 198,8m2 (37 322 euro): 
</t>
    </r>
    <r>
      <rPr>
        <sz val="11"/>
        <color rgb="FF000000"/>
        <rFont val="Times New Roman"/>
        <family val="1"/>
        <charset val="186"/>
      </rPr>
      <t xml:space="preserve">~ 4 000 euro apmērā 198,8 m2  grīdas demontāža
~ 4 000 euro apmērā 445 m2  sienas apdares demontāža
~ 13 322 euro apmērā 445 m2  sienu kosmētiskjam remontam;
~ 10 000 euro apmērā 198,8 m2  grīdas virsmu remontam un jauna seguma ieklāšanai;
~ 6 000 euro apmērā 198,8 m2 griestu  kosmētiskajam remontam;
</t>
    </r>
    <r>
      <rPr>
        <b/>
        <sz val="11"/>
        <color rgb="FF000000"/>
        <rFont val="Times New Roman"/>
        <family val="1"/>
        <charset val="186"/>
      </rPr>
      <t>Gaiteņa apdares remontadri - 54,2 m2 (14 000 euro):</t>
    </r>
    <r>
      <rPr>
        <sz val="11"/>
        <color rgb="FF000000"/>
        <rFont val="Times New Roman"/>
        <family val="1"/>
        <charset val="186"/>
      </rPr>
      <t xml:space="preserve">
~ 1 000 euro apmērā 54,2 m2  grīdas demontāža
~ 1 000 euro apmērā 130 m2  sienas apdares demontāža
~ 5 000 euro apmērā 130 m2  sienu kosmētiskjam remontam;
~ 3 500 euro apmērā 54,2 m2  grīdas virsmu remontam un jauna seguma ieklāšanai;
~ 2 000 euro apmērā 54,2 m2 griestu  kosmētiskajam remontam;
~ 1 500 euro apmērā 10 koka durvju nomaiņa
</t>
    </r>
  </si>
  <si>
    <t>2.3.</t>
  </si>
  <si>
    <t>filiāle "Gudenieki"</t>
  </si>
  <si>
    <t>Sanitārā mezgla un gaiteņa remontdarbi</t>
  </si>
  <si>
    <t>5.3.</t>
  </si>
  <si>
    <t>19.10.2017. 10.17</t>
  </si>
  <si>
    <t>19.10.2017. 10:18</t>
  </si>
  <si>
    <t>19.10.2017. 10:19</t>
  </si>
  <si>
    <r>
      <t xml:space="preserve">Aprūpes centra pirmajā korpusā divi stāvi ir pilnībā demontēti un tos nav iespējams izmantot. Nepieciešams veikt apdares remontdarbus šajos stāvos kā arī 2. un trešā korpusa pirmajā stāvā, lai pārveidotu darbinieku kabinetus par klientu istabiņām. Nepieciešams veikt apdares un iekšējo inženiertīklu atjaunošana, lai izveidotu papildus dzīvojamās telpas klientiem, kā arī izveidotu jaunus un mūsdienīgus sociālo darbinieku, medicīnas darbinieku un zobārstniecības kabinetus.
</t>
    </r>
    <r>
      <rPr>
        <b/>
        <sz val="11"/>
        <rFont val="Times New Roman"/>
        <family val="1"/>
        <charset val="186"/>
      </rPr>
      <t>2. un 3. korpusa 1. stāva remontdarbi (31 500 euro):</t>
    </r>
    <r>
      <rPr>
        <sz val="11"/>
        <rFont val="Times New Roman"/>
        <family val="1"/>
        <charset val="186"/>
      </rPr>
      <t xml:space="preserve"> 
6 dzīvojamo istabu (79,9 m2), 4 gaiteņu (102,4 m2) un 3 san. mezglu (8,6 m2) apdares remontdarbi - 190,9 m2: 
~ 3 000 euro apmērā 190,9 m2  esošā grīdas seguma demontāža
~ 5 500 euro apmērā 477,3 m2  sienas apdares, 7 koka logu un 17 durvju demontāža
~ 15 000 euro apmērā 477,3 m2  sienu apdares remonts, 7 PVC logu un 8 koka durvju montāža;
~ 4 000 euro apmērā 190,9 m2  grīdas virsmu remonts un jauna seguma ieklāšana;
~ 2 000 euro apmērā 190,9 m2 griestu  kosmētiskais remonts;
~ 2 000 euro apmērā elektrosistēmas un ugunsdzēsības signalizācijas nomaiņa; 
</t>
    </r>
    <r>
      <rPr>
        <b/>
        <sz val="11"/>
        <rFont val="Times New Roman"/>
        <family val="1"/>
        <charset val="186"/>
      </rPr>
      <t>2. korpusa 3. stāva remontdarbi (44 000 euro):</t>
    </r>
    <r>
      <rPr>
        <sz val="11"/>
        <rFont val="Times New Roman"/>
        <family val="1"/>
        <charset val="186"/>
      </rPr>
      <t xml:space="preserve">
12 dzīvojamo istabu (153,4 m2), 8 gaiteņu (208,6 m2) un 7 san. mezglu (29,7 m2) apdares remontdarbi - 405 m2: 
~ 8 000 inžiniertīklu nomaiņa ( aukstā, karstā ūdens un kanalizācijas stāvadu nomaiņā)
~ 3 000 euro apmērā 823,0 m2  esošā grīdas seguma demontāža
~ 3 000 euro apmērā 523 m2  sienas apdares demontāža
~ 14 000 euro apmērā 523 m2  sienu apdares remonts, 20 durvju montāža
~ 5 000 euro apmērā 360 m2  grīdas virsmu remonts un jauna seguma ieklāšana;
~ 4 000 euro apmērā 360 m2 griestu  kosmētiskais remonts;
~ 7 000 euro apmērā elektrosistēmas un ugunsdzēsības signalizācijas nomaiņa; 
</t>
    </r>
    <r>
      <rPr>
        <b/>
        <sz val="9"/>
        <rFont val="Times New Roman"/>
        <family val="1"/>
        <charset val="186"/>
      </rPr>
      <t/>
    </r>
  </si>
  <si>
    <r>
      <rPr>
        <b/>
        <sz val="11"/>
        <rFont val="Times New Roman"/>
        <family val="1"/>
        <charset val="186"/>
      </rPr>
      <t>3. korpusa 3. stāva remontdarbi (43 000 euro):</t>
    </r>
    <r>
      <rPr>
        <sz val="11"/>
        <rFont val="Times New Roman"/>
        <family val="1"/>
        <charset val="186"/>
      </rPr>
      <t xml:space="preserve">
12 dzīvojamo istabu (151 m2), 8 gaiteņu (205 m2) un 7 san. mezglu (28 m2) apdares remontdarbi -390 m2: 
~ 7 000 inžiniertīklu nomaiņa ( aukstā, karstā ūdens un kanalizācijas stāvadu nomaiņā)
~ 3 000 euro apmērā 823,0 m2  esošā grīdas seguma demontāža
~ 3 000 euro apmērā 523 m2  sienas apdares demontāža
~ 14 000 euro apmērā 523 m2  sienu apdares remonts, 20 durvju montāža
~ 5 000 euro apmērā 360 m2  grīdas virsmu remonts un jauna seguma ieklāšana;
~ 4 000 euro apmērā 360 m2 griestu  kosmētiskais remonts;
~ 7 000 euro apmērā elektrosistēmas un ugunsdzēsības signalizācijas nomaiņa; 
</t>
    </r>
    <r>
      <rPr>
        <b/>
        <sz val="11"/>
        <rFont val="Times New Roman"/>
        <family val="1"/>
        <charset val="186"/>
      </rPr>
      <t>1. korpusa 4. stāva remontdarbi (telpas ir jau demontētas) (39 500):</t>
    </r>
    <r>
      <rPr>
        <sz val="11"/>
        <rFont val="Times New Roman"/>
        <family val="1"/>
        <charset val="186"/>
      </rPr>
      <t xml:space="preserve">
12 Soc. darbinieku kabineti (151,2 m2), 6 uzgaidāmo telpu, gardarobes, noliktavas telpas un gaiteņa (145,6 m2), 6 san. mezglu, virtuves un vannas istabas (26,9 m2) apdares remontdarbi - 323,2 m2: 
~ 8 000 inžiniertīklu nomaiņa ( aukstā, karstā ūdens un kanalizācijas stāvadu nomaiņā)
~ 15 000 euro apmērā 808 m2  sienu apdares remonts, 29 durvju montāža.
~ 8 000 euro apmērā 323,2 m2  grīdas virsmu remons un jauna seguma ieklāšana;
~ 3 500 euro apmērā 323,2 m2 griestu  kosmētiskais remonts;
~ 5 000 euro apmērā elektrosistēmas un ugunsdzēsības signalizācijas nomaiņa; 
</t>
    </r>
    <r>
      <rPr>
        <b/>
        <sz val="11"/>
        <rFont val="Times New Roman"/>
        <family val="1"/>
        <charset val="186"/>
      </rPr>
      <t>1. korpusa 5. stāva remontdarbi (telpas ir jau demontētas) (42 000 euro):</t>
    </r>
    <r>
      <rPr>
        <sz val="11"/>
        <rFont val="Times New Roman"/>
        <family val="1"/>
        <charset val="186"/>
      </rPr>
      <t xml:space="preserve">
2 zobārstu kabineti (27,2 m2), 2 medmāsu kabineti (27,7 m2), 8 Soc. darbinieku kabineti (106,8 m2), 7 uzgaidāmo telpu, gardarobes, noliktavas telpas un gaiteņa (146,4 m2), 4 san. mezglu, virtuves un vannas istabas (21,7 m2) apdares remontdarbi - 329,8 m2: 
~ 8 000 inžiniertīklu nomaiņa ( aukstā, karstā ūdens un kanalizācijas stāvadu nomaiņā)
~ 13 000 euro apmērā 823,7 m2  sienu apdares remonts, 30 durvju montāža.
~ 8 000 euro apmērā 329,8 m2  grīdas virsmu remonts un jauna seguma ieklāšana;
~ 2 500 euro apmērā 329,8 m2 griestu  kosmētiskais remonts;
~ 5 000 euro apmērā elektrosistēmas un ugunsdzēsības signalizācijas nomaiņa; 
~ 5 500 euro apmērā projekta izstrāde.</t>
    </r>
  </si>
  <si>
    <t>1.korpusa 4. un 5stāva;
2 korupsa 1. un 3.stāva;
3.korpusa 1. un 3.stāva
 emontdari</t>
  </si>
  <si>
    <r>
      <t xml:space="preserve">Aprūpes centrā trīs klientu istabiņas ir pilnībā demontētas un tajās nav iespējams dzīvot klientiem. Nepieciešams veikt apdares remontdarbus. Ēkas otrajā un trešajā stāvā ir tualetes un vannas istabas, kuras neatbilst vides pieejamības prasībām un ir vizuāli sliktā stāvoklī (nepieciešams izstrādāt būvprojektu).
- Būvprojekta izstrāde un būvprojekta ekspertīze - 10 000 euro
</t>
    </r>
    <r>
      <rPr>
        <b/>
        <sz val="11"/>
        <color rgb="FF000000"/>
        <rFont val="Times New Roman"/>
        <family val="1"/>
        <charset val="186"/>
      </rPr>
      <t xml:space="preserve">3 dzīvojamo istabu apdares remontdarbi - 55,6m2 (13 060 euro): </t>
    </r>
    <r>
      <rPr>
        <sz val="11"/>
        <color rgb="FF000000"/>
        <rFont val="Times New Roman"/>
        <family val="1"/>
        <charset val="186"/>
      </rPr>
      <t xml:space="preserve">
~ 4 000 euro apmērā 135 m2  sienu kosmētiskjam remontam;
~ 4 500 euro apmērā 55,6 m2  grīdas virsmu remontam un jauna seguma ieklāšanai;
~ 1 060 euro apmērā 55,6 m2 griestu  kosmētiskajam remontam;
~ 3 500 euro apmērā elektrosistēmas un ugunsdzēsības signalizācijas nomaiņai; 
</t>
    </r>
    <r>
      <rPr>
        <b/>
        <sz val="11"/>
        <color rgb="FF000000"/>
        <rFont val="Times New Roman"/>
        <family val="1"/>
        <charset val="186"/>
      </rPr>
      <t>2 sanitāro mezglu pārbūve un atjaunošana - 74,4m2 (26 940euro):</t>
    </r>
    <r>
      <rPr>
        <sz val="11"/>
        <color rgb="FF000000"/>
        <rFont val="Times New Roman"/>
        <family val="1"/>
        <charset val="186"/>
      </rPr>
      <t xml:space="preserve">
~ 2 000 euro apmērā 74,4 m2  grīdas demontāža
~ 2 000 euro apmērā 180 m2  sienas apdares demontāža
~ 8 000 euro apmērā 180 m2  sienu kosmētiskjam remontam;
~ 6 000 euro apmērā 74,4 m2  grīdas virsmu remontam un jauna seguma ieklāšanai;
~ 3 500  euro apmērā kanalizācijas sistēmas un ūdensvada sistēmas nomaiņai, tualetes kabīņu ierīkošanai, santehnikas montāžai, ventilācijas ierīkošanai;
~ 1 400 euro apmērā 74,4 m2 griestu  kosmētiskajam remontam;
~ 4 040 euro apmērā elektrosistēmas un ugunsdzēsības signalizācijas nomaiņai; 
</t>
    </r>
  </si>
  <si>
    <t>20.10.2017. 9:51</t>
  </si>
  <si>
    <r>
      <t>Ēkā esošā vannas istaba un gaitenis ir vizuāli sliktā stāvoklī un ir nepieciešams veikt apdares remontdarbus. 
2 sanitāro mezglu  atjaunošana - 16 m2</t>
    </r>
    <r>
      <rPr>
        <b/>
        <sz val="11"/>
        <color rgb="FF000000"/>
        <rFont val="Times New Roman"/>
        <family val="1"/>
        <charset val="186"/>
      </rPr>
      <t xml:space="preserve"> (20 000euro):</t>
    </r>
    <r>
      <rPr>
        <sz val="11"/>
        <color rgb="FF000000"/>
        <rFont val="Times New Roman"/>
        <family val="1"/>
        <charset val="186"/>
      </rPr>
      <t xml:space="preserve">
~ 2 000 euro apmērā 16 m2  grīdas demontāža
~ 3 000 euro apmērā 43 m2  sienas apdares demontāža
~ 6 000 euro apmērā 43 m2  sienu kosmētiskjam remontam;
~ 4 000 euro apmērā 16 m2  grīdas virsmu remontam un jauna seguma ieklāšanai;
~ 4 000  euro apmērā kanalizācijas sistēmas un ūdensvada sistēmas nomaiņai, tualetes kabīņu un duškabīņu ierīkošanai, santehnikas montāžai, ventilācijas ierīkošanai;
~ 1 000 euro apmērā 16 m2 griestu  kosmētiskajam remontam;
Gaiteņa apdares remontdarbi  ~ 40 m2 </t>
    </r>
    <r>
      <rPr>
        <b/>
        <sz val="11"/>
        <color rgb="FF000000"/>
        <rFont val="Times New Roman"/>
        <family val="1"/>
        <charset val="186"/>
      </rPr>
      <t>(14 000euro):</t>
    </r>
    <r>
      <rPr>
        <sz val="11"/>
        <color rgb="FF000000"/>
        <rFont val="Times New Roman"/>
        <family val="1"/>
        <charset val="186"/>
      </rPr>
      <t xml:space="preserve">
~ 2 000 euro apmērā 40 m2  grīdas demontāža
~ 1 000 euro apmērā 85 m2  sienu apdares demontāža
~ 6 000 euro apmērā 85 m2  sienu kosmētiskjam remontam;
~ 3 000 euro apmērā 40 m2  grīdas virsmu remontam un jauna seguma ieklāšanai;
~ 2 000 euro apmērā 40 m2 griestu  kosmētiskajam remontam;</t>
    </r>
  </si>
  <si>
    <t>10 dzīvojamo iztabu un gaiteņa remontdarbi</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</si>
</sst>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charset val="186"/>
      <scheme val="minor"/>
    </font>
    <font>
      <b/>
      <sz val="14"/>
      <name val="Times New Roman"/>
      <family val="1"/>
      <charset val="186"/>
    </font>
    <font>
      <sz val="12"/>
      <name val="Times New Roman"/>
      <family val="1"/>
      <charset val="186"/>
    </font>
    <font>
      <sz val="12"/>
      <color indexed="8"/>
      <name val="Times New Roman"/>
      <family val="1"/>
      <charset val="186"/>
    </font>
    <font>
      <b/>
      <sz val="12"/>
      <name val="Times New Roman"/>
      <family val="1"/>
      <charset val="186"/>
    </font>
    <font>
      <b/>
      <sz val="12"/>
      <color indexed="8"/>
      <name val="Times New Roman"/>
      <family val="1"/>
      <charset val="186"/>
    </font>
    <font>
      <sz val="12"/>
      <color theme="1"/>
      <name val="Times New Roman"/>
      <family val="1"/>
      <charset val="186"/>
    </font>
    <font>
      <b/>
      <sz val="12"/>
      <color theme="1"/>
      <name val="Times New Roman"/>
      <family val="1"/>
      <charset val="186"/>
    </font>
    <font>
      <sz val="11"/>
      <name val="Times New Roman"/>
      <family val="1"/>
      <charset val="204"/>
    </font>
    <font>
      <sz val="10"/>
      <name val="Arial"/>
      <family val="2"/>
      <charset val="186"/>
    </font>
    <font>
      <sz val="10"/>
      <name val="Times New Roman"/>
      <family val="1"/>
      <charset val="186"/>
    </font>
    <font>
      <b/>
      <sz val="10"/>
      <name val="Times New Roman"/>
      <family val="1"/>
      <charset val="186"/>
    </font>
    <font>
      <b/>
      <sz val="16"/>
      <name val="Times New Roman"/>
      <family val="1"/>
      <charset val="186"/>
    </font>
    <font>
      <u/>
      <sz val="10"/>
      <name val="Times New Roman"/>
      <family val="1"/>
      <charset val="186"/>
    </font>
    <font>
      <b/>
      <u/>
      <sz val="12"/>
      <name val="Times New Roman"/>
      <family val="1"/>
      <charset val="186"/>
    </font>
    <font>
      <b/>
      <u/>
      <sz val="11"/>
      <name val="Times New Roman"/>
      <family val="1"/>
      <charset val="186"/>
    </font>
    <font>
      <i/>
      <sz val="12"/>
      <name val="Times New Roman"/>
      <family val="1"/>
      <charset val="186"/>
    </font>
    <font>
      <i/>
      <sz val="10"/>
      <name val="Times New Roman"/>
      <family val="1"/>
      <charset val="186"/>
    </font>
    <font>
      <b/>
      <sz val="9"/>
      <color indexed="81"/>
      <name val="Tahoma"/>
      <family val="2"/>
      <charset val="186"/>
    </font>
    <font>
      <sz val="9"/>
      <color indexed="81"/>
      <name val="Tahoma"/>
      <family val="2"/>
      <charset val="186"/>
    </font>
    <font>
      <sz val="10"/>
      <color theme="3" tint="0.39997558519241921"/>
      <name val="Times New Roman"/>
      <family val="1"/>
      <charset val="186"/>
    </font>
    <font>
      <i/>
      <sz val="10"/>
      <color theme="3" tint="0.39997558519241921"/>
      <name val="Times New Roman"/>
      <family val="1"/>
      <charset val="186"/>
    </font>
    <font>
      <sz val="11"/>
      <color theme="1"/>
      <name val="Times New Roman"/>
      <family val="1"/>
      <charset val="186"/>
    </font>
    <font>
      <b/>
      <sz val="14"/>
      <color theme="1"/>
      <name val="Times New Roman"/>
      <family val="1"/>
      <charset val="186"/>
    </font>
    <font>
      <sz val="12"/>
      <color rgb="FFFF0000"/>
      <name val="Times New Roman"/>
      <family val="1"/>
      <charset val="186"/>
    </font>
    <font>
      <i/>
      <sz val="8"/>
      <name val="Calibri"/>
      <family val="2"/>
      <charset val="186"/>
      <scheme val="minor"/>
    </font>
    <font>
      <sz val="11"/>
      <color rgb="FF000000"/>
      <name val="Calibri"/>
      <family val="2"/>
      <charset val="186"/>
    </font>
    <font>
      <sz val="11"/>
      <color rgb="FF000000"/>
      <name val="Times New Roman"/>
      <family val="1"/>
      <charset val="186"/>
    </font>
    <font>
      <b/>
      <i/>
      <sz val="11"/>
      <color rgb="FF000000"/>
      <name val="Times New Roman"/>
      <family val="1"/>
      <charset val="186"/>
    </font>
    <font>
      <b/>
      <sz val="11"/>
      <color rgb="FF000000"/>
      <name val="Times New Roman"/>
      <family val="1"/>
      <charset val="186"/>
    </font>
    <font>
      <i/>
      <sz val="11"/>
      <color rgb="FF000000"/>
      <name val="Times New Roman"/>
      <family val="1"/>
      <charset val="186"/>
    </font>
    <font>
      <sz val="11"/>
      <name val="Times New Roman"/>
      <family val="1"/>
      <charset val="186"/>
    </font>
    <font>
      <sz val="11"/>
      <color rgb="FF000000"/>
      <name val="Calibri"/>
      <family val="2"/>
      <charset val="186"/>
    </font>
    <font>
      <b/>
      <sz val="11"/>
      <color theme="1"/>
      <name val="Calibri"/>
      <family val="2"/>
      <charset val="186"/>
      <scheme val="minor"/>
    </font>
    <font>
      <sz val="11"/>
      <color theme="1"/>
      <name val="Calibri"/>
      <family val="2"/>
      <scheme val="minor"/>
    </font>
    <font>
      <b/>
      <sz val="16"/>
      <color theme="1"/>
      <name val="Calibri"/>
      <family val="2"/>
      <charset val="186"/>
      <scheme val="minor"/>
    </font>
    <font>
      <sz val="11"/>
      <color rgb="FFFF0000"/>
      <name val="Calibri"/>
      <family val="2"/>
      <scheme val="minor"/>
    </font>
    <font>
      <sz val="10"/>
      <color theme="1"/>
      <name val="Calibri"/>
      <family val="2"/>
      <scheme val="minor"/>
    </font>
    <font>
      <i/>
      <sz val="10"/>
      <color theme="1"/>
      <name val="Times New Roman"/>
      <family val="1"/>
      <charset val="186"/>
    </font>
    <font>
      <sz val="10"/>
      <color theme="1"/>
      <name val="Times New Roman"/>
      <family val="1"/>
      <charset val="186"/>
    </font>
    <font>
      <sz val="8"/>
      <color theme="1"/>
      <name val="Calibri"/>
      <family val="2"/>
      <scheme val="minor"/>
    </font>
    <font>
      <sz val="8"/>
      <color rgb="FFFF0000"/>
      <name val="Calibri"/>
      <family val="2"/>
      <scheme val="minor"/>
    </font>
    <font>
      <b/>
      <sz val="12"/>
      <color theme="1"/>
      <name val="Calibri"/>
      <family val="2"/>
      <scheme val="minor"/>
    </font>
    <font>
      <b/>
      <sz val="10"/>
      <color theme="1"/>
      <name val="Times New Roman"/>
      <family val="1"/>
      <charset val="186"/>
    </font>
    <font>
      <sz val="10"/>
      <color rgb="FFFF0000"/>
      <name val="Times New Roman"/>
      <family val="1"/>
      <charset val="186"/>
    </font>
    <font>
      <b/>
      <sz val="12"/>
      <color rgb="FFFF0000"/>
      <name val="Times New Roman"/>
      <family val="1"/>
      <charset val="186"/>
    </font>
    <font>
      <sz val="10"/>
      <name val="Calibri"/>
      <family val="2"/>
      <scheme val="minor"/>
    </font>
    <font>
      <sz val="11"/>
      <name val="Calibri"/>
      <family val="2"/>
      <scheme val="minor"/>
    </font>
    <font>
      <b/>
      <sz val="11"/>
      <color theme="1"/>
      <name val="Times New Roman"/>
      <family val="1"/>
      <charset val="186"/>
    </font>
    <font>
      <b/>
      <sz val="10"/>
      <color rgb="FFFF0000"/>
      <name val="Times New Roman"/>
      <family val="1"/>
      <charset val="186"/>
    </font>
    <font>
      <sz val="10"/>
      <color rgb="FFFF0000"/>
      <name val="Calibri"/>
      <family val="2"/>
      <scheme val="minor"/>
    </font>
    <font>
      <sz val="12"/>
      <color indexed="8"/>
      <name val="Calibri"/>
      <family val="2"/>
      <charset val="1"/>
    </font>
    <font>
      <b/>
      <sz val="9"/>
      <name val="Times New Roman"/>
      <family val="1"/>
      <charset val="186"/>
    </font>
    <font>
      <b/>
      <sz val="11"/>
      <name val="Times New Roman"/>
      <family val="1"/>
      <charset val="186"/>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FF"/>
        <bgColor rgb="FFFFFFFF"/>
      </patternFill>
    </fill>
    <fill>
      <patternFill patternType="solid">
        <fgColor rgb="FFFFFF00"/>
        <bgColor rgb="FFFFFF00"/>
      </patternFill>
    </fill>
    <fill>
      <patternFill patternType="solid">
        <fgColor rgb="FFB8CCE4"/>
        <bgColor rgb="FFB8CCE4"/>
      </patternFill>
    </fill>
    <fill>
      <patternFill patternType="solid">
        <fgColor rgb="FFB6DDE8"/>
        <bgColor rgb="FFB6DDE8"/>
      </patternFill>
    </fill>
    <fill>
      <patternFill patternType="solid">
        <fgColor theme="9" tint="0.59999389629810485"/>
        <bgColor rgb="FFFBD4B4"/>
      </patternFill>
    </fill>
    <fill>
      <patternFill patternType="solid">
        <fgColor theme="9" tint="0.59999389629810485"/>
        <bgColor rgb="FFFFFFFF"/>
      </patternFill>
    </fill>
    <fill>
      <patternFill patternType="solid">
        <fgColor theme="4" tint="0.79998168889431442"/>
        <bgColor rgb="FFDBE5F1"/>
      </patternFill>
    </fill>
    <fill>
      <patternFill patternType="solid">
        <fgColor theme="4" tint="0.79998168889431442"/>
        <bgColor rgb="FFEAF1DD"/>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9">
    <xf numFmtId="0" fontId="0" fillId="0" borderId="0"/>
    <xf numFmtId="0" fontId="2" fillId="0" borderId="0"/>
    <xf numFmtId="0" fontId="9" fillId="0" borderId="0"/>
    <xf numFmtId="0" fontId="9" fillId="0" borderId="0"/>
    <xf numFmtId="0" fontId="26" fillId="0" borderId="0"/>
    <xf numFmtId="0" fontId="32" fillId="0" borderId="0"/>
    <xf numFmtId="0" fontId="34" fillId="0" borderId="0"/>
    <xf numFmtId="0" fontId="51" fillId="0" borderId="0"/>
    <xf numFmtId="0" fontId="26" fillId="0" borderId="0"/>
  </cellStyleXfs>
  <cellXfs count="345">
    <xf numFmtId="0" fontId="0" fillId="0" borderId="0" xfId="0"/>
    <xf numFmtId="4" fontId="0" fillId="0" borderId="0" xfId="0" applyNumberFormat="1"/>
    <xf numFmtId="0" fontId="6" fillId="2" borderId="1" xfId="0" applyFont="1" applyFill="1" applyBorder="1" applyAlignment="1">
      <alignment horizontal="center"/>
    </xf>
    <xf numFmtId="0" fontId="6" fillId="2" borderId="9"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6" fillId="2" borderId="11" xfId="0" applyNumberFormat="1" applyFont="1" applyFill="1" applyBorder="1" applyAlignment="1">
      <alignment horizontal="center"/>
    </xf>
    <xf numFmtId="4" fontId="6" fillId="2" borderId="12" xfId="0" applyNumberFormat="1" applyFont="1" applyFill="1" applyBorder="1" applyAlignment="1">
      <alignment horizontal="center"/>
    </xf>
    <xf numFmtId="0" fontId="2" fillId="2" borderId="2" xfId="0" applyFont="1" applyFill="1" applyBorder="1" applyAlignment="1">
      <alignment horizontal="center" wrapText="1"/>
    </xf>
    <xf numFmtId="0" fontId="6" fillId="0" borderId="0" xfId="0" applyFont="1"/>
    <xf numFmtId="0" fontId="8" fillId="0" borderId="0" xfId="1" applyFont="1" applyAlignment="1">
      <alignment vertical="center"/>
    </xf>
    <xf numFmtId="0" fontId="0" fillId="0" borderId="0" xfId="0" applyAlignment="1"/>
    <xf numFmtId="0" fontId="2" fillId="0" borderId="0" xfId="0" applyFont="1"/>
    <xf numFmtId="0" fontId="2" fillId="0" borderId="0" xfId="0" applyFont="1" applyAlignment="1">
      <alignment vertical="center"/>
    </xf>
    <xf numFmtId="0" fontId="6" fillId="0" borderId="0" xfId="0" applyFont="1" applyAlignment="1">
      <alignment horizontal="right"/>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wrapText="1"/>
    </xf>
    <xf numFmtId="0" fontId="3" fillId="0" borderId="12" xfId="0" applyFont="1" applyFill="1" applyBorder="1" applyAlignment="1">
      <alignment vertical="center" wrapText="1"/>
    </xf>
    <xf numFmtId="0" fontId="3" fillId="0" borderId="31" xfId="0" applyFont="1" applyFill="1" applyBorder="1" applyAlignment="1">
      <alignment vertical="center" wrapText="1"/>
    </xf>
    <xf numFmtId="0" fontId="3" fillId="3" borderId="5"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3" fillId="0" borderId="16" xfId="0" applyFont="1" applyFill="1" applyBorder="1" applyAlignment="1">
      <alignment vertical="center" wrapText="1"/>
    </xf>
    <xf numFmtId="0" fontId="6" fillId="2" borderId="16" xfId="0" applyFont="1" applyFill="1" applyBorder="1" applyAlignment="1">
      <alignment horizontal="center"/>
    </xf>
    <xf numFmtId="4" fontId="6" fillId="2" borderId="32" xfId="0" applyNumberFormat="1" applyFont="1" applyFill="1" applyBorder="1" applyAlignment="1">
      <alignment horizontal="center"/>
    </xf>
    <xf numFmtId="0" fontId="2" fillId="0" borderId="8" xfId="0" applyFont="1" applyFill="1" applyBorder="1" applyAlignment="1">
      <alignment vertical="center" wrapText="1"/>
    </xf>
    <xf numFmtId="0" fontId="2" fillId="0" borderId="11" xfId="0" applyFont="1" applyFill="1" applyBorder="1" applyAlignment="1">
      <alignment vertical="center" wrapText="1"/>
    </xf>
    <xf numFmtId="0" fontId="6" fillId="3" borderId="5" xfId="0" applyFont="1" applyFill="1" applyBorder="1" applyAlignment="1">
      <alignment horizontal="center"/>
    </xf>
    <xf numFmtId="4" fontId="6" fillId="3" borderId="10" xfId="0" applyNumberFormat="1" applyFont="1" applyFill="1" applyBorder="1" applyAlignment="1">
      <alignment horizontal="center"/>
    </xf>
    <xf numFmtId="4" fontId="2" fillId="3" borderId="2" xfId="0" applyNumberFormat="1" applyFont="1" applyFill="1" applyBorder="1" applyAlignment="1">
      <alignment horizontal="right" wrapText="1"/>
    </xf>
    <xf numFmtId="4" fontId="6" fillId="2" borderId="28" xfId="0" applyNumberFormat="1" applyFont="1" applyFill="1" applyBorder="1" applyAlignment="1">
      <alignment horizontal="right"/>
    </xf>
    <xf numFmtId="4" fontId="6" fillId="3" borderId="2" xfId="0" applyNumberFormat="1" applyFont="1" applyFill="1" applyBorder="1" applyAlignment="1">
      <alignment horizontal="right"/>
    </xf>
    <xf numFmtId="4" fontId="6" fillId="2" borderId="13" xfId="0" applyNumberFormat="1" applyFont="1" applyFill="1" applyBorder="1" applyAlignment="1">
      <alignment horizontal="right"/>
    </xf>
    <xf numFmtId="4" fontId="6" fillId="2" borderId="14" xfId="0" applyNumberFormat="1" applyFont="1" applyFill="1" applyBorder="1" applyAlignment="1">
      <alignment horizontal="right"/>
    </xf>
    <xf numFmtId="0" fontId="10" fillId="0" borderId="0" xfId="0" applyFont="1"/>
    <xf numFmtId="0" fontId="1" fillId="0" borderId="0"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1" fillId="0" borderId="0" xfId="0" applyFont="1"/>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0" fontId="10" fillId="0" borderId="6" xfId="0" applyFont="1" applyFill="1" applyBorder="1" applyAlignment="1">
      <alignment horizontal="right" vertical="center" wrapText="1"/>
    </xf>
    <xf numFmtId="3" fontId="10" fillId="0" borderId="1" xfId="0" applyNumberFormat="1" applyFont="1" applyFill="1" applyBorder="1" applyAlignment="1">
      <alignment horizontal="center"/>
    </xf>
    <xf numFmtId="3" fontId="10" fillId="0" borderId="1" xfId="0" applyNumberFormat="1" applyFont="1" applyFill="1" applyBorder="1"/>
    <xf numFmtId="4" fontId="10" fillId="0" borderId="1"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4" fillId="0" borderId="6" xfId="0" applyFont="1" applyFill="1" applyBorder="1" applyAlignment="1">
      <alignment horizontal="right" vertical="center" wrapText="1"/>
    </xf>
    <xf numFmtId="3" fontId="1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16" fillId="0" borderId="25" xfId="0" applyFont="1" applyFill="1" applyBorder="1" applyAlignment="1">
      <alignment horizontal="right" vertical="center" wrapText="1"/>
    </xf>
    <xf numFmtId="3" fontId="10" fillId="0" borderId="26" xfId="0" applyNumberFormat="1" applyFont="1" applyFill="1" applyBorder="1" applyAlignment="1">
      <alignment horizontal="center"/>
    </xf>
    <xf numFmtId="4" fontId="17" fillId="0" borderId="26" xfId="0" applyNumberFormat="1" applyFont="1" applyFill="1" applyBorder="1" applyAlignment="1">
      <alignment horizontal="center" vertical="center" wrapText="1"/>
    </xf>
    <xf numFmtId="4" fontId="10" fillId="0" borderId="27" xfId="0" applyNumberFormat="1" applyFont="1" applyFill="1" applyBorder="1" applyAlignment="1">
      <alignment horizontal="center" vertical="center" wrapText="1"/>
    </xf>
    <xf numFmtId="0" fontId="10" fillId="0" borderId="18" xfId="0" applyFont="1" applyFill="1" applyBorder="1" applyAlignment="1">
      <alignment wrapText="1"/>
    </xf>
    <xf numFmtId="0" fontId="11" fillId="0" borderId="1" xfId="0" applyFont="1" applyFill="1" applyBorder="1" applyAlignment="1">
      <alignment horizontal="center" wrapText="1"/>
    </xf>
    <xf numFmtId="0" fontId="11" fillId="0" borderId="15" xfId="0" applyFont="1" applyFill="1" applyBorder="1" applyAlignment="1">
      <alignment horizontal="center" wrapText="1"/>
    </xf>
    <xf numFmtId="0" fontId="10" fillId="0" borderId="6" xfId="0" applyFont="1" applyFill="1" applyBorder="1" applyAlignment="1">
      <alignment horizontal="right" wrapText="1"/>
    </xf>
    <xf numFmtId="0" fontId="10" fillId="0" borderId="18" xfId="0" applyFont="1" applyBorder="1" applyAlignment="1">
      <alignment horizontal="center"/>
    </xf>
    <xf numFmtId="0" fontId="10" fillId="0" borderId="19" xfId="0" applyFont="1" applyBorder="1" applyAlignment="1">
      <alignment horizontal="center" wrapText="1"/>
    </xf>
    <xf numFmtId="0" fontId="10" fillId="0" borderId="6" xfId="0" applyFont="1" applyBorder="1" applyAlignment="1">
      <alignment horizontal="right"/>
    </xf>
    <xf numFmtId="3" fontId="10" fillId="0" borderId="1" xfId="0" applyNumberFormat="1" applyFont="1" applyBorder="1"/>
    <xf numFmtId="0" fontId="17" fillId="2" borderId="12" xfId="0" applyFont="1" applyFill="1" applyBorder="1" applyAlignment="1"/>
    <xf numFmtId="0" fontId="17" fillId="2" borderId="22" xfId="0" applyFont="1" applyFill="1" applyBorder="1" applyAlignment="1"/>
    <xf numFmtId="0" fontId="17" fillId="2" borderId="23" xfId="0" applyFont="1" applyFill="1" applyBorder="1" applyAlignment="1"/>
    <xf numFmtId="0" fontId="11" fillId="0" borderId="4" xfId="0" applyFont="1" applyBorder="1" applyAlignment="1">
      <alignment horizontal="right"/>
    </xf>
    <xf numFmtId="3" fontId="11" fillId="0" borderId="5" xfId="0" applyNumberFormat="1" applyFont="1" applyBorder="1"/>
    <xf numFmtId="0" fontId="10" fillId="0" borderId="7" xfId="0" applyFont="1" applyFill="1" applyBorder="1" applyAlignment="1">
      <alignment horizontal="right" wrapText="1"/>
    </xf>
    <xf numFmtId="3" fontId="10" fillId="0" borderId="3" xfId="0" applyNumberFormat="1" applyFont="1" applyFill="1" applyBorder="1"/>
    <xf numFmtId="0" fontId="11" fillId="0" borderId="4" xfId="0" applyFont="1" applyFill="1" applyBorder="1" applyAlignment="1">
      <alignment horizontal="right" wrapText="1"/>
    </xf>
    <xf numFmtId="3" fontId="11" fillId="0" borderId="5" xfId="0" applyNumberFormat="1" applyFont="1" applyFill="1" applyBorder="1"/>
    <xf numFmtId="2" fontId="10" fillId="0" borderId="1" xfId="0" applyNumberFormat="1" applyFont="1" applyFill="1" applyBorder="1" applyAlignment="1">
      <alignment wrapText="1"/>
    </xf>
    <xf numFmtId="2" fontId="10" fillId="0" borderId="23" xfId="0" applyNumberFormat="1" applyFont="1" applyFill="1" applyBorder="1" applyAlignment="1">
      <alignment wrapText="1"/>
    </xf>
    <xf numFmtId="2" fontId="10" fillId="0" borderId="3" xfId="0" applyNumberFormat="1" applyFont="1" applyFill="1" applyBorder="1" applyAlignment="1">
      <alignment wrapText="1"/>
    </xf>
    <xf numFmtId="2" fontId="10" fillId="0" borderId="36" xfId="0" applyNumberFormat="1" applyFont="1" applyFill="1" applyBorder="1" applyAlignment="1">
      <alignment wrapText="1"/>
    </xf>
    <xf numFmtId="2" fontId="11" fillId="0" borderId="5" xfId="0" applyNumberFormat="1" applyFont="1" applyFill="1" applyBorder="1" applyAlignment="1">
      <alignment vertical="center" wrapText="1"/>
    </xf>
    <xf numFmtId="2" fontId="11" fillId="0" borderId="35" xfId="0" applyNumberFormat="1" applyFont="1" applyFill="1" applyBorder="1" applyAlignment="1">
      <alignment vertical="center" wrapText="1"/>
    </xf>
    <xf numFmtId="4" fontId="6" fillId="3" borderId="34" xfId="0" applyNumberFormat="1" applyFont="1" applyFill="1" applyBorder="1" applyAlignment="1">
      <alignment horizontal="center"/>
    </xf>
    <xf numFmtId="3" fontId="6" fillId="3" borderId="5" xfId="0" applyNumberFormat="1" applyFont="1" applyFill="1" applyBorder="1" applyAlignment="1">
      <alignment horizontal="center"/>
    </xf>
    <xf numFmtId="0" fontId="3" fillId="0" borderId="19" xfId="0" applyFont="1" applyFill="1" applyBorder="1" applyAlignment="1">
      <alignment vertical="center" wrapText="1"/>
    </xf>
    <xf numFmtId="0" fontId="6" fillId="2" borderId="19" xfId="0" applyFont="1" applyFill="1" applyBorder="1" applyAlignment="1">
      <alignment horizontal="center"/>
    </xf>
    <xf numFmtId="4" fontId="6" fillId="2" borderId="21" xfId="0" applyNumberFormat="1" applyFont="1" applyFill="1" applyBorder="1" applyAlignment="1">
      <alignment horizontal="center"/>
    </xf>
    <xf numFmtId="4" fontId="6" fillId="2" borderId="37" xfId="0" applyNumberFormat="1" applyFont="1" applyFill="1" applyBorder="1" applyAlignment="1">
      <alignment horizontal="right"/>
    </xf>
    <xf numFmtId="0" fontId="3" fillId="0" borderId="18" xfId="0" applyFont="1" applyFill="1" applyBorder="1" applyAlignment="1">
      <alignment vertical="center" wrapText="1"/>
    </xf>
    <xf numFmtId="0" fontId="7" fillId="5" borderId="34" xfId="0" applyFont="1" applyFill="1" applyBorder="1" applyAlignment="1">
      <alignment horizontal="center"/>
    </xf>
    <xf numFmtId="3" fontId="7" fillId="5" borderId="34" xfId="0" applyNumberFormat="1" applyFont="1" applyFill="1" applyBorder="1" applyAlignment="1">
      <alignment horizontal="center"/>
    </xf>
    <xf numFmtId="3" fontId="7" fillId="5" borderId="35" xfId="0" applyNumberFormat="1" applyFont="1" applyFill="1" applyBorder="1" applyAlignment="1">
      <alignment horizontal="center"/>
    </xf>
    <xf numFmtId="3" fontId="6" fillId="4" borderId="5" xfId="0" applyNumberFormat="1" applyFont="1" applyFill="1" applyBorder="1" applyAlignment="1">
      <alignment horizontal="center"/>
    </xf>
    <xf numFmtId="0" fontId="6" fillId="4" borderId="10" xfId="0" applyFont="1" applyFill="1" applyBorder="1" applyAlignment="1">
      <alignment horizontal="center"/>
    </xf>
    <xf numFmtId="4" fontId="6" fillId="4" borderId="2" xfId="0" applyNumberFormat="1" applyFont="1" applyFill="1" applyBorder="1" applyAlignment="1">
      <alignment horizontal="right"/>
    </xf>
    <xf numFmtId="0" fontId="6" fillId="0" borderId="0" xfId="0" applyFont="1" applyAlignment="1">
      <alignment horizontal="right"/>
    </xf>
    <xf numFmtId="0" fontId="20" fillId="0" borderId="6" xfId="0" applyFont="1" applyBorder="1" applyAlignment="1">
      <alignment horizontal="right"/>
    </xf>
    <xf numFmtId="3" fontId="20" fillId="0" borderId="1" xfId="0" applyNumberFormat="1" applyFont="1" applyBorder="1"/>
    <xf numFmtId="0" fontId="21" fillId="2" borderId="12" xfId="0" applyFont="1" applyFill="1" applyBorder="1" applyAlignment="1"/>
    <xf numFmtId="0" fontId="21" fillId="2" borderId="22" xfId="0" applyFont="1" applyFill="1" applyBorder="1" applyAlignment="1"/>
    <xf numFmtId="0" fontId="21" fillId="2" borderId="23" xfId="0" applyFont="1" applyFill="1" applyBorder="1" applyAlignment="1"/>
    <xf numFmtId="0" fontId="20" fillId="0" borderId="7" xfId="0" applyFont="1" applyBorder="1" applyAlignment="1">
      <alignment horizontal="right"/>
    </xf>
    <xf numFmtId="3" fontId="20" fillId="0" borderId="3" xfId="0" applyNumberFormat="1" applyFont="1" applyBorder="1"/>
    <xf numFmtId="0" fontId="21" fillId="2" borderId="24" xfId="0" applyFont="1" applyFill="1" applyBorder="1" applyAlignment="1"/>
    <xf numFmtId="0" fontId="22" fillId="0" borderId="0" xfId="0" applyFont="1"/>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41" xfId="0" applyFont="1" applyBorder="1" applyAlignment="1">
      <alignment wrapText="1"/>
    </xf>
    <xf numFmtId="3" fontId="7" fillId="0" borderId="6" xfId="0" applyNumberFormat="1" applyFont="1" applyBorder="1" applyAlignment="1">
      <alignment horizontal="center"/>
    </xf>
    <xf numFmtId="4" fontId="7" fillId="0" borderId="15" xfId="0" applyNumberFormat="1" applyFont="1" applyBorder="1"/>
    <xf numFmtId="4" fontId="7" fillId="0" borderId="1" xfId="0" applyNumberFormat="1" applyFont="1" applyBorder="1" applyAlignment="1">
      <alignment horizontal="center"/>
    </xf>
    <xf numFmtId="4" fontId="7" fillId="0" borderId="15" xfId="0" applyNumberFormat="1" applyFont="1" applyBorder="1" applyAlignment="1">
      <alignment horizontal="center"/>
    </xf>
    <xf numFmtId="4" fontId="7" fillId="0" borderId="12" xfId="0" applyNumberFormat="1" applyFont="1" applyBorder="1" applyAlignment="1">
      <alignment horizontal="center"/>
    </xf>
    <xf numFmtId="3" fontId="6" fillId="0" borderId="6" xfId="0" applyNumberFormat="1" applyFont="1" applyBorder="1" applyAlignment="1">
      <alignment horizontal="center"/>
    </xf>
    <xf numFmtId="4" fontId="6" fillId="0" borderId="15" xfId="0" applyNumberFormat="1" applyFont="1" applyBorder="1"/>
    <xf numFmtId="4" fontId="6" fillId="0" borderId="1" xfId="0" applyNumberFormat="1" applyFont="1" applyBorder="1" applyAlignment="1">
      <alignment horizontal="center"/>
    </xf>
    <xf numFmtId="4" fontId="6" fillId="0" borderId="15" xfId="0" applyNumberFormat="1" applyFont="1" applyBorder="1" applyAlignment="1">
      <alignment horizontal="center"/>
    </xf>
    <xf numFmtId="4" fontId="6" fillId="0" borderId="12" xfId="0" applyNumberFormat="1" applyFont="1" applyBorder="1" applyAlignment="1">
      <alignment horizontal="center"/>
    </xf>
    <xf numFmtId="0" fontId="6" fillId="0" borderId="41" xfId="0" applyFont="1" applyBorder="1" applyAlignment="1">
      <alignment horizontal="right" wrapText="1"/>
    </xf>
    <xf numFmtId="3" fontId="6" fillId="0" borderId="6" xfId="0" applyNumberFormat="1" applyFont="1" applyFill="1" applyBorder="1" applyAlignment="1">
      <alignment horizontal="center"/>
    </xf>
    <xf numFmtId="4" fontId="6" fillId="0" borderId="1" xfId="0" applyNumberFormat="1" applyFont="1" applyFill="1" applyBorder="1" applyAlignment="1">
      <alignment horizontal="center"/>
    </xf>
    <xf numFmtId="3" fontId="6" fillId="2" borderId="6" xfId="0" applyNumberFormat="1" applyFont="1" applyFill="1" applyBorder="1" applyAlignment="1">
      <alignment horizontal="center"/>
    </xf>
    <xf numFmtId="3" fontId="7" fillId="2" borderId="6" xfId="0" applyNumberFormat="1" applyFont="1" applyFill="1" applyBorder="1" applyAlignment="1">
      <alignment horizontal="center"/>
    </xf>
    <xf numFmtId="0" fontId="6" fillId="0" borderId="42" xfId="0" applyFont="1" applyBorder="1" applyAlignment="1">
      <alignment wrapText="1"/>
    </xf>
    <xf numFmtId="3" fontId="6" fillId="0" borderId="7" xfId="0" applyNumberFormat="1" applyFont="1" applyBorder="1" applyAlignment="1">
      <alignment horizontal="center" wrapText="1"/>
    </xf>
    <xf numFmtId="4" fontId="6" fillId="0" borderId="43" xfId="0" applyNumberFormat="1" applyFont="1" applyBorder="1" applyAlignment="1">
      <alignment wrapText="1"/>
    </xf>
    <xf numFmtId="3" fontId="6" fillId="0" borderId="7" xfId="0" applyNumberFormat="1" applyFont="1" applyBorder="1" applyAlignment="1">
      <alignment horizontal="center"/>
    </xf>
    <xf numFmtId="4" fontId="6" fillId="0" borderId="3" xfId="0" applyNumberFormat="1" applyFont="1" applyBorder="1" applyAlignment="1">
      <alignment horizontal="center"/>
    </xf>
    <xf numFmtId="4" fontId="6" fillId="0" borderId="43" xfId="0" applyNumberFormat="1" applyFont="1" applyBorder="1"/>
    <xf numFmtId="4" fontId="6" fillId="0" borderId="43" xfId="0" applyNumberFormat="1" applyFont="1" applyBorder="1" applyAlignment="1">
      <alignment horizontal="center"/>
    </xf>
    <xf numFmtId="3" fontId="7" fillId="0" borderId="7" xfId="0" applyNumberFormat="1" applyFont="1" applyBorder="1" applyAlignment="1">
      <alignment horizontal="center"/>
    </xf>
    <xf numFmtId="4" fontId="7" fillId="0" borderId="44" xfId="0" applyNumberFormat="1" applyFont="1" applyBorder="1" applyAlignment="1">
      <alignment horizontal="center"/>
    </xf>
    <xf numFmtId="0" fontId="7" fillId="6" borderId="29" xfId="0" applyFont="1" applyFill="1" applyBorder="1" applyAlignment="1">
      <alignment horizontal="right" wrapText="1"/>
    </xf>
    <xf numFmtId="3" fontId="7" fillId="6" borderId="4" xfId="0" applyNumberFormat="1" applyFont="1" applyFill="1" applyBorder="1" applyAlignment="1">
      <alignment horizontal="center" wrapText="1"/>
    </xf>
    <xf numFmtId="4" fontId="7" fillId="6" borderId="45" xfId="0" applyNumberFormat="1" applyFont="1" applyFill="1" applyBorder="1" applyAlignment="1">
      <alignment horizontal="right" wrapText="1"/>
    </xf>
    <xf numFmtId="3" fontId="7" fillId="6" borderId="4" xfId="0" applyNumberFormat="1" applyFont="1" applyFill="1" applyBorder="1" applyAlignment="1">
      <alignment horizontal="center"/>
    </xf>
    <xf numFmtId="4" fontId="7" fillId="6" borderId="5" xfId="0" applyNumberFormat="1" applyFont="1" applyFill="1" applyBorder="1" applyAlignment="1">
      <alignment horizontal="center"/>
    </xf>
    <xf numFmtId="4" fontId="7" fillId="6" borderId="45" xfId="0" applyNumberFormat="1" applyFont="1" applyFill="1" applyBorder="1" applyAlignment="1">
      <alignment horizontal="center"/>
    </xf>
    <xf numFmtId="3" fontId="7" fillId="6" borderId="10" xfId="0" applyNumberFormat="1" applyFont="1" applyFill="1" applyBorder="1" applyAlignment="1">
      <alignment horizontal="center"/>
    </xf>
    <xf numFmtId="3" fontId="7" fillId="6" borderId="29" xfId="0" applyNumberFormat="1" applyFont="1" applyFill="1" applyBorder="1" applyAlignment="1">
      <alignment horizontal="center"/>
    </xf>
    <xf numFmtId="0" fontId="7" fillId="0" borderId="46" xfId="0" applyFont="1" applyBorder="1" applyAlignment="1">
      <alignment wrapText="1"/>
    </xf>
    <xf numFmtId="0" fontId="25" fillId="0" borderId="0" xfId="0" applyFont="1"/>
    <xf numFmtId="0" fontId="6" fillId="0" borderId="0" xfId="0" applyFont="1" applyAlignment="1">
      <alignment horizontal="right"/>
    </xf>
    <xf numFmtId="0" fontId="27" fillId="0" borderId="0" xfId="5" applyFont="1"/>
    <xf numFmtId="0" fontId="27" fillId="0" borderId="0" xfId="5" applyFont="1" applyAlignment="1"/>
    <xf numFmtId="0" fontId="29" fillId="8" borderId="47" xfId="5" applyFont="1" applyFill="1" applyBorder="1" applyAlignment="1">
      <alignment horizontal="center" vertical="center"/>
    </xf>
    <xf numFmtId="0" fontId="27" fillId="8" borderId="47" xfId="5" applyFont="1" applyFill="1" applyBorder="1" applyAlignment="1">
      <alignment horizontal="center" vertical="center"/>
    </xf>
    <xf numFmtId="0" fontId="30" fillId="9" borderId="47" xfId="5" applyFont="1" applyFill="1" applyBorder="1" applyAlignment="1">
      <alignment horizontal="center" vertical="center"/>
    </xf>
    <xf numFmtId="0" fontId="30" fillId="10" borderId="47" xfId="5" applyFont="1" applyFill="1" applyBorder="1" applyAlignment="1">
      <alignment horizontal="center" vertical="center"/>
    </xf>
    <xf numFmtId="0" fontId="27" fillId="10" borderId="47" xfId="5" applyFont="1" applyFill="1" applyBorder="1" applyAlignment="1">
      <alignment horizontal="center" vertical="center"/>
    </xf>
    <xf numFmtId="0" fontId="27" fillId="0" borderId="50" xfId="5" applyFont="1" applyBorder="1" applyAlignment="1">
      <alignment horizontal="left" vertical="center" wrapText="1"/>
    </xf>
    <xf numFmtId="3" fontId="29" fillId="8" borderId="47" xfId="5" applyNumberFormat="1" applyFont="1" applyFill="1" applyBorder="1" applyAlignment="1">
      <alignment vertical="center"/>
    </xf>
    <xf numFmtId="49" fontId="30" fillId="9" borderId="47" xfId="5" applyNumberFormat="1" applyFont="1" applyFill="1" applyBorder="1" applyAlignment="1">
      <alignment horizontal="center" vertical="center"/>
    </xf>
    <xf numFmtId="49" fontId="27" fillId="9" borderId="47" xfId="5" applyNumberFormat="1" applyFont="1" applyFill="1" applyBorder="1" applyAlignment="1">
      <alignment horizontal="center" vertical="center"/>
    </xf>
    <xf numFmtId="3" fontId="27" fillId="0" borderId="47" xfId="5" applyNumberFormat="1" applyFont="1" applyBorder="1" applyAlignment="1">
      <alignment wrapText="1"/>
    </xf>
    <xf numFmtId="0" fontId="27" fillId="0" borderId="47" xfId="5" applyFont="1" applyBorder="1" applyAlignment="1">
      <alignment vertical="center" wrapText="1"/>
    </xf>
    <xf numFmtId="3" fontId="27" fillId="7" borderId="47" xfId="5" applyNumberFormat="1" applyFont="1" applyFill="1" applyBorder="1" applyAlignment="1">
      <alignment vertical="center" wrapText="1"/>
    </xf>
    <xf numFmtId="0" fontId="27" fillId="0" borderId="47" xfId="5" applyFont="1" applyBorder="1" applyAlignment="1">
      <alignment horizontal="left" vertical="center" wrapText="1"/>
    </xf>
    <xf numFmtId="3" fontId="27" fillId="0" borderId="47" xfId="5" applyNumberFormat="1" applyFont="1" applyBorder="1" applyAlignment="1">
      <alignment horizontal="center" vertical="center"/>
    </xf>
    <xf numFmtId="0" fontId="14" fillId="0" borderId="0" xfId="0" applyFont="1"/>
    <xf numFmtId="3" fontId="29" fillId="8" borderId="47" xfId="5" applyNumberFormat="1" applyFont="1" applyFill="1" applyBorder="1" applyAlignment="1">
      <alignment horizontal="center" vertical="center"/>
    </xf>
    <xf numFmtId="3" fontId="27" fillId="10" borderId="47" xfId="5" applyNumberFormat="1" applyFont="1" applyFill="1" applyBorder="1" applyAlignment="1">
      <alignment horizontal="center" vertical="center"/>
    </xf>
    <xf numFmtId="3" fontId="27" fillId="9" borderId="47" xfId="5" applyNumberFormat="1" applyFont="1" applyFill="1" applyBorder="1" applyAlignment="1">
      <alignment horizontal="center" vertical="center"/>
    </xf>
    <xf numFmtId="3" fontId="27" fillId="7" borderId="47" xfId="5" applyNumberFormat="1" applyFont="1" applyFill="1" applyBorder="1" applyAlignment="1">
      <alignment horizontal="center" vertical="center"/>
    </xf>
    <xf numFmtId="0" fontId="28" fillId="11" borderId="47" xfId="5" applyFont="1" applyFill="1" applyBorder="1" applyAlignment="1">
      <alignment horizontal="center" vertical="center" wrapText="1"/>
    </xf>
    <xf numFmtId="3" fontId="28" fillId="12" borderId="47" xfId="5" applyNumberFormat="1" applyFont="1" applyFill="1" applyBorder="1" applyAlignment="1">
      <alignment horizontal="center" vertical="center" wrapText="1"/>
    </xf>
    <xf numFmtId="0" fontId="28" fillId="13" borderId="47" xfId="5" applyFont="1" applyFill="1" applyBorder="1" applyAlignment="1">
      <alignment vertical="center" wrapText="1"/>
    </xf>
    <xf numFmtId="0" fontId="28" fillId="13" borderId="47" xfId="5" applyFont="1" applyFill="1" applyBorder="1" applyAlignment="1">
      <alignment horizontal="center" vertical="center"/>
    </xf>
    <xf numFmtId="0" fontId="29" fillId="14" borderId="47" xfId="5" applyFont="1" applyFill="1" applyBorder="1" applyAlignment="1">
      <alignment vertical="center" wrapText="1"/>
    </xf>
    <xf numFmtId="0" fontId="6" fillId="0" borderId="0" xfId="0" applyFont="1" applyAlignment="1">
      <alignment horizontal="center"/>
    </xf>
    <xf numFmtId="3" fontId="31" fillId="0" borderId="47" xfId="5" applyNumberFormat="1" applyFont="1" applyBorder="1" applyAlignment="1">
      <alignment horizontal="center" vertical="center"/>
    </xf>
    <xf numFmtId="0" fontId="6" fillId="0" borderId="0" xfId="0" applyFont="1" applyAlignment="1">
      <alignment horizontal="right"/>
    </xf>
    <xf numFmtId="0" fontId="34" fillId="0" borderId="0" xfId="6"/>
    <xf numFmtId="4" fontId="34" fillId="0" borderId="0" xfId="6" applyNumberFormat="1"/>
    <xf numFmtId="0" fontId="36" fillId="0" borderId="0" xfId="6" applyFont="1"/>
    <xf numFmtId="4" fontId="39" fillId="0" borderId="0" xfId="6" applyNumberFormat="1" applyFont="1" applyBorder="1" applyAlignment="1">
      <alignment horizontal="center" vertical="center" wrapText="1"/>
    </xf>
    <xf numFmtId="0" fontId="40" fillId="0" borderId="0" xfId="6" applyFont="1" applyBorder="1" applyAlignment="1">
      <alignment wrapText="1"/>
    </xf>
    <xf numFmtId="0" fontId="44" fillId="0" borderId="0" xfId="6" applyFont="1" applyBorder="1" applyAlignment="1">
      <alignment horizontal="center" vertical="center" wrapText="1"/>
    </xf>
    <xf numFmtId="0" fontId="31" fillId="3" borderId="53" xfId="6" applyFont="1" applyFill="1" applyBorder="1" applyAlignment="1">
      <alignment vertical="center" wrapText="1"/>
    </xf>
    <xf numFmtId="0" fontId="10" fillId="3" borderId="55" xfId="6" applyFont="1" applyFill="1" applyBorder="1" applyAlignment="1">
      <alignment horizontal="center" vertical="center" wrapText="1"/>
    </xf>
    <xf numFmtId="0" fontId="10" fillId="6" borderId="55" xfId="6" applyFont="1" applyFill="1" applyBorder="1" applyAlignment="1">
      <alignment horizontal="center" vertical="center" wrapText="1"/>
    </xf>
    <xf numFmtId="4" fontId="10" fillId="0" borderId="55" xfId="6" applyNumberFormat="1" applyFont="1" applyBorder="1" applyAlignment="1">
      <alignment horizontal="right" vertical="center" wrapText="1"/>
    </xf>
    <xf numFmtId="0" fontId="46" fillId="0" borderId="0" xfId="6" applyFont="1"/>
    <xf numFmtId="0" fontId="10" fillId="15" borderId="53" xfId="6" applyFont="1" applyFill="1" applyBorder="1" applyAlignment="1">
      <alignment horizontal="center" vertical="center" wrapText="1"/>
    </xf>
    <xf numFmtId="1" fontId="10" fillId="15" borderId="55" xfId="6" applyNumberFormat="1" applyFont="1" applyFill="1" applyBorder="1" applyAlignment="1">
      <alignment horizontal="center" vertical="center" wrapText="1"/>
    </xf>
    <xf numFmtId="4" fontId="10" fillId="15" borderId="55" xfId="6" applyNumberFormat="1" applyFont="1" applyFill="1" applyBorder="1" applyAlignment="1">
      <alignment horizontal="right" vertical="center" wrapText="1"/>
    </xf>
    <xf numFmtId="4" fontId="10" fillId="0" borderId="0" xfId="6" applyNumberFormat="1" applyFont="1" applyBorder="1" applyAlignment="1">
      <alignment horizontal="right" vertical="center" wrapText="1"/>
    </xf>
    <xf numFmtId="1" fontId="10" fillId="0" borderId="53" xfId="6" applyNumberFormat="1" applyFont="1" applyBorder="1" applyAlignment="1">
      <alignment horizontal="center" vertical="center" wrapText="1"/>
    </xf>
    <xf numFmtId="3" fontId="10" fillId="0" borderId="53" xfId="6" applyNumberFormat="1" applyFont="1" applyBorder="1" applyAlignment="1">
      <alignment horizontal="center" vertical="center" wrapText="1"/>
    </xf>
    <xf numFmtId="0" fontId="10" fillId="6" borderId="53" xfId="6" applyFont="1" applyFill="1" applyBorder="1" applyAlignment="1">
      <alignment horizontal="center" vertical="center" wrapText="1"/>
    </xf>
    <xf numFmtId="3" fontId="10" fillId="0" borderId="55" xfId="6" applyNumberFormat="1" applyFont="1" applyBorder="1" applyAlignment="1">
      <alignment horizontal="center" vertical="center" wrapText="1"/>
    </xf>
    <xf numFmtId="3" fontId="46" fillId="0" borderId="0" xfId="6" applyNumberFormat="1" applyFont="1"/>
    <xf numFmtId="4" fontId="4" fillId="0" borderId="53" xfId="6" applyNumberFormat="1" applyFont="1" applyBorder="1" applyAlignment="1">
      <alignment horizontal="right" vertical="center" wrapText="1"/>
    </xf>
    <xf numFmtId="4" fontId="11" fillId="0" borderId="53" xfId="6" applyNumberFormat="1" applyFont="1" applyBorder="1" applyAlignment="1">
      <alignment horizontal="right" vertical="center" wrapText="1"/>
    </xf>
    <xf numFmtId="4" fontId="10" fillId="0" borderId="53" xfId="6" applyNumberFormat="1" applyFont="1" applyBorder="1" applyAlignment="1">
      <alignment horizontal="right" vertical="center" wrapText="1"/>
    </xf>
    <xf numFmtId="1" fontId="10" fillId="6" borderId="53" xfId="6" applyNumberFormat="1" applyFont="1" applyFill="1" applyBorder="1" applyAlignment="1">
      <alignment horizontal="center" vertical="center" wrapText="1"/>
    </xf>
    <xf numFmtId="1" fontId="10" fillId="6" borderId="55" xfId="6" applyNumberFormat="1" applyFont="1" applyFill="1" applyBorder="1" applyAlignment="1">
      <alignment horizontal="center" vertical="center" wrapText="1"/>
    </xf>
    <xf numFmtId="3" fontId="44" fillId="0" borderId="53" xfId="6" applyNumberFormat="1" applyFont="1" applyBorder="1" applyAlignment="1">
      <alignment horizontal="center" vertical="center" wrapText="1"/>
    </xf>
    <xf numFmtId="0" fontId="47" fillId="0" borderId="0" xfId="6" applyFont="1"/>
    <xf numFmtId="4" fontId="47" fillId="0" borderId="0" xfId="6" applyNumberFormat="1" applyFont="1"/>
    <xf numFmtId="1" fontId="10" fillId="3" borderId="55" xfId="6" applyNumberFormat="1" applyFont="1" applyFill="1" applyBorder="1" applyAlignment="1">
      <alignment horizontal="center" vertical="center" wrapText="1"/>
    </xf>
    <xf numFmtId="0" fontId="48" fillId="3" borderId="53" xfId="6" applyFont="1" applyFill="1" applyBorder="1" applyAlignment="1">
      <alignment horizontal="right" vertical="center" wrapText="1"/>
    </xf>
    <xf numFmtId="0" fontId="43" fillId="3" borderId="55" xfId="6" applyFont="1" applyFill="1" applyBorder="1" applyAlignment="1">
      <alignment horizontal="center" vertical="center" wrapText="1"/>
    </xf>
    <xf numFmtId="0" fontId="43" fillId="6" borderId="55" xfId="6" applyFont="1" applyFill="1" applyBorder="1" applyAlignment="1">
      <alignment horizontal="center" vertical="center" wrapText="1"/>
    </xf>
    <xf numFmtId="0" fontId="43" fillId="0" borderId="55" xfId="6" applyFont="1" applyBorder="1" applyAlignment="1">
      <alignment horizontal="center" vertical="center" wrapText="1"/>
    </xf>
    <xf numFmtId="4" fontId="43" fillId="0" borderId="55" xfId="6" applyNumberFormat="1" applyFont="1" applyBorder="1" applyAlignment="1">
      <alignment horizontal="right" vertical="center" wrapText="1"/>
    </xf>
    <xf numFmtId="0" fontId="37" fillId="0" borderId="0" xfId="6" applyFont="1"/>
    <xf numFmtId="0" fontId="43" fillId="15" borderId="53" xfId="6" applyFont="1" applyFill="1" applyBorder="1" applyAlignment="1">
      <alignment horizontal="center" vertical="center" wrapText="1"/>
    </xf>
    <xf numFmtId="0" fontId="43" fillId="15" borderId="55" xfId="6" applyFont="1" applyFill="1" applyBorder="1" applyAlignment="1">
      <alignment horizontal="center" vertical="center" wrapText="1"/>
    </xf>
    <xf numFmtId="4" fontId="43" fillId="15" borderId="55" xfId="6" applyNumberFormat="1" applyFont="1" applyFill="1" applyBorder="1" applyAlignment="1">
      <alignment horizontal="right" vertical="center" wrapText="1"/>
    </xf>
    <xf numFmtId="4" fontId="43" fillId="0" borderId="0" xfId="6" applyNumberFormat="1" applyFont="1" applyBorder="1" applyAlignment="1">
      <alignment horizontal="right" vertical="center" wrapText="1"/>
    </xf>
    <xf numFmtId="0" fontId="43" fillId="0" borderId="53" xfId="6" applyFont="1" applyBorder="1" applyAlignment="1">
      <alignment horizontal="center" vertical="center" wrapText="1"/>
    </xf>
    <xf numFmtId="3" fontId="49" fillId="0" borderId="53" xfId="6" applyNumberFormat="1" applyFont="1" applyBorder="1" applyAlignment="1">
      <alignment horizontal="center" vertical="center" wrapText="1"/>
    </xf>
    <xf numFmtId="0" fontId="50" fillId="0" borderId="0" xfId="6" applyFont="1"/>
    <xf numFmtId="0" fontId="43" fillId="6" borderId="53" xfId="6" applyFont="1" applyFill="1" applyBorder="1" applyAlignment="1">
      <alignment horizontal="center" vertical="center" wrapText="1"/>
    </xf>
    <xf numFmtId="4" fontId="37" fillId="0" borderId="0" xfId="6" applyNumberFormat="1" applyFont="1"/>
    <xf numFmtId="4" fontId="7" fillId="0" borderId="53" xfId="6" applyNumberFormat="1" applyFont="1" applyBorder="1" applyAlignment="1">
      <alignment horizontal="right" vertical="center" wrapText="1"/>
    </xf>
    <xf numFmtId="4" fontId="43" fillId="0" borderId="53" xfId="6" applyNumberFormat="1" applyFont="1" applyBorder="1" applyAlignment="1">
      <alignment horizontal="right" vertical="center" wrapText="1"/>
    </xf>
    <xf numFmtId="3" fontId="45" fillId="0" borderId="53" xfId="6" applyNumberFormat="1" applyFont="1" applyBorder="1" applyAlignment="1">
      <alignment horizontal="right" vertical="center" wrapText="1"/>
    </xf>
    <xf numFmtId="1" fontId="43" fillId="6" borderId="53" xfId="6" applyNumberFormat="1" applyFont="1" applyFill="1" applyBorder="1" applyAlignment="1">
      <alignment horizontal="center" vertical="center" wrapText="1"/>
    </xf>
    <xf numFmtId="3" fontId="45" fillId="0" borderId="55" xfId="6" applyNumberFormat="1" applyFont="1" applyBorder="1" applyAlignment="1">
      <alignment horizontal="right" vertical="center" wrapText="1"/>
    </xf>
    <xf numFmtId="4" fontId="36" fillId="0" borderId="0" xfId="6" applyNumberFormat="1" applyFont="1"/>
    <xf numFmtId="4" fontId="33" fillId="0" borderId="0" xfId="6" applyNumberFormat="1" applyFont="1"/>
    <xf numFmtId="3" fontId="10" fillId="6" borderId="55" xfId="6" applyNumberFormat="1" applyFont="1" applyFill="1" applyBorder="1" applyAlignment="1">
      <alignment horizontal="center" vertical="center" wrapText="1"/>
    </xf>
    <xf numFmtId="3" fontId="10" fillId="6" borderId="53" xfId="6" applyNumberFormat="1" applyFont="1" applyFill="1" applyBorder="1" applyAlignment="1">
      <alignment horizontal="center" vertical="center" wrapText="1"/>
    </xf>
    <xf numFmtId="1" fontId="43" fillId="6" borderId="55" xfId="6" applyNumberFormat="1" applyFont="1" applyFill="1" applyBorder="1" applyAlignment="1">
      <alignment horizontal="center" vertical="center" wrapText="1"/>
    </xf>
    <xf numFmtId="1" fontId="34" fillId="0" borderId="0" xfId="6" applyNumberFormat="1"/>
    <xf numFmtId="0" fontId="27" fillId="0" borderId="0" xfId="5" applyFont="1" applyAlignment="1">
      <alignment horizontal="center" vertical="center"/>
    </xf>
    <xf numFmtId="3" fontId="27" fillId="0" borderId="0" xfId="5" applyNumberFormat="1" applyFont="1" applyAlignment="1">
      <alignment vertical="center"/>
    </xf>
    <xf numFmtId="3" fontId="31" fillId="0" borderId="0" xfId="5" applyNumberFormat="1" applyFont="1" applyBorder="1" applyAlignment="1">
      <alignment horizontal="center" vertical="center"/>
    </xf>
    <xf numFmtId="3" fontId="27" fillId="0" borderId="47" xfId="5" applyNumberFormat="1" applyFont="1" applyBorder="1" applyAlignment="1">
      <alignment vertical="center" wrapText="1"/>
    </xf>
    <xf numFmtId="0" fontId="31" fillId="0" borderId="50" xfId="5" applyFont="1" applyBorder="1" applyAlignment="1">
      <alignment horizontal="left" vertical="center" wrapText="1"/>
    </xf>
    <xf numFmtId="0" fontId="6" fillId="4" borderId="29" xfId="0" applyFont="1" applyFill="1" applyBorder="1" applyAlignment="1">
      <alignment horizontal="center"/>
    </xf>
    <xf numFmtId="0" fontId="6" fillId="4" borderId="30" xfId="0" applyFont="1" applyFill="1" applyBorder="1" applyAlignment="1">
      <alignment horizontal="center"/>
    </xf>
    <xf numFmtId="0" fontId="4" fillId="4" borderId="29"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7" fillId="5" borderId="29" xfId="0" applyFont="1" applyFill="1" applyBorder="1" applyAlignment="1">
      <alignment horizontal="center"/>
    </xf>
    <xf numFmtId="0" fontId="7" fillId="5" borderId="34" xfId="0" applyFont="1" applyFill="1" applyBorder="1" applyAlignment="1">
      <alignment horizontal="center"/>
    </xf>
    <xf numFmtId="0" fontId="6" fillId="0" borderId="0" xfId="0" applyFont="1" applyAlignment="1">
      <alignment horizontal="right"/>
    </xf>
    <xf numFmtId="0" fontId="6" fillId="0" borderId="0" xfId="0" applyFont="1" applyAlignment="1">
      <alignment horizontal="right" wrapText="1"/>
    </xf>
    <xf numFmtId="0" fontId="1" fillId="0" borderId="0" xfId="0" applyFont="1" applyAlignment="1">
      <alignment horizontal="center" vertical="center" wrapText="1"/>
    </xf>
    <xf numFmtId="0" fontId="5" fillId="3" borderId="29" xfId="0" applyFont="1" applyFill="1" applyBorder="1" applyAlignment="1">
      <alignment horizontal="left" wrapText="1"/>
    </xf>
    <xf numFmtId="0" fontId="5" fillId="3" borderId="30" xfId="0" applyFont="1" applyFill="1" applyBorder="1" applyAlignment="1">
      <alignment horizontal="left" wrapText="1"/>
    </xf>
    <xf numFmtId="0" fontId="5" fillId="3" borderId="34" xfId="0" applyFont="1" applyFill="1" applyBorder="1" applyAlignment="1">
      <alignment horizontal="left" wrapText="1"/>
    </xf>
    <xf numFmtId="0" fontId="10" fillId="0" borderId="21" xfId="0" applyFont="1" applyBorder="1" applyAlignment="1">
      <alignment horizontal="center"/>
    </xf>
    <xf numFmtId="0" fontId="10" fillId="0" borderId="17" xfId="0" applyFont="1" applyBorder="1" applyAlignment="1">
      <alignment horizontal="center"/>
    </xf>
    <xf numFmtId="0" fontId="10" fillId="0" borderId="33" xfId="0" applyFont="1" applyBorder="1" applyAlignment="1">
      <alignment horizontal="center"/>
    </xf>
    <xf numFmtId="0" fontId="10" fillId="0" borderId="10"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3" fontId="15" fillId="0" borderId="1" xfId="0" applyNumberFormat="1" applyFont="1" applyFill="1" applyBorder="1" applyAlignment="1">
      <alignment horizontal="center" vertical="center" wrapText="1"/>
    </xf>
    <xf numFmtId="3" fontId="15" fillId="0" borderId="26" xfId="0" applyNumberFormat="1" applyFont="1" applyFill="1" applyBorder="1" applyAlignment="1">
      <alignment horizontal="center" vertical="center" wrapText="1"/>
    </xf>
    <xf numFmtId="3" fontId="11" fillId="0" borderId="19" xfId="0" applyNumberFormat="1" applyFont="1" applyFill="1" applyBorder="1" applyAlignment="1">
      <alignment horizontal="center" wrapText="1"/>
    </xf>
    <xf numFmtId="3" fontId="11" fillId="0" borderId="20" xfId="0" applyNumberFormat="1" applyFont="1" applyFill="1" applyBorder="1" applyAlignment="1">
      <alignment horizontal="center" wrapText="1"/>
    </xf>
    <xf numFmtId="0" fontId="11" fillId="0" borderId="6" xfId="0" applyFont="1" applyFill="1" applyBorder="1" applyAlignment="1">
      <alignment horizontal="center" wrapText="1"/>
    </xf>
    <xf numFmtId="3" fontId="1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1" fillId="0" borderId="15" xfId="0" applyFont="1" applyFill="1" applyBorder="1" applyAlignment="1">
      <alignment horizontal="center" wrapText="1"/>
    </xf>
    <xf numFmtId="0" fontId="1" fillId="0" borderId="0" xfId="0" applyFont="1" applyBorder="1" applyAlignment="1">
      <alignment horizontal="center" vertical="center" wrapText="1"/>
    </xf>
    <xf numFmtId="0" fontId="10" fillId="0" borderId="1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6" fillId="0" borderId="0" xfId="0" applyFont="1" applyAlignment="1">
      <alignment horizontal="center" wrapText="1"/>
    </xf>
    <xf numFmtId="0" fontId="23" fillId="0" borderId="0" xfId="0" applyFont="1" applyAlignment="1">
      <alignment horizontal="center" wrapText="1"/>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39" xfId="0" applyFont="1" applyBorder="1" applyAlignment="1">
      <alignment horizontal="center" wrapText="1"/>
    </xf>
    <xf numFmtId="0" fontId="6" fillId="0" borderId="33" xfId="0" applyFont="1" applyBorder="1" applyAlignment="1">
      <alignment horizontal="center" wrapText="1"/>
    </xf>
    <xf numFmtId="0" fontId="27" fillId="0" borderId="48" xfId="5" applyFont="1" applyBorder="1" applyAlignment="1">
      <alignment horizontal="center" vertical="center" wrapText="1"/>
    </xf>
    <xf numFmtId="0" fontId="31" fillId="0" borderId="49" xfId="5" applyFont="1" applyBorder="1" applyAlignment="1">
      <alignment wrapText="1"/>
    </xf>
    <xf numFmtId="0" fontId="31" fillId="0" borderId="49" xfId="5" applyFont="1" applyBorder="1"/>
    <xf numFmtId="0" fontId="27" fillId="7" borderId="48" xfId="5" applyFont="1" applyFill="1" applyBorder="1" applyAlignment="1">
      <alignment horizontal="center" vertical="center" wrapText="1"/>
    </xf>
    <xf numFmtId="0" fontId="27" fillId="0" borderId="48" xfId="5" applyFont="1" applyBorder="1" applyAlignment="1">
      <alignment horizontal="center" vertical="center"/>
    </xf>
    <xf numFmtId="49" fontId="27" fillId="0" borderId="48" xfId="5" applyNumberFormat="1" applyFont="1" applyBorder="1" applyAlignment="1">
      <alignment horizontal="center" vertical="center" wrapText="1"/>
    </xf>
    <xf numFmtId="3" fontId="27" fillId="0" borderId="56" xfId="5" applyNumberFormat="1" applyFont="1" applyBorder="1" applyAlignment="1">
      <alignment horizontal="center" vertical="center"/>
    </xf>
    <xf numFmtId="3" fontId="27" fillId="0" borderId="50" xfId="5" applyNumberFormat="1" applyFont="1" applyBorder="1" applyAlignment="1">
      <alignment horizontal="center" vertical="center"/>
    </xf>
    <xf numFmtId="0" fontId="27" fillId="0" borderId="57" xfId="5" applyFont="1" applyBorder="1" applyAlignment="1">
      <alignment horizontal="center" vertical="center" wrapText="1"/>
    </xf>
    <xf numFmtId="0" fontId="27" fillId="0" borderId="58" xfId="5" applyFont="1" applyBorder="1" applyAlignment="1">
      <alignment horizontal="center" vertical="center"/>
    </xf>
    <xf numFmtId="0" fontId="27" fillId="0" borderId="59" xfId="5" applyFont="1" applyBorder="1" applyAlignment="1">
      <alignment horizontal="center" vertical="center"/>
    </xf>
    <xf numFmtId="0" fontId="27" fillId="0" borderId="60" xfId="5" applyFont="1" applyBorder="1" applyAlignment="1">
      <alignment horizontal="center" vertical="center"/>
    </xf>
    <xf numFmtId="0" fontId="39" fillId="0" borderId="52" xfId="6" applyFont="1" applyBorder="1" applyAlignment="1">
      <alignment horizontal="center" vertical="center" wrapText="1"/>
    </xf>
    <xf numFmtId="0" fontId="39" fillId="0" borderId="53" xfId="6" applyFont="1" applyBorder="1" applyAlignment="1">
      <alignment horizontal="center" vertical="center" wrapText="1"/>
    </xf>
    <xf numFmtId="4" fontId="39" fillId="0" borderId="52" xfId="6" applyNumberFormat="1" applyFont="1" applyBorder="1" applyAlignment="1">
      <alignment horizontal="center" vertical="center" wrapText="1"/>
    </xf>
    <xf numFmtId="4" fontId="39" fillId="0" borderId="53" xfId="6" applyNumberFormat="1" applyFont="1" applyBorder="1" applyAlignment="1">
      <alignment horizontal="center" vertical="center" wrapText="1"/>
    </xf>
    <xf numFmtId="0" fontId="43" fillId="0" borderId="29" xfId="6" applyFont="1" applyBorder="1" applyAlignment="1">
      <alignment horizontal="center" vertical="center" wrapText="1"/>
    </xf>
    <xf numFmtId="0" fontId="43" fillId="0" borderId="34" xfId="6" applyFont="1" applyBorder="1" applyAlignment="1">
      <alignment horizontal="center" vertical="center" wrapText="1"/>
    </xf>
    <xf numFmtId="0" fontId="43" fillId="0" borderId="35" xfId="6" applyFont="1" applyBorder="1" applyAlignment="1">
      <alignment horizontal="center" vertical="center" wrapText="1"/>
    </xf>
    <xf numFmtId="0" fontId="44" fillId="15" borderId="29" xfId="6" applyFont="1" applyFill="1" applyBorder="1" applyAlignment="1">
      <alignment horizontal="center" vertical="center" wrapText="1"/>
    </xf>
    <xf numFmtId="0" fontId="44" fillId="15" borderId="34" xfId="6" applyFont="1" applyFill="1" applyBorder="1" applyAlignment="1">
      <alignment horizontal="center" vertical="center" wrapText="1"/>
    </xf>
    <xf numFmtId="0" fontId="44" fillId="15" borderId="35" xfId="6" applyFont="1" applyFill="1" applyBorder="1" applyAlignment="1">
      <alignment horizontal="center" vertical="center" wrapText="1"/>
    </xf>
    <xf numFmtId="0" fontId="11" fillId="0" borderId="29" xfId="6" applyFont="1" applyBorder="1" applyAlignment="1">
      <alignment horizontal="center" vertical="center" wrapText="1"/>
    </xf>
    <xf numFmtId="0" fontId="11" fillId="0" borderId="34" xfId="6" applyFont="1" applyBorder="1" applyAlignment="1">
      <alignment horizontal="center" vertical="center" wrapText="1"/>
    </xf>
    <xf numFmtId="0" fontId="11" fillId="0" borderId="35" xfId="6" applyFont="1" applyBorder="1" applyAlignment="1">
      <alignment horizontal="center" vertical="center" wrapText="1"/>
    </xf>
    <xf numFmtId="0" fontId="45" fillId="0" borderId="29" xfId="6" applyFont="1" applyBorder="1" applyAlignment="1">
      <alignment horizontal="center" vertical="center" wrapText="1"/>
    </xf>
    <xf numFmtId="0" fontId="45" fillId="0" borderId="34" xfId="6" applyFont="1" applyBorder="1" applyAlignment="1">
      <alignment horizontal="center" vertical="center" wrapText="1"/>
    </xf>
    <xf numFmtId="0" fontId="45" fillId="0" borderId="35" xfId="6" applyFont="1" applyBorder="1" applyAlignment="1">
      <alignment horizontal="center" vertical="center" wrapText="1"/>
    </xf>
    <xf numFmtId="0" fontId="38" fillId="3" borderId="52" xfId="6" applyFont="1" applyFill="1" applyBorder="1" applyAlignment="1">
      <alignment horizontal="center" wrapText="1"/>
    </xf>
    <xf numFmtId="0" fontId="38" fillId="3" borderId="28" xfId="6" applyFont="1" applyFill="1" applyBorder="1" applyAlignment="1">
      <alignment horizontal="center" wrapText="1"/>
    </xf>
    <xf numFmtId="0" fontId="38" fillId="3" borderId="53" xfId="6" applyFont="1" applyFill="1" applyBorder="1" applyAlignment="1">
      <alignment horizontal="center" wrapText="1"/>
    </xf>
    <xf numFmtId="0" fontId="39" fillId="3" borderId="52" xfId="6" applyFont="1" applyFill="1" applyBorder="1" applyAlignment="1">
      <alignment horizontal="center" vertical="center" wrapText="1"/>
    </xf>
    <xf numFmtId="0" fontId="39" fillId="3" borderId="28" xfId="6" applyFont="1" applyFill="1" applyBorder="1" applyAlignment="1">
      <alignment horizontal="center" vertical="center" wrapText="1"/>
    </xf>
    <xf numFmtId="0" fontId="39" fillId="3" borderId="53" xfId="6" applyFont="1" applyFill="1" applyBorder="1" applyAlignment="1">
      <alignment horizontal="center" vertical="center" wrapText="1"/>
    </xf>
    <xf numFmtId="0" fontId="41" fillId="0" borderId="52" xfId="6" applyFont="1" applyBorder="1" applyAlignment="1">
      <alignment horizontal="center" wrapText="1"/>
    </xf>
    <xf numFmtId="0" fontId="41" fillId="0" borderId="28" xfId="6" applyFont="1" applyBorder="1" applyAlignment="1">
      <alignment horizontal="center" wrapText="1"/>
    </xf>
    <xf numFmtId="0" fontId="41" fillId="0" borderId="53" xfId="6" applyFont="1" applyBorder="1" applyAlignment="1">
      <alignment horizontal="center" wrapText="1"/>
    </xf>
    <xf numFmtId="0" fontId="40" fillId="0" borderId="38" xfId="6" applyFont="1" applyBorder="1" applyAlignment="1">
      <alignment horizontal="center" wrapText="1"/>
    </xf>
    <xf numFmtId="0" fontId="40" fillId="0" borderId="46" xfId="6" applyFont="1" applyBorder="1" applyAlignment="1">
      <alignment horizontal="center" wrapText="1"/>
    </xf>
    <xf numFmtId="0" fontId="40" fillId="0" borderId="54" xfId="6" applyFont="1" applyBorder="1" applyAlignment="1">
      <alignment horizontal="center" wrapText="1"/>
    </xf>
    <xf numFmtId="0" fontId="40" fillId="0" borderId="52" xfId="6" applyFont="1" applyBorder="1" applyAlignment="1">
      <alignment horizontal="center" wrapText="1"/>
    </xf>
    <xf numFmtId="0" fontId="40" fillId="0" borderId="28" xfId="6" applyFont="1" applyBorder="1" applyAlignment="1">
      <alignment horizontal="center" wrapText="1"/>
    </xf>
    <xf numFmtId="0" fontId="40" fillId="0" borderId="53" xfId="6" applyFont="1" applyBorder="1" applyAlignment="1">
      <alignment horizontal="center" wrapText="1"/>
    </xf>
    <xf numFmtId="0" fontId="42" fillId="0" borderId="52" xfId="6" applyFont="1" applyBorder="1" applyAlignment="1">
      <alignment horizontal="center" wrapText="1"/>
    </xf>
    <xf numFmtId="0" fontId="42" fillId="0" borderId="28" xfId="6" applyFont="1" applyBorder="1" applyAlignment="1">
      <alignment horizontal="center" wrapText="1"/>
    </xf>
    <xf numFmtId="0" fontId="42" fillId="0" borderId="53" xfId="6" applyFont="1" applyBorder="1" applyAlignment="1">
      <alignment horizontal="center" wrapText="1"/>
    </xf>
    <xf numFmtId="0" fontId="35" fillId="0" borderId="0" xfId="6" applyFont="1" applyAlignment="1">
      <alignment horizontal="left"/>
    </xf>
    <xf numFmtId="0" fontId="37" fillId="0" borderId="51" xfId="6" applyFont="1" applyBorder="1" applyAlignment="1">
      <alignment horizontal="center"/>
    </xf>
    <xf numFmtId="0" fontId="39" fillId="15" borderId="52" xfId="6" applyFont="1" applyFill="1" applyBorder="1" applyAlignment="1">
      <alignment horizontal="center" vertical="center" wrapText="1"/>
    </xf>
    <xf numFmtId="0" fontId="39" fillId="15" borderId="53" xfId="6" applyFont="1" applyFill="1" applyBorder="1" applyAlignment="1">
      <alignment horizontal="center" vertical="center" wrapText="1"/>
    </xf>
    <xf numFmtId="4" fontId="39" fillId="15" borderId="52" xfId="6" applyNumberFormat="1" applyFont="1" applyFill="1" applyBorder="1" applyAlignment="1">
      <alignment horizontal="center" vertical="center" wrapText="1"/>
    </xf>
    <xf numFmtId="4" fontId="39" fillId="15" borderId="53" xfId="6" applyNumberFormat="1" applyFont="1" applyFill="1" applyBorder="1" applyAlignment="1">
      <alignment horizontal="center" vertical="center" wrapText="1"/>
    </xf>
    <xf numFmtId="0" fontId="41" fillId="0" borderId="52" xfId="6" applyFont="1" applyBorder="1" applyAlignment="1">
      <alignment horizontal="center" textRotation="90" wrapText="1"/>
    </xf>
    <xf numFmtId="0" fontId="41" fillId="0" borderId="28" xfId="6" applyFont="1" applyBorder="1" applyAlignment="1">
      <alignment horizontal="center" textRotation="90" wrapText="1"/>
    </xf>
    <xf numFmtId="0" fontId="41" fillId="0" borderId="53" xfId="6" applyFont="1" applyBorder="1" applyAlignment="1">
      <alignment horizontal="center" textRotation="90" wrapText="1"/>
    </xf>
    <xf numFmtId="0" fontId="0" fillId="0" borderId="0" xfId="0"/>
    <xf numFmtId="0" fontId="2" fillId="0" borderId="0" xfId="0" applyFont="1"/>
    <xf numFmtId="0" fontId="6" fillId="0" borderId="0" xfId="0" applyFont="1" applyAlignment="1">
      <alignment horizontal="right"/>
    </xf>
    <xf numFmtId="0" fontId="6" fillId="0" borderId="0" xfId="0" applyFont="1" applyAlignment="1">
      <alignment horizontal="center"/>
    </xf>
    <xf numFmtId="0" fontId="34" fillId="0" borderId="0" xfId="6"/>
    <xf numFmtId="4" fontId="34" fillId="0" borderId="0" xfId="6" applyNumberFormat="1"/>
    <xf numFmtId="0" fontId="36" fillId="0" borderId="0" xfId="6" applyFont="1"/>
    <xf numFmtId="1" fontId="34" fillId="0" borderId="0" xfId="6" applyNumberFormat="1"/>
  </cellXfs>
  <cellStyles count="9">
    <cellStyle name="Excel Built-in Normal" xfId="7"/>
    <cellStyle name="Normal" xfId="0" builtinId="0"/>
    <cellStyle name="Normal 2" xfId="4"/>
    <cellStyle name="Normal 2 2" xfId="3"/>
    <cellStyle name="Normal 3" xfId="5"/>
    <cellStyle name="Normal 3 2" xfId="8"/>
    <cellStyle name="Normal 4" xfId="2"/>
    <cellStyle name="Normal 5" xfId="6"/>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zoomScaleNormal="90" workbookViewId="0">
      <selection activeCell="B39" sqref="B39"/>
    </sheetView>
  </sheetViews>
  <sheetFormatPr defaultRowHeight="15" x14ac:dyDescent="0.25"/>
  <cols>
    <col min="1" max="1" width="7.7109375" customWidth="1"/>
    <col min="2" max="2" width="51.5703125" customWidth="1"/>
    <col min="3" max="4" width="10.7109375" customWidth="1"/>
    <col min="5" max="5" width="16.28515625" customWidth="1"/>
  </cols>
  <sheetData>
    <row r="1" spans="1:6" ht="15.75" x14ac:dyDescent="0.25">
      <c r="D1" s="242" t="s">
        <v>13</v>
      </c>
      <c r="E1" s="242"/>
    </row>
    <row r="2" spans="1:6" ht="56.25" customHeight="1" x14ac:dyDescent="0.25">
      <c r="C2" s="243" t="s">
        <v>96</v>
      </c>
      <c r="D2" s="243"/>
      <c r="E2" s="243"/>
    </row>
    <row r="3" spans="1:6" ht="50.25" customHeight="1" thickBot="1" x14ac:dyDescent="0.3">
      <c r="A3" s="244" t="s">
        <v>76</v>
      </c>
      <c r="B3" s="244"/>
      <c r="C3" s="244"/>
      <c r="D3" s="244"/>
      <c r="E3" s="244"/>
    </row>
    <row r="4" spans="1:6" ht="48" thickBot="1" x14ac:dyDescent="0.3">
      <c r="A4" s="4" t="s">
        <v>0</v>
      </c>
      <c r="B4" s="5" t="s">
        <v>1</v>
      </c>
      <c r="C4" s="6" t="s">
        <v>2</v>
      </c>
      <c r="D4" s="7" t="s">
        <v>3</v>
      </c>
      <c r="E4" s="10" t="s">
        <v>4</v>
      </c>
    </row>
    <row r="5" spans="1:6" ht="34.5" customHeight="1" thickBot="1" x14ac:dyDescent="0.3">
      <c r="A5" s="237" t="s">
        <v>77</v>
      </c>
      <c r="B5" s="238"/>
      <c r="C5" s="238"/>
      <c r="D5" s="238"/>
      <c r="E5" s="239"/>
    </row>
    <row r="6" spans="1:6" ht="32.25" customHeight="1" thickBot="1" x14ac:dyDescent="0.3">
      <c r="A6" s="245" t="s">
        <v>29</v>
      </c>
      <c r="B6" s="246"/>
      <c r="C6" s="24">
        <f>C7</f>
        <v>80</v>
      </c>
      <c r="D6" s="25" t="s">
        <v>5</v>
      </c>
      <c r="E6" s="33">
        <f>E7</f>
        <v>6272</v>
      </c>
    </row>
    <row r="7" spans="1:6" ht="16.5" thickBot="1" x14ac:dyDescent="0.3">
      <c r="A7" s="23" t="s">
        <v>78</v>
      </c>
      <c r="B7" s="26" t="s">
        <v>8</v>
      </c>
      <c r="C7" s="27">
        <v>80</v>
      </c>
      <c r="D7" s="28">
        <v>78.400000000000006</v>
      </c>
      <c r="E7" s="34">
        <f>C7*D7</f>
        <v>6272</v>
      </c>
    </row>
    <row r="8" spans="1:6" ht="16.5" customHeight="1" thickBot="1" x14ac:dyDescent="0.3">
      <c r="A8" s="245" t="s">
        <v>26</v>
      </c>
      <c r="B8" s="247"/>
      <c r="C8" s="83">
        <f>C9+C10</f>
        <v>933</v>
      </c>
      <c r="D8" s="82" t="s">
        <v>5</v>
      </c>
      <c r="E8" s="35">
        <f>E9+E10</f>
        <v>285378.5</v>
      </c>
    </row>
    <row r="9" spans="1:6" ht="15.75" x14ac:dyDescent="0.25">
      <c r="A9" s="17" t="s">
        <v>79</v>
      </c>
      <c r="B9" s="18" t="s">
        <v>9</v>
      </c>
      <c r="C9" s="3">
        <f>29+72-3</f>
        <v>98</v>
      </c>
      <c r="D9" s="8">
        <v>66.55</v>
      </c>
      <c r="E9" s="36">
        <f t="shared" ref="E9:E14" si="0">C9*D9</f>
        <v>6521.9</v>
      </c>
    </row>
    <row r="10" spans="1:6" ht="16.5" thickBot="1" x14ac:dyDescent="0.3">
      <c r="A10" s="19" t="s">
        <v>80</v>
      </c>
      <c r="B10" s="20" t="s">
        <v>10</v>
      </c>
      <c r="C10" s="2">
        <f>758+77</f>
        <v>835</v>
      </c>
      <c r="D10" s="9">
        <v>333.96</v>
      </c>
      <c r="E10" s="37">
        <f t="shared" si="0"/>
        <v>278856.59999999998</v>
      </c>
    </row>
    <row r="11" spans="1:6" ht="33" customHeight="1" thickBot="1" x14ac:dyDescent="0.3">
      <c r="A11" s="245" t="s">
        <v>27</v>
      </c>
      <c r="B11" s="246"/>
      <c r="C11" s="31">
        <f>C12+C13+C14</f>
        <v>115</v>
      </c>
      <c r="D11" s="32" t="s">
        <v>5</v>
      </c>
      <c r="E11" s="35">
        <f>E12+E13+E14</f>
        <v>91946.50039999999</v>
      </c>
    </row>
    <row r="12" spans="1:6" ht="15.75" x14ac:dyDescent="0.25">
      <c r="A12" s="29" t="s">
        <v>81</v>
      </c>
      <c r="B12" s="30" t="s">
        <v>11</v>
      </c>
      <c r="C12" s="3">
        <v>104</v>
      </c>
      <c r="D12" s="8">
        <v>795.08510000000001</v>
      </c>
      <c r="E12" s="36">
        <f>C12*D12</f>
        <v>82688.850399999996</v>
      </c>
    </row>
    <row r="13" spans="1:6" ht="31.5" x14ac:dyDescent="0.25">
      <c r="A13" s="19" t="s">
        <v>82</v>
      </c>
      <c r="B13" s="22" t="s">
        <v>28</v>
      </c>
      <c r="C13" s="2">
        <v>10</v>
      </c>
      <c r="D13" s="9">
        <v>916.69</v>
      </c>
      <c r="E13" s="37">
        <f t="shared" si="0"/>
        <v>9166.9000000000015</v>
      </c>
    </row>
    <row r="14" spans="1:6" ht="16.5" thickBot="1" x14ac:dyDescent="0.3">
      <c r="A14" s="23" t="s">
        <v>83</v>
      </c>
      <c r="B14" s="21" t="s">
        <v>12</v>
      </c>
      <c r="C14" s="2">
        <v>1</v>
      </c>
      <c r="D14" s="9">
        <v>90.75</v>
      </c>
      <c r="E14" s="37">
        <f t="shared" si="0"/>
        <v>90.75</v>
      </c>
    </row>
    <row r="15" spans="1:6" ht="16.5" thickBot="1" x14ac:dyDescent="0.3">
      <c r="A15" s="235" t="s">
        <v>84</v>
      </c>
      <c r="B15" s="236"/>
      <c r="C15" s="92">
        <f>C6+C8+C11</f>
        <v>1128</v>
      </c>
      <c r="D15" s="93" t="s">
        <v>5</v>
      </c>
      <c r="E15" s="94">
        <f>E6+E8+E11</f>
        <v>383597.00040000002</v>
      </c>
      <c r="F15" s="1"/>
    </row>
    <row r="16" spans="1:6" ht="34.5" customHeight="1" thickBot="1" x14ac:dyDescent="0.3">
      <c r="A16" s="237" t="s">
        <v>85</v>
      </c>
      <c r="B16" s="238"/>
      <c r="C16" s="238"/>
      <c r="D16" s="238"/>
      <c r="E16" s="239"/>
    </row>
    <row r="17" spans="1:6" ht="15.75" x14ac:dyDescent="0.25">
      <c r="A17" s="88" t="s">
        <v>87</v>
      </c>
      <c r="B17" s="84" t="s">
        <v>89</v>
      </c>
      <c r="C17" s="85">
        <v>849</v>
      </c>
      <c r="D17" s="86">
        <v>479.61955241460544</v>
      </c>
      <c r="E17" s="87">
        <f>C17*D17</f>
        <v>407197</v>
      </c>
    </row>
    <row r="18" spans="1:6" ht="16.5" thickBot="1" x14ac:dyDescent="0.3">
      <c r="A18" s="17" t="s">
        <v>88</v>
      </c>
      <c r="B18" s="18" t="s">
        <v>90</v>
      </c>
      <c r="C18" s="3">
        <v>1002</v>
      </c>
      <c r="D18" s="8">
        <v>98.352295409181636</v>
      </c>
      <c r="E18" s="36">
        <f>C18*D18</f>
        <v>98549</v>
      </c>
    </row>
    <row r="19" spans="1:6" ht="16.5" thickBot="1" x14ac:dyDescent="0.3">
      <c r="A19" s="235" t="s">
        <v>86</v>
      </c>
      <c r="B19" s="236"/>
      <c r="C19" s="92">
        <f>C17+C18</f>
        <v>1851</v>
      </c>
      <c r="D19" s="93" t="s">
        <v>5</v>
      </c>
      <c r="E19" s="94">
        <f>E17+E18</f>
        <v>505746</v>
      </c>
      <c r="F19" s="1"/>
    </row>
    <row r="20" spans="1:6" ht="34.5" customHeight="1" thickBot="1" x14ac:dyDescent="0.3">
      <c r="A20" s="237" t="s">
        <v>91</v>
      </c>
      <c r="B20" s="238"/>
      <c r="C20" s="238"/>
      <c r="D20" s="238"/>
      <c r="E20" s="239"/>
    </row>
    <row r="21" spans="1:6" ht="16.5" thickBot="1" x14ac:dyDescent="0.3">
      <c r="A21" s="88" t="s">
        <v>92</v>
      </c>
      <c r="B21" s="84" t="s">
        <v>93</v>
      </c>
      <c r="C21" s="85">
        <v>3100</v>
      </c>
      <c r="D21" s="86">
        <v>91.17</v>
      </c>
      <c r="E21" s="87">
        <f>C21*D21</f>
        <v>282627</v>
      </c>
    </row>
    <row r="22" spans="1:6" ht="16.5" thickBot="1" x14ac:dyDescent="0.3">
      <c r="A22" s="235" t="s">
        <v>94</v>
      </c>
      <c r="B22" s="236"/>
      <c r="C22" s="92">
        <f>C21</f>
        <v>3100</v>
      </c>
      <c r="D22" s="93" t="s">
        <v>5</v>
      </c>
      <c r="E22" s="94">
        <f>E21</f>
        <v>282627</v>
      </c>
      <c r="F22" s="1"/>
    </row>
    <row r="23" spans="1:6" ht="16.5" thickBot="1" x14ac:dyDescent="0.3">
      <c r="A23" s="240" t="s">
        <v>6</v>
      </c>
      <c r="B23" s="241"/>
      <c r="C23" s="90">
        <f>C15+C19+C22</f>
        <v>6079</v>
      </c>
      <c r="D23" s="89" t="s">
        <v>5</v>
      </c>
      <c r="E23" s="91">
        <f>E15+E19+E22</f>
        <v>1171970.0004</v>
      </c>
      <c r="F23" s="1"/>
    </row>
    <row r="26" spans="1:6" ht="15.75" x14ac:dyDescent="0.25">
      <c r="A26" s="11" t="s">
        <v>14</v>
      </c>
      <c r="C26" s="16" t="s">
        <v>15</v>
      </c>
    </row>
    <row r="27" spans="1:6" x14ac:dyDescent="0.25">
      <c r="A27" s="12"/>
      <c r="B27" s="13"/>
      <c r="C27" s="13"/>
    </row>
    <row r="28" spans="1:6" x14ac:dyDescent="0.25">
      <c r="A28" s="12"/>
      <c r="B28" s="13"/>
      <c r="C28" s="13"/>
    </row>
    <row r="29" spans="1:6" x14ac:dyDescent="0.25">
      <c r="A29" s="12"/>
      <c r="B29" s="13"/>
      <c r="C29" s="13"/>
    </row>
    <row r="30" spans="1:6" x14ac:dyDescent="0.25">
      <c r="A30" s="12"/>
      <c r="B30" s="13"/>
      <c r="C30" s="13"/>
    </row>
    <row r="31" spans="1:6" ht="15.75" x14ac:dyDescent="0.25">
      <c r="A31" s="14" t="s">
        <v>199</v>
      </c>
    </row>
    <row r="32" spans="1:6" ht="15.75" x14ac:dyDescent="0.25">
      <c r="A32" s="14" t="s">
        <v>30</v>
      </c>
    </row>
    <row r="33" spans="1:3" ht="15.75" x14ac:dyDescent="0.25">
      <c r="A33" s="14"/>
      <c r="B33" s="15"/>
      <c r="C33" s="15"/>
    </row>
  </sheetData>
  <mergeCells count="13">
    <mergeCell ref="A19:B19"/>
    <mergeCell ref="A20:E20"/>
    <mergeCell ref="A22:B22"/>
    <mergeCell ref="A23:B23"/>
    <mergeCell ref="D1:E1"/>
    <mergeCell ref="C2:E2"/>
    <mergeCell ref="A3:E3"/>
    <mergeCell ref="A6:B6"/>
    <mergeCell ref="A8:B8"/>
    <mergeCell ref="A5:E5"/>
    <mergeCell ref="A11:B11"/>
    <mergeCell ref="A15:B15"/>
    <mergeCell ref="A16:E16"/>
  </mergeCells>
  <pageMargins left="1.1023622047244095"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50"/>
  <sheetViews>
    <sheetView view="pageLayout" topLeftCell="A19" zoomScaleNormal="100" workbookViewId="0">
      <selection activeCell="A45" sqref="A45:A47"/>
    </sheetView>
  </sheetViews>
  <sheetFormatPr defaultColWidth="9.140625" defaultRowHeight="12.75" x14ac:dyDescent="0.2"/>
  <cols>
    <col min="1" max="1" width="26.28515625" style="38" customWidth="1"/>
    <col min="2" max="2" width="11.5703125" style="38" customWidth="1"/>
    <col min="3" max="3" width="11.28515625" style="38" customWidth="1"/>
    <col min="4" max="4" width="9.85546875" style="38" bestFit="1" customWidth="1"/>
    <col min="5" max="6" width="9.140625" style="38"/>
    <col min="7" max="7" width="17.140625" style="38" customWidth="1"/>
    <col min="8" max="16384" width="9.140625" style="38"/>
  </cols>
  <sheetData>
    <row r="1" spans="1:62" ht="15.75" x14ac:dyDescent="0.25">
      <c r="A1" s="242" t="s">
        <v>7</v>
      </c>
      <c r="B1" s="242"/>
      <c r="C1" s="242"/>
      <c r="D1" s="242"/>
      <c r="E1" s="242"/>
      <c r="F1" s="242"/>
      <c r="G1" s="242"/>
    </row>
    <row r="2" spans="1:62" ht="33.75" customHeight="1" x14ac:dyDescent="0.25">
      <c r="A2" s="243" t="s">
        <v>96</v>
      </c>
      <c r="B2" s="243"/>
      <c r="C2" s="243"/>
      <c r="D2" s="243"/>
      <c r="E2" s="243"/>
      <c r="F2" s="243"/>
      <c r="G2" s="243"/>
    </row>
    <row r="3" spans="1:62" s="41" customFormat="1" ht="81.75" customHeight="1" x14ac:dyDescent="0.2">
      <c r="A3" s="262" t="s">
        <v>95</v>
      </c>
      <c r="B3" s="262"/>
      <c r="C3" s="262"/>
      <c r="D3" s="262"/>
      <c r="E3" s="262"/>
      <c r="F3" s="262"/>
      <c r="G3" s="262"/>
      <c r="H3" s="39"/>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row>
    <row r="4" spans="1:62" ht="13.5" thickBot="1" x14ac:dyDescent="0.25">
      <c r="A4" s="42" t="s">
        <v>31</v>
      </c>
    </row>
    <row r="5" spans="1:62" ht="18.75" x14ac:dyDescent="0.2">
      <c r="A5" s="263" t="s">
        <v>32</v>
      </c>
      <c r="B5" s="265" t="s">
        <v>33</v>
      </c>
      <c r="C5" s="265"/>
      <c r="D5" s="265"/>
      <c r="E5" s="265"/>
      <c r="F5" s="266"/>
    </row>
    <row r="6" spans="1:62" ht="12.75" customHeight="1" x14ac:dyDescent="0.2">
      <c r="A6" s="264"/>
      <c r="B6" s="267" t="s">
        <v>34</v>
      </c>
      <c r="C6" s="268" t="s">
        <v>35</v>
      </c>
      <c r="D6" s="269" t="s">
        <v>36</v>
      </c>
      <c r="E6" s="269"/>
      <c r="F6" s="270"/>
    </row>
    <row r="7" spans="1:62" x14ac:dyDescent="0.2">
      <c r="A7" s="264"/>
      <c r="B7" s="267"/>
      <c r="C7" s="268"/>
      <c r="D7" s="43" t="s">
        <v>37</v>
      </c>
      <c r="E7" s="44" t="s">
        <v>38</v>
      </c>
      <c r="F7" s="45" t="s">
        <v>39</v>
      </c>
    </row>
    <row r="8" spans="1:62" x14ac:dyDescent="0.2">
      <c r="A8" s="46" t="s">
        <v>40</v>
      </c>
      <c r="B8" s="47">
        <v>3509.25</v>
      </c>
      <c r="C8" s="48">
        <v>2021054.4158785748</v>
      </c>
      <c r="D8" s="49">
        <f>C8/B8/365</f>
        <v>1.5778686004042739</v>
      </c>
      <c r="E8" s="49">
        <f>D8*7</f>
        <v>11.045080202829917</v>
      </c>
      <c r="F8" s="50">
        <f>C8/B8/12</f>
        <v>47.993503262296663</v>
      </c>
    </row>
    <row r="9" spans="1:62" x14ac:dyDescent="0.2">
      <c r="A9" s="46" t="s">
        <v>41</v>
      </c>
      <c r="B9" s="47">
        <v>3449.3333333333335</v>
      </c>
      <c r="C9" s="48">
        <v>1693459.6839613884</v>
      </c>
      <c r="D9" s="49">
        <f>C9/B9/365</f>
        <v>1.345076026042797</v>
      </c>
      <c r="E9" s="49">
        <f>D9*7</f>
        <v>9.4155321822995788</v>
      </c>
      <c r="F9" s="50">
        <f>C9/B9/12</f>
        <v>40.91272912546841</v>
      </c>
    </row>
    <row r="10" spans="1:62" x14ac:dyDescent="0.2">
      <c r="A10" s="46" t="s">
        <v>42</v>
      </c>
      <c r="B10" s="47">
        <v>776.25</v>
      </c>
      <c r="C10" s="48">
        <v>581232.73097255104</v>
      </c>
      <c r="D10" s="49">
        <f>C10/B10/365</f>
        <v>2.0514247227319653</v>
      </c>
      <c r="E10" s="49">
        <f>D10*7</f>
        <v>14.359973059123757</v>
      </c>
      <c r="F10" s="50">
        <f>C10/B10/12</f>
        <v>62.397501983097271</v>
      </c>
    </row>
    <row r="11" spans="1:62" ht="31.5" x14ac:dyDescent="0.2">
      <c r="A11" s="51" t="s">
        <v>43</v>
      </c>
      <c r="B11" s="52">
        <f>B8+B9+B10</f>
        <v>7734.8333333333339</v>
      </c>
      <c r="C11" s="254">
        <f>C8+C9+C10</f>
        <v>4295746.8308125138</v>
      </c>
      <c r="D11" s="53">
        <f>C11/B11/365</f>
        <v>1.5215802192875958</v>
      </c>
      <c r="E11" s="53">
        <f>D11*7</f>
        <v>10.65106153501317</v>
      </c>
      <c r="F11" s="54">
        <f>C11/B11/12</f>
        <v>46.281398336664374</v>
      </c>
    </row>
    <row r="12" spans="1:62" ht="16.5" thickBot="1" x14ac:dyDescent="0.25">
      <c r="A12" s="55" t="s">
        <v>44</v>
      </c>
      <c r="B12" s="56">
        <v>7499.2238389722233</v>
      </c>
      <c r="C12" s="255"/>
      <c r="D12" s="57">
        <f>C11/B12/365</f>
        <v>1.5693849993280529</v>
      </c>
      <c r="E12" s="57">
        <f>D12*7</f>
        <v>10.98569499529637</v>
      </c>
      <c r="F12" s="58">
        <f>C11/B12/12</f>
        <v>47.73546039622827</v>
      </c>
    </row>
    <row r="13" spans="1:62" x14ac:dyDescent="0.2">
      <c r="A13" s="59"/>
      <c r="B13" s="256" t="s">
        <v>45</v>
      </c>
      <c r="C13" s="256"/>
      <c r="D13" s="256"/>
      <c r="E13" s="256"/>
      <c r="F13" s="257"/>
    </row>
    <row r="14" spans="1:62" ht="12.75" customHeight="1" x14ac:dyDescent="0.2">
      <c r="A14" s="258" t="s">
        <v>46</v>
      </c>
      <c r="B14" s="259" t="s">
        <v>6</v>
      </c>
      <c r="C14" s="260" t="s">
        <v>47</v>
      </c>
      <c r="D14" s="260"/>
      <c r="E14" s="260" t="s">
        <v>48</v>
      </c>
      <c r="F14" s="261"/>
    </row>
    <row r="15" spans="1:62" x14ac:dyDescent="0.2">
      <c r="A15" s="258"/>
      <c r="B15" s="259"/>
      <c r="C15" s="60" t="s">
        <v>49</v>
      </c>
      <c r="D15" s="60" t="s">
        <v>50</v>
      </c>
      <c r="E15" s="60" t="s">
        <v>49</v>
      </c>
      <c r="F15" s="61" t="s">
        <v>50</v>
      </c>
    </row>
    <row r="16" spans="1:62" x14ac:dyDescent="0.2">
      <c r="A16" s="62" t="s">
        <v>51</v>
      </c>
      <c r="B16" s="48">
        <v>11610737.949572358</v>
      </c>
      <c r="C16" s="76">
        <f>B16/B11/12</f>
        <v>125.09144723622957</v>
      </c>
      <c r="D16" s="76">
        <f>C16/30</f>
        <v>4.1697149078743188</v>
      </c>
      <c r="E16" s="76">
        <f>B16/B12/12</f>
        <v>129.02155163970966</v>
      </c>
      <c r="F16" s="77">
        <f>E16/30</f>
        <v>4.3007183879903215</v>
      </c>
    </row>
    <row r="17" spans="1:7" x14ac:dyDescent="0.2">
      <c r="A17" s="62" t="s">
        <v>52</v>
      </c>
      <c r="B17" s="48">
        <v>316442.62382857152</v>
      </c>
      <c r="C17" s="76">
        <f>B17/B11/12</f>
        <v>3.4092807842074975</v>
      </c>
      <c r="D17" s="76">
        <f>C17/30</f>
        <v>0.11364269280691658</v>
      </c>
      <c r="E17" s="76">
        <f>B17/B12/12</f>
        <v>3.5163930586175205</v>
      </c>
      <c r="F17" s="77">
        <f>E17/30</f>
        <v>0.11721310195391735</v>
      </c>
    </row>
    <row r="18" spans="1:7" ht="13.5" thickBot="1" x14ac:dyDescent="0.25">
      <c r="A18" s="72" t="s">
        <v>53</v>
      </c>
      <c r="B18" s="73">
        <v>1073446.2602060838</v>
      </c>
      <c r="C18" s="78">
        <f>B18/B11/12</f>
        <v>11.565065614493781</v>
      </c>
      <c r="D18" s="78">
        <f>C18/30</f>
        <v>0.38550218714979267</v>
      </c>
      <c r="E18" s="78">
        <f>B18/B12/12</f>
        <v>11.928415118414895</v>
      </c>
      <c r="F18" s="79">
        <f>E18/30</f>
        <v>0.39761383728049648</v>
      </c>
    </row>
    <row r="19" spans="1:7" ht="26.25" thickBot="1" x14ac:dyDescent="0.25">
      <c r="A19" s="74" t="s">
        <v>54</v>
      </c>
      <c r="B19" s="75">
        <f>B16+B17+B18</f>
        <v>13000626.833607014</v>
      </c>
      <c r="C19" s="80">
        <f>B19/B11/12</f>
        <v>140.06579363493088</v>
      </c>
      <c r="D19" s="80">
        <f>C19/30</f>
        <v>4.6688597878310292</v>
      </c>
      <c r="E19" s="80">
        <f>B19/B12/12</f>
        <v>144.46635981674208</v>
      </c>
      <c r="F19" s="81">
        <f>E19/30</f>
        <v>4.8155453272247364</v>
      </c>
    </row>
    <row r="22" spans="1:7" ht="13.5" thickBot="1" x14ac:dyDescent="0.25">
      <c r="A22" s="42" t="s">
        <v>55</v>
      </c>
    </row>
    <row r="23" spans="1:7" ht="25.5" x14ac:dyDescent="0.2">
      <c r="A23" s="63" t="s">
        <v>56</v>
      </c>
      <c r="B23" s="64" t="s">
        <v>57</v>
      </c>
      <c r="C23" s="248" t="s">
        <v>58</v>
      </c>
      <c r="D23" s="249"/>
      <c r="E23" s="249"/>
      <c r="F23" s="249"/>
      <c r="G23" s="250"/>
    </row>
    <row r="24" spans="1:7" x14ac:dyDescent="0.2">
      <c r="A24" s="65" t="s">
        <v>59</v>
      </c>
      <c r="B24" s="66">
        <v>1021350.8999999999</v>
      </c>
      <c r="C24" s="67" t="s">
        <v>60</v>
      </c>
      <c r="D24" s="68" t="s">
        <v>61</v>
      </c>
      <c r="E24" s="68"/>
      <c r="F24" s="68"/>
      <c r="G24" s="69"/>
    </row>
    <row r="25" spans="1:7" x14ac:dyDescent="0.2">
      <c r="A25" s="65" t="s">
        <v>62</v>
      </c>
      <c r="B25" s="66">
        <v>1024372.5</v>
      </c>
      <c r="C25" s="67" t="s">
        <v>60</v>
      </c>
      <c r="D25" s="68" t="s">
        <v>63</v>
      </c>
      <c r="E25" s="68"/>
      <c r="F25" s="68"/>
      <c r="G25" s="69"/>
    </row>
    <row r="26" spans="1:7" x14ac:dyDescent="0.2">
      <c r="A26" s="65" t="s">
        <v>16</v>
      </c>
      <c r="B26" s="66">
        <v>1076482.1800000002</v>
      </c>
      <c r="C26" s="67" t="s">
        <v>60</v>
      </c>
      <c r="D26" s="68" t="s">
        <v>64</v>
      </c>
      <c r="E26" s="68"/>
      <c r="F26" s="68"/>
      <c r="G26" s="69"/>
    </row>
    <row r="27" spans="1:7" x14ac:dyDescent="0.2">
      <c r="A27" s="65" t="s">
        <v>17</v>
      </c>
      <c r="B27" s="66">
        <v>1044341.27</v>
      </c>
      <c r="C27" s="67" t="s">
        <v>60</v>
      </c>
      <c r="D27" s="68" t="s">
        <v>65</v>
      </c>
      <c r="E27" s="68"/>
      <c r="F27" s="68"/>
      <c r="G27" s="69"/>
    </row>
    <row r="28" spans="1:7" x14ac:dyDescent="0.2">
      <c r="A28" s="65" t="s">
        <v>18</v>
      </c>
      <c r="B28" s="66">
        <v>1224070.22</v>
      </c>
      <c r="C28" s="67" t="s">
        <v>60</v>
      </c>
      <c r="D28" s="68" t="s">
        <v>66</v>
      </c>
      <c r="E28" s="68"/>
      <c r="F28" s="68"/>
      <c r="G28" s="69"/>
    </row>
    <row r="29" spans="1:7" x14ac:dyDescent="0.2">
      <c r="A29" s="65" t="s">
        <v>19</v>
      </c>
      <c r="B29" s="66">
        <v>1133676.8900000001</v>
      </c>
      <c r="C29" s="67" t="s">
        <v>60</v>
      </c>
      <c r="D29" s="68" t="s">
        <v>67</v>
      </c>
      <c r="E29" s="68"/>
      <c r="F29" s="68"/>
      <c r="G29" s="69"/>
    </row>
    <row r="30" spans="1:7" x14ac:dyDescent="0.2">
      <c r="A30" s="65" t="s">
        <v>20</v>
      </c>
      <c r="B30" s="66">
        <v>1012570.2699999999</v>
      </c>
      <c r="C30" s="67" t="s">
        <v>60</v>
      </c>
      <c r="D30" s="68" t="s">
        <v>69</v>
      </c>
      <c r="E30" s="68"/>
      <c r="F30" s="68"/>
      <c r="G30" s="69"/>
    </row>
    <row r="31" spans="1:7" x14ac:dyDescent="0.2">
      <c r="A31" s="65" t="s">
        <v>21</v>
      </c>
      <c r="B31" s="66">
        <v>939119.89</v>
      </c>
      <c r="C31" s="67" t="s">
        <v>60</v>
      </c>
      <c r="D31" s="68" t="s">
        <v>70</v>
      </c>
      <c r="E31" s="68"/>
      <c r="F31" s="68"/>
      <c r="G31" s="69"/>
    </row>
    <row r="32" spans="1:7" x14ac:dyDescent="0.2">
      <c r="A32" s="65" t="s">
        <v>22</v>
      </c>
      <c r="B32" s="66">
        <v>941896.71</v>
      </c>
      <c r="C32" s="67" t="s">
        <v>60</v>
      </c>
      <c r="D32" s="68" t="s">
        <v>71</v>
      </c>
      <c r="E32" s="68"/>
      <c r="F32" s="68"/>
      <c r="G32" s="69"/>
    </row>
    <row r="33" spans="1:7" x14ac:dyDescent="0.2">
      <c r="A33" s="96" t="s">
        <v>23</v>
      </c>
      <c r="B33" s="97">
        <v>1121096.0631322232</v>
      </c>
      <c r="C33" s="98" t="s">
        <v>68</v>
      </c>
      <c r="D33" s="99" t="s">
        <v>72</v>
      </c>
      <c r="E33" s="99"/>
      <c r="F33" s="99"/>
      <c r="G33" s="100"/>
    </row>
    <row r="34" spans="1:7" x14ac:dyDescent="0.2">
      <c r="A34" s="96" t="s">
        <v>24</v>
      </c>
      <c r="B34" s="97">
        <v>1077715.6918034947</v>
      </c>
      <c r="C34" s="98" t="s">
        <v>68</v>
      </c>
      <c r="D34" s="99" t="s">
        <v>73</v>
      </c>
      <c r="E34" s="99"/>
      <c r="F34" s="99"/>
      <c r="G34" s="100"/>
    </row>
    <row r="35" spans="1:7" ht="13.5" thickBot="1" x14ac:dyDescent="0.25">
      <c r="A35" s="101" t="s">
        <v>25</v>
      </c>
      <c r="B35" s="102">
        <v>1176305.0193748581</v>
      </c>
      <c r="C35" s="98" t="s">
        <v>68</v>
      </c>
      <c r="D35" s="103" t="s">
        <v>74</v>
      </c>
      <c r="E35" s="99"/>
      <c r="F35" s="99"/>
      <c r="G35" s="100"/>
    </row>
    <row r="36" spans="1:7" ht="13.5" thickBot="1" x14ac:dyDescent="0.25">
      <c r="A36" s="70" t="s">
        <v>75</v>
      </c>
      <c r="B36" s="71">
        <f>SUM(B24:B35)</f>
        <v>12792997.604310578</v>
      </c>
      <c r="C36" s="71">
        <v>10776838</v>
      </c>
      <c r="D36" s="71">
        <f>C36-B36</f>
        <v>-2016159.6043105777</v>
      </c>
      <c r="E36" s="251"/>
      <c r="F36" s="252"/>
      <c r="G36" s="253"/>
    </row>
    <row r="41" spans="1:7" ht="15.75" x14ac:dyDescent="0.25">
      <c r="A41" s="16" t="s">
        <v>14</v>
      </c>
      <c r="B41"/>
      <c r="D41"/>
      <c r="E41"/>
      <c r="F41" s="16" t="s">
        <v>15</v>
      </c>
    </row>
    <row r="42" spans="1:7" ht="15" x14ac:dyDescent="0.25">
      <c r="A42" s="12"/>
      <c r="B42" s="13"/>
      <c r="C42" s="13"/>
      <c r="D42"/>
      <c r="E42"/>
    </row>
    <row r="43" spans="1:7" ht="15" x14ac:dyDescent="0.25">
      <c r="A43" s="12"/>
      <c r="B43" s="13"/>
      <c r="C43" s="13"/>
      <c r="D43"/>
      <c r="E43"/>
    </row>
    <row r="44" spans="1:7" ht="15" x14ac:dyDescent="0.25">
      <c r="A44" s="12"/>
      <c r="B44" s="13"/>
      <c r="C44" s="13"/>
      <c r="D44"/>
      <c r="E44"/>
    </row>
    <row r="45" spans="1:7" ht="15" x14ac:dyDescent="0.25">
      <c r="A45" s="12"/>
      <c r="B45" s="13"/>
      <c r="C45" s="13"/>
      <c r="D45"/>
      <c r="E45"/>
    </row>
    <row r="46" spans="1:7" ht="15.75" x14ac:dyDescent="0.25">
      <c r="A46" s="14" t="s">
        <v>200</v>
      </c>
      <c r="B46"/>
      <c r="C46"/>
      <c r="D46"/>
      <c r="E46"/>
    </row>
    <row r="47" spans="1:7" ht="15.75" x14ac:dyDescent="0.25">
      <c r="A47" s="14" t="s">
        <v>30</v>
      </c>
      <c r="B47"/>
      <c r="C47"/>
      <c r="D47"/>
      <c r="E47"/>
    </row>
    <row r="48" spans="1:7" ht="15.75" x14ac:dyDescent="0.25">
      <c r="A48" s="14"/>
      <c r="B48" s="15"/>
      <c r="C48" s="15"/>
      <c r="D48"/>
      <c r="E48"/>
    </row>
    <row r="49" spans="1:5" ht="15" x14ac:dyDescent="0.25">
      <c r="A49"/>
      <c r="B49"/>
      <c r="C49"/>
      <c r="D49"/>
      <c r="E49"/>
    </row>
    <row r="50" spans="1:5" ht="15" x14ac:dyDescent="0.25">
      <c r="A50"/>
      <c r="B50"/>
      <c r="C50"/>
      <c r="D50"/>
      <c r="E50"/>
    </row>
  </sheetData>
  <mergeCells count="16">
    <mergeCell ref="A1:G1"/>
    <mergeCell ref="A2:G2"/>
    <mergeCell ref="C23:G23"/>
    <mergeCell ref="E36:G36"/>
    <mergeCell ref="C11:C12"/>
    <mergeCell ref="B13:F13"/>
    <mergeCell ref="A14:A15"/>
    <mergeCell ref="B14:B15"/>
    <mergeCell ref="C14:D14"/>
    <mergeCell ref="E14:F14"/>
    <mergeCell ref="A3:G3"/>
    <mergeCell ref="A5:A7"/>
    <mergeCell ref="B5:F5"/>
    <mergeCell ref="B6:B7"/>
    <mergeCell ref="C6:C7"/>
    <mergeCell ref="D6:F6"/>
  </mergeCells>
  <pageMargins left="1.1023622047244095" right="0.70866141732283472" top="0.74803149606299213" bottom="0.74803149606299213" header="0.31496062992125984" footer="0.31496062992125984"/>
  <pageSetup paperSize="9" scale="85" orientation="portrait"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Layout" topLeftCell="A10" zoomScaleNormal="100" workbookViewId="0">
      <selection activeCell="D32" sqref="D32"/>
    </sheetView>
  </sheetViews>
  <sheetFormatPr defaultRowHeight="15" x14ac:dyDescent="0.25"/>
  <cols>
    <col min="1" max="1" width="30.42578125" customWidth="1"/>
    <col min="2" max="2" width="11.85546875" customWidth="1"/>
    <col min="3" max="3" width="12.5703125" customWidth="1"/>
    <col min="4" max="4" width="11.85546875" customWidth="1"/>
    <col min="5" max="5" width="12.7109375" customWidth="1"/>
    <col min="6" max="6" width="11.85546875" customWidth="1"/>
    <col min="7" max="7" width="10.7109375" customWidth="1"/>
    <col min="8" max="8" width="11.85546875" customWidth="1"/>
    <col min="9" max="9" width="12.42578125" customWidth="1"/>
    <col min="10" max="11" width="12.28515625" customWidth="1"/>
    <col min="12" max="12" width="12.5703125" customWidth="1"/>
  </cols>
  <sheetData>
    <row r="1" spans="1:12" x14ac:dyDescent="0.25">
      <c r="K1" s="104" t="s">
        <v>119</v>
      </c>
    </row>
    <row r="2" spans="1:12" ht="33.75" customHeight="1" x14ac:dyDescent="0.25">
      <c r="H2" s="271" t="s">
        <v>96</v>
      </c>
      <c r="I2" s="271"/>
      <c r="J2" s="271"/>
      <c r="K2" s="271"/>
      <c r="L2" s="271"/>
    </row>
    <row r="4" spans="1:12" ht="45.75" customHeight="1" x14ac:dyDescent="0.3">
      <c r="A4" s="272" t="s">
        <v>97</v>
      </c>
      <c r="B4" s="272"/>
      <c r="C4" s="272"/>
      <c r="D4" s="272"/>
      <c r="E4" s="272"/>
      <c r="F4" s="272"/>
      <c r="G4" s="272"/>
      <c r="H4" s="272"/>
      <c r="I4" s="272"/>
      <c r="J4" s="272"/>
      <c r="K4" s="272"/>
      <c r="L4" s="272"/>
    </row>
    <row r="5" spans="1:12" ht="15.75" thickBot="1" x14ac:dyDescent="0.3"/>
    <row r="6" spans="1:12" ht="33" customHeight="1" x14ac:dyDescent="0.25">
      <c r="A6" s="273" t="s">
        <v>98</v>
      </c>
      <c r="B6" s="275" t="s">
        <v>99</v>
      </c>
      <c r="C6" s="276"/>
      <c r="D6" s="277" t="s">
        <v>100</v>
      </c>
      <c r="E6" s="278"/>
      <c r="F6" s="279"/>
      <c r="G6" s="280" t="s">
        <v>101</v>
      </c>
      <c r="H6" s="281"/>
      <c r="I6" s="275" t="s">
        <v>102</v>
      </c>
      <c r="J6" s="276"/>
      <c r="K6" s="275" t="s">
        <v>103</v>
      </c>
      <c r="L6" s="276"/>
    </row>
    <row r="7" spans="1:12" ht="94.5" customHeight="1" x14ac:dyDescent="0.25">
      <c r="A7" s="274"/>
      <c r="B7" s="105" t="s">
        <v>104</v>
      </c>
      <c r="C7" s="106" t="s">
        <v>105</v>
      </c>
      <c r="D7" s="105" t="s">
        <v>104</v>
      </c>
      <c r="E7" s="107" t="s">
        <v>106</v>
      </c>
      <c r="F7" s="108" t="s">
        <v>121</v>
      </c>
      <c r="G7" s="105" t="s">
        <v>104</v>
      </c>
      <c r="H7" s="106" t="s">
        <v>107</v>
      </c>
      <c r="I7" s="105" t="s">
        <v>104</v>
      </c>
      <c r="J7" s="109" t="s">
        <v>108</v>
      </c>
      <c r="K7" s="105" t="s">
        <v>104</v>
      </c>
      <c r="L7" s="106" t="s">
        <v>109</v>
      </c>
    </row>
    <row r="8" spans="1:12" ht="47.25" x14ac:dyDescent="0.25">
      <c r="A8" s="110" t="s">
        <v>110</v>
      </c>
      <c r="B8" s="111"/>
      <c r="C8" s="112">
        <v>115175</v>
      </c>
      <c r="D8" s="111"/>
      <c r="E8" s="113">
        <v>42522.84</v>
      </c>
      <c r="F8" s="112">
        <v>42522.84</v>
      </c>
      <c r="G8" s="111"/>
      <c r="H8" s="114">
        <v>40075.199999999997</v>
      </c>
      <c r="I8" s="111"/>
      <c r="J8" s="115">
        <f>E8+H8</f>
        <v>82598.039999999994</v>
      </c>
      <c r="K8" s="111"/>
      <c r="L8" s="114">
        <f>C8-J8</f>
        <v>32576.960000000006</v>
      </c>
    </row>
    <row r="9" spans="1:12" ht="15.75" x14ac:dyDescent="0.25">
      <c r="A9" s="121" t="s">
        <v>111</v>
      </c>
      <c r="B9" s="116">
        <v>4607</v>
      </c>
      <c r="C9" s="117"/>
      <c r="D9" s="116">
        <v>1802</v>
      </c>
      <c r="E9" s="118"/>
      <c r="F9" s="117"/>
      <c r="G9" s="116">
        <v>1698</v>
      </c>
      <c r="H9" s="119"/>
      <c r="I9" s="116">
        <f>D9+G9</f>
        <v>3500</v>
      </c>
      <c r="J9" s="120"/>
      <c r="K9" s="116">
        <f>B9-I9</f>
        <v>1107</v>
      </c>
      <c r="L9" s="114"/>
    </row>
    <row r="10" spans="1:12" ht="31.5" x14ac:dyDescent="0.25">
      <c r="A10" s="143" t="s">
        <v>112</v>
      </c>
      <c r="B10" s="116"/>
      <c r="C10" s="112">
        <v>414630</v>
      </c>
      <c r="D10" s="116"/>
      <c r="E10" s="113">
        <f>E11+E12</f>
        <v>166743.95000000001</v>
      </c>
      <c r="F10" s="112">
        <v>166743.95000000001</v>
      </c>
      <c r="G10" s="116"/>
      <c r="H10" s="114">
        <f>H11+H12</f>
        <v>39960</v>
      </c>
      <c r="I10" s="111"/>
      <c r="J10" s="115">
        <f>J11+J12</f>
        <v>206703.95</v>
      </c>
      <c r="K10" s="111"/>
      <c r="L10" s="114">
        <f>C10-J10</f>
        <v>207926.05</v>
      </c>
    </row>
    <row r="11" spans="1:12" ht="31.5" x14ac:dyDescent="0.25">
      <c r="A11" s="121" t="s">
        <v>113</v>
      </c>
      <c r="B11" s="116">
        <v>50</v>
      </c>
      <c r="C11" s="112"/>
      <c r="D11" s="122">
        <v>37</v>
      </c>
      <c r="E11" s="123">
        <v>26820</v>
      </c>
      <c r="F11" s="117"/>
      <c r="G11" s="124">
        <v>56</v>
      </c>
      <c r="H11" s="119">
        <v>39960</v>
      </c>
      <c r="I11" s="116">
        <v>46</v>
      </c>
      <c r="J11" s="120">
        <f>E11+H11</f>
        <v>66780</v>
      </c>
      <c r="K11" s="116">
        <v>4</v>
      </c>
      <c r="L11" s="114"/>
    </row>
    <row r="12" spans="1:12" ht="15.75" x14ac:dyDescent="0.25">
      <c r="A12" s="121" t="s">
        <v>114</v>
      </c>
      <c r="B12" s="116">
        <v>2400</v>
      </c>
      <c r="C12" s="117"/>
      <c r="D12" s="116">
        <v>1405</v>
      </c>
      <c r="E12" s="118">
        <v>139923.95000000001</v>
      </c>
      <c r="F12" s="117"/>
      <c r="G12" s="124">
        <v>0</v>
      </c>
      <c r="H12" s="119">
        <v>0</v>
      </c>
      <c r="I12" s="116">
        <f>D12+G12</f>
        <v>1405</v>
      </c>
      <c r="J12" s="120">
        <f>E12+H12</f>
        <v>139923.95000000001</v>
      </c>
      <c r="K12" s="116">
        <f>B12-I12</f>
        <v>995</v>
      </c>
      <c r="L12" s="114"/>
    </row>
    <row r="13" spans="1:12" ht="31.5" x14ac:dyDescent="0.25">
      <c r="A13" s="110" t="s">
        <v>115</v>
      </c>
      <c r="B13" s="111"/>
      <c r="C13" s="112">
        <v>80310</v>
      </c>
      <c r="D13" s="111"/>
      <c r="E13" s="113">
        <v>2770.66</v>
      </c>
      <c r="F13" s="112">
        <v>10000</v>
      </c>
      <c r="G13" s="125"/>
      <c r="H13" s="114">
        <v>21114.34</v>
      </c>
      <c r="I13" s="111"/>
      <c r="J13" s="115">
        <v>23885</v>
      </c>
      <c r="K13" s="111"/>
      <c r="L13" s="114">
        <f t="shared" ref="L13" si="0">C13-J13</f>
        <v>56425</v>
      </c>
    </row>
    <row r="14" spans="1:12" ht="15.75" x14ac:dyDescent="0.25">
      <c r="A14" s="121" t="s">
        <v>116</v>
      </c>
      <c r="B14" s="116">
        <v>395</v>
      </c>
      <c r="C14" s="117"/>
      <c r="D14" s="116">
        <v>29</v>
      </c>
      <c r="E14" s="118"/>
      <c r="F14" s="117"/>
      <c r="G14" s="124">
        <v>221</v>
      </c>
      <c r="H14" s="119"/>
      <c r="I14" s="116">
        <v>250</v>
      </c>
      <c r="J14" s="120"/>
      <c r="K14" s="116">
        <f>B14-I14</f>
        <v>145</v>
      </c>
      <c r="L14" s="114"/>
    </row>
    <row r="15" spans="1:12" ht="15.75" x14ac:dyDescent="0.25">
      <c r="A15" s="110"/>
      <c r="B15" s="111"/>
      <c r="C15" s="112"/>
      <c r="D15" s="116"/>
      <c r="E15" s="118"/>
      <c r="F15" s="117"/>
      <c r="G15" s="124"/>
      <c r="H15" s="119"/>
      <c r="I15" s="111"/>
      <c r="J15" s="115"/>
      <c r="K15" s="111"/>
      <c r="L15" s="114"/>
    </row>
    <row r="16" spans="1:12" ht="16.5" customHeight="1" thickBot="1" x14ac:dyDescent="0.3">
      <c r="A16" s="126"/>
      <c r="B16" s="127"/>
      <c r="C16" s="128"/>
      <c r="D16" s="129"/>
      <c r="E16" s="130"/>
      <c r="F16" s="131"/>
      <c r="G16" s="129"/>
      <c r="H16" s="132"/>
      <c r="I16" s="133"/>
      <c r="J16" s="134"/>
      <c r="K16" s="133"/>
      <c r="L16" s="114"/>
    </row>
    <row r="17" spans="1:12" ht="18" customHeight="1" thickBot="1" x14ac:dyDescent="0.3">
      <c r="A17" s="135" t="s">
        <v>117</v>
      </c>
      <c r="B17" s="136"/>
      <c r="C17" s="137">
        <f>SUM(C8:C16)</f>
        <v>610115</v>
      </c>
      <c r="D17" s="138"/>
      <c r="E17" s="139">
        <f>E8+E10+E13</f>
        <v>212037.45</v>
      </c>
      <c r="F17" s="140"/>
      <c r="G17" s="138"/>
      <c r="H17" s="140">
        <f>H8+H10+H13</f>
        <v>101149.54</v>
      </c>
      <c r="I17" s="141"/>
      <c r="J17" s="140">
        <f>J8+J10+J13</f>
        <v>313186.99</v>
      </c>
      <c r="K17" s="142"/>
      <c r="L17" s="140">
        <f>SUM(L8:L16)</f>
        <v>296928.01</v>
      </c>
    </row>
    <row r="18" spans="1:12" x14ac:dyDescent="0.25">
      <c r="A18" s="144" t="s">
        <v>118</v>
      </c>
      <c r="L18" s="1"/>
    </row>
    <row r="19" spans="1:12" ht="15.75" customHeight="1" x14ac:dyDescent="0.25"/>
    <row r="20" spans="1:12" s="38" customFormat="1" ht="15.75" x14ac:dyDescent="0.25">
      <c r="A20" s="95" t="s">
        <v>14</v>
      </c>
      <c r="B20"/>
      <c r="D20"/>
      <c r="E20"/>
      <c r="F20" s="95" t="s">
        <v>15</v>
      </c>
    </row>
    <row r="21" spans="1:12" s="38" customFormat="1" x14ac:dyDescent="0.25">
      <c r="A21" s="12"/>
      <c r="B21" s="13"/>
      <c r="C21" s="13"/>
      <c r="D21"/>
      <c r="E21"/>
    </row>
    <row r="22" spans="1:12" s="38" customFormat="1" x14ac:dyDescent="0.25">
      <c r="A22" s="12"/>
      <c r="B22" s="13"/>
      <c r="C22" s="13"/>
      <c r="D22"/>
      <c r="E22"/>
    </row>
    <row r="23" spans="1:12" s="38" customFormat="1" x14ac:dyDescent="0.25">
      <c r="A23" s="12"/>
      <c r="B23" s="13"/>
      <c r="C23" s="13"/>
      <c r="D23"/>
      <c r="E23"/>
    </row>
    <row r="24" spans="1:12" s="38" customFormat="1" x14ac:dyDescent="0.25">
      <c r="A24" s="12"/>
      <c r="B24" s="13"/>
      <c r="C24" s="13"/>
      <c r="D24"/>
      <c r="E24"/>
    </row>
    <row r="25" spans="1:12" s="38" customFormat="1" ht="15.75" x14ac:dyDescent="0.25">
      <c r="A25" s="14" t="s">
        <v>200</v>
      </c>
      <c r="B25"/>
      <c r="C25"/>
      <c r="D25"/>
      <c r="E25"/>
    </row>
    <row r="26" spans="1:12" s="38" customFormat="1" ht="15.75" x14ac:dyDescent="0.25">
      <c r="A26" s="14" t="s">
        <v>120</v>
      </c>
      <c r="B26"/>
      <c r="C26"/>
      <c r="D26"/>
      <c r="E26"/>
    </row>
  </sheetData>
  <mergeCells count="8">
    <mergeCell ref="H2:L2"/>
    <mergeCell ref="A4:L4"/>
    <mergeCell ref="A6:A7"/>
    <mergeCell ref="B6:C6"/>
    <mergeCell ref="D6:F6"/>
    <mergeCell ref="G6:H6"/>
    <mergeCell ref="I6:J6"/>
    <mergeCell ref="K6:L6"/>
  </mergeCells>
  <printOptions horizontalCentered="1"/>
  <pageMargins left="0.11811023622047245" right="0.11811023622047245" top="0" bottom="0" header="0.31496062992125984" footer="0.31496062992125984"/>
  <pageSetup paperSize="9" scale="65"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view="pageLayout" topLeftCell="A32" zoomScaleNormal="70" workbookViewId="0">
      <selection activeCell="C53" sqref="C53"/>
    </sheetView>
  </sheetViews>
  <sheetFormatPr defaultColWidth="12.5703125" defaultRowHeight="15" customHeight="1" x14ac:dyDescent="0.25"/>
  <cols>
    <col min="1" max="1" width="8.28515625" style="147" customWidth="1"/>
    <col min="2" max="2" width="25.85546875" style="147" customWidth="1"/>
    <col min="3" max="3" width="142.5703125" style="147" customWidth="1"/>
    <col min="4" max="4" width="15.85546875" style="147" customWidth="1"/>
    <col min="5" max="5" width="14.85546875" style="147" customWidth="1"/>
    <col min="6" max="6" width="62" style="147" customWidth="1"/>
    <col min="7" max="20" width="7.5703125" style="147" customWidth="1"/>
    <col min="21" max="16384" width="12.5703125" style="147"/>
  </cols>
  <sheetData>
    <row r="1" spans="1:5" ht="15.75" x14ac:dyDescent="0.25">
      <c r="A1" s="146"/>
      <c r="B1" s="146"/>
      <c r="C1"/>
      <c r="D1" s="145" t="s">
        <v>152</v>
      </c>
    </row>
    <row r="2" spans="1:5" ht="15.75" x14ac:dyDescent="0.25">
      <c r="A2" s="146"/>
      <c r="B2" s="146"/>
      <c r="C2" s="243" t="s">
        <v>96</v>
      </c>
      <c r="D2" s="243"/>
    </row>
    <row r="3" spans="1:5" ht="15.75" x14ac:dyDescent="0.25">
      <c r="A3" s="146"/>
      <c r="B3" s="162" t="s">
        <v>159</v>
      </c>
      <c r="C3" s="146"/>
      <c r="D3" s="146"/>
    </row>
    <row r="4" spans="1:5" ht="45" x14ac:dyDescent="0.25">
      <c r="A4" s="169" t="s">
        <v>0</v>
      </c>
      <c r="B4" s="170" t="s">
        <v>98</v>
      </c>
      <c r="C4" s="170" t="s">
        <v>122</v>
      </c>
      <c r="D4" s="167" t="s">
        <v>160</v>
      </c>
    </row>
    <row r="5" spans="1:5" ht="42.75" x14ac:dyDescent="0.25">
      <c r="A5" s="169"/>
      <c r="B5" s="171" t="s">
        <v>123</v>
      </c>
      <c r="C5" s="170"/>
      <c r="D5" s="168">
        <f>D6+D12+D19+D22+D27</f>
        <v>597322</v>
      </c>
      <c r="E5" s="230"/>
    </row>
    <row r="6" spans="1:5" ht="16.149999999999999" customHeight="1" x14ac:dyDescent="0.25">
      <c r="A6" s="148" t="s">
        <v>124</v>
      </c>
      <c r="B6" s="148" t="s">
        <v>125</v>
      </c>
      <c r="C6" s="149"/>
      <c r="D6" s="163">
        <f>D7+D10</f>
        <v>230000</v>
      </c>
    </row>
    <row r="7" spans="1:5" ht="15" hidden="1" customHeight="1" x14ac:dyDescent="0.25">
      <c r="A7" s="150" t="s">
        <v>78</v>
      </c>
      <c r="B7" s="151" t="s">
        <v>126</v>
      </c>
      <c r="C7" s="152"/>
      <c r="D7" s="164">
        <f>D8</f>
        <v>200000</v>
      </c>
    </row>
    <row r="8" spans="1:5" ht="337.5" customHeight="1" x14ac:dyDescent="0.25">
      <c r="A8" s="290" t="s">
        <v>204</v>
      </c>
      <c r="B8" s="291"/>
      <c r="C8" s="234" t="s">
        <v>202</v>
      </c>
      <c r="D8" s="288">
        <v>200000</v>
      </c>
    </row>
    <row r="9" spans="1:5" ht="395.25" customHeight="1" x14ac:dyDescent="0.25">
      <c r="A9" s="292"/>
      <c r="B9" s="293"/>
      <c r="C9" s="234" t="s">
        <v>203</v>
      </c>
      <c r="D9" s="289"/>
    </row>
    <row r="10" spans="1:5" x14ac:dyDescent="0.25">
      <c r="A10" s="150" t="s">
        <v>79</v>
      </c>
      <c r="B10" s="151" t="s">
        <v>127</v>
      </c>
      <c r="C10" s="152"/>
      <c r="D10" s="164">
        <v>30000</v>
      </c>
    </row>
    <row r="11" spans="1:5" ht="230.25" customHeight="1" x14ac:dyDescent="0.25">
      <c r="A11" s="282" t="s">
        <v>128</v>
      </c>
      <c r="B11" s="283"/>
      <c r="C11" s="153" t="s">
        <v>153</v>
      </c>
      <c r="D11" s="161">
        <v>30000</v>
      </c>
    </row>
    <row r="12" spans="1:5" x14ac:dyDescent="0.25">
      <c r="A12" s="148">
        <v>2</v>
      </c>
      <c r="B12" s="148" t="s">
        <v>129</v>
      </c>
      <c r="C12" s="154"/>
      <c r="D12" s="163">
        <f>D13+D15+D17</f>
        <v>124000</v>
      </c>
    </row>
    <row r="13" spans="1:5" x14ac:dyDescent="0.25">
      <c r="A13" s="155" t="s">
        <v>87</v>
      </c>
      <c r="B13" s="155" t="s">
        <v>130</v>
      </c>
      <c r="C13" s="156"/>
      <c r="D13" s="165" t="str">
        <f t="shared" ref="D13" si="0">D14</f>
        <v>30 000</v>
      </c>
    </row>
    <row r="14" spans="1:5" ht="120" x14ac:dyDescent="0.25">
      <c r="A14" s="287" t="s">
        <v>131</v>
      </c>
      <c r="B14" s="284"/>
      <c r="C14" s="157" t="s">
        <v>154</v>
      </c>
      <c r="D14" s="161" t="s">
        <v>132</v>
      </c>
      <c r="E14" s="147" t="s">
        <v>133</v>
      </c>
    </row>
    <row r="15" spans="1:5" x14ac:dyDescent="0.25">
      <c r="A15" s="155" t="s">
        <v>88</v>
      </c>
      <c r="B15" s="155" t="s">
        <v>134</v>
      </c>
      <c r="C15" s="156"/>
      <c r="D15" s="165">
        <f t="shared" ref="D15:D17" si="1">D16</f>
        <v>60000</v>
      </c>
    </row>
    <row r="16" spans="1:5" ht="90" x14ac:dyDescent="0.25">
      <c r="A16" s="282" t="s">
        <v>135</v>
      </c>
      <c r="B16" s="284"/>
      <c r="C16" s="157" t="s">
        <v>155</v>
      </c>
      <c r="D16" s="161">
        <v>60000</v>
      </c>
    </row>
    <row r="17" spans="1:11" x14ac:dyDescent="0.25">
      <c r="A17" s="155" t="s">
        <v>195</v>
      </c>
      <c r="B17" s="155" t="s">
        <v>196</v>
      </c>
      <c r="C17" s="156"/>
      <c r="D17" s="165">
        <f t="shared" si="1"/>
        <v>34000</v>
      </c>
    </row>
    <row r="18" spans="1:11" ht="226.15" customHeight="1" x14ac:dyDescent="0.25">
      <c r="A18" s="282" t="s">
        <v>197</v>
      </c>
      <c r="B18" s="283"/>
      <c r="C18" s="233" t="s">
        <v>207</v>
      </c>
      <c r="D18" s="161">
        <v>34000</v>
      </c>
    </row>
    <row r="19" spans="1:11" x14ac:dyDescent="0.25">
      <c r="A19" s="148">
        <v>3</v>
      </c>
      <c r="B19" s="148" t="s">
        <v>136</v>
      </c>
      <c r="C19" s="154"/>
      <c r="D19" s="163">
        <f>D20</f>
        <v>80000</v>
      </c>
    </row>
    <row r="20" spans="1:11" x14ac:dyDescent="0.25">
      <c r="A20" s="155" t="s">
        <v>87</v>
      </c>
      <c r="B20" s="155" t="s">
        <v>137</v>
      </c>
      <c r="C20" s="156"/>
      <c r="D20" s="165">
        <f t="shared" ref="D20" si="2">D21</f>
        <v>80000</v>
      </c>
    </row>
    <row r="21" spans="1:11" ht="98.25" customHeight="1" x14ac:dyDescent="0.25">
      <c r="A21" s="282" t="s">
        <v>138</v>
      </c>
      <c r="B21" s="284"/>
      <c r="C21" s="157" t="s">
        <v>156</v>
      </c>
      <c r="D21" s="161">
        <v>80000</v>
      </c>
    </row>
    <row r="22" spans="1:11" x14ac:dyDescent="0.25">
      <c r="A22" s="148">
        <v>4</v>
      </c>
      <c r="B22" s="148" t="s">
        <v>141</v>
      </c>
      <c r="C22" s="154"/>
      <c r="D22" s="163">
        <f>D23+D25</f>
        <v>101322</v>
      </c>
    </row>
    <row r="23" spans="1:11" x14ac:dyDescent="0.25">
      <c r="A23" s="155" t="s">
        <v>139</v>
      </c>
      <c r="B23" s="155" t="s">
        <v>143</v>
      </c>
      <c r="C23" s="156"/>
      <c r="D23" s="165">
        <f t="shared" ref="D23" si="3">D24</f>
        <v>50000</v>
      </c>
    </row>
    <row r="24" spans="1:11" ht="255" x14ac:dyDescent="0.25">
      <c r="A24" s="282" t="s">
        <v>144</v>
      </c>
      <c r="B24" s="284"/>
      <c r="C24" s="158" t="s">
        <v>205</v>
      </c>
      <c r="D24" s="161">
        <v>50000</v>
      </c>
      <c r="I24" s="230"/>
      <c r="J24" s="232"/>
      <c r="K24" s="231"/>
    </row>
    <row r="25" spans="1:11" x14ac:dyDescent="0.25">
      <c r="A25" s="155" t="s">
        <v>140</v>
      </c>
      <c r="B25" s="155" t="s">
        <v>193</v>
      </c>
      <c r="C25" s="156"/>
      <c r="D25" s="165">
        <f t="shared" ref="D25" si="4">D26</f>
        <v>51322</v>
      </c>
    </row>
    <row r="26" spans="1:11" ht="232.15" customHeight="1" x14ac:dyDescent="0.25">
      <c r="A26" s="282" t="s">
        <v>208</v>
      </c>
      <c r="B26" s="284"/>
      <c r="C26" s="158" t="s">
        <v>194</v>
      </c>
      <c r="D26" s="173">
        <v>51322</v>
      </c>
    </row>
    <row r="27" spans="1:11" ht="31.5" customHeight="1" x14ac:dyDescent="0.25">
      <c r="A27" s="148">
        <v>5</v>
      </c>
      <c r="B27" s="148" t="s">
        <v>146</v>
      </c>
      <c r="C27" s="154"/>
      <c r="D27" s="163">
        <f>D28+D30+D32</f>
        <v>62000</v>
      </c>
    </row>
    <row r="28" spans="1:11" x14ac:dyDescent="0.25">
      <c r="A28" s="155" t="s">
        <v>142</v>
      </c>
      <c r="B28" s="155" t="s">
        <v>147</v>
      </c>
      <c r="C28" s="156"/>
      <c r="D28" s="165">
        <f t="shared" ref="D28" si="5">D29</f>
        <v>30000</v>
      </c>
    </row>
    <row r="29" spans="1:11" ht="174.75" customHeight="1" x14ac:dyDescent="0.25">
      <c r="A29" s="285" t="s">
        <v>162</v>
      </c>
      <c r="B29" s="283"/>
      <c r="C29" s="159" t="s">
        <v>163</v>
      </c>
      <c r="D29" s="166">
        <v>30000</v>
      </c>
    </row>
    <row r="30" spans="1:11" x14ac:dyDescent="0.25">
      <c r="A30" s="155" t="s">
        <v>145</v>
      </c>
      <c r="B30" s="155" t="s">
        <v>148</v>
      </c>
      <c r="C30" s="156"/>
      <c r="D30" s="165">
        <f t="shared" ref="D30:D32" si="6">D31</f>
        <v>17000</v>
      </c>
    </row>
    <row r="31" spans="1:11" ht="67.5" customHeight="1" x14ac:dyDescent="0.25">
      <c r="A31" s="286" t="s">
        <v>149</v>
      </c>
      <c r="B31" s="284"/>
      <c r="C31" s="160" t="s">
        <v>157</v>
      </c>
      <c r="D31" s="161">
        <v>17000</v>
      </c>
    </row>
    <row r="32" spans="1:11" x14ac:dyDescent="0.25">
      <c r="A32" s="155" t="s">
        <v>198</v>
      </c>
      <c r="B32" s="155" t="s">
        <v>150</v>
      </c>
      <c r="C32" s="156"/>
      <c r="D32" s="165">
        <f t="shared" si="6"/>
        <v>15000</v>
      </c>
    </row>
    <row r="33" spans="1:8" ht="105.75" customHeight="1" x14ac:dyDescent="0.25">
      <c r="A33" s="282" t="s">
        <v>151</v>
      </c>
      <c r="B33" s="283"/>
      <c r="C33" s="160" t="s">
        <v>158</v>
      </c>
      <c r="D33" s="161">
        <v>15000</v>
      </c>
    </row>
    <row r="34" spans="1:8" x14ac:dyDescent="0.25">
      <c r="A34" s="146"/>
      <c r="B34" s="146"/>
      <c r="C34" s="146"/>
      <c r="D34" s="146"/>
    </row>
    <row r="35" spans="1:8" ht="15.75" x14ac:dyDescent="0.25">
      <c r="A35" s="146"/>
      <c r="B35" s="145" t="s">
        <v>14</v>
      </c>
      <c r="C35" s="172" t="s">
        <v>15</v>
      </c>
      <c r="E35"/>
      <c r="F35"/>
      <c r="H35" s="38"/>
    </row>
    <row r="36" spans="1:8" x14ac:dyDescent="0.25">
      <c r="A36" s="146"/>
      <c r="B36" s="12"/>
      <c r="C36" s="13"/>
      <c r="D36" s="13"/>
      <c r="E36"/>
      <c r="F36"/>
      <c r="G36" s="38"/>
      <c r="H36" s="38"/>
    </row>
    <row r="37" spans="1:8" x14ac:dyDescent="0.25">
      <c r="A37" s="146"/>
      <c r="B37" s="12"/>
      <c r="C37" s="13"/>
      <c r="D37" s="13"/>
      <c r="E37"/>
      <c r="F37"/>
      <c r="G37" s="38"/>
      <c r="H37" s="38"/>
    </row>
    <row r="38" spans="1:8" x14ac:dyDescent="0.25">
      <c r="A38" s="146"/>
      <c r="B38" s="12"/>
      <c r="C38" s="13"/>
      <c r="D38" s="13"/>
      <c r="E38"/>
      <c r="F38"/>
      <c r="G38" s="38"/>
      <c r="H38" s="38"/>
    </row>
    <row r="39" spans="1:8" x14ac:dyDescent="0.25">
      <c r="A39" s="146"/>
      <c r="B39" s="12"/>
      <c r="C39" s="13"/>
      <c r="D39" s="13"/>
      <c r="E39"/>
      <c r="F39"/>
      <c r="G39" s="38"/>
      <c r="H39" s="38"/>
    </row>
    <row r="40" spans="1:8" ht="15.75" x14ac:dyDescent="0.25">
      <c r="A40" s="146"/>
      <c r="B40" s="14" t="s">
        <v>206</v>
      </c>
      <c r="C40"/>
      <c r="D40"/>
      <c r="E40"/>
      <c r="F40"/>
      <c r="G40" s="38"/>
      <c r="H40" s="38"/>
    </row>
    <row r="41" spans="1:8" ht="15.75" x14ac:dyDescent="0.25">
      <c r="A41" s="146"/>
      <c r="B41" s="14" t="s">
        <v>161</v>
      </c>
      <c r="C41"/>
      <c r="D41"/>
      <c r="E41"/>
      <c r="F41"/>
      <c r="G41" s="38"/>
      <c r="H41" s="38"/>
    </row>
    <row r="42" spans="1:8" x14ac:dyDescent="0.25">
      <c r="A42" s="146"/>
      <c r="B42"/>
      <c r="C42"/>
      <c r="D42"/>
      <c r="E42"/>
      <c r="F42"/>
      <c r="G42"/>
      <c r="H42"/>
    </row>
    <row r="43" spans="1:8" x14ac:dyDescent="0.25">
      <c r="A43" s="146"/>
      <c r="B43" s="146"/>
      <c r="C43" s="146"/>
      <c r="D43" s="146"/>
    </row>
    <row r="44" spans="1:8" x14ac:dyDescent="0.25">
      <c r="A44" s="146"/>
      <c r="B44" s="146"/>
      <c r="C44" s="146"/>
      <c r="D44" s="146"/>
    </row>
    <row r="45" spans="1:8" x14ac:dyDescent="0.25">
      <c r="A45" s="146"/>
      <c r="B45" s="146"/>
      <c r="C45" s="146"/>
      <c r="D45" s="146"/>
    </row>
    <row r="46" spans="1:8" x14ac:dyDescent="0.25">
      <c r="A46" s="146"/>
      <c r="B46" s="146"/>
      <c r="C46" s="146"/>
      <c r="D46" s="146"/>
    </row>
    <row r="47" spans="1:8" x14ac:dyDescent="0.25">
      <c r="A47" s="146"/>
      <c r="B47" s="146"/>
      <c r="C47" s="146"/>
      <c r="D47" s="146"/>
    </row>
    <row r="48" spans="1:8" x14ac:dyDescent="0.25">
      <c r="A48" s="146"/>
      <c r="B48" s="146"/>
      <c r="C48" s="146"/>
      <c r="D48" s="146"/>
    </row>
    <row r="49" spans="1:4" x14ac:dyDescent="0.25">
      <c r="A49" s="146"/>
      <c r="B49" s="146"/>
      <c r="C49" s="146"/>
      <c r="D49" s="146"/>
    </row>
    <row r="50" spans="1:4" x14ac:dyDescent="0.25">
      <c r="A50" s="146"/>
      <c r="B50" s="146"/>
      <c r="C50" s="146"/>
      <c r="D50" s="146"/>
    </row>
    <row r="51" spans="1:4" x14ac:dyDescent="0.25">
      <c r="A51" s="146"/>
      <c r="B51" s="146"/>
      <c r="C51" s="146"/>
      <c r="D51" s="146"/>
    </row>
    <row r="52" spans="1:4" x14ac:dyDescent="0.25">
      <c r="A52" s="146"/>
      <c r="B52" s="146"/>
      <c r="C52" s="146"/>
      <c r="D52" s="146"/>
    </row>
    <row r="53" spans="1:4" x14ac:dyDescent="0.25">
      <c r="A53" s="146"/>
      <c r="B53" s="146"/>
      <c r="C53" s="146"/>
      <c r="D53" s="146"/>
    </row>
    <row r="54" spans="1:4" x14ac:dyDescent="0.25">
      <c r="A54" s="146"/>
      <c r="B54" s="146"/>
      <c r="C54" s="146"/>
      <c r="D54" s="146"/>
    </row>
    <row r="55" spans="1:4" x14ac:dyDescent="0.25">
      <c r="A55" s="146"/>
      <c r="B55" s="146"/>
      <c r="C55" s="146"/>
      <c r="D55" s="146"/>
    </row>
    <row r="56" spans="1:4" x14ac:dyDescent="0.25">
      <c r="A56" s="146"/>
      <c r="B56" s="146"/>
      <c r="C56" s="146"/>
      <c r="D56" s="146"/>
    </row>
    <row r="57" spans="1:4" x14ac:dyDescent="0.25">
      <c r="A57" s="146"/>
      <c r="B57" s="146"/>
      <c r="C57" s="146"/>
      <c r="D57" s="146"/>
    </row>
    <row r="58" spans="1:4" x14ac:dyDescent="0.25">
      <c r="A58" s="146"/>
      <c r="B58" s="146"/>
      <c r="C58" s="146"/>
      <c r="D58" s="146"/>
    </row>
    <row r="59" spans="1:4" x14ac:dyDescent="0.25">
      <c r="A59" s="146"/>
      <c r="B59" s="146"/>
      <c r="C59" s="146"/>
      <c r="D59" s="146"/>
    </row>
    <row r="60" spans="1:4" x14ac:dyDescent="0.25">
      <c r="A60" s="146"/>
      <c r="B60" s="146"/>
      <c r="C60" s="146"/>
      <c r="D60" s="146"/>
    </row>
    <row r="61" spans="1:4" x14ac:dyDescent="0.25">
      <c r="A61" s="146"/>
      <c r="B61" s="146"/>
      <c r="C61" s="146"/>
      <c r="D61" s="146"/>
    </row>
    <row r="62" spans="1:4" x14ac:dyDescent="0.25">
      <c r="A62" s="146"/>
      <c r="B62" s="146"/>
      <c r="C62" s="146"/>
      <c r="D62" s="146"/>
    </row>
    <row r="63" spans="1:4" x14ac:dyDescent="0.25">
      <c r="A63" s="146"/>
      <c r="B63" s="146"/>
      <c r="C63" s="146"/>
      <c r="D63" s="146"/>
    </row>
    <row r="64" spans="1:4" x14ac:dyDescent="0.25">
      <c r="A64" s="146"/>
      <c r="B64" s="146"/>
      <c r="C64" s="146"/>
      <c r="D64" s="146"/>
    </row>
    <row r="65" spans="1:4" x14ac:dyDescent="0.25">
      <c r="A65" s="146"/>
      <c r="B65" s="146"/>
      <c r="C65" s="146"/>
      <c r="D65" s="146"/>
    </row>
    <row r="66" spans="1:4" x14ac:dyDescent="0.25">
      <c r="A66" s="146"/>
      <c r="B66" s="146"/>
      <c r="C66" s="146"/>
      <c r="D66" s="146"/>
    </row>
    <row r="67" spans="1:4" x14ac:dyDescent="0.25">
      <c r="A67" s="146"/>
      <c r="B67" s="146"/>
      <c r="C67" s="146"/>
      <c r="D67" s="146"/>
    </row>
    <row r="68" spans="1:4" x14ac:dyDescent="0.25">
      <c r="A68" s="146"/>
      <c r="B68" s="146"/>
      <c r="C68" s="146"/>
      <c r="D68" s="146"/>
    </row>
    <row r="69" spans="1:4" x14ac:dyDescent="0.25">
      <c r="A69" s="146"/>
      <c r="B69" s="146"/>
      <c r="C69" s="146"/>
      <c r="D69" s="146"/>
    </row>
    <row r="70" spans="1:4" x14ac:dyDescent="0.25">
      <c r="A70" s="146"/>
      <c r="B70" s="146"/>
      <c r="C70" s="146"/>
      <c r="D70" s="146"/>
    </row>
    <row r="71" spans="1:4" x14ac:dyDescent="0.25">
      <c r="A71" s="146"/>
      <c r="B71" s="146"/>
      <c r="C71" s="146"/>
      <c r="D71" s="146"/>
    </row>
    <row r="72" spans="1:4" x14ac:dyDescent="0.25">
      <c r="A72" s="146"/>
      <c r="B72" s="146"/>
      <c r="C72" s="146"/>
      <c r="D72" s="146"/>
    </row>
    <row r="73" spans="1:4" x14ac:dyDescent="0.25">
      <c r="A73" s="146"/>
      <c r="B73" s="146"/>
      <c r="C73" s="146"/>
      <c r="D73" s="146"/>
    </row>
    <row r="74" spans="1:4" x14ac:dyDescent="0.25">
      <c r="A74" s="146"/>
      <c r="B74" s="146"/>
      <c r="C74" s="146"/>
      <c r="D74" s="146"/>
    </row>
    <row r="75" spans="1:4" x14ac:dyDescent="0.25">
      <c r="A75" s="146"/>
      <c r="B75" s="146"/>
      <c r="C75" s="146"/>
      <c r="D75" s="146"/>
    </row>
    <row r="76" spans="1:4" x14ac:dyDescent="0.25">
      <c r="A76" s="146"/>
      <c r="B76" s="146"/>
      <c r="C76" s="146"/>
      <c r="D76" s="146"/>
    </row>
    <row r="77" spans="1:4" x14ac:dyDescent="0.25">
      <c r="A77" s="146"/>
      <c r="B77" s="146"/>
      <c r="C77" s="146"/>
      <c r="D77" s="146"/>
    </row>
    <row r="78" spans="1:4" x14ac:dyDescent="0.25">
      <c r="A78" s="146"/>
      <c r="B78" s="146"/>
      <c r="C78" s="146"/>
      <c r="D78" s="146"/>
    </row>
    <row r="79" spans="1:4" x14ac:dyDescent="0.25">
      <c r="A79" s="146"/>
      <c r="B79" s="146"/>
      <c r="C79" s="146"/>
      <c r="D79" s="146"/>
    </row>
    <row r="80" spans="1:4" x14ac:dyDescent="0.25">
      <c r="A80" s="146"/>
      <c r="B80" s="146"/>
      <c r="C80" s="146"/>
      <c r="D80" s="146"/>
    </row>
    <row r="81" spans="1:4" x14ac:dyDescent="0.25">
      <c r="A81" s="146"/>
      <c r="B81" s="146"/>
      <c r="C81" s="146"/>
      <c r="D81" s="146"/>
    </row>
    <row r="82" spans="1:4" x14ac:dyDescent="0.25">
      <c r="A82" s="146"/>
      <c r="B82" s="146"/>
      <c r="C82" s="146"/>
      <c r="D82" s="146"/>
    </row>
    <row r="83" spans="1:4" x14ac:dyDescent="0.25">
      <c r="A83" s="146"/>
      <c r="B83" s="146"/>
      <c r="C83" s="146"/>
      <c r="D83" s="146"/>
    </row>
    <row r="84" spans="1:4" x14ac:dyDescent="0.25">
      <c r="A84" s="146"/>
      <c r="B84" s="146"/>
      <c r="C84" s="146"/>
      <c r="D84" s="146"/>
    </row>
    <row r="85" spans="1:4" x14ac:dyDescent="0.25">
      <c r="A85" s="146"/>
      <c r="B85" s="146"/>
      <c r="C85" s="146"/>
      <c r="D85" s="146"/>
    </row>
    <row r="86" spans="1:4" x14ac:dyDescent="0.25">
      <c r="A86" s="146"/>
      <c r="B86" s="146"/>
      <c r="C86" s="146"/>
      <c r="D86" s="146"/>
    </row>
    <row r="87" spans="1:4" x14ac:dyDescent="0.25">
      <c r="A87" s="146"/>
      <c r="B87" s="146"/>
      <c r="C87" s="146"/>
      <c r="D87" s="146"/>
    </row>
    <row r="88" spans="1:4" x14ac:dyDescent="0.25">
      <c r="A88" s="146"/>
      <c r="B88" s="146"/>
      <c r="C88" s="146"/>
      <c r="D88" s="146"/>
    </row>
    <row r="89" spans="1:4" x14ac:dyDescent="0.25">
      <c r="A89" s="146"/>
      <c r="B89" s="146"/>
      <c r="C89" s="146"/>
      <c r="D89" s="146"/>
    </row>
    <row r="90" spans="1:4" x14ac:dyDescent="0.25">
      <c r="A90" s="146"/>
      <c r="B90" s="146"/>
      <c r="C90" s="146"/>
      <c r="D90" s="146"/>
    </row>
    <row r="91" spans="1:4" x14ac:dyDescent="0.25">
      <c r="A91" s="146"/>
      <c r="B91" s="146"/>
      <c r="C91" s="146"/>
      <c r="D91" s="146"/>
    </row>
    <row r="92" spans="1:4" x14ac:dyDescent="0.25">
      <c r="A92" s="146"/>
      <c r="B92" s="146"/>
      <c r="C92" s="146"/>
      <c r="D92" s="146"/>
    </row>
    <row r="93" spans="1:4" x14ac:dyDescent="0.25">
      <c r="A93" s="146"/>
      <c r="B93" s="146"/>
      <c r="C93" s="146"/>
      <c r="D93" s="146"/>
    </row>
    <row r="94" spans="1:4" x14ac:dyDescent="0.25">
      <c r="A94" s="146"/>
      <c r="B94" s="146"/>
      <c r="C94" s="146"/>
      <c r="D94" s="146"/>
    </row>
    <row r="95" spans="1:4" x14ac:dyDescent="0.25">
      <c r="A95" s="146"/>
      <c r="B95" s="146"/>
      <c r="C95" s="146"/>
      <c r="D95" s="146"/>
    </row>
    <row r="96" spans="1:4" x14ac:dyDescent="0.25">
      <c r="A96" s="146"/>
      <c r="B96" s="146"/>
      <c r="C96" s="146"/>
      <c r="D96" s="146"/>
    </row>
    <row r="97" spans="1:4" x14ac:dyDescent="0.25">
      <c r="A97" s="146"/>
      <c r="B97" s="146"/>
      <c r="C97" s="146"/>
      <c r="D97" s="146"/>
    </row>
    <row r="98" spans="1:4" x14ac:dyDescent="0.25">
      <c r="A98" s="146"/>
      <c r="B98" s="146"/>
      <c r="C98" s="146"/>
      <c r="D98" s="146"/>
    </row>
    <row r="99" spans="1:4" x14ac:dyDescent="0.25">
      <c r="A99" s="146"/>
      <c r="B99" s="146"/>
      <c r="C99" s="146"/>
      <c r="D99" s="146"/>
    </row>
    <row r="100" spans="1:4" x14ac:dyDescent="0.25">
      <c r="A100" s="146"/>
      <c r="B100" s="146"/>
      <c r="C100" s="146"/>
      <c r="D100" s="146"/>
    </row>
    <row r="101" spans="1:4" x14ac:dyDescent="0.25">
      <c r="A101" s="146"/>
      <c r="B101" s="146"/>
      <c r="C101" s="146"/>
      <c r="D101" s="146"/>
    </row>
    <row r="102" spans="1:4" x14ac:dyDescent="0.25">
      <c r="A102" s="146"/>
      <c r="B102" s="146"/>
      <c r="C102" s="146"/>
      <c r="D102" s="146"/>
    </row>
    <row r="103" spans="1:4" x14ac:dyDescent="0.25">
      <c r="A103" s="146"/>
      <c r="B103" s="146"/>
      <c r="C103" s="146"/>
      <c r="D103" s="146"/>
    </row>
    <row r="104" spans="1:4" x14ac:dyDescent="0.25">
      <c r="A104" s="146"/>
      <c r="B104" s="146"/>
      <c r="C104" s="146"/>
      <c r="D104" s="146"/>
    </row>
    <row r="105" spans="1:4" x14ac:dyDescent="0.25">
      <c r="A105" s="146"/>
      <c r="B105" s="146"/>
      <c r="C105" s="146"/>
      <c r="D105" s="146"/>
    </row>
    <row r="106" spans="1:4" x14ac:dyDescent="0.25">
      <c r="A106" s="146"/>
      <c r="B106" s="146"/>
      <c r="C106" s="146"/>
      <c r="D106" s="146"/>
    </row>
    <row r="107" spans="1:4" x14ac:dyDescent="0.25">
      <c r="A107" s="146"/>
      <c r="B107" s="146"/>
      <c r="C107" s="146"/>
      <c r="D107" s="146"/>
    </row>
    <row r="108" spans="1:4" x14ac:dyDescent="0.25">
      <c r="A108" s="146"/>
      <c r="B108" s="146"/>
      <c r="C108" s="146"/>
      <c r="D108" s="146"/>
    </row>
    <row r="109" spans="1:4" x14ac:dyDescent="0.25">
      <c r="A109" s="146"/>
      <c r="B109" s="146"/>
      <c r="C109" s="146"/>
      <c r="D109" s="146"/>
    </row>
    <row r="110" spans="1:4" x14ac:dyDescent="0.25">
      <c r="A110" s="146"/>
      <c r="B110" s="146"/>
      <c r="C110" s="146"/>
      <c r="D110" s="146"/>
    </row>
    <row r="111" spans="1:4" x14ac:dyDescent="0.25">
      <c r="A111" s="146"/>
      <c r="B111" s="146"/>
      <c r="C111" s="146"/>
      <c r="D111" s="146"/>
    </row>
    <row r="112" spans="1:4" x14ac:dyDescent="0.25">
      <c r="A112" s="146"/>
      <c r="B112" s="146"/>
      <c r="C112" s="146"/>
      <c r="D112" s="146"/>
    </row>
    <row r="113" spans="1:4" x14ac:dyDescent="0.25">
      <c r="A113" s="146"/>
      <c r="B113" s="146"/>
      <c r="C113" s="146"/>
      <c r="D113" s="146"/>
    </row>
    <row r="114" spans="1:4" x14ac:dyDescent="0.25">
      <c r="A114" s="146"/>
      <c r="B114" s="146"/>
      <c r="C114" s="146"/>
      <c r="D114" s="146"/>
    </row>
    <row r="115" spans="1:4" x14ac:dyDescent="0.25">
      <c r="A115" s="146"/>
      <c r="B115" s="146"/>
      <c r="C115" s="146"/>
      <c r="D115" s="146"/>
    </row>
    <row r="116" spans="1:4" x14ac:dyDescent="0.25">
      <c r="A116" s="146"/>
      <c r="B116" s="146"/>
      <c r="C116" s="146"/>
      <c r="D116" s="146"/>
    </row>
    <row r="117" spans="1:4" x14ac:dyDescent="0.25">
      <c r="A117" s="146"/>
      <c r="B117" s="146"/>
      <c r="C117" s="146"/>
      <c r="D117" s="146"/>
    </row>
    <row r="118" spans="1:4" x14ac:dyDescent="0.25">
      <c r="A118" s="146"/>
      <c r="B118" s="146"/>
      <c r="C118" s="146"/>
      <c r="D118" s="146"/>
    </row>
    <row r="119" spans="1:4" x14ac:dyDescent="0.25">
      <c r="A119" s="146"/>
      <c r="B119" s="146"/>
      <c r="C119" s="146"/>
      <c r="D119" s="146"/>
    </row>
    <row r="120" spans="1:4" x14ac:dyDescent="0.25">
      <c r="A120" s="146"/>
      <c r="B120" s="146"/>
      <c r="C120" s="146"/>
      <c r="D120" s="146"/>
    </row>
    <row r="121" spans="1:4" x14ac:dyDescent="0.25">
      <c r="A121" s="146"/>
      <c r="B121" s="146"/>
      <c r="C121" s="146"/>
      <c r="D121" s="146"/>
    </row>
    <row r="122" spans="1:4" x14ac:dyDescent="0.25">
      <c r="A122" s="146"/>
      <c r="B122" s="146"/>
      <c r="C122" s="146"/>
      <c r="D122" s="146"/>
    </row>
    <row r="123" spans="1:4" x14ac:dyDescent="0.25">
      <c r="A123" s="146"/>
      <c r="B123" s="146"/>
      <c r="C123" s="146"/>
      <c r="D123" s="146"/>
    </row>
    <row r="124" spans="1:4" x14ac:dyDescent="0.25">
      <c r="A124" s="146"/>
      <c r="B124" s="146"/>
      <c r="C124" s="146"/>
      <c r="D124" s="146"/>
    </row>
    <row r="125" spans="1:4" x14ac:dyDescent="0.25">
      <c r="A125" s="146"/>
      <c r="B125" s="146"/>
      <c r="C125" s="146"/>
      <c r="D125" s="146"/>
    </row>
    <row r="126" spans="1:4" x14ac:dyDescent="0.25">
      <c r="A126" s="146"/>
      <c r="B126" s="146"/>
      <c r="C126" s="146"/>
      <c r="D126" s="146"/>
    </row>
    <row r="127" spans="1:4" x14ac:dyDescent="0.25">
      <c r="A127" s="146"/>
      <c r="B127" s="146"/>
      <c r="C127" s="146"/>
      <c r="D127" s="146"/>
    </row>
    <row r="128" spans="1:4" x14ac:dyDescent="0.25">
      <c r="A128" s="146"/>
      <c r="B128" s="146"/>
      <c r="C128" s="146"/>
      <c r="D128" s="146"/>
    </row>
    <row r="129" spans="1:4" x14ac:dyDescent="0.25">
      <c r="A129" s="146"/>
      <c r="B129" s="146"/>
      <c r="C129" s="146"/>
      <c r="D129" s="146"/>
    </row>
    <row r="130" spans="1:4" x14ac:dyDescent="0.25">
      <c r="A130" s="146"/>
      <c r="B130" s="146"/>
      <c r="C130" s="146"/>
      <c r="D130" s="146"/>
    </row>
    <row r="131" spans="1:4" x14ac:dyDescent="0.25">
      <c r="A131" s="146"/>
      <c r="B131" s="146"/>
      <c r="C131" s="146"/>
      <c r="D131" s="146"/>
    </row>
    <row r="132" spans="1:4" x14ac:dyDescent="0.25">
      <c r="A132" s="146"/>
      <c r="B132" s="146"/>
      <c r="C132" s="146"/>
      <c r="D132" s="146"/>
    </row>
    <row r="133" spans="1:4" x14ac:dyDescent="0.25">
      <c r="A133" s="146"/>
      <c r="B133" s="146"/>
      <c r="C133" s="146"/>
      <c r="D133" s="146"/>
    </row>
    <row r="134" spans="1:4" x14ac:dyDescent="0.25">
      <c r="A134" s="146"/>
      <c r="B134" s="146"/>
      <c r="C134" s="146"/>
      <c r="D134" s="146"/>
    </row>
    <row r="135" spans="1:4" x14ac:dyDescent="0.25">
      <c r="A135" s="146"/>
      <c r="B135" s="146"/>
      <c r="C135" s="146"/>
      <c r="D135" s="146"/>
    </row>
    <row r="136" spans="1:4" x14ac:dyDescent="0.25">
      <c r="A136" s="146"/>
      <c r="B136" s="146"/>
      <c r="C136" s="146"/>
      <c r="D136" s="146"/>
    </row>
    <row r="137" spans="1:4" x14ac:dyDescent="0.25">
      <c r="A137" s="146"/>
      <c r="B137" s="146"/>
      <c r="C137" s="146"/>
      <c r="D137" s="146"/>
    </row>
    <row r="138" spans="1:4" x14ac:dyDescent="0.25">
      <c r="A138" s="146"/>
      <c r="B138" s="146"/>
      <c r="C138" s="146"/>
      <c r="D138" s="146"/>
    </row>
    <row r="139" spans="1:4" x14ac:dyDescent="0.25">
      <c r="A139" s="146"/>
      <c r="B139" s="146"/>
      <c r="C139" s="146"/>
      <c r="D139" s="146"/>
    </row>
    <row r="140" spans="1:4" x14ac:dyDescent="0.25">
      <c r="A140" s="146"/>
      <c r="B140" s="146"/>
      <c r="C140" s="146"/>
      <c r="D140" s="146"/>
    </row>
    <row r="141" spans="1:4" x14ac:dyDescent="0.25">
      <c r="A141" s="146"/>
      <c r="B141" s="146"/>
      <c r="C141" s="146"/>
      <c r="D141" s="146"/>
    </row>
    <row r="142" spans="1:4" x14ac:dyDescent="0.25">
      <c r="A142" s="146"/>
      <c r="B142" s="146"/>
      <c r="C142" s="146"/>
      <c r="D142" s="146"/>
    </row>
    <row r="143" spans="1:4" x14ac:dyDescent="0.25">
      <c r="A143" s="146"/>
      <c r="B143" s="146"/>
      <c r="C143" s="146"/>
      <c r="D143" s="146"/>
    </row>
    <row r="144" spans="1:4" x14ac:dyDescent="0.25">
      <c r="A144" s="146"/>
      <c r="B144" s="146"/>
      <c r="C144" s="146"/>
      <c r="D144" s="146"/>
    </row>
    <row r="145" spans="1:4" x14ac:dyDescent="0.25">
      <c r="A145" s="146"/>
      <c r="B145" s="146"/>
      <c r="C145" s="146"/>
      <c r="D145" s="146"/>
    </row>
    <row r="146" spans="1:4" x14ac:dyDescent="0.25">
      <c r="A146" s="146"/>
      <c r="B146" s="146"/>
      <c r="C146" s="146"/>
      <c r="D146" s="146"/>
    </row>
    <row r="147" spans="1:4" x14ac:dyDescent="0.25">
      <c r="A147" s="146"/>
      <c r="B147" s="146"/>
      <c r="C147" s="146"/>
      <c r="D147" s="146"/>
    </row>
    <row r="148" spans="1:4" x14ac:dyDescent="0.25">
      <c r="A148" s="146"/>
      <c r="B148" s="146"/>
      <c r="C148" s="146"/>
      <c r="D148" s="146"/>
    </row>
    <row r="149" spans="1:4" x14ac:dyDescent="0.25">
      <c r="A149" s="146"/>
      <c r="B149" s="146"/>
      <c r="C149" s="146"/>
      <c r="D149" s="146"/>
    </row>
    <row r="150" spans="1:4" x14ac:dyDescent="0.25">
      <c r="A150" s="146"/>
      <c r="B150" s="146"/>
      <c r="C150" s="146"/>
      <c r="D150" s="146"/>
    </row>
    <row r="151" spans="1:4" x14ac:dyDescent="0.25">
      <c r="A151" s="146"/>
      <c r="B151" s="146"/>
      <c r="C151" s="146"/>
      <c r="D151" s="146"/>
    </row>
    <row r="152" spans="1:4" x14ac:dyDescent="0.25">
      <c r="A152" s="146"/>
      <c r="B152" s="146"/>
      <c r="C152" s="146"/>
      <c r="D152" s="146"/>
    </row>
    <row r="153" spans="1:4" x14ac:dyDescent="0.25">
      <c r="A153" s="146"/>
      <c r="B153" s="146"/>
      <c r="C153" s="146"/>
      <c r="D153" s="146"/>
    </row>
    <row r="154" spans="1:4" x14ac:dyDescent="0.25">
      <c r="A154" s="146"/>
      <c r="B154" s="146"/>
      <c r="C154" s="146"/>
      <c r="D154" s="146"/>
    </row>
    <row r="155" spans="1:4" x14ac:dyDescent="0.25">
      <c r="A155" s="146"/>
      <c r="B155" s="146"/>
      <c r="C155" s="146"/>
      <c r="D155" s="146"/>
    </row>
    <row r="156" spans="1:4" x14ac:dyDescent="0.25">
      <c r="A156" s="146"/>
      <c r="B156" s="146"/>
      <c r="C156" s="146"/>
      <c r="D156" s="146"/>
    </row>
    <row r="157" spans="1:4" x14ac:dyDescent="0.25">
      <c r="A157" s="146"/>
      <c r="B157" s="146"/>
      <c r="C157" s="146"/>
      <c r="D157" s="146"/>
    </row>
    <row r="158" spans="1:4" x14ac:dyDescent="0.25">
      <c r="A158" s="146"/>
      <c r="B158" s="146"/>
      <c r="C158" s="146"/>
      <c r="D158" s="146"/>
    </row>
    <row r="159" spans="1:4" x14ac:dyDescent="0.25">
      <c r="A159" s="146"/>
      <c r="B159" s="146"/>
      <c r="C159" s="146"/>
      <c r="D159" s="146"/>
    </row>
    <row r="160" spans="1:4" x14ac:dyDescent="0.25">
      <c r="A160" s="146"/>
      <c r="B160" s="146"/>
      <c r="C160" s="146"/>
      <c r="D160" s="146"/>
    </row>
    <row r="161" spans="1:4" x14ac:dyDescent="0.25">
      <c r="A161" s="146"/>
      <c r="B161" s="146"/>
      <c r="C161" s="146"/>
      <c r="D161" s="146"/>
    </row>
    <row r="162" spans="1:4" x14ac:dyDescent="0.25">
      <c r="A162" s="146"/>
      <c r="B162" s="146"/>
      <c r="C162" s="146"/>
      <c r="D162" s="146"/>
    </row>
    <row r="163" spans="1:4" x14ac:dyDescent="0.25">
      <c r="A163" s="146"/>
      <c r="B163" s="146"/>
      <c r="C163" s="146"/>
      <c r="D163" s="146"/>
    </row>
    <row r="164" spans="1:4" x14ac:dyDescent="0.25">
      <c r="A164" s="146"/>
      <c r="B164" s="146"/>
      <c r="C164" s="146"/>
      <c r="D164" s="146"/>
    </row>
    <row r="165" spans="1:4" x14ac:dyDescent="0.25">
      <c r="A165" s="146"/>
      <c r="B165" s="146"/>
      <c r="C165" s="146"/>
      <c r="D165" s="146"/>
    </row>
    <row r="166" spans="1:4" x14ac:dyDescent="0.25">
      <c r="A166" s="146"/>
      <c r="B166" s="146"/>
      <c r="C166" s="146"/>
      <c r="D166" s="146"/>
    </row>
    <row r="167" spans="1:4" x14ac:dyDescent="0.25">
      <c r="A167" s="146"/>
      <c r="B167" s="146"/>
      <c r="C167" s="146"/>
      <c r="D167" s="146"/>
    </row>
    <row r="168" spans="1:4" x14ac:dyDescent="0.25">
      <c r="A168" s="146"/>
      <c r="B168" s="146"/>
      <c r="C168" s="146"/>
      <c r="D168" s="146"/>
    </row>
    <row r="169" spans="1:4" x14ac:dyDescent="0.25">
      <c r="A169" s="146"/>
      <c r="B169" s="146"/>
      <c r="C169" s="146"/>
      <c r="D169" s="146"/>
    </row>
    <row r="170" spans="1:4" x14ac:dyDescent="0.25">
      <c r="A170" s="146"/>
      <c r="B170" s="146"/>
      <c r="C170" s="146"/>
      <c r="D170" s="146"/>
    </row>
    <row r="171" spans="1:4" x14ac:dyDescent="0.25">
      <c r="A171" s="146"/>
      <c r="B171" s="146"/>
      <c r="C171" s="146"/>
      <c r="D171" s="146"/>
    </row>
    <row r="172" spans="1:4" x14ac:dyDescent="0.25">
      <c r="A172" s="146"/>
      <c r="B172" s="146"/>
      <c r="C172" s="146"/>
      <c r="D172" s="146"/>
    </row>
    <row r="173" spans="1:4" x14ac:dyDescent="0.25">
      <c r="A173" s="146"/>
      <c r="B173" s="146"/>
      <c r="C173" s="146"/>
      <c r="D173" s="146"/>
    </row>
    <row r="174" spans="1:4" x14ac:dyDescent="0.25">
      <c r="A174" s="146"/>
      <c r="B174" s="146"/>
      <c r="C174" s="146"/>
      <c r="D174" s="146"/>
    </row>
    <row r="175" spans="1:4" x14ac:dyDescent="0.25">
      <c r="A175" s="146"/>
      <c r="B175" s="146"/>
      <c r="C175" s="146"/>
      <c r="D175" s="146"/>
    </row>
    <row r="176" spans="1:4" x14ac:dyDescent="0.25">
      <c r="A176" s="146"/>
      <c r="B176" s="146"/>
      <c r="C176" s="146"/>
      <c r="D176" s="146"/>
    </row>
    <row r="177" spans="1:4" x14ac:dyDescent="0.25">
      <c r="A177" s="146"/>
      <c r="B177" s="146"/>
      <c r="C177" s="146"/>
      <c r="D177" s="146"/>
    </row>
    <row r="178" spans="1:4" x14ac:dyDescent="0.25">
      <c r="A178" s="146"/>
      <c r="B178" s="146"/>
      <c r="C178" s="146"/>
      <c r="D178" s="146"/>
    </row>
    <row r="179" spans="1:4" x14ac:dyDescent="0.25">
      <c r="A179" s="146"/>
      <c r="B179" s="146"/>
      <c r="C179" s="146"/>
      <c r="D179" s="146"/>
    </row>
    <row r="180" spans="1:4" x14ac:dyDescent="0.25">
      <c r="A180" s="146"/>
      <c r="B180" s="146"/>
      <c r="C180" s="146"/>
      <c r="D180" s="146"/>
    </row>
    <row r="181" spans="1:4" x14ac:dyDescent="0.25">
      <c r="A181" s="146"/>
      <c r="B181" s="146"/>
      <c r="C181" s="146"/>
      <c r="D181" s="146"/>
    </row>
    <row r="182" spans="1:4" x14ac:dyDescent="0.25">
      <c r="A182" s="146"/>
      <c r="B182" s="146"/>
      <c r="C182" s="146"/>
      <c r="D182" s="146"/>
    </row>
    <row r="183" spans="1:4" x14ac:dyDescent="0.25">
      <c r="A183" s="146"/>
      <c r="B183" s="146"/>
      <c r="C183" s="146"/>
      <c r="D183" s="146"/>
    </row>
    <row r="184" spans="1:4" x14ac:dyDescent="0.25">
      <c r="A184" s="146"/>
      <c r="B184" s="146"/>
      <c r="C184" s="146"/>
      <c r="D184" s="146"/>
    </row>
    <row r="185" spans="1:4" x14ac:dyDescent="0.25">
      <c r="A185" s="146"/>
      <c r="B185" s="146"/>
      <c r="C185" s="146"/>
      <c r="D185" s="146"/>
    </row>
    <row r="186" spans="1:4" x14ac:dyDescent="0.25">
      <c r="A186" s="146"/>
      <c r="B186" s="146"/>
      <c r="C186" s="146"/>
      <c r="D186" s="146"/>
    </row>
    <row r="187" spans="1:4" x14ac:dyDescent="0.25">
      <c r="A187" s="146"/>
      <c r="B187" s="146"/>
      <c r="C187" s="146"/>
      <c r="D187" s="146"/>
    </row>
    <row r="188" spans="1:4" x14ac:dyDescent="0.25">
      <c r="A188" s="146"/>
      <c r="B188" s="146"/>
      <c r="C188" s="146"/>
      <c r="D188" s="146"/>
    </row>
    <row r="189" spans="1:4" x14ac:dyDescent="0.25">
      <c r="A189" s="146"/>
      <c r="B189" s="146"/>
      <c r="C189" s="146"/>
      <c r="D189" s="146"/>
    </row>
    <row r="190" spans="1:4" x14ac:dyDescent="0.25">
      <c r="A190" s="146"/>
      <c r="B190" s="146"/>
      <c r="C190" s="146"/>
      <c r="D190" s="146"/>
    </row>
    <row r="191" spans="1:4" x14ac:dyDescent="0.25">
      <c r="A191" s="146"/>
      <c r="B191" s="146"/>
      <c r="C191" s="146"/>
      <c r="D191" s="146"/>
    </row>
    <row r="192" spans="1:4" x14ac:dyDescent="0.25">
      <c r="A192" s="146"/>
      <c r="B192" s="146"/>
      <c r="C192" s="146"/>
      <c r="D192" s="146"/>
    </row>
    <row r="193" spans="1:4" x14ac:dyDescent="0.25">
      <c r="A193" s="146"/>
      <c r="B193" s="146"/>
      <c r="C193" s="146"/>
      <c r="D193" s="146"/>
    </row>
    <row r="194" spans="1:4" x14ac:dyDescent="0.25">
      <c r="A194" s="146"/>
      <c r="B194" s="146"/>
      <c r="C194" s="146"/>
      <c r="D194" s="146"/>
    </row>
    <row r="195" spans="1:4" x14ac:dyDescent="0.25">
      <c r="A195" s="146"/>
      <c r="B195" s="146"/>
      <c r="C195" s="146"/>
      <c r="D195" s="146"/>
    </row>
    <row r="196" spans="1:4" x14ac:dyDescent="0.25">
      <c r="A196" s="146"/>
      <c r="B196" s="146"/>
      <c r="C196" s="146"/>
      <c r="D196" s="146"/>
    </row>
    <row r="197" spans="1:4" x14ac:dyDescent="0.25">
      <c r="A197" s="146"/>
      <c r="B197" s="146"/>
      <c r="C197" s="146"/>
      <c r="D197" s="146"/>
    </row>
    <row r="198" spans="1:4" x14ac:dyDescent="0.25">
      <c r="A198" s="146"/>
      <c r="B198" s="146"/>
      <c r="C198" s="146"/>
      <c r="D198" s="146"/>
    </row>
    <row r="199" spans="1:4" x14ac:dyDescent="0.25">
      <c r="A199" s="146"/>
      <c r="B199" s="146"/>
      <c r="C199" s="146"/>
      <c r="D199" s="146"/>
    </row>
    <row r="200" spans="1:4" x14ac:dyDescent="0.25">
      <c r="A200" s="146"/>
      <c r="B200" s="146"/>
      <c r="C200" s="146"/>
      <c r="D200" s="146"/>
    </row>
    <row r="201" spans="1:4" x14ac:dyDescent="0.25">
      <c r="A201" s="146"/>
      <c r="B201" s="146"/>
      <c r="C201" s="146"/>
      <c r="D201" s="146"/>
    </row>
    <row r="202" spans="1:4" x14ac:dyDescent="0.25">
      <c r="A202" s="146"/>
      <c r="B202" s="146"/>
      <c r="C202" s="146"/>
      <c r="D202" s="146"/>
    </row>
    <row r="203" spans="1:4" x14ac:dyDescent="0.25">
      <c r="A203" s="146"/>
      <c r="B203" s="146"/>
      <c r="C203" s="146"/>
      <c r="D203" s="146"/>
    </row>
    <row r="204" spans="1:4" x14ac:dyDescent="0.25">
      <c r="A204" s="146"/>
      <c r="B204" s="146"/>
      <c r="C204" s="146"/>
      <c r="D204" s="146"/>
    </row>
    <row r="205" spans="1:4" x14ac:dyDescent="0.25">
      <c r="A205" s="146"/>
      <c r="B205" s="146"/>
      <c r="C205" s="146"/>
      <c r="D205" s="146"/>
    </row>
    <row r="206" spans="1:4" x14ac:dyDescent="0.25">
      <c r="A206" s="146"/>
      <c r="B206" s="146"/>
      <c r="C206" s="146"/>
      <c r="D206" s="146"/>
    </row>
    <row r="207" spans="1:4" x14ac:dyDescent="0.25">
      <c r="A207" s="146"/>
      <c r="B207" s="146"/>
      <c r="C207" s="146"/>
      <c r="D207" s="146"/>
    </row>
    <row r="208" spans="1:4" x14ac:dyDescent="0.25">
      <c r="A208" s="146"/>
      <c r="B208" s="146"/>
      <c r="C208" s="146"/>
      <c r="D208" s="146"/>
    </row>
    <row r="209" spans="1:4" x14ac:dyDescent="0.25">
      <c r="A209" s="146"/>
      <c r="B209" s="146"/>
      <c r="C209" s="146"/>
      <c r="D209" s="146"/>
    </row>
    <row r="210" spans="1:4" x14ac:dyDescent="0.25">
      <c r="A210" s="146"/>
      <c r="B210" s="146"/>
      <c r="C210" s="146"/>
      <c r="D210" s="146"/>
    </row>
    <row r="211" spans="1:4" x14ac:dyDescent="0.25">
      <c r="A211" s="146"/>
      <c r="B211" s="146"/>
      <c r="C211" s="146"/>
      <c r="D211" s="146"/>
    </row>
    <row r="212" spans="1:4" x14ac:dyDescent="0.25">
      <c r="A212" s="146"/>
      <c r="B212" s="146"/>
      <c r="C212" s="146"/>
      <c r="D212" s="146"/>
    </row>
    <row r="213" spans="1:4" x14ac:dyDescent="0.25">
      <c r="A213" s="146"/>
      <c r="B213" s="146"/>
      <c r="C213" s="146"/>
      <c r="D213" s="146"/>
    </row>
    <row r="214" spans="1:4" x14ac:dyDescent="0.25">
      <c r="A214" s="146"/>
      <c r="B214" s="146"/>
      <c r="C214" s="146"/>
      <c r="D214" s="146"/>
    </row>
    <row r="215" spans="1:4" x14ac:dyDescent="0.25">
      <c r="A215" s="146"/>
      <c r="B215" s="146"/>
      <c r="C215" s="146"/>
      <c r="D215" s="146"/>
    </row>
    <row r="216" spans="1:4" x14ac:dyDescent="0.25">
      <c r="A216" s="146"/>
      <c r="B216" s="146"/>
      <c r="C216" s="146"/>
      <c r="D216" s="146"/>
    </row>
    <row r="217" spans="1:4" x14ac:dyDescent="0.25">
      <c r="A217" s="146"/>
      <c r="B217" s="146"/>
      <c r="C217" s="146"/>
      <c r="D217" s="146"/>
    </row>
    <row r="218" spans="1:4" x14ac:dyDescent="0.25">
      <c r="A218" s="146"/>
      <c r="B218" s="146"/>
      <c r="C218" s="146"/>
      <c r="D218" s="146"/>
    </row>
    <row r="219" spans="1:4" x14ac:dyDescent="0.25">
      <c r="A219" s="146"/>
      <c r="B219" s="146"/>
      <c r="C219" s="146"/>
      <c r="D219" s="146"/>
    </row>
    <row r="220" spans="1:4" x14ac:dyDescent="0.25">
      <c r="A220" s="146"/>
      <c r="B220" s="146"/>
      <c r="C220" s="146"/>
      <c r="D220" s="146"/>
    </row>
    <row r="221" spans="1:4" x14ac:dyDescent="0.25">
      <c r="A221" s="146"/>
      <c r="B221" s="146"/>
      <c r="C221" s="146"/>
      <c r="D221" s="146"/>
    </row>
    <row r="222" spans="1:4" x14ac:dyDescent="0.25">
      <c r="A222" s="146"/>
      <c r="B222" s="146"/>
      <c r="C222" s="146"/>
      <c r="D222" s="146"/>
    </row>
    <row r="223" spans="1:4" x14ac:dyDescent="0.25">
      <c r="A223" s="146"/>
      <c r="B223" s="146"/>
      <c r="C223" s="146"/>
      <c r="D223" s="146"/>
    </row>
    <row r="224" spans="1:4" x14ac:dyDescent="0.25">
      <c r="A224" s="146"/>
      <c r="B224" s="146"/>
      <c r="C224" s="146"/>
      <c r="D224" s="146"/>
    </row>
    <row r="225" spans="1:4" x14ac:dyDescent="0.25">
      <c r="A225" s="146"/>
      <c r="B225" s="146"/>
      <c r="C225" s="146"/>
      <c r="D225" s="146"/>
    </row>
    <row r="226" spans="1:4" x14ac:dyDescent="0.25">
      <c r="A226" s="146"/>
      <c r="B226" s="146"/>
      <c r="C226" s="146"/>
      <c r="D226" s="146"/>
    </row>
    <row r="227" spans="1:4" x14ac:dyDescent="0.25">
      <c r="A227" s="146"/>
      <c r="B227" s="146"/>
      <c r="C227" s="146"/>
      <c r="D227" s="146"/>
    </row>
    <row r="228" spans="1:4" x14ac:dyDescent="0.25">
      <c r="A228" s="146"/>
      <c r="B228" s="146"/>
      <c r="C228" s="146"/>
      <c r="D228" s="146"/>
    </row>
    <row r="229" spans="1:4" x14ac:dyDescent="0.25">
      <c r="A229" s="146"/>
      <c r="B229" s="146"/>
      <c r="C229" s="146"/>
      <c r="D229" s="146"/>
    </row>
    <row r="230" spans="1:4" x14ac:dyDescent="0.25">
      <c r="A230" s="146"/>
      <c r="B230" s="146"/>
      <c r="C230" s="146"/>
      <c r="D230" s="146"/>
    </row>
    <row r="231" spans="1:4" x14ac:dyDescent="0.25">
      <c r="A231" s="146"/>
      <c r="B231" s="146"/>
      <c r="C231" s="146"/>
      <c r="D231" s="146"/>
    </row>
    <row r="232" spans="1:4" x14ac:dyDescent="0.25">
      <c r="A232" s="146"/>
      <c r="B232" s="146"/>
      <c r="C232" s="146"/>
      <c r="D232" s="146"/>
    </row>
    <row r="233" spans="1:4" x14ac:dyDescent="0.25">
      <c r="A233" s="146"/>
      <c r="B233" s="146"/>
      <c r="C233" s="146"/>
      <c r="D233" s="146"/>
    </row>
    <row r="234" spans="1:4" x14ac:dyDescent="0.25">
      <c r="A234" s="146"/>
      <c r="B234" s="146"/>
      <c r="C234" s="146"/>
      <c r="D234" s="146"/>
    </row>
    <row r="235" spans="1:4" x14ac:dyDescent="0.25">
      <c r="A235" s="146"/>
      <c r="B235" s="146"/>
      <c r="C235" s="146"/>
      <c r="D235" s="146"/>
    </row>
    <row r="236" spans="1:4" x14ac:dyDescent="0.25">
      <c r="A236" s="146"/>
      <c r="B236" s="146"/>
      <c r="C236" s="146"/>
      <c r="D236" s="146"/>
    </row>
    <row r="237" spans="1:4" x14ac:dyDescent="0.25">
      <c r="A237" s="146"/>
      <c r="B237" s="146"/>
      <c r="C237" s="146"/>
      <c r="D237" s="146"/>
    </row>
    <row r="238" spans="1:4" x14ac:dyDescent="0.25">
      <c r="A238" s="146"/>
      <c r="B238" s="146"/>
      <c r="C238" s="146"/>
      <c r="D238" s="146"/>
    </row>
    <row r="239" spans="1:4" x14ac:dyDescent="0.25">
      <c r="A239" s="146"/>
      <c r="B239" s="146"/>
      <c r="C239" s="146"/>
      <c r="D239" s="146"/>
    </row>
    <row r="240" spans="1:4" x14ac:dyDescent="0.25">
      <c r="A240" s="146"/>
      <c r="B240" s="146"/>
      <c r="C240" s="146"/>
      <c r="D240" s="146"/>
    </row>
    <row r="241" spans="1:4" x14ac:dyDescent="0.25">
      <c r="A241" s="146"/>
      <c r="B241" s="146"/>
      <c r="C241" s="146"/>
      <c r="D241" s="146"/>
    </row>
    <row r="242" spans="1:4" x14ac:dyDescent="0.25">
      <c r="A242" s="146"/>
      <c r="B242" s="146"/>
      <c r="C242" s="146"/>
      <c r="D242" s="146"/>
    </row>
    <row r="243" spans="1:4" x14ac:dyDescent="0.25">
      <c r="A243" s="146"/>
      <c r="B243" s="146"/>
      <c r="C243" s="146"/>
      <c r="D243" s="146"/>
    </row>
    <row r="244" spans="1:4" x14ac:dyDescent="0.25">
      <c r="A244" s="146"/>
      <c r="B244" s="146"/>
      <c r="C244" s="146"/>
      <c r="D244" s="146"/>
    </row>
    <row r="245" spans="1:4" x14ac:dyDescent="0.25">
      <c r="A245" s="146"/>
      <c r="B245" s="146"/>
      <c r="C245" s="146"/>
      <c r="D245" s="146"/>
    </row>
    <row r="246" spans="1:4" x14ac:dyDescent="0.25">
      <c r="A246" s="146"/>
      <c r="B246" s="146"/>
      <c r="C246" s="146"/>
      <c r="D246" s="146"/>
    </row>
    <row r="247" spans="1:4" x14ac:dyDescent="0.25">
      <c r="A247" s="146"/>
      <c r="B247" s="146"/>
      <c r="C247" s="146"/>
      <c r="D247" s="146"/>
    </row>
    <row r="248" spans="1:4" x14ac:dyDescent="0.25">
      <c r="A248" s="146"/>
      <c r="B248" s="146"/>
      <c r="C248" s="146"/>
      <c r="D248" s="146"/>
    </row>
    <row r="249" spans="1:4" x14ac:dyDescent="0.25">
      <c r="A249" s="146"/>
      <c r="B249" s="146"/>
      <c r="C249" s="146"/>
      <c r="D249" s="146"/>
    </row>
    <row r="250" spans="1:4" x14ac:dyDescent="0.25">
      <c r="A250" s="146"/>
      <c r="B250" s="146"/>
      <c r="C250" s="146"/>
      <c r="D250" s="146"/>
    </row>
    <row r="251" spans="1:4" x14ac:dyDescent="0.25">
      <c r="A251" s="146"/>
      <c r="B251" s="146"/>
      <c r="C251" s="146"/>
      <c r="D251" s="146"/>
    </row>
    <row r="252" spans="1:4" x14ac:dyDescent="0.25">
      <c r="A252" s="146"/>
      <c r="B252" s="146"/>
      <c r="C252" s="146"/>
      <c r="D252" s="146"/>
    </row>
    <row r="253" spans="1:4" x14ac:dyDescent="0.25">
      <c r="A253" s="146"/>
      <c r="B253" s="146"/>
      <c r="C253" s="146"/>
      <c r="D253" s="146"/>
    </row>
    <row r="254" spans="1:4" x14ac:dyDescent="0.25">
      <c r="A254" s="146"/>
      <c r="B254" s="146"/>
      <c r="C254" s="146"/>
      <c r="D254" s="146"/>
    </row>
    <row r="255" spans="1:4" x14ac:dyDescent="0.25">
      <c r="A255" s="146"/>
      <c r="B255" s="146"/>
      <c r="C255" s="146"/>
      <c r="D255" s="146"/>
    </row>
    <row r="256" spans="1:4" x14ac:dyDescent="0.25">
      <c r="A256" s="146"/>
      <c r="B256" s="146"/>
      <c r="C256" s="146"/>
      <c r="D256" s="146"/>
    </row>
    <row r="257" spans="1:4" x14ac:dyDescent="0.25">
      <c r="A257" s="146"/>
      <c r="B257" s="146"/>
      <c r="C257" s="146"/>
      <c r="D257" s="146"/>
    </row>
    <row r="258" spans="1:4" x14ac:dyDescent="0.25">
      <c r="A258" s="146"/>
      <c r="B258" s="146"/>
      <c r="C258" s="146"/>
      <c r="D258" s="146"/>
    </row>
    <row r="259" spans="1:4" x14ac:dyDescent="0.25">
      <c r="A259" s="146"/>
      <c r="B259" s="146"/>
      <c r="C259" s="146"/>
      <c r="D259" s="146"/>
    </row>
    <row r="260" spans="1:4" x14ac:dyDescent="0.25">
      <c r="A260" s="146"/>
      <c r="B260" s="146"/>
      <c r="C260" s="146"/>
      <c r="D260" s="146"/>
    </row>
    <row r="261" spans="1:4" x14ac:dyDescent="0.25">
      <c r="A261" s="146"/>
      <c r="B261" s="146"/>
      <c r="C261" s="146"/>
      <c r="D261" s="146"/>
    </row>
    <row r="262" spans="1:4" x14ac:dyDescent="0.25">
      <c r="A262" s="146"/>
      <c r="B262" s="146"/>
      <c r="C262" s="146"/>
      <c r="D262" s="146"/>
    </row>
    <row r="263" spans="1:4" x14ac:dyDescent="0.25">
      <c r="A263" s="146"/>
      <c r="B263" s="146"/>
      <c r="C263" s="146"/>
      <c r="D263" s="146"/>
    </row>
    <row r="264" spans="1:4" x14ac:dyDescent="0.25">
      <c r="A264" s="146"/>
      <c r="B264" s="146"/>
      <c r="C264" s="146"/>
      <c r="D264" s="146"/>
    </row>
    <row r="265" spans="1:4" x14ac:dyDescent="0.25">
      <c r="A265" s="146"/>
      <c r="B265" s="146"/>
      <c r="C265" s="146"/>
      <c r="D265" s="146"/>
    </row>
    <row r="266" spans="1:4" x14ac:dyDescent="0.25">
      <c r="A266" s="146"/>
      <c r="B266" s="146"/>
      <c r="C266" s="146"/>
      <c r="D266" s="146"/>
    </row>
    <row r="267" spans="1:4" x14ac:dyDescent="0.25">
      <c r="A267" s="146"/>
      <c r="B267" s="146"/>
      <c r="C267" s="146"/>
      <c r="D267" s="146"/>
    </row>
    <row r="268" spans="1:4" x14ac:dyDescent="0.25">
      <c r="A268" s="146"/>
      <c r="B268" s="146"/>
      <c r="C268" s="146"/>
      <c r="D268" s="146"/>
    </row>
    <row r="269" spans="1:4" x14ac:dyDescent="0.25">
      <c r="A269" s="146"/>
      <c r="B269" s="146"/>
      <c r="C269" s="146"/>
      <c r="D269" s="146"/>
    </row>
    <row r="270" spans="1:4" x14ac:dyDescent="0.25">
      <c r="A270" s="146"/>
      <c r="B270" s="146"/>
      <c r="C270" s="146"/>
      <c r="D270" s="146"/>
    </row>
    <row r="271" spans="1:4" x14ac:dyDescent="0.25">
      <c r="A271" s="146"/>
      <c r="B271" s="146"/>
      <c r="C271" s="146"/>
      <c r="D271" s="146"/>
    </row>
    <row r="272" spans="1:4" x14ac:dyDescent="0.25">
      <c r="A272" s="146"/>
      <c r="B272" s="146"/>
      <c r="C272" s="146"/>
      <c r="D272" s="146"/>
    </row>
    <row r="273" spans="1:4" x14ac:dyDescent="0.25">
      <c r="A273" s="146"/>
      <c r="B273" s="146"/>
      <c r="C273" s="146"/>
      <c r="D273" s="146"/>
    </row>
    <row r="274" spans="1:4" x14ac:dyDescent="0.25">
      <c r="A274" s="146"/>
      <c r="B274" s="146"/>
      <c r="C274" s="146"/>
      <c r="D274" s="146"/>
    </row>
    <row r="275" spans="1:4" x14ac:dyDescent="0.25">
      <c r="A275" s="146"/>
      <c r="B275" s="146"/>
      <c r="C275" s="146"/>
      <c r="D275" s="146"/>
    </row>
    <row r="276" spans="1:4" x14ac:dyDescent="0.25">
      <c r="A276" s="146"/>
      <c r="B276" s="146"/>
      <c r="C276" s="146"/>
      <c r="D276" s="146"/>
    </row>
    <row r="277" spans="1:4" x14ac:dyDescent="0.25">
      <c r="A277" s="146"/>
      <c r="B277" s="146"/>
      <c r="C277" s="146"/>
      <c r="D277" s="146"/>
    </row>
    <row r="278" spans="1:4" x14ac:dyDescent="0.25">
      <c r="A278" s="146"/>
      <c r="B278" s="146"/>
      <c r="C278" s="146"/>
      <c r="D278" s="146"/>
    </row>
    <row r="279" spans="1:4" x14ac:dyDescent="0.25">
      <c r="A279" s="146"/>
      <c r="B279" s="146"/>
      <c r="C279" s="146"/>
      <c r="D279" s="146"/>
    </row>
    <row r="280" spans="1:4" x14ac:dyDescent="0.25">
      <c r="A280" s="146"/>
      <c r="B280" s="146"/>
      <c r="C280" s="146"/>
      <c r="D280" s="146"/>
    </row>
    <row r="281" spans="1:4" x14ac:dyDescent="0.25">
      <c r="A281" s="146"/>
      <c r="B281" s="146"/>
      <c r="C281" s="146"/>
      <c r="D281" s="146"/>
    </row>
    <row r="282" spans="1:4" x14ac:dyDescent="0.25">
      <c r="A282" s="146"/>
      <c r="B282" s="146"/>
      <c r="C282" s="146"/>
      <c r="D282" s="146"/>
    </row>
    <row r="283" spans="1:4" x14ac:dyDescent="0.25">
      <c r="A283" s="146"/>
      <c r="B283" s="146"/>
      <c r="C283" s="146"/>
      <c r="D283" s="146"/>
    </row>
    <row r="284" spans="1:4" x14ac:dyDescent="0.25">
      <c r="A284" s="146"/>
      <c r="B284" s="146"/>
      <c r="C284" s="146"/>
      <c r="D284" s="146"/>
    </row>
    <row r="285" spans="1:4" x14ac:dyDescent="0.25">
      <c r="A285" s="146"/>
      <c r="B285" s="146"/>
      <c r="C285" s="146"/>
      <c r="D285" s="146"/>
    </row>
    <row r="286" spans="1:4" x14ac:dyDescent="0.25">
      <c r="A286" s="146"/>
      <c r="B286" s="146"/>
      <c r="C286" s="146"/>
      <c r="D286" s="146"/>
    </row>
    <row r="287" spans="1:4" x14ac:dyDescent="0.25">
      <c r="A287" s="146"/>
      <c r="B287" s="146"/>
      <c r="C287" s="146"/>
      <c r="D287" s="146"/>
    </row>
    <row r="288" spans="1:4" x14ac:dyDescent="0.25">
      <c r="A288" s="146"/>
      <c r="B288" s="146"/>
      <c r="C288" s="146"/>
      <c r="D288" s="146"/>
    </row>
    <row r="289" spans="1:4" x14ac:dyDescent="0.25">
      <c r="A289" s="146"/>
      <c r="B289" s="146"/>
      <c r="C289" s="146"/>
      <c r="D289" s="146"/>
    </row>
    <row r="290" spans="1:4" x14ac:dyDescent="0.25">
      <c r="A290" s="146"/>
      <c r="B290" s="146"/>
      <c r="C290" s="146"/>
      <c r="D290" s="146"/>
    </row>
    <row r="291" spans="1:4" x14ac:dyDescent="0.25">
      <c r="A291" s="146"/>
      <c r="B291" s="146"/>
      <c r="C291" s="146"/>
      <c r="D291" s="146"/>
    </row>
    <row r="292" spans="1:4" x14ac:dyDescent="0.25">
      <c r="A292" s="146"/>
      <c r="B292" s="146"/>
      <c r="C292" s="146"/>
      <c r="D292" s="146"/>
    </row>
    <row r="293" spans="1:4" x14ac:dyDescent="0.25">
      <c r="A293" s="146"/>
      <c r="B293" s="146"/>
      <c r="C293" s="146"/>
      <c r="D293" s="146"/>
    </row>
    <row r="294" spans="1:4" x14ac:dyDescent="0.25">
      <c r="A294" s="146"/>
      <c r="B294" s="146"/>
      <c r="C294" s="146"/>
      <c r="D294" s="146"/>
    </row>
    <row r="295" spans="1:4" x14ac:dyDescent="0.25">
      <c r="A295" s="146"/>
      <c r="B295" s="146"/>
      <c r="C295" s="146"/>
      <c r="D295" s="146"/>
    </row>
    <row r="296" spans="1:4" x14ac:dyDescent="0.25">
      <c r="A296" s="146"/>
      <c r="B296" s="146"/>
      <c r="C296" s="146"/>
      <c r="D296" s="146"/>
    </row>
    <row r="297" spans="1:4" x14ac:dyDescent="0.25">
      <c r="A297" s="146"/>
      <c r="B297" s="146"/>
      <c r="C297" s="146"/>
      <c r="D297" s="146"/>
    </row>
    <row r="298" spans="1:4" x14ac:dyDescent="0.25">
      <c r="A298" s="146"/>
      <c r="B298" s="146"/>
      <c r="C298" s="146"/>
      <c r="D298" s="146"/>
    </row>
    <row r="299" spans="1:4" x14ac:dyDescent="0.25">
      <c r="A299" s="146"/>
      <c r="B299" s="146"/>
      <c r="C299" s="146"/>
      <c r="D299" s="146"/>
    </row>
    <row r="300" spans="1:4" x14ac:dyDescent="0.25">
      <c r="A300" s="146"/>
      <c r="B300" s="146"/>
      <c r="C300" s="146"/>
      <c r="D300" s="146"/>
    </row>
    <row r="301" spans="1:4" x14ac:dyDescent="0.25">
      <c r="A301" s="146"/>
      <c r="B301" s="146"/>
      <c r="C301" s="146"/>
      <c r="D301" s="146"/>
    </row>
    <row r="302" spans="1:4" x14ac:dyDescent="0.25">
      <c r="A302" s="146"/>
      <c r="B302" s="146"/>
      <c r="C302" s="146"/>
      <c r="D302" s="146"/>
    </row>
    <row r="303" spans="1:4" x14ac:dyDescent="0.25">
      <c r="A303" s="146"/>
      <c r="B303" s="146"/>
      <c r="C303" s="146"/>
      <c r="D303" s="146"/>
    </row>
    <row r="304" spans="1:4" x14ac:dyDescent="0.25">
      <c r="A304" s="146"/>
      <c r="B304" s="146"/>
      <c r="C304" s="146"/>
      <c r="D304" s="146"/>
    </row>
    <row r="305" spans="1:4" x14ac:dyDescent="0.25">
      <c r="A305" s="146"/>
      <c r="B305" s="146"/>
      <c r="C305" s="146"/>
      <c r="D305" s="146"/>
    </row>
    <row r="306" spans="1:4" x14ac:dyDescent="0.25">
      <c r="A306" s="146"/>
      <c r="B306" s="146"/>
      <c r="C306" s="146"/>
      <c r="D306" s="146"/>
    </row>
    <row r="307" spans="1:4" x14ac:dyDescent="0.25">
      <c r="A307" s="146"/>
      <c r="B307" s="146"/>
      <c r="C307" s="146"/>
      <c r="D307" s="146"/>
    </row>
    <row r="308" spans="1:4" x14ac:dyDescent="0.25">
      <c r="A308" s="146"/>
      <c r="B308" s="146"/>
      <c r="C308" s="146"/>
      <c r="D308" s="146"/>
    </row>
    <row r="309" spans="1:4" x14ac:dyDescent="0.25">
      <c r="A309" s="146"/>
      <c r="B309" s="146"/>
      <c r="C309" s="146"/>
      <c r="D309" s="146"/>
    </row>
    <row r="310" spans="1:4" x14ac:dyDescent="0.25">
      <c r="A310" s="146"/>
      <c r="B310" s="146"/>
      <c r="C310" s="146"/>
      <c r="D310" s="146"/>
    </row>
    <row r="311" spans="1:4" x14ac:dyDescent="0.25">
      <c r="A311" s="146"/>
      <c r="B311" s="146"/>
      <c r="C311" s="146"/>
      <c r="D311" s="146"/>
    </row>
    <row r="312" spans="1:4" x14ac:dyDescent="0.25">
      <c r="A312" s="146"/>
      <c r="B312" s="146"/>
      <c r="C312" s="146"/>
      <c r="D312" s="146"/>
    </row>
    <row r="313" spans="1:4" x14ac:dyDescent="0.25">
      <c r="A313" s="146"/>
      <c r="B313" s="146"/>
      <c r="C313" s="146"/>
      <c r="D313" s="146"/>
    </row>
    <row r="314" spans="1:4" x14ac:dyDescent="0.25">
      <c r="A314" s="146"/>
      <c r="B314" s="146"/>
      <c r="C314" s="146"/>
      <c r="D314" s="146"/>
    </row>
    <row r="315" spans="1:4" x14ac:dyDescent="0.25">
      <c r="A315" s="146"/>
      <c r="B315" s="146"/>
      <c r="C315" s="146"/>
      <c r="D315" s="146"/>
    </row>
    <row r="316" spans="1:4" x14ac:dyDescent="0.25">
      <c r="A316" s="146"/>
      <c r="B316" s="146"/>
      <c r="C316" s="146"/>
      <c r="D316" s="146"/>
    </row>
    <row r="317" spans="1:4" x14ac:dyDescent="0.25">
      <c r="A317" s="146"/>
      <c r="B317" s="146"/>
      <c r="C317" s="146"/>
      <c r="D317" s="146"/>
    </row>
    <row r="318" spans="1:4" x14ac:dyDescent="0.25">
      <c r="A318" s="146"/>
      <c r="B318" s="146"/>
      <c r="C318" s="146"/>
      <c r="D318" s="146"/>
    </row>
    <row r="319" spans="1:4" x14ac:dyDescent="0.25">
      <c r="A319" s="146"/>
      <c r="B319" s="146"/>
      <c r="C319" s="146"/>
      <c r="D319" s="146"/>
    </row>
    <row r="320" spans="1:4" x14ac:dyDescent="0.25">
      <c r="A320" s="146"/>
      <c r="B320" s="146"/>
      <c r="C320" s="146"/>
      <c r="D320" s="146"/>
    </row>
    <row r="321" spans="1:4" x14ac:dyDescent="0.25">
      <c r="A321" s="146"/>
      <c r="B321" s="146"/>
      <c r="C321" s="146"/>
      <c r="D321" s="146"/>
    </row>
    <row r="322" spans="1:4" x14ac:dyDescent="0.25">
      <c r="A322" s="146"/>
      <c r="B322" s="146"/>
      <c r="C322" s="146"/>
      <c r="D322" s="146"/>
    </row>
    <row r="323" spans="1:4" x14ac:dyDescent="0.25">
      <c r="A323" s="146"/>
      <c r="B323" s="146"/>
      <c r="C323" s="146"/>
      <c r="D323" s="146"/>
    </row>
    <row r="324" spans="1:4" x14ac:dyDescent="0.25">
      <c r="A324" s="146"/>
      <c r="B324" s="146"/>
      <c r="C324" s="146"/>
      <c r="D324" s="146"/>
    </row>
    <row r="325" spans="1:4" x14ac:dyDescent="0.25">
      <c r="A325" s="146"/>
      <c r="B325" s="146"/>
      <c r="C325" s="146"/>
      <c r="D325" s="146"/>
    </row>
    <row r="326" spans="1:4" x14ac:dyDescent="0.25">
      <c r="A326" s="146"/>
      <c r="B326" s="146"/>
      <c r="C326" s="146"/>
      <c r="D326" s="146"/>
    </row>
    <row r="327" spans="1:4" x14ac:dyDescent="0.25">
      <c r="A327" s="146"/>
      <c r="B327" s="146"/>
      <c r="C327" s="146"/>
      <c r="D327" s="146"/>
    </row>
    <row r="328" spans="1:4" x14ac:dyDescent="0.25">
      <c r="A328" s="146"/>
      <c r="B328" s="146"/>
      <c r="C328" s="146"/>
      <c r="D328" s="146"/>
    </row>
    <row r="329" spans="1:4" x14ac:dyDescent="0.25">
      <c r="A329" s="146"/>
      <c r="B329" s="146"/>
      <c r="C329" s="146"/>
      <c r="D329" s="146"/>
    </row>
    <row r="330" spans="1:4" x14ac:dyDescent="0.25">
      <c r="A330" s="146"/>
      <c r="B330" s="146"/>
      <c r="C330" s="146"/>
      <c r="D330" s="146"/>
    </row>
    <row r="331" spans="1:4" x14ac:dyDescent="0.25">
      <c r="A331" s="146"/>
      <c r="B331" s="146"/>
      <c r="C331" s="146"/>
      <c r="D331" s="146"/>
    </row>
    <row r="332" spans="1:4" x14ac:dyDescent="0.25">
      <c r="A332" s="146"/>
      <c r="B332" s="146"/>
      <c r="C332" s="146"/>
      <c r="D332" s="146"/>
    </row>
    <row r="333" spans="1:4" x14ac:dyDescent="0.25">
      <c r="A333" s="146"/>
      <c r="B333" s="146"/>
      <c r="C333" s="146"/>
      <c r="D333" s="146"/>
    </row>
    <row r="334" spans="1:4" x14ac:dyDescent="0.25">
      <c r="A334" s="146"/>
      <c r="B334" s="146"/>
      <c r="C334" s="146"/>
      <c r="D334" s="146"/>
    </row>
    <row r="335" spans="1:4" x14ac:dyDescent="0.25">
      <c r="A335" s="146"/>
      <c r="B335" s="146"/>
      <c r="C335" s="146"/>
      <c r="D335" s="146"/>
    </row>
    <row r="336" spans="1:4" x14ac:dyDescent="0.25">
      <c r="A336" s="146"/>
      <c r="B336" s="146"/>
      <c r="C336" s="146"/>
      <c r="D336" s="146"/>
    </row>
    <row r="337" spans="1:4" x14ac:dyDescent="0.25">
      <c r="A337" s="146"/>
      <c r="B337" s="146"/>
      <c r="C337" s="146"/>
      <c r="D337" s="146"/>
    </row>
    <row r="338" spans="1:4" x14ac:dyDescent="0.25">
      <c r="A338" s="146"/>
      <c r="B338" s="146"/>
      <c r="C338" s="146"/>
      <c r="D338" s="146"/>
    </row>
    <row r="339" spans="1:4" x14ac:dyDescent="0.25">
      <c r="A339" s="146"/>
      <c r="B339" s="146"/>
      <c r="C339" s="146"/>
      <c r="D339" s="146"/>
    </row>
    <row r="340" spans="1:4" x14ac:dyDescent="0.25">
      <c r="A340" s="146"/>
      <c r="B340" s="146"/>
      <c r="C340" s="146"/>
      <c r="D340" s="146"/>
    </row>
    <row r="341" spans="1:4" x14ac:dyDescent="0.25">
      <c r="A341" s="146"/>
      <c r="B341" s="146"/>
      <c r="C341" s="146"/>
      <c r="D341" s="146"/>
    </row>
    <row r="342" spans="1:4" x14ac:dyDescent="0.25">
      <c r="A342" s="146"/>
      <c r="B342" s="146"/>
      <c r="C342" s="146"/>
      <c r="D342" s="146"/>
    </row>
    <row r="343" spans="1:4" x14ac:dyDescent="0.25">
      <c r="A343" s="146"/>
      <c r="B343" s="146"/>
      <c r="C343" s="146"/>
      <c r="D343" s="146"/>
    </row>
    <row r="344" spans="1:4" x14ac:dyDescent="0.25">
      <c r="A344" s="146"/>
      <c r="B344" s="146"/>
      <c r="C344" s="146"/>
      <c r="D344" s="146"/>
    </row>
    <row r="345" spans="1:4" x14ac:dyDescent="0.25">
      <c r="A345" s="146"/>
      <c r="B345" s="146"/>
      <c r="C345" s="146"/>
      <c r="D345" s="146"/>
    </row>
    <row r="346" spans="1:4" x14ac:dyDescent="0.25">
      <c r="A346" s="146"/>
      <c r="B346" s="146"/>
      <c r="C346" s="146"/>
      <c r="D346" s="146"/>
    </row>
    <row r="347" spans="1:4" x14ac:dyDescent="0.25">
      <c r="A347" s="146"/>
      <c r="B347" s="146"/>
      <c r="C347" s="146"/>
      <c r="D347" s="146"/>
    </row>
    <row r="348" spans="1:4" x14ac:dyDescent="0.25">
      <c r="A348" s="146"/>
      <c r="B348" s="146"/>
      <c r="C348" s="146"/>
      <c r="D348" s="146"/>
    </row>
    <row r="349" spans="1:4" x14ac:dyDescent="0.25">
      <c r="A349" s="146"/>
      <c r="B349" s="146"/>
      <c r="C349" s="146"/>
      <c r="D349" s="146"/>
    </row>
    <row r="350" spans="1:4" x14ac:dyDescent="0.25">
      <c r="A350" s="146"/>
      <c r="B350" s="146"/>
      <c r="C350" s="146"/>
      <c r="D350" s="146"/>
    </row>
    <row r="351" spans="1:4" x14ac:dyDescent="0.25">
      <c r="A351" s="146"/>
      <c r="B351" s="146"/>
      <c r="C351" s="146"/>
      <c r="D351" s="146"/>
    </row>
    <row r="352" spans="1:4" x14ac:dyDescent="0.25">
      <c r="A352" s="146"/>
      <c r="B352" s="146"/>
      <c r="C352" s="146"/>
      <c r="D352" s="146"/>
    </row>
    <row r="353" spans="1:4" x14ac:dyDescent="0.25">
      <c r="A353" s="146"/>
      <c r="B353" s="146"/>
      <c r="C353" s="146"/>
      <c r="D353" s="146"/>
    </row>
    <row r="354" spans="1:4" x14ac:dyDescent="0.25">
      <c r="A354" s="146"/>
      <c r="B354" s="146"/>
      <c r="C354" s="146"/>
      <c r="D354" s="146"/>
    </row>
    <row r="355" spans="1:4" x14ac:dyDescent="0.25">
      <c r="A355" s="146"/>
      <c r="B355" s="146"/>
      <c r="C355" s="146"/>
      <c r="D355" s="146"/>
    </row>
    <row r="356" spans="1:4" x14ac:dyDescent="0.25">
      <c r="A356" s="146"/>
      <c r="B356" s="146"/>
      <c r="C356" s="146"/>
      <c r="D356" s="146"/>
    </row>
    <row r="357" spans="1:4" x14ac:dyDescent="0.25">
      <c r="A357" s="146"/>
      <c r="B357" s="146"/>
      <c r="C357" s="146"/>
      <c r="D357" s="146"/>
    </row>
    <row r="358" spans="1:4" x14ac:dyDescent="0.25">
      <c r="A358" s="146"/>
      <c r="B358" s="146"/>
      <c r="C358" s="146"/>
      <c r="D358" s="146"/>
    </row>
    <row r="359" spans="1:4" x14ac:dyDescent="0.25">
      <c r="A359" s="146"/>
      <c r="B359" s="146"/>
      <c r="C359" s="146"/>
      <c r="D359" s="146"/>
    </row>
    <row r="360" spans="1:4" x14ac:dyDescent="0.25">
      <c r="A360" s="146"/>
      <c r="B360" s="146"/>
      <c r="C360" s="146"/>
      <c r="D360" s="146"/>
    </row>
    <row r="361" spans="1:4" x14ac:dyDescent="0.25">
      <c r="A361" s="146"/>
      <c r="B361" s="146"/>
      <c r="C361" s="146"/>
      <c r="D361" s="146"/>
    </row>
    <row r="362" spans="1:4" x14ac:dyDescent="0.25">
      <c r="A362" s="146"/>
      <c r="B362" s="146"/>
      <c r="C362" s="146"/>
      <c r="D362" s="146"/>
    </row>
    <row r="363" spans="1:4" x14ac:dyDescent="0.25">
      <c r="A363" s="146"/>
      <c r="B363" s="146"/>
      <c r="C363" s="146"/>
      <c r="D363" s="146"/>
    </row>
    <row r="364" spans="1:4" x14ac:dyDescent="0.25">
      <c r="A364" s="146"/>
      <c r="B364" s="146"/>
      <c r="C364" s="146"/>
      <c r="D364" s="146"/>
    </row>
    <row r="365" spans="1:4" x14ac:dyDescent="0.25">
      <c r="A365" s="146"/>
      <c r="B365" s="146"/>
      <c r="C365" s="146"/>
      <c r="D365" s="146"/>
    </row>
    <row r="366" spans="1:4" x14ac:dyDescent="0.25">
      <c r="A366" s="146"/>
      <c r="B366" s="146"/>
      <c r="C366" s="146"/>
      <c r="D366" s="146"/>
    </row>
    <row r="367" spans="1:4" x14ac:dyDescent="0.25">
      <c r="A367" s="146"/>
      <c r="B367" s="146"/>
      <c r="C367" s="146"/>
      <c r="D367" s="146"/>
    </row>
    <row r="368" spans="1:4" x14ac:dyDescent="0.25">
      <c r="A368" s="146"/>
      <c r="B368" s="146"/>
      <c r="C368" s="146"/>
      <c r="D368" s="146"/>
    </row>
    <row r="369" spans="1:4" x14ac:dyDescent="0.25">
      <c r="A369" s="146"/>
      <c r="B369" s="146"/>
      <c r="C369" s="146"/>
      <c r="D369" s="146"/>
    </row>
    <row r="370" spans="1:4" x14ac:dyDescent="0.25">
      <c r="A370" s="146"/>
      <c r="B370" s="146"/>
      <c r="C370" s="146"/>
      <c r="D370" s="146"/>
    </row>
    <row r="371" spans="1:4" x14ac:dyDescent="0.25">
      <c r="A371" s="146"/>
      <c r="B371" s="146"/>
      <c r="C371" s="146"/>
      <c r="D371" s="146"/>
    </row>
    <row r="372" spans="1:4" x14ac:dyDescent="0.25">
      <c r="A372" s="146"/>
      <c r="B372" s="146"/>
      <c r="C372" s="146"/>
      <c r="D372" s="146"/>
    </row>
    <row r="373" spans="1:4" x14ac:dyDescent="0.25">
      <c r="A373" s="146"/>
      <c r="B373" s="146"/>
      <c r="C373" s="146"/>
      <c r="D373" s="146"/>
    </row>
    <row r="374" spans="1:4" x14ac:dyDescent="0.25">
      <c r="A374" s="146"/>
      <c r="B374" s="146"/>
      <c r="C374" s="146"/>
      <c r="D374" s="146"/>
    </row>
    <row r="375" spans="1:4" x14ac:dyDescent="0.25">
      <c r="A375" s="146"/>
      <c r="B375" s="146"/>
      <c r="C375" s="146"/>
      <c r="D375" s="146"/>
    </row>
    <row r="376" spans="1:4" x14ac:dyDescent="0.25">
      <c r="A376" s="146"/>
      <c r="B376" s="146"/>
      <c r="C376" s="146"/>
      <c r="D376" s="146"/>
    </row>
    <row r="377" spans="1:4" x14ac:dyDescent="0.25">
      <c r="A377" s="146"/>
      <c r="B377" s="146"/>
      <c r="C377" s="146"/>
      <c r="D377" s="146"/>
    </row>
    <row r="378" spans="1:4" x14ac:dyDescent="0.25">
      <c r="A378" s="146"/>
      <c r="B378" s="146"/>
      <c r="C378" s="146"/>
      <c r="D378" s="146"/>
    </row>
    <row r="379" spans="1:4" x14ac:dyDescent="0.25">
      <c r="A379" s="146"/>
      <c r="B379" s="146"/>
      <c r="C379" s="146"/>
      <c r="D379" s="146"/>
    </row>
    <row r="380" spans="1:4" x14ac:dyDescent="0.25">
      <c r="A380" s="146"/>
      <c r="B380" s="146"/>
      <c r="C380" s="146"/>
      <c r="D380" s="146"/>
    </row>
    <row r="381" spans="1:4" x14ac:dyDescent="0.25">
      <c r="A381" s="146"/>
      <c r="B381" s="146"/>
      <c r="C381" s="146"/>
      <c r="D381" s="146"/>
    </row>
    <row r="382" spans="1:4" x14ac:dyDescent="0.25">
      <c r="A382" s="146"/>
      <c r="B382" s="146"/>
      <c r="C382" s="146"/>
      <c r="D382" s="146"/>
    </row>
    <row r="383" spans="1:4" x14ac:dyDescent="0.25">
      <c r="A383" s="146"/>
      <c r="B383" s="146"/>
      <c r="C383" s="146"/>
      <c r="D383" s="146"/>
    </row>
    <row r="384" spans="1:4" x14ac:dyDescent="0.25">
      <c r="A384" s="146"/>
      <c r="B384" s="146"/>
      <c r="C384" s="146"/>
      <c r="D384" s="146"/>
    </row>
    <row r="385" spans="1:4" x14ac:dyDescent="0.25">
      <c r="A385" s="146"/>
      <c r="B385" s="146"/>
      <c r="C385" s="146"/>
      <c r="D385" s="146"/>
    </row>
    <row r="386" spans="1:4" x14ac:dyDescent="0.25">
      <c r="A386" s="146"/>
      <c r="B386" s="146"/>
      <c r="C386" s="146"/>
      <c r="D386" s="146"/>
    </row>
    <row r="387" spans="1:4" x14ac:dyDescent="0.25">
      <c r="A387" s="146"/>
      <c r="B387" s="146"/>
      <c r="C387" s="146"/>
      <c r="D387" s="146"/>
    </row>
    <row r="388" spans="1:4" x14ac:dyDescent="0.25">
      <c r="A388" s="146"/>
      <c r="B388" s="146"/>
      <c r="C388" s="146"/>
      <c r="D388" s="146"/>
    </row>
    <row r="389" spans="1:4" x14ac:dyDescent="0.25">
      <c r="A389" s="146"/>
      <c r="B389" s="146"/>
      <c r="C389" s="146"/>
      <c r="D389" s="146"/>
    </row>
    <row r="390" spans="1:4" x14ac:dyDescent="0.25">
      <c r="A390" s="146"/>
      <c r="B390" s="146"/>
      <c r="C390" s="146"/>
      <c r="D390" s="146"/>
    </row>
    <row r="391" spans="1:4" x14ac:dyDescent="0.25">
      <c r="A391" s="146"/>
      <c r="B391" s="146"/>
      <c r="C391" s="146"/>
      <c r="D391" s="146"/>
    </row>
    <row r="392" spans="1:4" x14ac:dyDescent="0.25">
      <c r="A392" s="146"/>
      <c r="B392" s="146"/>
      <c r="C392" s="146"/>
      <c r="D392" s="146"/>
    </row>
    <row r="393" spans="1:4" x14ac:dyDescent="0.25">
      <c r="A393" s="146"/>
      <c r="B393" s="146"/>
      <c r="C393" s="146"/>
      <c r="D393" s="146"/>
    </row>
    <row r="394" spans="1:4" x14ac:dyDescent="0.25">
      <c r="A394" s="146"/>
      <c r="B394" s="146"/>
      <c r="C394" s="146"/>
      <c r="D394" s="146"/>
    </row>
    <row r="395" spans="1:4" x14ac:dyDescent="0.25">
      <c r="A395" s="146"/>
      <c r="B395" s="146"/>
      <c r="C395" s="146"/>
      <c r="D395" s="146"/>
    </row>
    <row r="396" spans="1:4" x14ac:dyDescent="0.25">
      <c r="A396" s="146"/>
      <c r="B396" s="146"/>
      <c r="C396" s="146"/>
      <c r="D396" s="146"/>
    </row>
    <row r="397" spans="1:4" x14ac:dyDescent="0.25">
      <c r="A397" s="146"/>
      <c r="B397" s="146"/>
      <c r="C397" s="146"/>
      <c r="D397" s="146"/>
    </row>
    <row r="398" spans="1:4" x14ac:dyDescent="0.25">
      <c r="A398" s="146"/>
      <c r="B398" s="146"/>
      <c r="C398" s="146"/>
      <c r="D398" s="146"/>
    </row>
    <row r="399" spans="1:4" x14ac:dyDescent="0.25">
      <c r="A399" s="146"/>
      <c r="B399" s="146"/>
      <c r="C399" s="146"/>
      <c r="D399" s="146"/>
    </row>
    <row r="400" spans="1:4" x14ac:dyDescent="0.25">
      <c r="A400" s="146"/>
      <c r="B400" s="146"/>
      <c r="C400" s="146"/>
      <c r="D400" s="146"/>
    </row>
    <row r="401" spans="1:4" x14ac:dyDescent="0.25">
      <c r="A401" s="146"/>
      <c r="B401" s="146"/>
      <c r="C401" s="146"/>
      <c r="D401" s="146"/>
    </row>
    <row r="402" spans="1:4" x14ac:dyDescent="0.25">
      <c r="A402" s="146"/>
      <c r="B402" s="146"/>
      <c r="C402" s="146"/>
      <c r="D402" s="146"/>
    </row>
    <row r="403" spans="1:4" x14ac:dyDescent="0.25">
      <c r="A403" s="146"/>
      <c r="B403" s="146"/>
      <c r="C403" s="146"/>
      <c r="D403" s="146"/>
    </row>
    <row r="404" spans="1:4" x14ac:dyDescent="0.25">
      <c r="A404" s="146"/>
      <c r="B404" s="146"/>
      <c r="C404" s="146"/>
      <c r="D404" s="146"/>
    </row>
    <row r="405" spans="1:4" x14ac:dyDescent="0.25">
      <c r="A405" s="146"/>
      <c r="B405" s="146"/>
      <c r="C405" s="146"/>
      <c r="D405" s="146"/>
    </row>
    <row r="406" spans="1:4" x14ac:dyDescent="0.25">
      <c r="A406" s="146"/>
      <c r="B406" s="146"/>
      <c r="C406" s="146"/>
      <c r="D406" s="146"/>
    </row>
    <row r="407" spans="1:4" x14ac:dyDescent="0.25">
      <c r="A407" s="146"/>
      <c r="B407" s="146"/>
      <c r="C407" s="146"/>
      <c r="D407" s="146"/>
    </row>
    <row r="408" spans="1:4" x14ac:dyDescent="0.25">
      <c r="A408" s="146"/>
      <c r="B408" s="146"/>
      <c r="C408" s="146"/>
      <c r="D408" s="146"/>
    </row>
    <row r="409" spans="1:4" x14ac:dyDescent="0.25">
      <c r="A409" s="146"/>
      <c r="B409" s="146"/>
      <c r="C409" s="146"/>
      <c r="D409" s="146"/>
    </row>
    <row r="410" spans="1:4" x14ac:dyDescent="0.25">
      <c r="A410" s="146"/>
      <c r="B410" s="146"/>
      <c r="C410" s="146"/>
      <c r="D410" s="146"/>
    </row>
    <row r="411" spans="1:4" x14ac:dyDescent="0.25">
      <c r="A411" s="146"/>
      <c r="B411" s="146"/>
      <c r="C411" s="146"/>
      <c r="D411" s="146"/>
    </row>
    <row r="412" spans="1:4" x14ac:dyDescent="0.25">
      <c r="A412" s="146"/>
      <c r="B412" s="146"/>
      <c r="C412" s="146"/>
      <c r="D412" s="146"/>
    </row>
    <row r="413" spans="1:4" x14ac:dyDescent="0.25">
      <c r="A413" s="146"/>
      <c r="B413" s="146"/>
      <c r="C413" s="146"/>
      <c r="D413" s="146"/>
    </row>
    <row r="414" spans="1:4" x14ac:dyDescent="0.25">
      <c r="A414" s="146"/>
      <c r="B414" s="146"/>
      <c r="C414" s="146"/>
      <c r="D414" s="146"/>
    </row>
    <row r="415" spans="1:4" x14ac:dyDescent="0.25">
      <c r="A415" s="146"/>
      <c r="B415" s="146"/>
      <c r="C415" s="146"/>
      <c r="D415" s="146"/>
    </row>
    <row r="416" spans="1:4" x14ac:dyDescent="0.25">
      <c r="A416" s="146"/>
      <c r="B416" s="146"/>
      <c r="C416" s="146"/>
      <c r="D416" s="146"/>
    </row>
    <row r="417" spans="1:4" x14ac:dyDescent="0.25">
      <c r="A417" s="146"/>
      <c r="B417" s="146"/>
      <c r="C417" s="146"/>
      <c r="D417" s="146"/>
    </row>
    <row r="418" spans="1:4" x14ac:dyDescent="0.25">
      <c r="A418" s="146"/>
      <c r="B418" s="146"/>
      <c r="C418" s="146"/>
      <c r="D418" s="146"/>
    </row>
    <row r="419" spans="1:4" x14ac:dyDescent="0.25">
      <c r="A419" s="146"/>
      <c r="B419" s="146"/>
      <c r="C419" s="146"/>
      <c r="D419" s="146"/>
    </row>
    <row r="420" spans="1:4" x14ac:dyDescent="0.25">
      <c r="A420" s="146"/>
      <c r="B420" s="146"/>
      <c r="C420" s="146"/>
      <c r="D420" s="146"/>
    </row>
    <row r="421" spans="1:4" x14ac:dyDescent="0.25">
      <c r="A421" s="146"/>
      <c r="B421" s="146"/>
      <c r="C421" s="146"/>
      <c r="D421" s="146"/>
    </row>
    <row r="422" spans="1:4" x14ac:dyDescent="0.25">
      <c r="A422" s="146"/>
      <c r="B422" s="146"/>
      <c r="C422" s="146"/>
      <c r="D422" s="146"/>
    </row>
    <row r="423" spans="1:4" x14ac:dyDescent="0.25">
      <c r="A423" s="146"/>
      <c r="B423" s="146"/>
      <c r="C423" s="146"/>
      <c r="D423" s="146"/>
    </row>
    <row r="424" spans="1:4" x14ac:dyDescent="0.25">
      <c r="A424" s="146"/>
      <c r="B424" s="146"/>
      <c r="C424" s="146"/>
      <c r="D424" s="146"/>
    </row>
    <row r="425" spans="1:4" x14ac:dyDescent="0.25">
      <c r="A425" s="146"/>
      <c r="B425" s="146"/>
      <c r="C425" s="146"/>
      <c r="D425" s="146"/>
    </row>
    <row r="426" spans="1:4" x14ac:dyDescent="0.25">
      <c r="A426" s="146"/>
      <c r="B426" s="146"/>
      <c r="C426" s="146"/>
      <c r="D426" s="146"/>
    </row>
    <row r="427" spans="1:4" x14ac:dyDescent="0.25">
      <c r="A427" s="146"/>
      <c r="B427" s="146"/>
      <c r="C427" s="146"/>
      <c r="D427" s="146"/>
    </row>
    <row r="428" spans="1:4" x14ac:dyDescent="0.25">
      <c r="A428" s="146"/>
      <c r="B428" s="146"/>
      <c r="C428" s="146"/>
      <c r="D428" s="146"/>
    </row>
    <row r="429" spans="1:4" x14ac:dyDescent="0.25">
      <c r="A429" s="146"/>
      <c r="B429" s="146"/>
      <c r="C429" s="146"/>
      <c r="D429" s="146"/>
    </row>
    <row r="430" spans="1:4" x14ac:dyDescent="0.25">
      <c r="A430" s="146"/>
      <c r="B430" s="146"/>
      <c r="C430" s="146"/>
      <c r="D430" s="146"/>
    </row>
    <row r="431" spans="1:4" x14ac:dyDescent="0.25">
      <c r="A431" s="146"/>
      <c r="B431" s="146"/>
      <c r="C431" s="146"/>
      <c r="D431" s="146"/>
    </row>
    <row r="432" spans="1:4" x14ac:dyDescent="0.25">
      <c r="A432" s="146"/>
      <c r="B432" s="146"/>
      <c r="C432" s="146"/>
      <c r="D432" s="146"/>
    </row>
    <row r="433" spans="1:4" x14ac:dyDescent="0.25">
      <c r="A433" s="146"/>
      <c r="B433" s="146"/>
      <c r="C433" s="146"/>
      <c r="D433" s="146"/>
    </row>
    <row r="434" spans="1:4" x14ac:dyDescent="0.25">
      <c r="A434" s="146"/>
      <c r="B434" s="146"/>
      <c r="C434" s="146"/>
      <c r="D434" s="146"/>
    </row>
    <row r="435" spans="1:4" x14ac:dyDescent="0.25">
      <c r="A435" s="146"/>
      <c r="B435" s="146"/>
      <c r="C435" s="146"/>
      <c r="D435" s="146"/>
    </row>
    <row r="436" spans="1:4" x14ac:dyDescent="0.25">
      <c r="A436" s="146"/>
      <c r="B436" s="146"/>
      <c r="C436" s="146"/>
      <c r="D436" s="146"/>
    </row>
    <row r="437" spans="1:4" x14ac:dyDescent="0.25">
      <c r="A437" s="146"/>
      <c r="B437" s="146"/>
      <c r="C437" s="146"/>
      <c r="D437" s="146"/>
    </row>
    <row r="438" spans="1:4" x14ac:dyDescent="0.25">
      <c r="A438" s="146"/>
      <c r="B438" s="146"/>
      <c r="C438" s="146"/>
      <c r="D438" s="146"/>
    </row>
    <row r="439" spans="1:4" x14ac:dyDescent="0.25">
      <c r="A439" s="146"/>
      <c r="B439" s="146"/>
      <c r="C439" s="146"/>
      <c r="D439" s="146"/>
    </row>
    <row r="440" spans="1:4" x14ac:dyDescent="0.25">
      <c r="A440" s="146"/>
      <c r="B440" s="146"/>
      <c r="C440" s="146"/>
      <c r="D440" s="146"/>
    </row>
    <row r="441" spans="1:4" x14ac:dyDescent="0.25">
      <c r="A441" s="146"/>
      <c r="B441" s="146"/>
      <c r="C441" s="146"/>
      <c r="D441" s="146"/>
    </row>
    <row r="442" spans="1:4" x14ac:dyDescent="0.25">
      <c r="A442" s="146"/>
      <c r="B442" s="146"/>
      <c r="C442" s="146"/>
      <c r="D442" s="146"/>
    </row>
    <row r="443" spans="1:4" x14ac:dyDescent="0.25">
      <c r="A443" s="146"/>
      <c r="B443" s="146"/>
      <c r="C443" s="146"/>
      <c r="D443" s="146"/>
    </row>
    <row r="444" spans="1:4" x14ac:dyDescent="0.25">
      <c r="A444" s="146"/>
      <c r="B444" s="146"/>
      <c r="C444" s="146"/>
      <c r="D444" s="146"/>
    </row>
    <row r="445" spans="1:4" x14ac:dyDescent="0.25">
      <c r="A445" s="146"/>
      <c r="B445" s="146"/>
      <c r="C445" s="146"/>
      <c r="D445" s="146"/>
    </row>
    <row r="446" spans="1:4" x14ac:dyDescent="0.25">
      <c r="A446" s="146"/>
      <c r="B446" s="146"/>
      <c r="C446" s="146"/>
      <c r="D446" s="146"/>
    </row>
    <row r="447" spans="1:4" x14ac:dyDescent="0.25">
      <c r="A447" s="146"/>
      <c r="B447" s="146"/>
      <c r="C447" s="146"/>
      <c r="D447" s="146"/>
    </row>
    <row r="448" spans="1:4" x14ac:dyDescent="0.25">
      <c r="A448" s="146"/>
      <c r="B448" s="146"/>
      <c r="C448" s="146"/>
      <c r="D448" s="146"/>
    </row>
    <row r="449" spans="1:4" x14ac:dyDescent="0.25">
      <c r="A449" s="146"/>
      <c r="B449" s="146"/>
      <c r="C449" s="146"/>
      <c r="D449" s="146"/>
    </row>
    <row r="450" spans="1:4" x14ac:dyDescent="0.25">
      <c r="A450" s="146"/>
      <c r="B450" s="146"/>
      <c r="C450" s="146"/>
      <c r="D450" s="146"/>
    </row>
    <row r="451" spans="1:4" x14ac:dyDescent="0.25">
      <c r="A451" s="146"/>
      <c r="B451" s="146"/>
      <c r="C451" s="146"/>
      <c r="D451" s="146"/>
    </row>
    <row r="452" spans="1:4" x14ac:dyDescent="0.25">
      <c r="A452" s="146"/>
      <c r="B452" s="146"/>
      <c r="C452" s="146"/>
      <c r="D452" s="146"/>
    </row>
    <row r="453" spans="1:4" x14ac:dyDescent="0.25">
      <c r="A453" s="146"/>
      <c r="B453" s="146"/>
      <c r="C453" s="146"/>
      <c r="D453" s="146"/>
    </row>
    <row r="454" spans="1:4" x14ac:dyDescent="0.25">
      <c r="A454" s="146"/>
      <c r="B454" s="146"/>
      <c r="C454" s="146"/>
      <c r="D454" s="146"/>
    </row>
    <row r="455" spans="1:4" x14ac:dyDescent="0.25">
      <c r="A455" s="146"/>
      <c r="B455" s="146"/>
      <c r="C455" s="146"/>
      <c r="D455" s="146"/>
    </row>
    <row r="456" spans="1:4" x14ac:dyDescent="0.25">
      <c r="A456" s="146"/>
      <c r="B456" s="146"/>
      <c r="C456" s="146"/>
      <c r="D456" s="146"/>
    </row>
    <row r="457" spans="1:4" x14ac:dyDescent="0.25">
      <c r="A457" s="146"/>
      <c r="B457" s="146"/>
      <c r="C457" s="146"/>
      <c r="D457" s="146"/>
    </row>
    <row r="458" spans="1:4" x14ac:dyDescent="0.25">
      <c r="A458" s="146"/>
      <c r="B458" s="146"/>
      <c r="C458" s="146"/>
      <c r="D458" s="146"/>
    </row>
    <row r="459" spans="1:4" x14ac:dyDescent="0.25">
      <c r="A459" s="146"/>
      <c r="B459" s="146"/>
      <c r="C459" s="146"/>
      <c r="D459" s="146"/>
    </row>
    <row r="460" spans="1:4" x14ac:dyDescent="0.25">
      <c r="A460" s="146"/>
      <c r="B460" s="146"/>
      <c r="C460" s="146"/>
      <c r="D460" s="146"/>
    </row>
    <row r="461" spans="1:4" x14ac:dyDescent="0.25">
      <c r="A461" s="146"/>
      <c r="B461" s="146"/>
      <c r="C461" s="146"/>
      <c r="D461" s="146"/>
    </row>
    <row r="462" spans="1:4" x14ac:dyDescent="0.25">
      <c r="A462" s="146"/>
      <c r="B462" s="146"/>
      <c r="C462" s="146"/>
      <c r="D462" s="146"/>
    </row>
    <row r="463" spans="1:4" x14ac:dyDescent="0.25">
      <c r="A463" s="146"/>
      <c r="B463" s="146"/>
      <c r="C463" s="146"/>
      <c r="D463" s="146"/>
    </row>
    <row r="464" spans="1:4" x14ac:dyDescent="0.25">
      <c r="A464" s="146"/>
      <c r="B464" s="146"/>
      <c r="C464" s="146"/>
      <c r="D464" s="146"/>
    </row>
    <row r="465" spans="1:4" x14ac:dyDescent="0.25">
      <c r="A465" s="146"/>
      <c r="B465" s="146"/>
      <c r="C465" s="146"/>
      <c r="D465" s="146"/>
    </row>
    <row r="466" spans="1:4" x14ac:dyDescent="0.25">
      <c r="A466" s="146"/>
      <c r="B466" s="146"/>
      <c r="C466" s="146"/>
      <c r="D466" s="146"/>
    </row>
    <row r="467" spans="1:4" x14ac:dyDescent="0.25">
      <c r="A467" s="146"/>
      <c r="B467" s="146"/>
      <c r="C467" s="146"/>
      <c r="D467" s="146"/>
    </row>
    <row r="468" spans="1:4" x14ac:dyDescent="0.25">
      <c r="A468" s="146"/>
      <c r="B468" s="146"/>
      <c r="C468" s="146"/>
      <c r="D468" s="146"/>
    </row>
    <row r="469" spans="1:4" x14ac:dyDescent="0.25">
      <c r="A469" s="146"/>
      <c r="B469" s="146"/>
      <c r="C469" s="146"/>
      <c r="D469" s="146"/>
    </row>
    <row r="470" spans="1:4" x14ac:dyDescent="0.25">
      <c r="A470" s="146"/>
      <c r="B470" s="146"/>
      <c r="C470" s="146"/>
      <c r="D470" s="146"/>
    </row>
    <row r="471" spans="1:4" x14ac:dyDescent="0.25">
      <c r="A471" s="146"/>
      <c r="B471" s="146"/>
      <c r="C471" s="146"/>
      <c r="D471" s="146"/>
    </row>
    <row r="472" spans="1:4" x14ac:dyDescent="0.25">
      <c r="A472" s="146"/>
      <c r="B472" s="146"/>
      <c r="C472" s="146"/>
      <c r="D472" s="146"/>
    </row>
    <row r="473" spans="1:4" x14ac:dyDescent="0.25">
      <c r="A473" s="146"/>
      <c r="B473" s="146"/>
      <c r="C473" s="146"/>
      <c r="D473" s="146"/>
    </row>
    <row r="474" spans="1:4" x14ac:dyDescent="0.25">
      <c r="A474" s="146"/>
      <c r="B474" s="146"/>
      <c r="C474" s="146"/>
      <c r="D474" s="146"/>
    </row>
    <row r="475" spans="1:4" x14ac:dyDescent="0.25">
      <c r="A475" s="146"/>
      <c r="B475" s="146"/>
      <c r="C475" s="146"/>
      <c r="D475" s="146"/>
    </row>
    <row r="476" spans="1:4" x14ac:dyDescent="0.25">
      <c r="A476" s="146"/>
      <c r="B476" s="146"/>
      <c r="C476" s="146"/>
      <c r="D476" s="146"/>
    </row>
    <row r="477" spans="1:4" x14ac:dyDescent="0.25">
      <c r="A477" s="146"/>
      <c r="B477" s="146"/>
      <c r="C477" s="146"/>
      <c r="D477" s="146"/>
    </row>
    <row r="478" spans="1:4" x14ac:dyDescent="0.25">
      <c r="A478" s="146"/>
      <c r="B478" s="146"/>
      <c r="C478" s="146"/>
      <c r="D478" s="146"/>
    </row>
    <row r="479" spans="1:4" x14ac:dyDescent="0.25">
      <c r="A479" s="146"/>
      <c r="B479" s="146"/>
      <c r="C479" s="146"/>
      <c r="D479" s="146"/>
    </row>
    <row r="480" spans="1:4" x14ac:dyDescent="0.25">
      <c r="A480" s="146"/>
      <c r="B480" s="146"/>
      <c r="C480" s="146"/>
      <c r="D480" s="146"/>
    </row>
    <row r="481" spans="1:4" x14ac:dyDescent="0.25">
      <c r="A481" s="146"/>
      <c r="B481" s="146"/>
      <c r="C481" s="146"/>
      <c r="D481" s="146"/>
    </row>
    <row r="482" spans="1:4" x14ac:dyDescent="0.25">
      <c r="A482" s="146"/>
      <c r="B482" s="146"/>
      <c r="C482" s="146"/>
      <c r="D482" s="146"/>
    </row>
    <row r="483" spans="1:4" x14ac:dyDescent="0.25">
      <c r="A483" s="146"/>
      <c r="B483" s="146"/>
      <c r="C483" s="146"/>
      <c r="D483" s="146"/>
    </row>
    <row r="484" spans="1:4" x14ac:dyDescent="0.25">
      <c r="A484" s="146"/>
      <c r="B484" s="146"/>
      <c r="C484" s="146"/>
      <c r="D484" s="146"/>
    </row>
    <row r="485" spans="1:4" x14ac:dyDescent="0.25">
      <c r="A485" s="146"/>
      <c r="B485" s="146"/>
      <c r="C485" s="146"/>
      <c r="D485" s="146"/>
    </row>
    <row r="486" spans="1:4" x14ac:dyDescent="0.25">
      <c r="A486" s="146"/>
      <c r="B486" s="146"/>
      <c r="C486" s="146"/>
      <c r="D486" s="146"/>
    </row>
    <row r="487" spans="1:4" x14ac:dyDescent="0.25">
      <c r="A487" s="146"/>
      <c r="B487" s="146"/>
      <c r="C487" s="146"/>
      <c r="D487" s="146"/>
    </row>
    <row r="488" spans="1:4" x14ac:dyDescent="0.25">
      <c r="A488" s="146"/>
      <c r="B488" s="146"/>
      <c r="C488" s="146"/>
      <c r="D488" s="146"/>
    </row>
    <row r="489" spans="1:4" x14ac:dyDescent="0.25">
      <c r="A489" s="146"/>
      <c r="B489" s="146"/>
      <c r="C489" s="146"/>
      <c r="D489" s="146"/>
    </row>
    <row r="490" spans="1:4" x14ac:dyDescent="0.25">
      <c r="A490" s="146"/>
      <c r="B490" s="146"/>
      <c r="C490" s="146"/>
      <c r="D490" s="146"/>
    </row>
    <row r="491" spans="1:4" x14ac:dyDescent="0.25">
      <c r="A491" s="146"/>
      <c r="B491" s="146"/>
      <c r="C491" s="146"/>
      <c r="D491" s="146"/>
    </row>
    <row r="492" spans="1:4" x14ac:dyDescent="0.25">
      <c r="A492" s="146"/>
      <c r="B492" s="146"/>
      <c r="C492" s="146"/>
      <c r="D492" s="146"/>
    </row>
    <row r="493" spans="1:4" x14ac:dyDescent="0.25">
      <c r="A493" s="146"/>
      <c r="B493" s="146"/>
      <c r="C493" s="146"/>
      <c r="D493" s="146"/>
    </row>
    <row r="494" spans="1:4" x14ac:dyDescent="0.25">
      <c r="A494" s="146"/>
      <c r="B494" s="146"/>
      <c r="C494" s="146"/>
      <c r="D494" s="146"/>
    </row>
    <row r="495" spans="1:4" x14ac:dyDescent="0.25">
      <c r="A495" s="146"/>
      <c r="B495" s="146"/>
      <c r="C495" s="146"/>
      <c r="D495" s="146"/>
    </row>
    <row r="496" spans="1:4" x14ac:dyDescent="0.25">
      <c r="A496" s="146"/>
      <c r="B496" s="146"/>
      <c r="C496" s="146"/>
      <c r="D496" s="146"/>
    </row>
    <row r="497" spans="1:4" x14ac:dyDescent="0.25">
      <c r="A497" s="146"/>
      <c r="B497" s="146"/>
      <c r="C497" s="146"/>
      <c r="D497" s="146"/>
    </row>
    <row r="498" spans="1:4" x14ac:dyDescent="0.25">
      <c r="A498" s="146"/>
      <c r="B498" s="146"/>
      <c r="C498" s="146"/>
      <c r="D498" s="146"/>
    </row>
    <row r="499" spans="1:4" x14ac:dyDescent="0.25">
      <c r="A499" s="146"/>
      <c r="B499" s="146"/>
      <c r="C499" s="146"/>
      <c r="D499" s="146"/>
    </row>
    <row r="500" spans="1:4" x14ac:dyDescent="0.25">
      <c r="A500" s="146"/>
      <c r="B500" s="146"/>
      <c r="C500" s="146"/>
      <c r="D500" s="146"/>
    </row>
    <row r="501" spans="1:4" x14ac:dyDescent="0.25">
      <c r="A501" s="146"/>
      <c r="B501" s="146"/>
      <c r="C501" s="146"/>
      <c r="D501" s="146"/>
    </row>
    <row r="502" spans="1:4" x14ac:dyDescent="0.25">
      <c r="A502" s="146"/>
      <c r="B502" s="146"/>
      <c r="C502" s="146"/>
      <c r="D502" s="146"/>
    </row>
    <row r="503" spans="1:4" x14ac:dyDescent="0.25">
      <c r="A503" s="146"/>
      <c r="B503" s="146"/>
      <c r="C503" s="146"/>
      <c r="D503" s="146"/>
    </row>
    <row r="504" spans="1:4" x14ac:dyDescent="0.25">
      <c r="A504" s="146"/>
      <c r="B504" s="146"/>
      <c r="C504" s="146"/>
      <c r="D504" s="146"/>
    </row>
    <row r="505" spans="1:4" x14ac:dyDescent="0.25">
      <c r="A505" s="146"/>
      <c r="B505" s="146"/>
      <c r="C505" s="146"/>
      <c r="D505" s="146"/>
    </row>
    <row r="506" spans="1:4" x14ac:dyDescent="0.25">
      <c r="A506" s="146"/>
      <c r="B506" s="146"/>
      <c r="C506" s="146"/>
      <c r="D506" s="146"/>
    </row>
    <row r="507" spans="1:4" x14ac:dyDescent="0.25">
      <c r="A507" s="146"/>
      <c r="B507" s="146"/>
      <c r="C507" s="146"/>
      <c r="D507" s="146"/>
    </row>
    <row r="508" spans="1:4" x14ac:dyDescent="0.25">
      <c r="A508" s="146"/>
      <c r="B508" s="146"/>
      <c r="C508" s="146"/>
      <c r="D508" s="146"/>
    </row>
    <row r="509" spans="1:4" x14ac:dyDescent="0.25">
      <c r="A509" s="146"/>
      <c r="B509" s="146"/>
      <c r="C509" s="146"/>
      <c r="D509" s="146"/>
    </row>
    <row r="510" spans="1:4" x14ac:dyDescent="0.25">
      <c r="A510" s="146"/>
      <c r="B510" s="146"/>
      <c r="C510" s="146"/>
      <c r="D510" s="146"/>
    </row>
    <row r="511" spans="1:4" x14ac:dyDescent="0.25">
      <c r="A511" s="146"/>
      <c r="B511" s="146"/>
      <c r="C511" s="146"/>
      <c r="D511" s="146"/>
    </row>
    <row r="512" spans="1:4" x14ac:dyDescent="0.25">
      <c r="A512" s="146"/>
      <c r="B512" s="146"/>
      <c r="C512" s="146"/>
      <c r="D512" s="146"/>
    </row>
    <row r="513" spans="1:4" x14ac:dyDescent="0.25">
      <c r="A513" s="146"/>
      <c r="B513" s="146"/>
      <c r="C513" s="146"/>
      <c r="D513" s="146"/>
    </row>
    <row r="514" spans="1:4" x14ac:dyDescent="0.25">
      <c r="A514" s="146"/>
      <c r="B514" s="146"/>
      <c r="C514" s="146"/>
      <c r="D514" s="146"/>
    </row>
    <row r="515" spans="1:4" x14ac:dyDescent="0.25">
      <c r="A515" s="146"/>
      <c r="B515" s="146"/>
      <c r="C515" s="146"/>
      <c r="D515" s="146"/>
    </row>
    <row r="516" spans="1:4" x14ac:dyDescent="0.25">
      <c r="A516" s="146"/>
      <c r="B516" s="146"/>
      <c r="C516" s="146"/>
      <c r="D516" s="146"/>
    </row>
    <row r="517" spans="1:4" x14ac:dyDescent="0.25">
      <c r="A517" s="146"/>
      <c r="B517" s="146"/>
      <c r="C517" s="146"/>
      <c r="D517" s="146"/>
    </row>
    <row r="518" spans="1:4" x14ac:dyDescent="0.25">
      <c r="A518" s="146"/>
      <c r="B518" s="146"/>
      <c r="C518" s="146"/>
      <c r="D518" s="146"/>
    </row>
    <row r="519" spans="1:4" x14ac:dyDescent="0.25">
      <c r="A519" s="146"/>
      <c r="B519" s="146"/>
      <c r="C519" s="146"/>
      <c r="D519" s="146"/>
    </row>
    <row r="520" spans="1:4" x14ac:dyDescent="0.25">
      <c r="A520" s="146"/>
      <c r="B520" s="146"/>
      <c r="C520" s="146"/>
      <c r="D520" s="146"/>
    </row>
    <row r="521" spans="1:4" x14ac:dyDescent="0.25">
      <c r="A521" s="146"/>
      <c r="B521" s="146"/>
      <c r="C521" s="146"/>
      <c r="D521" s="146"/>
    </row>
    <row r="522" spans="1:4" x14ac:dyDescent="0.25">
      <c r="A522" s="146"/>
      <c r="B522" s="146"/>
      <c r="C522" s="146"/>
      <c r="D522" s="146"/>
    </row>
    <row r="523" spans="1:4" x14ac:dyDescent="0.25">
      <c r="A523" s="146"/>
      <c r="B523" s="146"/>
      <c r="C523" s="146"/>
      <c r="D523" s="146"/>
    </row>
    <row r="524" spans="1:4" x14ac:dyDescent="0.25">
      <c r="A524" s="146"/>
      <c r="B524" s="146"/>
      <c r="C524" s="146"/>
      <c r="D524" s="146"/>
    </row>
    <row r="525" spans="1:4" x14ac:dyDescent="0.25">
      <c r="A525" s="146"/>
      <c r="B525" s="146"/>
      <c r="C525" s="146"/>
      <c r="D525" s="146"/>
    </row>
    <row r="526" spans="1:4" x14ac:dyDescent="0.25">
      <c r="A526" s="146"/>
      <c r="B526" s="146"/>
      <c r="C526" s="146"/>
      <c r="D526" s="146"/>
    </row>
    <row r="527" spans="1:4" x14ac:dyDescent="0.25">
      <c r="A527" s="146"/>
      <c r="B527" s="146"/>
      <c r="C527" s="146"/>
      <c r="D527" s="146"/>
    </row>
    <row r="528" spans="1:4" x14ac:dyDescent="0.25">
      <c r="A528" s="146"/>
      <c r="B528" s="146"/>
      <c r="C528" s="146"/>
      <c r="D528" s="146"/>
    </row>
    <row r="529" spans="1:4" x14ac:dyDescent="0.25">
      <c r="A529" s="146"/>
      <c r="B529" s="146"/>
      <c r="C529" s="146"/>
      <c r="D529" s="146"/>
    </row>
    <row r="530" spans="1:4" x14ac:dyDescent="0.25">
      <c r="A530" s="146"/>
      <c r="B530" s="146"/>
      <c r="C530" s="146"/>
      <c r="D530" s="146"/>
    </row>
    <row r="531" spans="1:4" x14ac:dyDescent="0.25">
      <c r="A531" s="146"/>
      <c r="B531" s="146"/>
      <c r="C531" s="146"/>
      <c r="D531" s="146"/>
    </row>
    <row r="532" spans="1:4" x14ac:dyDescent="0.25">
      <c r="A532" s="146"/>
      <c r="B532" s="146"/>
      <c r="C532" s="146"/>
      <c r="D532" s="146"/>
    </row>
    <row r="533" spans="1:4" x14ac:dyDescent="0.25">
      <c r="A533" s="146"/>
      <c r="B533" s="146"/>
      <c r="C533" s="146"/>
      <c r="D533" s="146"/>
    </row>
    <row r="534" spans="1:4" x14ac:dyDescent="0.25">
      <c r="A534" s="146"/>
      <c r="B534" s="146"/>
      <c r="C534" s="146"/>
      <c r="D534" s="146"/>
    </row>
    <row r="535" spans="1:4" x14ac:dyDescent="0.25">
      <c r="A535" s="146"/>
      <c r="B535" s="146"/>
      <c r="C535" s="146"/>
      <c r="D535" s="146"/>
    </row>
    <row r="536" spans="1:4" x14ac:dyDescent="0.25">
      <c r="A536" s="146"/>
      <c r="B536" s="146"/>
      <c r="C536" s="146"/>
      <c r="D536" s="146"/>
    </row>
    <row r="537" spans="1:4" x14ac:dyDescent="0.25">
      <c r="A537" s="146"/>
      <c r="B537" s="146"/>
      <c r="C537" s="146"/>
      <c r="D537" s="146"/>
    </row>
    <row r="538" spans="1:4" x14ac:dyDescent="0.25">
      <c r="A538" s="146"/>
      <c r="B538" s="146"/>
      <c r="C538" s="146"/>
      <c r="D538" s="146"/>
    </row>
    <row r="539" spans="1:4" x14ac:dyDescent="0.25">
      <c r="A539" s="146"/>
      <c r="B539" s="146"/>
      <c r="C539" s="146"/>
      <c r="D539" s="146"/>
    </row>
    <row r="540" spans="1:4" x14ac:dyDescent="0.25">
      <c r="A540" s="146"/>
      <c r="B540" s="146"/>
      <c r="C540" s="146"/>
      <c r="D540" s="146"/>
    </row>
    <row r="541" spans="1:4" x14ac:dyDescent="0.25">
      <c r="A541" s="146"/>
      <c r="B541" s="146"/>
      <c r="C541" s="146"/>
      <c r="D541" s="146"/>
    </row>
    <row r="542" spans="1:4" x14ac:dyDescent="0.25">
      <c r="A542" s="146"/>
      <c r="B542" s="146"/>
      <c r="C542" s="146"/>
      <c r="D542" s="146"/>
    </row>
    <row r="543" spans="1:4" x14ac:dyDescent="0.25">
      <c r="A543" s="146"/>
      <c r="B543" s="146"/>
      <c r="C543" s="146"/>
      <c r="D543" s="146"/>
    </row>
    <row r="544" spans="1:4" x14ac:dyDescent="0.25">
      <c r="A544" s="146"/>
      <c r="B544" s="146"/>
      <c r="C544" s="146"/>
      <c r="D544" s="146"/>
    </row>
    <row r="545" spans="1:4" x14ac:dyDescent="0.25">
      <c r="A545" s="146"/>
      <c r="B545" s="146"/>
      <c r="C545" s="146"/>
      <c r="D545" s="146"/>
    </row>
    <row r="546" spans="1:4" x14ac:dyDescent="0.25">
      <c r="A546" s="146"/>
      <c r="B546" s="146"/>
      <c r="C546" s="146"/>
      <c r="D546" s="146"/>
    </row>
    <row r="547" spans="1:4" x14ac:dyDescent="0.25">
      <c r="A547" s="146"/>
      <c r="B547" s="146"/>
      <c r="C547" s="146"/>
      <c r="D547" s="146"/>
    </row>
    <row r="548" spans="1:4" x14ac:dyDescent="0.25">
      <c r="A548" s="146"/>
      <c r="B548" s="146"/>
      <c r="C548" s="146"/>
      <c r="D548" s="146"/>
    </row>
    <row r="549" spans="1:4" x14ac:dyDescent="0.25">
      <c r="A549" s="146"/>
      <c r="B549" s="146"/>
      <c r="C549" s="146"/>
      <c r="D549" s="146"/>
    </row>
    <row r="550" spans="1:4" x14ac:dyDescent="0.25">
      <c r="A550" s="146"/>
      <c r="B550" s="146"/>
      <c r="C550" s="146"/>
      <c r="D550" s="146"/>
    </row>
    <row r="551" spans="1:4" x14ac:dyDescent="0.25">
      <c r="A551" s="146"/>
      <c r="B551" s="146"/>
      <c r="C551" s="146"/>
      <c r="D551" s="146"/>
    </row>
    <row r="552" spans="1:4" x14ac:dyDescent="0.25">
      <c r="A552" s="146"/>
      <c r="B552" s="146"/>
      <c r="C552" s="146"/>
      <c r="D552" s="146"/>
    </row>
    <row r="553" spans="1:4" x14ac:dyDescent="0.25">
      <c r="A553" s="146"/>
      <c r="B553" s="146"/>
      <c r="C553" s="146"/>
      <c r="D553" s="146"/>
    </row>
    <row r="554" spans="1:4" x14ac:dyDescent="0.25">
      <c r="A554" s="146"/>
      <c r="B554" s="146"/>
      <c r="C554" s="146"/>
      <c r="D554" s="146"/>
    </row>
    <row r="555" spans="1:4" x14ac:dyDescent="0.25">
      <c r="A555" s="146"/>
      <c r="B555" s="146"/>
      <c r="C555" s="146"/>
      <c r="D555" s="146"/>
    </row>
    <row r="556" spans="1:4" x14ac:dyDescent="0.25">
      <c r="A556" s="146"/>
      <c r="B556" s="146"/>
      <c r="C556" s="146"/>
      <c r="D556" s="146"/>
    </row>
    <row r="557" spans="1:4" x14ac:dyDescent="0.25">
      <c r="A557" s="146"/>
      <c r="B557" s="146"/>
      <c r="C557" s="146"/>
      <c r="D557" s="146"/>
    </row>
    <row r="558" spans="1:4" x14ac:dyDescent="0.25">
      <c r="A558" s="146"/>
      <c r="B558" s="146"/>
      <c r="C558" s="146"/>
      <c r="D558" s="146"/>
    </row>
    <row r="559" spans="1:4" x14ac:dyDescent="0.25">
      <c r="A559" s="146"/>
      <c r="B559" s="146"/>
      <c r="C559" s="146"/>
      <c r="D559" s="146"/>
    </row>
    <row r="560" spans="1:4" x14ac:dyDescent="0.25">
      <c r="A560" s="146"/>
      <c r="B560" s="146"/>
      <c r="C560" s="146"/>
      <c r="D560" s="146"/>
    </row>
    <row r="561" spans="1:4" x14ac:dyDescent="0.25">
      <c r="A561" s="146"/>
      <c r="B561" s="146"/>
      <c r="C561" s="146"/>
      <c r="D561" s="146"/>
    </row>
    <row r="562" spans="1:4" x14ac:dyDescent="0.25">
      <c r="A562" s="146"/>
      <c r="B562" s="146"/>
      <c r="C562" s="146"/>
      <c r="D562" s="146"/>
    </row>
    <row r="563" spans="1:4" x14ac:dyDescent="0.25">
      <c r="A563" s="146"/>
      <c r="B563" s="146"/>
      <c r="C563" s="146"/>
      <c r="D563" s="146"/>
    </row>
    <row r="564" spans="1:4" x14ac:dyDescent="0.25">
      <c r="A564" s="146"/>
      <c r="B564" s="146"/>
      <c r="C564" s="146"/>
      <c r="D564" s="146"/>
    </row>
    <row r="565" spans="1:4" x14ac:dyDescent="0.25">
      <c r="A565" s="146"/>
      <c r="B565" s="146"/>
      <c r="C565" s="146"/>
      <c r="D565" s="146"/>
    </row>
    <row r="566" spans="1:4" x14ac:dyDescent="0.25">
      <c r="A566" s="146"/>
      <c r="B566" s="146"/>
      <c r="C566" s="146"/>
      <c r="D566" s="146"/>
    </row>
    <row r="567" spans="1:4" x14ac:dyDescent="0.25">
      <c r="A567" s="146"/>
      <c r="B567" s="146"/>
      <c r="C567" s="146"/>
      <c r="D567" s="146"/>
    </row>
    <row r="568" spans="1:4" x14ac:dyDescent="0.25">
      <c r="A568" s="146"/>
      <c r="B568" s="146"/>
      <c r="C568" s="146"/>
      <c r="D568" s="146"/>
    </row>
    <row r="569" spans="1:4" x14ac:dyDescent="0.25">
      <c r="A569" s="146"/>
      <c r="B569" s="146"/>
      <c r="C569" s="146"/>
      <c r="D569" s="146"/>
    </row>
    <row r="570" spans="1:4" x14ac:dyDescent="0.25">
      <c r="A570" s="146"/>
      <c r="B570" s="146"/>
      <c r="C570" s="146"/>
      <c r="D570" s="146"/>
    </row>
    <row r="571" spans="1:4" x14ac:dyDescent="0.25">
      <c r="A571" s="146"/>
      <c r="B571" s="146"/>
      <c r="C571" s="146"/>
      <c r="D571" s="146"/>
    </row>
    <row r="572" spans="1:4" x14ac:dyDescent="0.25">
      <c r="A572" s="146"/>
      <c r="B572" s="146"/>
      <c r="C572" s="146"/>
      <c r="D572" s="146"/>
    </row>
    <row r="573" spans="1:4" x14ac:dyDescent="0.25">
      <c r="A573" s="146"/>
      <c r="B573" s="146"/>
      <c r="C573" s="146"/>
      <c r="D573" s="146"/>
    </row>
    <row r="574" spans="1:4" x14ac:dyDescent="0.25">
      <c r="A574" s="146"/>
      <c r="B574" s="146"/>
      <c r="C574" s="146"/>
      <c r="D574" s="146"/>
    </row>
    <row r="575" spans="1:4" x14ac:dyDescent="0.25">
      <c r="A575" s="146"/>
      <c r="B575" s="146"/>
      <c r="C575" s="146"/>
      <c r="D575" s="146"/>
    </row>
    <row r="576" spans="1:4" x14ac:dyDescent="0.25">
      <c r="A576" s="146"/>
      <c r="B576" s="146"/>
      <c r="C576" s="146"/>
      <c r="D576" s="146"/>
    </row>
    <row r="577" spans="1:4" x14ac:dyDescent="0.25">
      <c r="A577" s="146"/>
      <c r="B577" s="146"/>
      <c r="C577" s="146"/>
      <c r="D577" s="146"/>
    </row>
    <row r="578" spans="1:4" x14ac:dyDescent="0.25">
      <c r="A578" s="146"/>
      <c r="B578" s="146"/>
      <c r="C578" s="146"/>
      <c r="D578" s="146"/>
    </row>
    <row r="579" spans="1:4" x14ac:dyDescent="0.25">
      <c r="A579" s="146"/>
      <c r="B579" s="146"/>
      <c r="C579" s="146"/>
      <c r="D579" s="146"/>
    </row>
    <row r="580" spans="1:4" x14ac:dyDescent="0.25">
      <c r="A580" s="146"/>
      <c r="B580" s="146"/>
      <c r="C580" s="146"/>
      <c r="D580" s="146"/>
    </row>
    <row r="581" spans="1:4" x14ac:dyDescent="0.25">
      <c r="A581" s="146"/>
      <c r="B581" s="146"/>
      <c r="C581" s="146"/>
      <c r="D581" s="146"/>
    </row>
    <row r="582" spans="1:4" x14ac:dyDescent="0.25">
      <c r="A582" s="146"/>
      <c r="B582" s="146"/>
      <c r="C582" s="146"/>
      <c r="D582" s="146"/>
    </row>
    <row r="583" spans="1:4" x14ac:dyDescent="0.25">
      <c r="A583" s="146"/>
      <c r="B583" s="146"/>
      <c r="C583" s="146"/>
      <c r="D583" s="146"/>
    </row>
    <row r="584" spans="1:4" x14ac:dyDescent="0.25">
      <c r="A584" s="146"/>
      <c r="B584" s="146"/>
      <c r="C584" s="146"/>
      <c r="D584" s="146"/>
    </row>
    <row r="585" spans="1:4" x14ac:dyDescent="0.25">
      <c r="A585" s="146"/>
      <c r="B585" s="146"/>
      <c r="C585" s="146"/>
      <c r="D585" s="146"/>
    </row>
    <row r="586" spans="1:4" x14ac:dyDescent="0.25">
      <c r="A586" s="146"/>
      <c r="B586" s="146"/>
      <c r="C586" s="146"/>
      <c r="D586" s="146"/>
    </row>
    <row r="587" spans="1:4" x14ac:dyDescent="0.25">
      <c r="A587" s="146"/>
      <c r="B587" s="146"/>
      <c r="C587" s="146"/>
      <c r="D587" s="146"/>
    </row>
    <row r="588" spans="1:4" x14ac:dyDescent="0.25">
      <c r="A588" s="146"/>
      <c r="B588" s="146"/>
      <c r="C588" s="146"/>
      <c r="D588" s="146"/>
    </row>
    <row r="589" spans="1:4" x14ac:dyDescent="0.25">
      <c r="A589" s="146"/>
      <c r="B589" s="146"/>
      <c r="C589" s="146"/>
      <c r="D589" s="146"/>
    </row>
    <row r="590" spans="1:4" x14ac:dyDescent="0.25">
      <c r="A590" s="146"/>
      <c r="B590" s="146"/>
      <c r="C590" s="146"/>
      <c r="D590" s="146"/>
    </row>
    <row r="591" spans="1:4" x14ac:dyDescent="0.25">
      <c r="A591" s="146"/>
      <c r="B591" s="146"/>
      <c r="C591" s="146"/>
      <c r="D591" s="146"/>
    </row>
    <row r="592" spans="1:4" x14ac:dyDescent="0.25">
      <c r="A592" s="146"/>
      <c r="B592" s="146"/>
      <c r="C592" s="146"/>
      <c r="D592" s="146"/>
    </row>
    <row r="593" spans="1:4" x14ac:dyDescent="0.25">
      <c r="A593" s="146"/>
      <c r="B593" s="146"/>
      <c r="C593" s="146"/>
      <c r="D593" s="146"/>
    </row>
    <row r="594" spans="1:4" x14ac:dyDescent="0.25">
      <c r="A594" s="146"/>
      <c r="B594" s="146"/>
      <c r="C594" s="146"/>
      <c r="D594" s="146"/>
    </row>
    <row r="595" spans="1:4" x14ac:dyDescent="0.25">
      <c r="A595" s="146"/>
      <c r="B595" s="146"/>
      <c r="C595" s="146"/>
      <c r="D595" s="146"/>
    </row>
    <row r="596" spans="1:4" x14ac:dyDescent="0.25">
      <c r="A596" s="146"/>
      <c r="B596" s="146"/>
      <c r="C596" s="146"/>
      <c r="D596" s="146"/>
    </row>
    <row r="597" spans="1:4" x14ac:dyDescent="0.25">
      <c r="A597" s="146"/>
      <c r="B597" s="146"/>
      <c r="C597" s="146"/>
      <c r="D597" s="146"/>
    </row>
    <row r="598" spans="1:4" x14ac:dyDescent="0.25">
      <c r="A598" s="146"/>
      <c r="B598" s="146"/>
      <c r="C598" s="146"/>
      <c r="D598" s="146"/>
    </row>
    <row r="599" spans="1:4" x14ac:dyDescent="0.25">
      <c r="A599" s="146"/>
      <c r="B599" s="146"/>
      <c r="C599" s="146"/>
      <c r="D599" s="146"/>
    </row>
    <row r="600" spans="1:4" x14ac:dyDescent="0.25">
      <c r="A600" s="146"/>
      <c r="B600" s="146"/>
      <c r="C600" s="146"/>
      <c r="D600" s="146"/>
    </row>
    <row r="601" spans="1:4" x14ac:dyDescent="0.25">
      <c r="A601" s="146"/>
      <c r="B601" s="146"/>
      <c r="C601" s="146"/>
      <c r="D601" s="146"/>
    </row>
    <row r="602" spans="1:4" x14ac:dyDescent="0.25">
      <c r="A602" s="146"/>
      <c r="B602" s="146"/>
      <c r="C602" s="146"/>
      <c r="D602" s="146"/>
    </row>
    <row r="603" spans="1:4" x14ac:dyDescent="0.25">
      <c r="A603" s="146"/>
      <c r="B603" s="146"/>
      <c r="C603" s="146"/>
      <c r="D603" s="146"/>
    </row>
    <row r="604" spans="1:4" x14ac:dyDescent="0.25">
      <c r="A604" s="146"/>
      <c r="B604" s="146"/>
      <c r="C604" s="146"/>
      <c r="D604" s="146"/>
    </row>
    <row r="605" spans="1:4" x14ac:dyDescent="0.25">
      <c r="A605" s="146"/>
      <c r="B605" s="146"/>
      <c r="C605" s="146"/>
      <c r="D605" s="146"/>
    </row>
    <row r="606" spans="1:4" x14ac:dyDescent="0.25">
      <c r="A606" s="146"/>
      <c r="B606" s="146"/>
      <c r="C606" s="146"/>
      <c r="D606" s="146"/>
    </row>
    <row r="607" spans="1:4" x14ac:dyDescent="0.25">
      <c r="A607" s="146"/>
      <c r="B607" s="146"/>
      <c r="C607" s="146"/>
      <c r="D607" s="146"/>
    </row>
    <row r="608" spans="1:4" x14ac:dyDescent="0.25">
      <c r="A608" s="146"/>
      <c r="B608" s="146"/>
      <c r="C608" s="146"/>
      <c r="D608" s="146"/>
    </row>
    <row r="609" spans="1:4" x14ac:dyDescent="0.25">
      <c r="A609" s="146"/>
      <c r="B609" s="146"/>
      <c r="C609" s="146"/>
      <c r="D609" s="146"/>
    </row>
    <row r="610" spans="1:4" x14ac:dyDescent="0.25">
      <c r="A610" s="146"/>
      <c r="B610" s="146"/>
      <c r="C610" s="146"/>
      <c r="D610" s="146"/>
    </row>
    <row r="611" spans="1:4" x14ac:dyDescent="0.25">
      <c r="A611" s="146"/>
      <c r="B611" s="146"/>
      <c r="C611" s="146"/>
      <c r="D611" s="146"/>
    </row>
    <row r="612" spans="1:4" x14ac:dyDescent="0.25">
      <c r="A612" s="146"/>
      <c r="B612" s="146"/>
      <c r="C612" s="146"/>
      <c r="D612" s="146"/>
    </row>
    <row r="613" spans="1:4" x14ac:dyDescent="0.25">
      <c r="A613" s="146"/>
      <c r="B613" s="146"/>
      <c r="C613" s="146"/>
      <c r="D613" s="146"/>
    </row>
    <row r="614" spans="1:4" x14ac:dyDescent="0.25">
      <c r="A614" s="146"/>
      <c r="B614" s="146"/>
      <c r="C614" s="146"/>
      <c r="D614" s="146"/>
    </row>
    <row r="615" spans="1:4" x14ac:dyDescent="0.25">
      <c r="A615" s="146"/>
      <c r="B615" s="146"/>
      <c r="C615" s="146"/>
      <c r="D615" s="146"/>
    </row>
    <row r="616" spans="1:4" x14ac:dyDescent="0.25">
      <c r="A616" s="146"/>
      <c r="B616" s="146"/>
      <c r="C616" s="146"/>
      <c r="D616" s="146"/>
    </row>
    <row r="617" spans="1:4" x14ac:dyDescent="0.25">
      <c r="A617" s="146"/>
      <c r="B617" s="146"/>
      <c r="C617" s="146"/>
      <c r="D617" s="146"/>
    </row>
    <row r="618" spans="1:4" x14ac:dyDescent="0.25">
      <c r="A618" s="146"/>
      <c r="B618" s="146"/>
      <c r="C618" s="146"/>
      <c r="D618" s="146"/>
    </row>
    <row r="619" spans="1:4" x14ac:dyDescent="0.25">
      <c r="A619" s="146"/>
      <c r="B619" s="146"/>
      <c r="C619" s="146"/>
      <c r="D619" s="146"/>
    </row>
    <row r="620" spans="1:4" x14ac:dyDescent="0.25">
      <c r="A620" s="146"/>
      <c r="B620" s="146"/>
      <c r="C620" s="146"/>
      <c r="D620" s="146"/>
    </row>
    <row r="621" spans="1:4" x14ac:dyDescent="0.25">
      <c r="A621" s="146"/>
      <c r="B621" s="146"/>
      <c r="C621" s="146"/>
      <c r="D621" s="146"/>
    </row>
    <row r="622" spans="1:4" x14ac:dyDescent="0.25">
      <c r="A622" s="146"/>
      <c r="B622" s="146"/>
      <c r="C622" s="146"/>
      <c r="D622" s="146"/>
    </row>
    <row r="623" spans="1:4" x14ac:dyDescent="0.25">
      <c r="A623" s="146"/>
      <c r="B623" s="146"/>
      <c r="C623" s="146"/>
      <c r="D623" s="146"/>
    </row>
    <row r="624" spans="1:4" x14ac:dyDescent="0.25">
      <c r="A624" s="146"/>
      <c r="B624" s="146"/>
      <c r="C624" s="146"/>
      <c r="D624" s="146"/>
    </row>
    <row r="625" spans="1:4" x14ac:dyDescent="0.25">
      <c r="A625" s="146"/>
      <c r="B625" s="146"/>
      <c r="C625" s="146"/>
      <c r="D625" s="146"/>
    </row>
    <row r="626" spans="1:4" x14ac:dyDescent="0.25">
      <c r="A626" s="146"/>
      <c r="B626" s="146"/>
      <c r="C626" s="146"/>
      <c r="D626" s="146"/>
    </row>
    <row r="627" spans="1:4" x14ac:dyDescent="0.25">
      <c r="A627" s="146"/>
      <c r="B627" s="146"/>
      <c r="C627" s="146"/>
      <c r="D627" s="146"/>
    </row>
    <row r="628" spans="1:4" x14ac:dyDescent="0.25">
      <c r="A628" s="146"/>
      <c r="B628" s="146"/>
      <c r="C628" s="146"/>
      <c r="D628" s="146"/>
    </row>
    <row r="629" spans="1:4" x14ac:dyDescent="0.25">
      <c r="A629" s="146"/>
      <c r="B629" s="146"/>
      <c r="C629" s="146"/>
      <c r="D629" s="146"/>
    </row>
    <row r="630" spans="1:4" x14ac:dyDescent="0.25">
      <c r="A630" s="146"/>
      <c r="B630" s="146"/>
      <c r="C630" s="146"/>
      <c r="D630" s="146"/>
    </row>
    <row r="631" spans="1:4" x14ac:dyDescent="0.25">
      <c r="A631" s="146"/>
      <c r="B631" s="146"/>
      <c r="C631" s="146"/>
      <c r="D631" s="146"/>
    </row>
    <row r="632" spans="1:4" x14ac:dyDescent="0.25">
      <c r="A632" s="146"/>
      <c r="B632" s="146"/>
      <c r="C632" s="146"/>
      <c r="D632" s="146"/>
    </row>
    <row r="633" spans="1:4" x14ac:dyDescent="0.25">
      <c r="A633" s="146"/>
      <c r="B633" s="146"/>
      <c r="C633" s="146"/>
      <c r="D633" s="146"/>
    </row>
    <row r="634" spans="1:4" x14ac:dyDescent="0.25">
      <c r="A634" s="146"/>
      <c r="B634" s="146"/>
      <c r="C634" s="146"/>
      <c r="D634" s="146"/>
    </row>
    <row r="635" spans="1:4" x14ac:dyDescent="0.25">
      <c r="A635" s="146"/>
      <c r="B635" s="146"/>
      <c r="C635" s="146"/>
      <c r="D635" s="146"/>
    </row>
    <row r="636" spans="1:4" x14ac:dyDescent="0.25">
      <c r="A636" s="146"/>
      <c r="B636" s="146"/>
      <c r="C636" s="146"/>
      <c r="D636" s="146"/>
    </row>
    <row r="637" spans="1:4" x14ac:dyDescent="0.25">
      <c r="A637" s="146"/>
      <c r="B637" s="146"/>
      <c r="C637" s="146"/>
      <c r="D637" s="146"/>
    </row>
    <row r="638" spans="1:4" x14ac:dyDescent="0.25">
      <c r="A638" s="146"/>
      <c r="B638" s="146"/>
      <c r="C638" s="146"/>
      <c r="D638" s="146"/>
    </row>
    <row r="639" spans="1:4" x14ac:dyDescent="0.25">
      <c r="A639" s="146"/>
      <c r="B639" s="146"/>
      <c r="C639" s="146"/>
      <c r="D639" s="146"/>
    </row>
    <row r="640" spans="1:4" x14ac:dyDescent="0.25">
      <c r="A640" s="146"/>
      <c r="B640" s="146"/>
      <c r="C640" s="146"/>
      <c r="D640" s="146"/>
    </row>
    <row r="641" spans="1:4" x14ac:dyDescent="0.25">
      <c r="A641" s="146"/>
      <c r="B641" s="146"/>
      <c r="C641" s="146"/>
      <c r="D641" s="146"/>
    </row>
    <row r="642" spans="1:4" x14ac:dyDescent="0.25">
      <c r="A642" s="146"/>
      <c r="B642" s="146"/>
      <c r="C642" s="146"/>
      <c r="D642" s="146"/>
    </row>
    <row r="643" spans="1:4" x14ac:dyDescent="0.25">
      <c r="A643" s="146"/>
      <c r="B643" s="146"/>
      <c r="C643" s="146"/>
      <c r="D643" s="146"/>
    </row>
    <row r="644" spans="1:4" x14ac:dyDescent="0.25">
      <c r="A644" s="146"/>
      <c r="B644" s="146"/>
      <c r="C644" s="146"/>
      <c r="D644" s="146"/>
    </row>
    <row r="645" spans="1:4" x14ac:dyDescent="0.25">
      <c r="A645" s="146"/>
      <c r="B645" s="146"/>
      <c r="C645" s="146"/>
      <c r="D645" s="146"/>
    </row>
    <row r="646" spans="1:4" x14ac:dyDescent="0.25">
      <c r="A646" s="146"/>
      <c r="B646" s="146"/>
      <c r="C646" s="146"/>
      <c r="D646" s="146"/>
    </row>
    <row r="647" spans="1:4" x14ac:dyDescent="0.25">
      <c r="A647" s="146"/>
      <c r="B647" s="146"/>
      <c r="C647" s="146"/>
      <c r="D647" s="146"/>
    </row>
    <row r="648" spans="1:4" x14ac:dyDescent="0.25">
      <c r="A648" s="146"/>
      <c r="B648" s="146"/>
      <c r="C648" s="146"/>
      <c r="D648" s="146"/>
    </row>
    <row r="649" spans="1:4" x14ac:dyDescent="0.25">
      <c r="A649" s="146"/>
      <c r="B649" s="146"/>
      <c r="C649" s="146"/>
      <c r="D649" s="146"/>
    </row>
    <row r="650" spans="1:4" x14ac:dyDescent="0.25">
      <c r="A650" s="146"/>
      <c r="B650" s="146"/>
      <c r="C650" s="146"/>
      <c r="D650" s="146"/>
    </row>
    <row r="651" spans="1:4" x14ac:dyDescent="0.25">
      <c r="A651" s="146"/>
      <c r="B651" s="146"/>
      <c r="C651" s="146"/>
      <c r="D651" s="146"/>
    </row>
    <row r="652" spans="1:4" x14ac:dyDescent="0.25">
      <c r="A652" s="146"/>
      <c r="B652" s="146"/>
      <c r="C652" s="146"/>
      <c r="D652" s="146"/>
    </row>
    <row r="653" spans="1:4" x14ac:dyDescent="0.25">
      <c r="A653" s="146"/>
      <c r="B653" s="146"/>
      <c r="C653" s="146"/>
      <c r="D653" s="146"/>
    </row>
    <row r="654" spans="1:4" x14ac:dyDescent="0.25">
      <c r="A654" s="146"/>
      <c r="B654" s="146"/>
      <c r="C654" s="146"/>
      <c r="D654" s="146"/>
    </row>
    <row r="655" spans="1:4" x14ac:dyDescent="0.25">
      <c r="A655" s="146"/>
      <c r="B655" s="146"/>
      <c r="C655" s="146"/>
      <c r="D655" s="146"/>
    </row>
    <row r="656" spans="1:4" x14ac:dyDescent="0.25">
      <c r="A656" s="146"/>
      <c r="B656" s="146"/>
      <c r="C656" s="146"/>
      <c r="D656" s="146"/>
    </row>
    <row r="657" spans="1:4" x14ac:dyDescent="0.25">
      <c r="A657" s="146"/>
      <c r="B657" s="146"/>
      <c r="C657" s="146"/>
      <c r="D657" s="146"/>
    </row>
    <row r="658" spans="1:4" x14ac:dyDescent="0.25">
      <c r="A658" s="146"/>
      <c r="B658" s="146"/>
      <c r="C658" s="146"/>
      <c r="D658" s="146"/>
    </row>
    <row r="659" spans="1:4" x14ac:dyDescent="0.25">
      <c r="A659" s="146"/>
      <c r="B659" s="146"/>
      <c r="C659" s="146"/>
      <c r="D659" s="146"/>
    </row>
    <row r="660" spans="1:4" x14ac:dyDescent="0.25">
      <c r="A660" s="146"/>
      <c r="B660" s="146"/>
      <c r="C660" s="146"/>
      <c r="D660" s="146"/>
    </row>
    <row r="661" spans="1:4" x14ac:dyDescent="0.25">
      <c r="A661" s="146"/>
      <c r="B661" s="146"/>
      <c r="C661" s="146"/>
      <c r="D661" s="146"/>
    </row>
    <row r="662" spans="1:4" x14ac:dyDescent="0.25">
      <c r="A662" s="146"/>
      <c r="B662" s="146"/>
      <c r="C662" s="146"/>
      <c r="D662" s="146"/>
    </row>
    <row r="663" spans="1:4" x14ac:dyDescent="0.25">
      <c r="A663" s="146"/>
      <c r="B663" s="146"/>
      <c r="C663" s="146"/>
      <c r="D663" s="146"/>
    </row>
    <row r="664" spans="1:4" x14ac:dyDescent="0.25">
      <c r="A664" s="146"/>
      <c r="B664" s="146"/>
      <c r="C664" s="146"/>
      <c r="D664" s="146"/>
    </row>
    <row r="665" spans="1:4" x14ac:dyDescent="0.25">
      <c r="A665" s="146"/>
      <c r="B665" s="146"/>
      <c r="C665" s="146"/>
      <c r="D665" s="146"/>
    </row>
    <row r="666" spans="1:4" x14ac:dyDescent="0.25">
      <c r="A666" s="146"/>
      <c r="B666" s="146"/>
      <c r="C666" s="146"/>
      <c r="D666" s="146"/>
    </row>
    <row r="667" spans="1:4" x14ac:dyDescent="0.25">
      <c r="A667" s="146"/>
      <c r="B667" s="146"/>
      <c r="C667" s="146"/>
      <c r="D667" s="146"/>
    </row>
    <row r="668" spans="1:4" x14ac:dyDescent="0.25">
      <c r="A668" s="146"/>
      <c r="B668" s="146"/>
      <c r="C668" s="146"/>
      <c r="D668" s="146"/>
    </row>
    <row r="669" spans="1:4" x14ac:dyDescent="0.25">
      <c r="A669" s="146"/>
      <c r="B669" s="146"/>
      <c r="C669" s="146"/>
      <c r="D669" s="146"/>
    </row>
    <row r="670" spans="1:4" x14ac:dyDescent="0.25">
      <c r="A670" s="146"/>
      <c r="B670" s="146"/>
      <c r="C670" s="146"/>
      <c r="D670" s="146"/>
    </row>
    <row r="671" spans="1:4" x14ac:dyDescent="0.25">
      <c r="A671" s="146"/>
      <c r="B671" s="146"/>
      <c r="C671" s="146"/>
      <c r="D671" s="146"/>
    </row>
    <row r="672" spans="1:4" x14ac:dyDescent="0.25">
      <c r="A672" s="146"/>
      <c r="B672" s="146"/>
      <c r="C672" s="146"/>
      <c r="D672" s="146"/>
    </row>
    <row r="673" spans="1:4" x14ac:dyDescent="0.25">
      <c r="A673" s="146"/>
      <c r="B673" s="146"/>
      <c r="C673" s="146"/>
      <c r="D673" s="146"/>
    </row>
    <row r="674" spans="1:4" x14ac:dyDescent="0.25">
      <c r="A674" s="146"/>
      <c r="B674" s="146"/>
      <c r="C674" s="146"/>
      <c r="D674" s="146"/>
    </row>
    <row r="675" spans="1:4" x14ac:dyDescent="0.25">
      <c r="A675" s="146"/>
      <c r="B675" s="146"/>
      <c r="C675" s="146"/>
      <c r="D675" s="146"/>
    </row>
    <row r="676" spans="1:4" x14ac:dyDescent="0.25">
      <c r="A676" s="146"/>
      <c r="B676" s="146"/>
      <c r="C676" s="146"/>
      <c r="D676" s="146"/>
    </row>
    <row r="677" spans="1:4" x14ac:dyDescent="0.25">
      <c r="A677" s="146"/>
      <c r="B677" s="146"/>
      <c r="C677" s="146"/>
      <c r="D677" s="146"/>
    </row>
    <row r="678" spans="1:4" x14ac:dyDescent="0.25">
      <c r="A678" s="146"/>
      <c r="B678" s="146"/>
      <c r="C678" s="146"/>
      <c r="D678" s="146"/>
    </row>
    <row r="679" spans="1:4" x14ac:dyDescent="0.25">
      <c r="A679" s="146"/>
      <c r="B679" s="146"/>
      <c r="C679" s="146"/>
      <c r="D679" s="146"/>
    </row>
    <row r="680" spans="1:4" x14ac:dyDescent="0.25">
      <c r="A680" s="146"/>
      <c r="B680" s="146"/>
      <c r="C680" s="146"/>
      <c r="D680" s="146"/>
    </row>
    <row r="681" spans="1:4" x14ac:dyDescent="0.25">
      <c r="A681" s="146"/>
      <c r="B681" s="146"/>
      <c r="C681" s="146"/>
      <c r="D681" s="146"/>
    </row>
    <row r="682" spans="1:4" x14ac:dyDescent="0.25">
      <c r="A682" s="146"/>
      <c r="B682" s="146"/>
      <c r="C682" s="146"/>
      <c r="D682" s="146"/>
    </row>
    <row r="683" spans="1:4" x14ac:dyDescent="0.25">
      <c r="A683" s="146"/>
      <c r="B683" s="146"/>
      <c r="C683" s="146"/>
      <c r="D683" s="146"/>
    </row>
    <row r="684" spans="1:4" x14ac:dyDescent="0.25">
      <c r="A684" s="146"/>
      <c r="B684" s="146"/>
      <c r="C684" s="146"/>
      <c r="D684" s="146"/>
    </row>
    <row r="685" spans="1:4" x14ac:dyDescent="0.25">
      <c r="A685" s="146"/>
      <c r="B685" s="146"/>
      <c r="C685" s="146"/>
      <c r="D685" s="146"/>
    </row>
    <row r="686" spans="1:4" x14ac:dyDescent="0.25">
      <c r="A686" s="146"/>
      <c r="B686" s="146"/>
      <c r="C686" s="146"/>
      <c r="D686" s="146"/>
    </row>
    <row r="687" spans="1:4" x14ac:dyDescent="0.25">
      <c r="A687" s="146"/>
      <c r="B687" s="146"/>
      <c r="C687" s="146"/>
      <c r="D687" s="146"/>
    </row>
    <row r="688" spans="1:4" x14ac:dyDescent="0.25">
      <c r="A688" s="146"/>
      <c r="B688" s="146"/>
      <c r="C688" s="146"/>
      <c r="D688" s="146"/>
    </row>
    <row r="689" spans="1:4" x14ac:dyDescent="0.25">
      <c r="A689" s="146"/>
      <c r="B689" s="146"/>
      <c r="C689" s="146"/>
      <c r="D689" s="146"/>
    </row>
    <row r="690" spans="1:4" x14ac:dyDescent="0.25">
      <c r="A690" s="146"/>
      <c r="B690" s="146"/>
      <c r="C690" s="146"/>
      <c r="D690" s="146"/>
    </row>
    <row r="691" spans="1:4" x14ac:dyDescent="0.25">
      <c r="A691" s="146"/>
      <c r="B691" s="146"/>
      <c r="C691" s="146"/>
      <c r="D691" s="146"/>
    </row>
    <row r="692" spans="1:4" x14ac:dyDescent="0.25">
      <c r="A692" s="146"/>
      <c r="B692" s="146"/>
      <c r="C692" s="146"/>
      <c r="D692" s="146"/>
    </row>
    <row r="693" spans="1:4" x14ac:dyDescent="0.25">
      <c r="A693" s="146"/>
      <c r="B693" s="146"/>
      <c r="C693" s="146"/>
      <c r="D693" s="146"/>
    </row>
    <row r="694" spans="1:4" x14ac:dyDescent="0.25">
      <c r="A694" s="146"/>
      <c r="B694" s="146"/>
      <c r="C694" s="146"/>
      <c r="D694" s="146"/>
    </row>
    <row r="695" spans="1:4" x14ac:dyDescent="0.25">
      <c r="A695" s="146"/>
      <c r="B695" s="146"/>
      <c r="C695" s="146"/>
      <c r="D695" s="146"/>
    </row>
    <row r="696" spans="1:4" x14ac:dyDescent="0.25">
      <c r="A696" s="146"/>
      <c r="B696" s="146"/>
      <c r="C696" s="146"/>
      <c r="D696" s="146"/>
    </row>
    <row r="697" spans="1:4" x14ac:dyDescent="0.25">
      <c r="A697" s="146"/>
      <c r="B697" s="146"/>
      <c r="C697" s="146"/>
      <c r="D697" s="146"/>
    </row>
    <row r="698" spans="1:4" x14ac:dyDescent="0.25">
      <c r="A698" s="146"/>
      <c r="B698" s="146"/>
      <c r="C698" s="146"/>
      <c r="D698" s="146"/>
    </row>
    <row r="699" spans="1:4" x14ac:dyDescent="0.25">
      <c r="A699" s="146"/>
      <c r="B699" s="146"/>
      <c r="C699" s="146"/>
      <c r="D699" s="146"/>
    </row>
    <row r="700" spans="1:4" x14ac:dyDescent="0.25">
      <c r="A700" s="146"/>
      <c r="B700" s="146"/>
      <c r="C700" s="146"/>
      <c r="D700" s="146"/>
    </row>
    <row r="701" spans="1:4" x14ac:dyDescent="0.25">
      <c r="A701" s="146"/>
      <c r="B701" s="146"/>
      <c r="C701" s="146"/>
      <c r="D701" s="146"/>
    </row>
    <row r="702" spans="1:4" x14ac:dyDescent="0.25">
      <c r="A702" s="146"/>
      <c r="B702" s="146"/>
      <c r="C702" s="146"/>
      <c r="D702" s="146"/>
    </row>
    <row r="703" spans="1:4" x14ac:dyDescent="0.25">
      <c r="A703" s="146"/>
      <c r="B703" s="146"/>
      <c r="C703" s="146"/>
      <c r="D703" s="146"/>
    </row>
    <row r="704" spans="1:4" x14ac:dyDescent="0.25">
      <c r="A704" s="146"/>
      <c r="B704" s="146"/>
      <c r="C704" s="146"/>
      <c r="D704" s="146"/>
    </row>
    <row r="705" spans="1:4" x14ac:dyDescent="0.25">
      <c r="A705" s="146"/>
      <c r="B705" s="146"/>
      <c r="C705" s="146"/>
      <c r="D705" s="146"/>
    </row>
    <row r="706" spans="1:4" x14ac:dyDescent="0.25">
      <c r="A706" s="146"/>
      <c r="B706" s="146"/>
      <c r="C706" s="146"/>
      <c r="D706" s="146"/>
    </row>
    <row r="707" spans="1:4" x14ac:dyDescent="0.25">
      <c r="A707" s="146"/>
      <c r="B707" s="146"/>
      <c r="C707" s="146"/>
      <c r="D707" s="146"/>
    </row>
    <row r="708" spans="1:4" x14ac:dyDescent="0.25">
      <c r="A708" s="146"/>
      <c r="B708" s="146"/>
      <c r="C708" s="146"/>
      <c r="D708" s="146"/>
    </row>
    <row r="709" spans="1:4" x14ac:dyDescent="0.25">
      <c r="A709" s="146"/>
      <c r="B709" s="146"/>
      <c r="C709" s="146"/>
      <c r="D709" s="146"/>
    </row>
    <row r="710" spans="1:4" x14ac:dyDescent="0.25">
      <c r="A710" s="146"/>
      <c r="B710" s="146"/>
      <c r="C710" s="146"/>
      <c r="D710" s="146"/>
    </row>
    <row r="711" spans="1:4" x14ac:dyDescent="0.25">
      <c r="A711" s="146"/>
      <c r="B711" s="146"/>
      <c r="C711" s="146"/>
      <c r="D711" s="146"/>
    </row>
    <row r="712" spans="1:4" x14ac:dyDescent="0.25">
      <c r="A712" s="146"/>
      <c r="B712" s="146"/>
      <c r="C712" s="146"/>
      <c r="D712" s="146"/>
    </row>
    <row r="713" spans="1:4" x14ac:dyDescent="0.25">
      <c r="A713" s="146"/>
      <c r="B713" s="146"/>
      <c r="C713" s="146"/>
      <c r="D713" s="146"/>
    </row>
    <row r="714" spans="1:4" x14ac:dyDescent="0.25">
      <c r="A714" s="146"/>
      <c r="B714" s="146"/>
      <c r="C714" s="146"/>
      <c r="D714" s="146"/>
    </row>
    <row r="715" spans="1:4" x14ac:dyDescent="0.25">
      <c r="A715" s="146"/>
      <c r="B715" s="146"/>
      <c r="C715" s="146"/>
      <c r="D715" s="146"/>
    </row>
    <row r="716" spans="1:4" x14ac:dyDescent="0.25">
      <c r="A716" s="146"/>
      <c r="B716" s="146"/>
      <c r="C716" s="146"/>
      <c r="D716" s="146"/>
    </row>
    <row r="717" spans="1:4" x14ac:dyDescent="0.25">
      <c r="A717" s="146"/>
      <c r="B717" s="146"/>
      <c r="C717" s="146"/>
      <c r="D717" s="146"/>
    </row>
    <row r="718" spans="1:4" x14ac:dyDescent="0.25">
      <c r="A718" s="146"/>
      <c r="B718" s="146"/>
      <c r="C718" s="146"/>
      <c r="D718" s="146"/>
    </row>
    <row r="719" spans="1:4" x14ac:dyDescent="0.25">
      <c r="A719" s="146"/>
      <c r="B719" s="146"/>
      <c r="C719" s="146"/>
      <c r="D719" s="146"/>
    </row>
    <row r="720" spans="1:4" x14ac:dyDescent="0.25">
      <c r="A720" s="146"/>
      <c r="B720" s="146"/>
      <c r="C720" s="146"/>
      <c r="D720" s="146"/>
    </row>
    <row r="721" spans="1:4" x14ac:dyDescent="0.25">
      <c r="A721" s="146"/>
      <c r="B721" s="146"/>
      <c r="C721" s="146"/>
      <c r="D721" s="146"/>
    </row>
    <row r="722" spans="1:4" x14ac:dyDescent="0.25">
      <c r="A722" s="146"/>
      <c r="B722" s="146"/>
      <c r="C722" s="146"/>
      <c r="D722" s="146"/>
    </row>
    <row r="723" spans="1:4" x14ac:dyDescent="0.25">
      <c r="A723" s="146"/>
      <c r="B723" s="146"/>
      <c r="C723" s="146"/>
      <c r="D723" s="146"/>
    </row>
    <row r="724" spans="1:4" x14ac:dyDescent="0.25">
      <c r="A724" s="146"/>
      <c r="B724" s="146"/>
      <c r="C724" s="146"/>
      <c r="D724" s="146"/>
    </row>
    <row r="725" spans="1:4" x14ac:dyDescent="0.25">
      <c r="A725" s="146"/>
      <c r="B725" s="146"/>
      <c r="C725" s="146"/>
      <c r="D725" s="146"/>
    </row>
    <row r="726" spans="1:4" x14ac:dyDescent="0.25">
      <c r="A726" s="146"/>
      <c r="B726" s="146"/>
      <c r="C726" s="146"/>
      <c r="D726" s="146"/>
    </row>
    <row r="727" spans="1:4" x14ac:dyDescent="0.25">
      <c r="A727" s="146"/>
      <c r="B727" s="146"/>
      <c r="C727" s="146"/>
      <c r="D727" s="146"/>
    </row>
    <row r="728" spans="1:4" x14ac:dyDescent="0.25">
      <c r="A728" s="146"/>
      <c r="B728" s="146"/>
      <c r="C728" s="146"/>
      <c r="D728" s="146"/>
    </row>
    <row r="729" spans="1:4" x14ac:dyDescent="0.25">
      <c r="A729" s="146"/>
      <c r="B729" s="146"/>
      <c r="C729" s="146"/>
      <c r="D729" s="146"/>
    </row>
    <row r="730" spans="1:4" x14ac:dyDescent="0.25">
      <c r="A730" s="146"/>
      <c r="B730" s="146"/>
      <c r="C730" s="146"/>
      <c r="D730" s="146"/>
    </row>
    <row r="731" spans="1:4" x14ac:dyDescent="0.25">
      <c r="A731" s="146"/>
      <c r="B731" s="146"/>
      <c r="C731" s="146"/>
      <c r="D731" s="146"/>
    </row>
    <row r="732" spans="1:4" x14ac:dyDescent="0.25">
      <c r="A732" s="146"/>
      <c r="B732" s="146"/>
      <c r="C732" s="146"/>
      <c r="D732" s="146"/>
    </row>
    <row r="733" spans="1:4" x14ac:dyDescent="0.25">
      <c r="A733" s="146"/>
      <c r="B733" s="146"/>
      <c r="C733" s="146"/>
      <c r="D733" s="146"/>
    </row>
    <row r="734" spans="1:4" x14ac:dyDescent="0.25">
      <c r="A734" s="146"/>
      <c r="B734" s="146"/>
      <c r="C734" s="146"/>
      <c r="D734" s="146"/>
    </row>
    <row r="735" spans="1:4" x14ac:dyDescent="0.25">
      <c r="A735" s="146"/>
      <c r="B735" s="146"/>
      <c r="C735" s="146"/>
      <c r="D735" s="146"/>
    </row>
    <row r="736" spans="1:4" x14ac:dyDescent="0.25">
      <c r="A736" s="146"/>
      <c r="B736" s="146"/>
      <c r="C736" s="146"/>
      <c r="D736" s="146"/>
    </row>
    <row r="737" spans="1:4" x14ac:dyDescent="0.25">
      <c r="A737" s="146"/>
      <c r="B737" s="146"/>
      <c r="C737" s="146"/>
      <c r="D737" s="146"/>
    </row>
    <row r="738" spans="1:4" x14ac:dyDescent="0.25">
      <c r="A738" s="146"/>
      <c r="B738" s="146"/>
      <c r="C738" s="146"/>
      <c r="D738" s="146"/>
    </row>
    <row r="739" spans="1:4" x14ac:dyDescent="0.25">
      <c r="A739" s="146"/>
      <c r="B739" s="146"/>
      <c r="C739" s="146"/>
      <c r="D739" s="146"/>
    </row>
    <row r="740" spans="1:4" x14ac:dyDescent="0.25">
      <c r="A740" s="146"/>
      <c r="B740" s="146"/>
      <c r="C740" s="146"/>
      <c r="D740" s="146"/>
    </row>
    <row r="741" spans="1:4" x14ac:dyDescent="0.25">
      <c r="A741" s="146"/>
      <c r="B741" s="146"/>
      <c r="C741" s="146"/>
      <c r="D741" s="146"/>
    </row>
    <row r="742" spans="1:4" x14ac:dyDescent="0.25">
      <c r="A742" s="146"/>
      <c r="B742" s="146"/>
      <c r="C742" s="146"/>
      <c r="D742" s="146"/>
    </row>
    <row r="743" spans="1:4" x14ac:dyDescent="0.25">
      <c r="A743" s="146"/>
      <c r="B743" s="146"/>
      <c r="C743" s="146"/>
      <c r="D743" s="146"/>
    </row>
    <row r="744" spans="1:4" x14ac:dyDescent="0.25">
      <c r="A744" s="146"/>
      <c r="B744" s="146"/>
      <c r="C744" s="146"/>
      <c r="D744" s="146"/>
    </row>
    <row r="745" spans="1:4" x14ac:dyDescent="0.25">
      <c r="A745" s="146"/>
      <c r="B745" s="146"/>
      <c r="C745" s="146"/>
      <c r="D745" s="146"/>
    </row>
    <row r="746" spans="1:4" x14ac:dyDescent="0.25">
      <c r="A746" s="146"/>
      <c r="B746" s="146"/>
      <c r="C746" s="146"/>
      <c r="D746" s="146"/>
    </row>
    <row r="747" spans="1:4" x14ac:dyDescent="0.25">
      <c r="A747" s="146"/>
      <c r="B747" s="146"/>
      <c r="C747" s="146"/>
      <c r="D747" s="146"/>
    </row>
    <row r="748" spans="1:4" x14ac:dyDescent="0.25">
      <c r="A748" s="146"/>
      <c r="B748" s="146"/>
      <c r="C748" s="146"/>
      <c r="D748" s="146"/>
    </row>
    <row r="749" spans="1:4" x14ac:dyDescent="0.25">
      <c r="A749" s="146"/>
      <c r="B749" s="146"/>
      <c r="C749" s="146"/>
      <c r="D749" s="146"/>
    </row>
    <row r="750" spans="1:4" x14ac:dyDescent="0.25">
      <c r="A750" s="146"/>
      <c r="B750" s="146"/>
      <c r="C750" s="146"/>
      <c r="D750" s="146"/>
    </row>
    <row r="751" spans="1:4" x14ac:dyDescent="0.25">
      <c r="A751" s="146"/>
      <c r="B751" s="146"/>
      <c r="C751" s="146"/>
      <c r="D751" s="146"/>
    </row>
    <row r="752" spans="1:4" x14ac:dyDescent="0.25">
      <c r="A752" s="146"/>
      <c r="B752" s="146"/>
      <c r="C752" s="146"/>
      <c r="D752" s="146"/>
    </row>
    <row r="753" spans="1:4" x14ac:dyDescent="0.25">
      <c r="A753" s="146"/>
      <c r="B753" s="146"/>
      <c r="C753" s="146"/>
      <c r="D753" s="146"/>
    </row>
    <row r="754" spans="1:4" x14ac:dyDescent="0.25">
      <c r="A754" s="146"/>
      <c r="B754" s="146"/>
      <c r="C754" s="146"/>
      <c r="D754" s="146"/>
    </row>
    <row r="755" spans="1:4" x14ac:dyDescent="0.25">
      <c r="A755" s="146"/>
      <c r="B755" s="146"/>
      <c r="C755" s="146"/>
      <c r="D755" s="146"/>
    </row>
    <row r="756" spans="1:4" x14ac:dyDescent="0.25">
      <c r="A756" s="146"/>
      <c r="B756" s="146"/>
      <c r="C756" s="146"/>
      <c r="D756" s="146"/>
    </row>
    <row r="757" spans="1:4" x14ac:dyDescent="0.25">
      <c r="A757" s="146"/>
      <c r="B757" s="146"/>
      <c r="C757" s="146"/>
      <c r="D757" s="146"/>
    </row>
    <row r="758" spans="1:4" x14ac:dyDescent="0.25">
      <c r="A758" s="146"/>
      <c r="B758" s="146"/>
      <c r="C758" s="146"/>
      <c r="D758" s="146"/>
    </row>
    <row r="759" spans="1:4" x14ac:dyDescent="0.25">
      <c r="A759" s="146"/>
      <c r="B759" s="146"/>
      <c r="C759" s="146"/>
      <c r="D759" s="146"/>
    </row>
    <row r="760" spans="1:4" x14ac:dyDescent="0.25">
      <c r="A760" s="146"/>
      <c r="B760" s="146"/>
      <c r="C760" s="146"/>
      <c r="D760" s="146"/>
    </row>
    <row r="761" spans="1:4" x14ac:dyDescent="0.25">
      <c r="A761" s="146"/>
      <c r="B761" s="146"/>
      <c r="C761" s="146"/>
      <c r="D761" s="146"/>
    </row>
    <row r="762" spans="1:4" x14ac:dyDescent="0.25">
      <c r="A762" s="146"/>
      <c r="B762" s="146"/>
      <c r="C762" s="146"/>
      <c r="D762" s="146"/>
    </row>
    <row r="763" spans="1:4" x14ac:dyDescent="0.25">
      <c r="A763" s="146"/>
      <c r="B763" s="146"/>
      <c r="C763" s="146"/>
      <c r="D763" s="146"/>
    </row>
    <row r="764" spans="1:4" x14ac:dyDescent="0.25">
      <c r="A764" s="146"/>
      <c r="B764" s="146"/>
      <c r="C764" s="146"/>
      <c r="D764" s="146"/>
    </row>
    <row r="765" spans="1:4" x14ac:dyDescent="0.25">
      <c r="A765" s="146"/>
      <c r="B765" s="146"/>
      <c r="C765" s="146"/>
      <c r="D765" s="146"/>
    </row>
    <row r="766" spans="1:4" x14ac:dyDescent="0.25">
      <c r="A766" s="146"/>
      <c r="B766" s="146"/>
      <c r="C766" s="146"/>
      <c r="D766" s="146"/>
    </row>
    <row r="767" spans="1:4" x14ac:dyDescent="0.25">
      <c r="A767" s="146"/>
      <c r="B767" s="146"/>
      <c r="C767" s="146"/>
      <c r="D767" s="146"/>
    </row>
    <row r="768" spans="1:4" x14ac:dyDescent="0.25">
      <c r="A768" s="146"/>
      <c r="B768" s="146"/>
      <c r="C768" s="146"/>
      <c r="D768" s="146"/>
    </row>
    <row r="769" spans="1:4" x14ac:dyDescent="0.25">
      <c r="A769" s="146"/>
      <c r="B769" s="146"/>
      <c r="C769" s="146"/>
      <c r="D769" s="146"/>
    </row>
    <row r="770" spans="1:4" x14ac:dyDescent="0.25">
      <c r="A770" s="146"/>
      <c r="B770" s="146"/>
      <c r="C770" s="146"/>
      <c r="D770" s="146"/>
    </row>
    <row r="771" spans="1:4" x14ac:dyDescent="0.25">
      <c r="A771" s="146"/>
      <c r="B771" s="146"/>
      <c r="C771" s="146"/>
      <c r="D771" s="146"/>
    </row>
    <row r="772" spans="1:4" x14ac:dyDescent="0.25">
      <c r="A772" s="146"/>
      <c r="B772" s="146"/>
      <c r="C772" s="146"/>
      <c r="D772" s="146"/>
    </row>
    <row r="773" spans="1:4" x14ac:dyDescent="0.25">
      <c r="A773" s="146"/>
      <c r="B773" s="146"/>
      <c r="C773" s="146"/>
      <c r="D773" s="146"/>
    </row>
    <row r="774" spans="1:4" x14ac:dyDescent="0.25">
      <c r="A774" s="146"/>
      <c r="B774" s="146"/>
      <c r="C774" s="146"/>
      <c r="D774" s="146"/>
    </row>
    <row r="775" spans="1:4" x14ac:dyDescent="0.25">
      <c r="A775" s="146"/>
      <c r="B775" s="146"/>
      <c r="C775" s="146"/>
      <c r="D775" s="146"/>
    </row>
    <row r="776" spans="1:4" x14ac:dyDescent="0.25">
      <c r="A776" s="146"/>
      <c r="B776" s="146"/>
      <c r="C776" s="146"/>
      <c r="D776" s="146"/>
    </row>
    <row r="777" spans="1:4" x14ac:dyDescent="0.25">
      <c r="A777" s="146"/>
      <c r="B777" s="146"/>
      <c r="C777" s="146"/>
      <c r="D777" s="146"/>
    </row>
    <row r="778" spans="1:4" x14ac:dyDescent="0.25">
      <c r="A778" s="146"/>
      <c r="B778" s="146"/>
      <c r="C778" s="146"/>
      <c r="D778" s="146"/>
    </row>
    <row r="779" spans="1:4" x14ac:dyDescent="0.25">
      <c r="A779" s="146"/>
      <c r="B779" s="146"/>
      <c r="C779" s="146"/>
      <c r="D779" s="146"/>
    </row>
    <row r="780" spans="1:4" x14ac:dyDescent="0.25">
      <c r="A780" s="146"/>
      <c r="B780" s="146"/>
      <c r="C780" s="146"/>
      <c r="D780" s="146"/>
    </row>
    <row r="781" spans="1:4" x14ac:dyDescent="0.25">
      <c r="A781" s="146"/>
      <c r="B781" s="146"/>
      <c r="C781" s="146"/>
      <c r="D781" s="146"/>
    </row>
    <row r="782" spans="1:4" x14ac:dyDescent="0.25">
      <c r="A782" s="146"/>
      <c r="B782" s="146"/>
      <c r="C782" s="146"/>
      <c r="D782" s="146"/>
    </row>
    <row r="783" spans="1:4" x14ac:dyDescent="0.25">
      <c r="A783" s="146"/>
      <c r="B783" s="146"/>
      <c r="C783" s="146"/>
      <c r="D783" s="146"/>
    </row>
    <row r="784" spans="1:4" x14ac:dyDescent="0.25">
      <c r="A784" s="146"/>
      <c r="B784" s="146"/>
      <c r="C784" s="146"/>
      <c r="D784" s="146"/>
    </row>
    <row r="785" spans="1:4" x14ac:dyDescent="0.25">
      <c r="A785" s="146"/>
      <c r="B785" s="146"/>
      <c r="C785" s="146"/>
      <c r="D785" s="146"/>
    </row>
    <row r="786" spans="1:4" x14ac:dyDescent="0.25">
      <c r="A786" s="146"/>
      <c r="B786" s="146"/>
      <c r="C786" s="146"/>
      <c r="D786" s="146"/>
    </row>
    <row r="787" spans="1:4" x14ac:dyDescent="0.25">
      <c r="A787" s="146"/>
      <c r="B787" s="146"/>
      <c r="C787" s="146"/>
      <c r="D787" s="146"/>
    </row>
    <row r="788" spans="1:4" x14ac:dyDescent="0.25">
      <c r="A788" s="146"/>
      <c r="B788" s="146"/>
      <c r="C788" s="146"/>
      <c r="D788" s="146"/>
    </row>
    <row r="789" spans="1:4" x14ac:dyDescent="0.25">
      <c r="A789" s="146"/>
      <c r="B789" s="146"/>
      <c r="C789" s="146"/>
      <c r="D789" s="146"/>
    </row>
    <row r="790" spans="1:4" x14ac:dyDescent="0.25">
      <c r="A790" s="146"/>
      <c r="B790" s="146"/>
      <c r="C790" s="146"/>
      <c r="D790" s="146"/>
    </row>
    <row r="791" spans="1:4" x14ac:dyDescent="0.25">
      <c r="A791" s="146"/>
      <c r="B791" s="146"/>
      <c r="C791" s="146"/>
      <c r="D791" s="146"/>
    </row>
    <row r="792" spans="1:4" x14ac:dyDescent="0.25">
      <c r="A792" s="146"/>
      <c r="B792" s="146"/>
      <c r="C792" s="146"/>
      <c r="D792" s="146"/>
    </row>
    <row r="793" spans="1:4" x14ac:dyDescent="0.25">
      <c r="A793" s="146"/>
      <c r="B793" s="146"/>
      <c r="C793" s="146"/>
      <c r="D793" s="146"/>
    </row>
    <row r="794" spans="1:4" x14ac:dyDescent="0.25">
      <c r="A794" s="146"/>
      <c r="B794" s="146"/>
      <c r="C794" s="146"/>
      <c r="D794" s="146"/>
    </row>
    <row r="795" spans="1:4" x14ac:dyDescent="0.25">
      <c r="A795" s="146"/>
      <c r="B795" s="146"/>
      <c r="C795" s="146"/>
      <c r="D795" s="146"/>
    </row>
    <row r="796" spans="1:4" x14ac:dyDescent="0.25">
      <c r="A796" s="146"/>
      <c r="B796" s="146"/>
      <c r="C796" s="146"/>
      <c r="D796" s="146"/>
    </row>
    <row r="797" spans="1:4" x14ac:dyDescent="0.25">
      <c r="A797" s="146"/>
      <c r="B797" s="146"/>
      <c r="C797" s="146"/>
      <c r="D797" s="146"/>
    </row>
    <row r="798" spans="1:4" x14ac:dyDescent="0.25">
      <c r="A798" s="146"/>
      <c r="B798" s="146"/>
      <c r="C798" s="146"/>
      <c r="D798" s="146"/>
    </row>
    <row r="799" spans="1:4" x14ac:dyDescent="0.25">
      <c r="A799" s="146"/>
      <c r="B799" s="146"/>
      <c r="C799" s="146"/>
      <c r="D799" s="146"/>
    </row>
    <row r="800" spans="1:4" x14ac:dyDescent="0.25">
      <c r="A800" s="146"/>
      <c r="B800" s="146"/>
      <c r="C800" s="146"/>
      <c r="D800" s="146"/>
    </row>
    <row r="801" spans="1:4" x14ac:dyDescent="0.25">
      <c r="A801" s="146"/>
      <c r="B801" s="146"/>
      <c r="C801" s="146"/>
      <c r="D801" s="146"/>
    </row>
    <row r="802" spans="1:4" x14ac:dyDescent="0.25">
      <c r="A802" s="146"/>
      <c r="B802" s="146"/>
      <c r="C802" s="146"/>
      <c r="D802" s="146"/>
    </row>
    <row r="803" spans="1:4" x14ac:dyDescent="0.25">
      <c r="A803" s="146"/>
      <c r="B803" s="146"/>
      <c r="C803" s="146"/>
      <c r="D803" s="146"/>
    </row>
    <row r="804" spans="1:4" x14ac:dyDescent="0.25">
      <c r="A804" s="146"/>
      <c r="B804" s="146"/>
      <c r="C804" s="146"/>
      <c r="D804" s="146"/>
    </row>
    <row r="805" spans="1:4" x14ac:dyDescent="0.25">
      <c r="A805" s="146"/>
      <c r="B805" s="146"/>
      <c r="C805" s="146"/>
      <c r="D805" s="146"/>
    </row>
    <row r="806" spans="1:4" x14ac:dyDescent="0.25">
      <c r="A806" s="146"/>
      <c r="B806" s="146"/>
      <c r="C806" s="146"/>
      <c r="D806" s="146"/>
    </row>
    <row r="807" spans="1:4" x14ac:dyDescent="0.25">
      <c r="A807" s="146"/>
      <c r="B807" s="146"/>
      <c r="C807" s="146"/>
      <c r="D807" s="146"/>
    </row>
    <row r="808" spans="1:4" x14ac:dyDescent="0.25">
      <c r="A808" s="146"/>
      <c r="B808" s="146"/>
      <c r="C808" s="146"/>
      <c r="D808" s="146"/>
    </row>
    <row r="809" spans="1:4" x14ac:dyDescent="0.25">
      <c r="A809" s="146"/>
      <c r="B809" s="146"/>
      <c r="C809" s="146"/>
      <c r="D809" s="146"/>
    </row>
    <row r="810" spans="1:4" x14ac:dyDescent="0.25">
      <c r="A810" s="146"/>
      <c r="B810" s="146"/>
      <c r="C810" s="146"/>
      <c r="D810" s="146"/>
    </row>
    <row r="811" spans="1:4" x14ac:dyDescent="0.25">
      <c r="A811" s="146"/>
      <c r="B811" s="146"/>
      <c r="C811" s="146"/>
      <c r="D811" s="146"/>
    </row>
    <row r="812" spans="1:4" x14ac:dyDescent="0.25">
      <c r="A812" s="146"/>
      <c r="B812" s="146"/>
      <c r="C812" s="146"/>
      <c r="D812" s="146"/>
    </row>
    <row r="813" spans="1:4" x14ac:dyDescent="0.25">
      <c r="A813" s="146"/>
      <c r="B813" s="146"/>
      <c r="C813" s="146"/>
      <c r="D813" s="146"/>
    </row>
    <row r="814" spans="1:4" x14ac:dyDescent="0.25">
      <c r="A814" s="146"/>
      <c r="B814" s="146"/>
      <c r="C814" s="146"/>
      <c r="D814" s="146"/>
    </row>
    <row r="815" spans="1:4" x14ac:dyDescent="0.25">
      <c r="A815" s="146"/>
      <c r="B815" s="146"/>
      <c r="C815" s="146"/>
      <c r="D815" s="146"/>
    </row>
    <row r="816" spans="1:4" x14ac:dyDescent="0.25">
      <c r="A816" s="146"/>
      <c r="B816" s="146"/>
      <c r="C816" s="146"/>
      <c r="D816" s="146"/>
    </row>
    <row r="817" spans="1:4" x14ac:dyDescent="0.25">
      <c r="A817" s="146"/>
      <c r="B817" s="146"/>
      <c r="C817" s="146"/>
      <c r="D817" s="146"/>
    </row>
    <row r="818" spans="1:4" x14ac:dyDescent="0.25">
      <c r="A818" s="146"/>
      <c r="B818" s="146"/>
      <c r="C818" s="146"/>
      <c r="D818" s="146"/>
    </row>
    <row r="819" spans="1:4" x14ac:dyDescent="0.25">
      <c r="A819" s="146"/>
      <c r="B819" s="146"/>
      <c r="C819" s="146"/>
      <c r="D819" s="146"/>
    </row>
    <row r="820" spans="1:4" x14ac:dyDescent="0.25">
      <c r="A820" s="146"/>
      <c r="B820" s="146"/>
      <c r="C820" s="146"/>
      <c r="D820" s="146"/>
    </row>
    <row r="821" spans="1:4" x14ac:dyDescent="0.25">
      <c r="A821" s="146"/>
      <c r="B821" s="146"/>
      <c r="C821" s="146"/>
      <c r="D821" s="146"/>
    </row>
    <row r="822" spans="1:4" x14ac:dyDescent="0.25">
      <c r="A822" s="146"/>
      <c r="B822" s="146"/>
      <c r="C822" s="146"/>
      <c r="D822" s="146"/>
    </row>
    <row r="823" spans="1:4" x14ac:dyDescent="0.25">
      <c r="A823" s="146"/>
      <c r="B823" s="146"/>
      <c r="C823" s="146"/>
      <c r="D823" s="146"/>
    </row>
    <row r="824" spans="1:4" x14ac:dyDescent="0.25">
      <c r="A824" s="146"/>
      <c r="B824" s="146"/>
      <c r="C824" s="146"/>
      <c r="D824" s="146"/>
    </row>
    <row r="825" spans="1:4" x14ac:dyDescent="0.25">
      <c r="A825" s="146"/>
      <c r="B825" s="146"/>
      <c r="C825" s="146"/>
      <c r="D825" s="146"/>
    </row>
    <row r="826" spans="1:4" x14ac:dyDescent="0.25">
      <c r="A826" s="146"/>
      <c r="B826" s="146"/>
      <c r="C826" s="146"/>
      <c r="D826" s="146"/>
    </row>
    <row r="827" spans="1:4" x14ac:dyDescent="0.25">
      <c r="A827" s="146"/>
      <c r="B827" s="146"/>
      <c r="C827" s="146"/>
      <c r="D827" s="146"/>
    </row>
    <row r="828" spans="1:4" x14ac:dyDescent="0.25">
      <c r="A828" s="146"/>
      <c r="B828" s="146"/>
      <c r="C828" s="146"/>
      <c r="D828" s="146"/>
    </row>
    <row r="829" spans="1:4" x14ac:dyDescent="0.25">
      <c r="A829" s="146"/>
      <c r="B829" s="146"/>
      <c r="C829" s="146"/>
      <c r="D829" s="146"/>
    </row>
    <row r="830" spans="1:4" x14ac:dyDescent="0.25">
      <c r="A830" s="146"/>
      <c r="B830" s="146"/>
      <c r="C830" s="146"/>
      <c r="D830" s="146"/>
    </row>
    <row r="831" spans="1:4" x14ac:dyDescent="0.25">
      <c r="A831" s="146"/>
      <c r="B831" s="146"/>
      <c r="C831" s="146"/>
      <c r="D831" s="146"/>
    </row>
    <row r="832" spans="1:4" x14ac:dyDescent="0.25">
      <c r="A832" s="146"/>
      <c r="B832" s="146"/>
      <c r="C832" s="146"/>
      <c r="D832" s="146"/>
    </row>
    <row r="833" spans="1:4" x14ac:dyDescent="0.25">
      <c r="A833" s="146"/>
      <c r="B833" s="146"/>
      <c r="C833" s="146"/>
      <c r="D833" s="146"/>
    </row>
    <row r="834" spans="1:4" x14ac:dyDescent="0.25">
      <c r="A834" s="146"/>
      <c r="B834" s="146"/>
      <c r="C834" s="146"/>
      <c r="D834" s="146"/>
    </row>
    <row r="835" spans="1:4" x14ac:dyDescent="0.25">
      <c r="A835" s="146"/>
      <c r="B835" s="146"/>
      <c r="C835" s="146"/>
      <c r="D835" s="146"/>
    </row>
    <row r="836" spans="1:4" x14ac:dyDescent="0.25">
      <c r="A836" s="146"/>
      <c r="B836" s="146"/>
      <c r="C836" s="146"/>
      <c r="D836" s="146"/>
    </row>
    <row r="837" spans="1:4" x14ac:dyDescent="0.25">
      <c r="A837" s="146"/>
      <c r="B837" s="146"/>
      <c r="C837" s="146"/>
      <c r="D837" s="146"/>
    </row>
    <row r="838" spans="1:4" x14ac:dyDescent="0.25">
      <c r="A838" s="146"/>
      <c r="B838" s="146"/>
      <c r="C838" s="146"/>
      <c r="D838" s="146"/>
    </row>
    <row r="839" spans="1:4" x14ac:dyDescent="0.25">
      <c r="A839" s="146"/>
      <c r="B839" s="146"/>
      <c r="C839" s="146"/>
      <c r="D839" s="146"/>
    </row>
    <row r="840" spans="1:4" x14ac:dyDescent="0.25">
      <c r="A840" s="146"/>
      <c r="B840" s="146"/>
      <c r="C840" s="146"/>
      <c r="D840" s="146"/>
    </row>
    <row r="841" spans="1:4" x14ac:dyDescent="0.25">
      <c r="A841" s="146"/>
      <c r="B841" s="146"/>
      <c r="C841" s="146"/>
      <c r="D841" s="146"/>
    </row>
    <row r="842" spans="1:4" x14ac:dyDescent="0.25">
      <c r="A842" s="146"/>
      <c r="B842" s="146"/>
      <c r="C842" s="146"/>
      <c r="D842" s="146"/>
    </row>
    <row r="843" spans="1:4" x14ac:dyDescent="0.25">
      <c r="A843" s="146"/>
      <c r="B843" s="146"/>
      <c r="C843" s="146"/>
      <c r="D843" s="146"/>
    </row>
    <row r="844" spans="1:4" x14ac:dyDescent="0.25">
      <c r="A844" s="146"/>
      <c r="B844" s="146"/>
      <c r="C844" s="146"/>
      <c r="D844" s="146"/>
    </row>
    <row r="845" spans="1:4" x14ac:dyDescent="0.25">
      <c r="A845" s="146"/>
      <c r="B845" s="146"/>
      <c r="C845" s="146"/>
      <c r="D845" s="146"/>
    </row>
    <row r="846" spans="1:4" x14ac:dyDescent="0.25">
      <c r="A846" s="146"/>
      <c r="B846" s="146"/>
      <c r="C846" s="146"/>
      <c r="D846" s="146"/>
    </row>
    <row r="847" spans="1:4" x14ac:dyDescent="0.25">
      <c r="A847" s="146"/>
      <c r="B847" s="146"/>
      <c r="C847" s="146"/>
      <c r="D847" s="146"/>
    </row>
    <row r="848" spans="1:4" x14ac:dyDescent="0.25">
      <c r="A848" s="146"/>
      <c r="B848" s="146"/>
      <c r="C848" s="146"/>
      <c r="D848" s="146"/>
    </row>
    <row r="849" spans="1:4" x14ac:dyDescent="0.25">
      <c r="A849" s="146"/>
      <c r="B849" s="146"/>
      <c r="C849" s="146"/>
      <c r="D849" s="146"/>
    </row>
    <row r="850" spans="1:4" x14ac:dyDescent="0.25">
      <c r="A850" s="146"/>
      <c r="B850" s="146"/>
      <c r="C850" s="146"/>
      <c r="D850" s="146"/>
    </row>
    <row r="851" spans="1:4" x14ac:dyDescent="0.25">
      <c r="A851" s="146"/>
      <c r="B851" s="146"/>
      <c r="C851" s="146"/>
      <c r="D851" s="146"/>
    </row>
    <row r="852" spans="1:4" x14ac:dyDescent="0.25">
      <c r="A852" s="146"/>
      <c r="B852" s="146"/>
      <c r="C852" s="146"/>
      <c r="D852" s="146"/>
    </row>
    <row r="853" spans="1:4" x14ac:dyDescent="0.25">
      <c r="A853" s="146"/>
      <c r="B853" s="146"/>
      <c r="C853" s="146"/>
      <c r="D853" s="146"/>
    </row>
    <row r="854" spans="1:4" x14ac:dyDescent="0.25">
      <c r="A854" s="146"/>
      <c r="B854" s="146"/>
      <c r="C854" s="146"/>
      <c r="D854" s="146"/>
    </row>
    <row r="855" spans="1:4" x14ac:dyDescent="0.25">
      <c r="A855" s="146"/>
      <c r="B855" s="146"/>
      <c r="C855" s="146"/>
      <c r="D855" s="146"/>
    </row>
    <row r="856" spans="1:4" x14ac:dyDescent="0.25">
      <c r="A856" s="146"/>
      <c r="B856" s="146"/>
      <c r="C856" s="146"/>
      <c r="D856" s="146"/>
    </row>
    <row r="857" spans="1:4" x14ac:dyDescent="0.25">
      <c r="A857" s="146"/>
      <c r="B857" s="146"/>
      <c r="C857" s="146"/>
      <c r="D857" s="146"/>
    </row>
    <row r="858" spans="1:4" x14ac:dyDescent="0.25">
      <c r="A858" s="146"/>
      <c r="B858" s="146"/>
      <c r="C858" s="146"/>
      <c r="D858" s="146"/>
    </row>
    <row r="859" spans="1:4" x14ac:dyDescent="0.25">
      <c r="A859" s="146"/>
      <c r="B859" s="146"/>
      <c r="C859" s="146"/>
      <c r="D859" s="146"/>
    </row>
    <row r="860" spans="1:4" x14ac:dyDescent="0.25">
      <c r="A860" s="146"/>
      <c r="B860" s="146"/>
      <c r="C860" s="146"/>
      <c r="D860" s="146"/>
    </row>
    <row r="861" spans="1:4" x14ac:dyDescent="0.25">
      <c r="A861" s="146"/>
      <c r="B861" s="146"/>
      <c r="C861" s="146"/>
      <c r="D861" s="146"/>
    </row>
    <row r="862" spans="1:4" x14ac:dyDescent="0.25">
      <c r="A862" s="146"/>
      <c r="B862" s="146"/>
      <c r="C862" s="146"/>
      <c r="D862" s="146"/>
    </row>
    <row r="863" spans="1:4" x14ac:dyDescent="0.25">
      <c r="A863" s="146"/>
      <c r="B863" s="146"/>
      <c r="C863" s="146"/>
      <c r="D863" s="146"/>
    </row>
    <row r="864" spans="1:4" x14ac:dyDescent="0.25">
      <c r="A864" s="146"/>
      <c r="B864" s="146"/>
      <c r="C864" s="146"/>
      <c r="D864" s="146"/>
    </row>
    <row r="865" spans="1:4" x14ac:dyDescent="0.25">
      <c r="A865" s="146"/>
      <c r="B865" s="146"/>
      <c r="C865" s="146"/>
      <c r="D865" s="146"/>
    </row>
    <row r="866" spans="1:4" x14ac:dyDescent="0.25">
      <c r="A866" s="146"/>
      <c r="B866" s="146"/>
      <c r="C866" s="146"/>
      <c r="D866" s="146"/>
    </row>
    <row r="867" spans="1:4" x14ac:dyDescent="0.25">
      <c r="A867" s="146"/>
      <c r="B867" s="146"/>
      <c r="C867" s="146"/>
      <c r="D867" s="146"/>
    </row>
    <row r="868" spans="1:4" x14ac:dyDescent="0.25">
      <c r="A868" s="146"/>
      <c r="B868" s="146"/>
      <c r="C868" s="146"/>
      <c r="D868" s="146"/>
    </row>
    <row r="869" spans="1:4" x14ac:dyDescent="0.25">
      <c r="A869" s="146"/>
      <c r="B869" s="146"/>
      <c r="C869" s="146"/>
      <c r="D869" s="146"/>
    </row>
    <row r="870" spans="1:4" x14ac:dyDescent="0.25">
      <c r="A870" s="146"/>
      <c r="B870" s="146"/>
      <c r="C870" s="146"/>
      <c r="D870" s="146"/>
    </row>
    <row r="871" spans="1:4" x14ac:dyDescent="0.25">
      <c r="A871" s="146"/>
      <c r="B871" s="146"/>
      <c r="C871" s="146"/>
      <c r="D871" s="146"/>
    </row>
    <row r="872" spans="1:4" x14ac:dyDescent="0.25">
      <c r="A872" s="146"/>
      <c r="B872" s="146"/>
      <c r="C872" s="146"/>
      <c r="D872" s="146"/>
    </row>
    <row r="873" spans="1:4" x14ac:dyDescent="0.25">
      <c r="A873" s="146"/>
      <c r="B873" s="146"/>
      <c r="C873" s="146"/>
      <c r="D873" s="146"/>
    </row>
    <row r="874" spans="1:4" x14ac:dyDescent="0.25">
      <c r="A874" s="146"/>
      <c r="B874" s="146"/>
      <c r="C874" s="146"/>
      <c r="D874" s="146"/>
    </row>
    <row r="875" spans="1:4" x14ac:dyDescent="0.25">
      <c r="A875" s="146"/>
      <c r="B875" s="146"/>
      <c r="C875" s="146"/>
      <c r="D875" s="146"/>
    </row>
    <row r="876" spans="1:4" x14ac:dyDescent="0.25">
      <c r="A876" s="146"/>
      <c r="B876" s="146"/>
      <c r="C876" s="146"/>
      <c r="D876" s="146"/>
    </row>
    <row r="877" spans="1:4" x14ac:dyDescent="0.25">
      <c r="A877" s="146"/>
      <c r="B877" s="146"/>
      <c r="C877" s="146"/>
      <c r="D877" s="146"/>
    </row>
    <row r="878" spans="1:4" x14ac:dyDescent="0.25">
      <c r="A878" s="146"/>
      <c r="B878" s="146"/>
      <c r="C878" s="146"/>
      <c r="D878" s="146"/>
    </row>
    <row r="879" spans="1:4" x14ac:dyDescent="0.25">
      <c r="A879" s="146"/>
      <c r="B879" s="146"/>
      <c r="C879" s="146"/>
      <c r="D879" s="146"/>
    </row>
    <row r="880" spans="1:4" x14ac:dyDescent="0.25">
      <c r="A880" s="146"/>
      <c r="B880" s="146"/>
      <c r="C880" s="146"/>
      <c r="D880" s="146"/>
    </row>
    <row r="881" spans="1:4" x14ac:dyDescent="0.25">
      <c r="A881" s="146"/>
      <c r="B881" s="146"/>
      <c r="C881" s="146"/>
      <c r="D881" s="146"/>
    </row>
    <row r="882" spans="1:4" x14ac:dyDescent="0.25">
      <c r="A882" s="146"/>
      <c r="B882" s="146"/>
      <c r="C882" s="146"/>
      <c r="D882" s="146"/>
    </row>
    <row r="883" spans="1:4" x14ac:dyDescent="0.25">
      <c r="A883" s="146"/>
      <c r="B883" s="146"/>
      <c r="C883" s="146"/>
      <c r="D883" s="146"/>
    </row>
    <row r="884" spans="1:4" x14ac:dyDescent="0.25">
      <c r="A884" s="146"/>
      <c r="B884" s="146"/>
      <c r="C884" s="146"/>
      <c r="D884" s="146"/>
    </row>
    <row r="885" spans="1:4" x14ac:dyDescent="0.25">
      <c r="A885" s="146"/>
      <c r="B885" s="146"/>
      <c r="C885" s="146"/>
      <c r="D885" s="146"/>
    </row>
    <row r="886" spans="1:4" x14ac:dyDescent="0.25">
      <c r="A886" s="146"/>
      <c r="B886" s="146"/>
      <c r="C886" s="146"/>
      <c r="D886" s="146"/>
    </row>
    <row r="887" spans="1:4" x14ac:dyDescent="0.25">
      <c r="A887" s="146"/>
      <c r="B887" s="146"/>
      <c r="C887" s="146"/>
      <c r="D887" s="146"/>
    </row>
    <row r="888" spans="1:4" x14ac:dyDescent="0.25">
      <c r="A888" s="146"/>
      <c r="B888" s="146"/>
      <c r="C888" s="146"/>
      <c r="D888" s="146"/>
    </row>
    <row r="889" spans="1:4" x14ac:dyDescent="0.25">
      <c r="A889" s="146"/>
      <c r="B889" s="146"/>
      <c r="C889" s="146"/>
      <c r="D889" s="146"/>
    </row>
    <row r="890" spans="1:4" x14ac:dyDescent="0.25">
      <c r="A890" s="146"/>
      <c r="B890" s="146"/>
      <c r="C890" s="146"/>
      <c r="D890" s="146"/>
    </row>
    <row r="891" spans="1:4" x14ac:dyDescent="0.25">
      <c r="A891" s="146"/>
      <c r="B891" s="146"/>
      <c r="C891" s="146"/>
      <c r="D891" s="146"/>
    </row>
    <row r="892" spans="1:4" x14ac:dyDescent="0.25">
      <c r="A892" s="146"/>
      <c r="B892" s="146"/>
      <c r="C892" s="146"/>
      <c r="D892" s="146"/>
    </row>
    <row r="893" spans="1:4" x14ac:dyDescent="0.25">
      <c r="A893" s="146"/>
      <c r="B893" s="146"/>
      <c r="C893" s="146"/>
      <c r="D893" s="146"/>
    </row>
    <row r="894" spans="1:4" x14ac:dyDescent="0.25">
      <c r="A894" s="146"/>
      <c r="B894" s="146"/>
      <c r="C894" s="146"/>
      <c r="D894" s="146"/>
    </row>
    <row r="895" spans="1:4" x14ac:dyDescent="0.25">
      <c r="A895" s="146"/>
      <c r="B895" s="146"/>
      <c r="C895" s="146"/>
      <c r="D895" s="146"/>
    </row>
    <row r="896" spans="1:4" x14ac:dyDescent="0.25">
      <c r="A896" s="146"/>
      <c r="B896" s="146"/>
      <c r="C896" s="146"/>
      <c r="D896" s="146"/>
    </row>
    <row r="897" spans="1:4" x14ac:dyDescent="0.25">
      <c r="A897" s="146"/>
      <c r="B897" s="146"/>
      <c r="C897" s="146"/>
      <c r="D897" s="146"/>
    </row>
    <row r="898" spans="1:4" x14ac:dyDescent="0.25">
      <c r="A898" s="146"/>
      <c r="B898" s="146"/>
      <c r="C898" s="146"/>
      <c r="D898" s="146"/>
    </row>
    <row r="899" spans="1:4" x14ac:dyDescent="0.25">
      <c r="A899" s="146"/>
      <c r="B899" s="146"/>
      <c r="C899" s="146"/>
      <c r="D899" s="146"/>
    </row>
    <row r="900" spans="1:4" x14ac:dyDescent="0.25">
      <c r="A900" s="146"/>
      <c r="B900" s="146"/>
      <c r="C900" s="146"/>
      <c r="D900" s="146"/>
    </row>
    <row r="901" spans="1:4" x14ac:dyDescent="0.25">
      <c r="A901" s="146"/>
      <c r="B901" s="146"/>
      <c r="C901" s="146"/>
      <c r="D901" s="146"/>
    </row>
    <row r="902" spans="1:4" x14ac:dyDescent="0.25">
      <c r="A902" s="146"/>
      <c r="B902" s="146"/>
      <c r="C902" s="146"/>
      <c r="D902" s="146"/>
    </row>
    <row r="903" spans="1:4" x14ac:dyDescent="0.25">
      <c r="A903" s="146"/>
      <c r="B903" s="146"/>
      <c r="C903" s="146"/>
      <c r="D903" s="146"/>
    </row>
    <row r="904" spans="1:4" x14ac:dyDescent="0.25">
      <c r="A904" s="146"/>
      <c r="B904" s="146"/>
      <c r="C904" s="146"/>
      <c r="D904" s="146"/>
    </row>
    <row r="905" spans="1:4" x14ac:dyDescent="0.25">
      <c r="A905" s="146"/>
      <c r="B905" s="146"/>
      <c r="C905" s="146"/>
      <c r="D905" s="146"/>
    </row>
    <row r="906" spans="1:4" x14ac:dyDescent="0.25">
      <c r="A906" s="146"/>
      <c r="B906" s="146"/>
      <c r="C906" s="146"/>
      <c r="D906" s="146"/>
    </row>
    <row r="907" spans="1:4" x14ac:dyDescent="0.25">
      <c r="A907" s="146"/>
      <c r="B907" s="146"/>
      <c r="C907" s="146"/>
      <c r="D907" s="146"/>
    </row>
    <row r="908" spans="1:4" x14ac:dyDescent="0.25">
      <c r="A908" s="146"/>
      <c r="B908" s="146"/>
      <c r="C908" s="146"/>
      <c r="D908" s="146"/>
    </row>
    <row r="909" spans="1:4" x14ac:dyDescent="0.25">
      <c r="A909" s="146"/>
      <c r="B909" s="146"/>
      <c r="C909" s="146"/>
      <c r="D909" s="146"/>
    </row>
    <row r="910" spans="1:4" x14ac:dyDescent="0.25">
      <c r="A910" s="146"/>
      <c r="B910" s="146"/>
      <c r="C910" s="146"/>
      <c r="D910" s="146"/>
    </row>
    <row r="911" spans="1:4" x14ac:dyDescent="0.25">
      <c r="A911" s="146"/>
      <c r="B911" s="146"/>
      <c r="C911" s="146"/>
      <c r="D911" s="146"/>
    </row>
    <row r="912" spans="1:4" x14ac:dyDescent="0.25">
      <c r="A912" s="146"/>
      <c r="B912" s="146"/>
      <c r="C912" s="146"/>
      <c r="D912" s="146"/>
    </row>
    <row r="913" spans="1:4" x14ac:dyDescent="0.25">
      <c r="A913" s="146"/>
      <c r="B913" s="146"/>
      <c r="C913" s="146"/>
      <c r="D913" s="146"/>
    </row>
    <row r="914" spans="1:4" x14ac:dyDescent="0.25">
      <c r="A914" s="146"/>
      <c r="B914" s="146"/>
      <c r="C914" s="146"/>
      <c r="D914" s="146"/>
    </row>
    <row r="915" spans="1:4" x14ac:dyDescent="0.25">
      <c r="A915" s="146"/>
      <c r="B915" s="146"/>
      <c r="C915" s="146"/>
      <c r="D915" s="146"/>
    </row>
    <row r="916" spans="1:4" x14ac:dyDescent="0.25">
      <c r="A916" s="146"/>
      <c r="B916" s="146"/>
      <c r="C916" s="146"/>
      <c r="D916" s="146"/>
    </row>
    <row r="917" spans="1:4" x14ac:dyDescent="0.25">
      <c r="A917" s="146"/>
      <c r="B917" s="146"/>
      <c r="C917" s="146"/>
      <c r="D917" s="146"/>
    </row>
    <row r="918" spans="1:4" x14ac:dyDescent="0.25">
      <c r="A918" s="146"/>
      <c r="B918" s="146"/>
      <c r="C918" s="146"/>
      <c r="D918" s="146"/>
    </row>
    <row r="919" spans="1:4" x14ac:dyDescent="0.25">
      <c r="A919" s="146"/>
      <c r="B919" s="146"/>
      <c r="C919" s="146"/>
      <c r="D919" s="146"/>
    </row>
    <row r="920" spans="1:4" x14ac:dyDescent="0.25">
      <c r="A920" s="146"/>
      <c r="B920" s="146"/>
      <c r="C920" s="146"/>
      <c r="D920" s="146"/>
    </row>
    <row r="921" spans="1:4" x14ac:dyDescent="0.25">
      <c r="A921" s="146"/>
      <c r="B921" s="146"/>
      <c r="C921" s="146"/>
      <c r="D921" s="146"/>
    </row>
    <row r="922" spans="1:4" x14ac:dyDescent="0.25">
      <c r="A922" s="146"/>
      <c r="B922" s="146"/>
      <c r="C922" s="146"/>
      <c r="D922" s="146"/>
    </row>
    <row r="923" spans="1:4" x14ac:dyDescent="0.25">
      <c r="A923" s="146"/>
      <c r="B923" s="146"/>
      <c r="C923" s="146"/>
      <c r="D923" s="146"/>
    </row>
    <row r="924" spans="1:4" x14ac:dyDescent="0.25">
      <c r="A924" s="146"/>
      <c r="B924" s="146"/>
      <c r="C924" s="146"/>
      <c r="D924" s="146"/>
    </row>
    <row r="925" spans="1:4" x14ac:dyDescent="0.25">
      <c r="A925" s="146"/>
      <c r="B925" s="146"/>
      <c r="C925" s="146"/>
      <c r="D925" s="146"/>
    </row>
    <row r="926" spans="1:4" x14ac:dyDescent="0.25">
      <c r="A926" s="146"/>
      <c r="B926" s="146"/>
      <c r="C926" s="146"/>
      <c r="D926" s="146"/>
    </row>
    <row r="927" spans="1:4" x14ac:dyDescent="0.25">
      <c r="A927" s="146"/>
      <c r="B927" s="146"/>
      <c r="C927" s="146"/>
      <c r="D927" s="146"/>
    </row>
    <row r="928" spans="1:4" x14ac:dyDescent="0.25">
      <c r="A928" s="146"/>
      <c r="B928" s="146"/>
      <c r="C928" s="146"/>
      <c r="D928" s="146"/>
    </row>
    <row r="929" spans="1:4" x14ac:dyDescent="0.25">
      <c r="A929" s="146"/>
      <c r="B929" s="146"/>
      <c r="C929" s="146"/>
      <c r="D929" s="146"/>
    </row>
    <row r="930" spans="1:4" x14ac:dyDescent="0.25">
      <c r="A930" s="146"/>
      <c r="B930" s="146"/>
      <c r="C930" s="146"/>
      <c r="D930" s="146"/>
    </row>
    <row r="931" spans="1:4" x14ac:dyDescent="0.25">
      <c r="A931" s="146"/>
      <c r="B931" s="146"/>
      <c r="C931" s="146"/>
      <c r="D931" s="146"/>
    </row>
    <row r="932" spans="1:4" x14ac:dyDescent="0.25">
      <c r="A932" s="146"/>
      <c r="B932" s="146"/>
      <c r="C932" s="146"/>
      <c r="D932" s="146"/>
    </row>
    <row r="933" spans="1:4" x14ac:dyDescent="0.25">
      <c r="A933" s="146"/>
      <c r="B933" s="146"/>
      <c r="C933" s="146"/>
      <c r="D933" s="146"/>
    </row>
    <row r="934" spans="1:4" x14ac:dyDescent="0.25">
      <c r="A934" s="146"/>
      <c r="B934" s="146"/>
      <c r="C934" s="146"/>
      <c r="D934" s="146"/>
    </row>
    <row r="935" spans="1:4" x14ac:dyDescent="0.25">
      <c r="A935" s="146"/>
      <c r="B935" s="146"/>
      <c r="C935" s="146"/>
      <c r="D935" s="146"/>
    </row>
    <row r="936" spans="1:4" x14ac:dyDescent="0.25">
      <c r="A936" s="146"/>
      <c r="B936" s="146"/>
      <c r="C936" s="146"/>
      <c r="D936" s="146"/>
    </row>
    <row r="937" spans="1:4" x14ac:dyDescent="0.25">
      <c r="A937" s="146"/>
      <c r="B937" s="146"/>
      <c r="C937" s="146"/>
      <c r="D937" s="146"/>
    </row>
    <row r="938" spans="1:4" x14ac:dyDescent="0.25">
      <c r="A938" s="146"/>
      <c r="B938" s="146"/>
      <c r="C938" s="146"/>
      <c r="D938" s="146"/>
    </row>
    <row r="939" spans="1:4" x14ac:dyDescent="0.25">
      <c r="A939" s="146"/>
      <c r="B939" s="146"/>
      <c r="C939" s="146"/>
      <c r="D939" s="146"/>
    </row>
    <row r="940" spans="1:4" x14ac:dyDescent="0.25">
      <c r="A940" s="146"/>
      <c r="B940" s="146"/>
      <c r="C940" s="146"/>
      <c r="D940" s="146"/>
    </row>
    <row r="941" spans="1:4" x14ac:dyDescent="0.25">
      <c r="A941" s="146"/>
      <c r="B941" s="146"/>
      <c r="C941" s="146"/>
      <c r="D941" s="146"/>
    </row>
    <row r="942" spans="1:4" x14ac:dyDescent="0.25">
      <c r="A942" s="146"/>
      <c r="B942" s="146"/>
      <c r="C942" s="146"/>
      <c r="D942" s="146"/>
    </row>
    <row r="943" spans="1:4" x14ac:dyDescent="0.25">
      <c r="A943" s="146"/>
      <c r="B943" s="146"/>
      <c r="C943" s="146"/>
      <c r="D943" s="146"/>
    </row>
    <row r="944" spans="1:4" x14ac:dyDescent="0.25">
      <c r="A944" s="146"/>
      <c r="B944" s="146"/>
      <c r="C944" s="146"/>
      <c r="D944" s="146"/>
    </row>
    <row r="945" spans="1:4" x14ac:dyDescent="0.25">
      <c r="A945" s="146"/>
      <c r="B945" s="146"/>
      <c r="C945" s="146"/>
      <c r="D945" s="146"/>
    </row>
    <row r="946" spans="1:4" x14ac:dyDescent="0.25">
      <c r="A946" s="146"/>
      <c r="B946" s="146"/>
      <c r="C946" s="146"/>
      <c r="D946" s="146"/>
    </row>
    <row r="947" spans="1:4" x14ac:dyDescent="0.25">
      <c r="A947" s="146"/>
      <c r="B947" s="146"/>
      <c r="C947" s="146"/>
      <c r="D947" s="146"/>
    </row>
    <row r="948" spans="1:4" x14ac:dyDescent="0.25">
      <c r="A948" s="146"/>
      <c r="B948" s="146"/>
      <c r="C948" s="146"/>
      <c r="D948" s="146"/>
    </row>
    <row r="949" spans="1:4" x14ac:dyDescent="0.25">
      <c r="A949" s="146"/>
      <c r="B949" s="146"/>
      <c r="C949" s="146"/>
      <c r="D949" s="146"/>
    </row>
    <row r="950" spans="1:4" x14ac:dyDescent="0.25">
      <c r="A950" s="146"/>
      <c r="B950" s="146"/>
      <c r="C950" s="146"/>
      <c r="D950" s="146"/>
    </row>
    <row r="951" spans="1:4" x14ac:dyDescent="0.25">
      <c r="A951" s="146"/>
      <c r="B951" s="146"/>
      <c r="C951" s="146"/>
      <c r="D951" s="146"/>
    </row>
    <row r="952" spans="1:4" x14ac:dyDescent="0.25">
      <c r="A952" s="146"/>
      <c r="B952" s="146"/>
      <c r="C952" s="146"/>
      <c r="D952" s="146"/>
    </row>
    <row r="953" spans="1:4" x14ac:dyDescent="0.25">
      <c r="A953" s="146"/>
      <c r="B953" s="146"/>
      <c r="C953" s="146"/>
      <c r="D953" s="146"/>
    </row>
    <row r="954" spans="1:4" x14ac:dyDescent="0.25">
      <c r="A954" s="146"/>
      <c r="B954" s="146"/>
      <c r="C954" s="146"/>
      <c r="D954" s="146"/>
    </row>
    <row r="955" spans="1:4" x14ac:dyDescent="0.25">
      <c r="A955" s="146"/>
      <c r="B955" s="146"/>
      <c r="C955" s="146"/>
      <c r="D955" s="146"/>
    </row>
    <row r="956" spans="1:4" x14ac:dyDescent="0.25">
      <c r="A956" s="146"/>
      <c r="B956" s="146"/>
      <c r="C956" s="146"/>
      <c r="D956" s="146"/>
    </row>
    <row r="957" spans="1:4" x14ac:dyDescent="0.25">
      <c r="A957" s="146"/>
      <c r="B957" s="146"/>
      <c r="C957" s="146"/>
      <c r="D957" s="146"/>
    </row>
    <row r="958" spans="1:4" x14ac:dyDescent="0.25">
      <c r="A958" s="146"/>
      <c r="B958" s="146"/>
      <c r="C958" s="146"/>
      <c r="D958" s="146"/>
    </row>
    <row r="959" spans="1:4" x14ac:dyDescent="0.25">
      <c r="A959" s="146"/>
      <c r="B959" s="146"/>
      <c r="C959" s="146"/>
      <c r="D959" s="146"/>
    </row>
    <row r="960" spans="1:4" x14ac:dyDescent="0.25">
      <c r="A960" s="146"/>
      <c r="B960" s="146"/>
      <c r="C960" s="146"/>
      <c r="D960" s="146"/>
    </row>
    <row r="961" spans="1:4" x14ac:dyDescent="0.25">
      <c r="A961" s="146"/>
      <c r="B961" s="146"/>
      <c r="C961" s="146"/>
      <c r="D961" s="146"/>
    </row>
    <row r="962" spans="1:4" x14ac:dyDescent="0.25">
      <c r="A962" s="146"/>
      <c r="B962" s="146"/>
      <c r="C962" s="146"/>
      <c r="D962" s="146"/>
    </row>
    <row r="963" spans="1:4" x14ac:dyDescent="0.25">
      <c r="A963" s="146"/>
      <c r="B963" s="146"/>
      <c r="C963" s="146"/>
      <c r="D963" s="146"/>
    </row>
    <row r="964" spans="1:4" x14ac:dyDescent="0.25">
      <c r="A964" s="146"/>
      <c r="B964" s="146"/>
      <c r="C964" s="146"/>
      <c r="D964" s="146"/>
    </row>
    <row r="965" spans="1:4" x14ac:dyDescent="0.25">
      <c r="A965" s="146"/>
      <c r="B965" s="146"/>
      <c r="C965" s="146"/>
      <c r="D965" s="146"/>
    </row>
    <row r="966" spans="1:4" x14ac:dyDescent="0.25">
      <c r="A966" s="146"/>
      <c r="B966" s="146"/>
      <c r="C966" s="146"/>
      <c r="D966" s="146"/>
    </row>
    <row r="967" spans="1:4" x14ac:dyDescent="0.25">
      <c r="A967" s="146"/>
      <c r="B967" s="146"/>
      <c r="C967" s="146"/>
      <c r="D967" s="146"/>
    </row>
    <row r="968" spans="1:4" x14ac:dyDescent="0.25">
      <c r="A968" s="146"/>
      <c r="B968" s="146"/>
      <c r="C968" s="146"/>
      <c r="D968" s="146"/>
    </row>
    <row r="969" spans="1:4" x14ac:dyDescent="0.25">
      <c r="A969" s="146"/>
      <c r="B969" s="146"/>
      <c r="C969" s="146"/>
      <c r="D969" s="146"/>
    </row>
    <row r="970" spans="1:4" x14ac:dyDescent="0.25">
      <c r="A970" s="146"/>
      <c r="B970" s="146"/>
      <c r="C970" s="146"/>
      <c r="D970" s="146"/>
    </row>
    <row r="971" spans="1:4" x14ac:dyDescent="0.25">
      <c r="A971" s="146"/>
      <c r="B971" s="146"/>
      <c r="C971" s="146"/>
      <c r="D971" s="146"/>
    </row>
    <row r="972" spans="1:4" x14ac:dyDescent="0.25">
      <c r="A972" s="146"/>
      <c r="B972" s="146"/>
      <c r="C972" s="146"/>
      <c r="D972" s="146"/>
    </row>
    <row r="973" spans="1:4" x14ac:dyDescent="0.25">
      <c r="A973" s="146"/>
      <c r="B973" s="146"/>
      <c r="C973" s="146"/>
      <c r="D973" s="146"/>
    </row>
    <row r="974" spans="1:4" x14ac:dyDescent="0.25">
      <c r="A974" s="146"/>
      <c r="B974" s="146"/>
      <c r="C974" s="146"/>
      <c r="D974" s="146"/>
    </row>
    <row r="975" spans="1:4" x14ac:dyDescent="0.25">
      <c r="A975" s="146"/>
      <c r="B975" s="146"/>
      <c r="C975" s="146"/>
      <c r="D975" s="146"/>
    </row>
    <row r="976" spans="1:4" x14ac:dyDescent="0.25">
      <c r="A976" s="146"/>
      <c r="B976" s="146"/>
      <c r="C976" s="146"/>
      <c r="D976" s="146"/>
    </row>
    <row r="977" spans="1:4" x14ac:dyDescent="0.25">
      <c r="A977" s="146"/>
      <c r="B977" s="146"/>
      <c r="C977" s="146"/>
      <c r="D977" s="146"/>
    </row>
    <row r="978" spans="1:4" x14ac:dyDescent="0.25">
      <c r="A978" s="146"/>
      <c r="B978" s="146"/>
      <c r="C978" s="146"/>
      <c r="D978" s="146"/>
    </row>
    <row r="979" spans="1:4" x14ac:dyDescent="0.25">
      <c r="A979" s="146"/>
      <c r="B979" s="146"/>
      <c r="C979" s="146"/>
      <c r="D979" s="146"/>
    </row>
    <row r="980" spans="1:4" x14ac:dyDescent="0.25">
      <c r="A980" s="146"/>
      <c r="B980" s="146"/>
      <c r="C980" s="146"/>
      <c r="D980" s="146"/>
    </row>
    <row r="981" spans="1:4" x14ac:dyDescent="0.25">
      <c r="A981" s="146"/>
      <c r="B981" s="146"/>
      <c r="C981" s="146"/>
      <c r="D981" s="146"/>
    </row>
    <row r="982" spans="1:4" x14ac:dyDescent="0.25">
      <c r="A982" s="146"/>
      <c r="B982" s="146"/>
      <c r="C982" s="146"/>
      <c r="D982" s="146"/>
    </row>
    <row r="983" spans="1:4" x14ac:dyDescent="0.25">
      <c r="A983" s="146"/>
      <c r="B983" s="146"/>
      <c r="C983" s="146"/>
      <c r="D983" s="146"/>
    </row>
    <row r="984" spans="1:4" x14ac:dyDescent="0.25">
      <c r="A984" s="146"/>
      <c r="B984" s="146"/>
      <c r="C984" s="146"/>
      <c r="D984" s="146"/>
    </row>
    <row r="985" spans="1:4" x14ac:dyDescent="0.25">
      <c r="A985" s="146"/>
      <c r="B985" s="146"/>
      <c r="C985" s="146"/>
      <c r="D985" s="146"/>
    </row>
    <row r="986" spans="1:4" x14ac:dyDescent="0.25">
      <c r="A986" s="146"/>
      <c r="B986" s="146"/>
      <c r="C986" s="146"/>
      <c r="D986" s="146"/>
    </row>
    <row r="987" spans="1:4" x14ac:dyDescent="0.25">
      <c r="A987" s="146"/>
      <c r="B987" s="146"/>
      <c r="C987" s="146"/>
      <c r="D987" s="146"/>
    </row>
    <row r="988" spans="1:4" x14ac:dyDescent="0.25">
      <c r="A988" s="146"/>
      <c r="B988" s="146"/>
      <c r="C988" s="146"/>
      <c r="D988" s="146"/>
    </row>
    <row r="989" spans="1:4" x14ac:dyDescent="0.25">
      <c r="A989" s="146"/>
      <c r="B989" s="146"/>
      <c r="C989" s="146"/>
      <c r="D989" s="146"/>
    </row>
    <row r="990" spans="1:4" x14ac:dyDescent="0.25">
      <c r="A990" s="146"/>
      <c r="B990" s="146"/>
      <c r="C990" s="146"/>
      <c r="D990" s="146"/>
    </row>
    <row r="991" spans="1:4" x14ac:dyDescent="0.25">
      <c r="A991" s="146"/>
      <c r="B991" s="146"/>
      <c r="C991" s="146"/>
      <c r="D991" s="146"/>
    </row>
    <row r="992" spans="1:4" x14ac:dyDescent="0.25">
      <c r="A992" s="146"/>
      <c r="B992" s="146"/>
      <c r="C992" s="146"/>
      <c r="D992" s="146"/>
    </row>
    <row r="993" spans="1:4" x14ac:dyDescent="0.25">
      <c r="A993" s="146"/>
      <c r="B993" s="146"/>
      <c r="C993" s="146"/>
      <c r="D993" s="146"/>
    </row>
    <row r="994" spans="1:4" x14ac:dyDescent="0.25">
      <c r="A994" s="146"/>
      <c r="B994" s="146"/>
      <c r="C994" s="146"/>
      <c r="D994" s="146"/>
    </row>
    <row r="995" spans="1:4" x14ac:dyDescent="0.25">
      <c r="A995" s="146"/>
      <c r="B995" s="146"/>
      <c r="C995" s="146"/>
      <c r="D995" s="146"/>
    </row>
    <row r="996" spans="1:4" x14ac:dyDescent="0.25">
      <c r="A996" s="146"/>
      <c r="B996" s="146"/>
      <c r="C996" s="146"/>
      <c r="D996" s="146"/>
    </row>
    <row r="997" spans="1:4" x14ac:dyDescent="0.25">
      <c r="A997" s="146"/>
      <c r="B997" s="146"/>
      <c r="C997" s="146"/>
      <c r="D997" s="146"/>
    </row>
    <row r="998" spans="1:4" x14ac:dyDescent="0.25">
      <c r="A998" s="146"/>
      <c r="B998" s="146"/>
      <c r="C998" s="146"/>
      <c r="D998" s="146"/>
    </row>
    <row r="999" spans="1:4" ht="15" customHeight="1" x14ac:dyDescent="0.25">
      <c r="A999" s="146"/>
      <c r="B999" s="146"/>
      <c r="C999" s="146"/>
      <c r="D999" s="146"/>
    </row>
    <row r="1000" spans="1:4" ht="15" customHeight="1" x14ac:dyDescent="0.25">
      <c r="A1000" s="146"/>
      <c r="B1000" s="146"/>
      <c r="C1000" s="146"/>
      <c r="D1000" s="146"/>
    </row>
  </sheetData>
  <mergeCells count="13">
    <mergeCell ref="A33:B33"/>
    <mergeCell ref="C2:D2"/>
    <mergeCell ref="A24:B24"/>
    <mergeCell ref="A26:B26"/>
    <mergeCell ref="A29:B29"/>
    <mergeCell ref="A31:B31"/>
    <mergeCell ref="A11:B11"/>
    <mergeCell ref="A14:B14"/>
    <mergeCell ref="A16:B16"/>
    <mergeCell ref="A21:B21"/>
    <mergeCell ref="A18:B18"/>
    <mergeCell ref="D8:D9"/>
    <mergeCell ref="A8:B9"/>
  </mergeCells>
  <pageMargins left="0.11811023622047245" right="0.11811023622047245" top="0.11811023622047245" bottom="0.11811023622047245" header="0.31496062992125984" footer="0.31496062992125984"/>
  <pageSetup paperSize="9" scale="5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tabSelected="1" zoomScale="70" zoomScaleNormal="70" workbookViewId="0">
      <pane xSplit="2" ySplit="7" topLeftCell="C14" activePane="bottomRight" state="frozen"/>
      <selection pane="topRight" activeCell="C1" sqref="C1"/>
      <selection pane="bottomLeft" activeCell="A6" sqref="A6"/>
      <selection pane="bottomRight" activeCell="AG19" sqref="AG19"/>
    </sheetView>
  </sheetViews>
  <sheetFormatPr defaultColWidth="9.140625" defaultRowHeight="15" x14ac:dyDescent="0.25"/>
  <cols>
    <col min="1" max="1" width="39.5703125" style="175" customWidth="1"/>
    <col min="2" max="2" width="9.140625" style="175"/>
    <col min="3" max="3" width="6.42578125" style="175" customWidth="1"/>
    <col min="4" max="4" width="7.7109375" style="175" customWidth="1"/>
    <col min="5" max="5" width="10.28515625" style="176" customWidth="1"/>
    <col min="6" max="6" width="1.7109375" style="175" customWidth="1"/>
    <col min="7" max="7" width="7" style="175" customWidth="1"/>
    <col min="8" max="8" width="8.42578125" style="175" customWidth="1"/>
    <col min="9" max="9" width="11.140625" style="176" customWidth="1"/>
    <col min="10" max="10" width="1.5703125" style="176" customWidth="1"/>
    <col min="11" max="11" width="10.28515625" style="175" hidden="1" customWidth="1"/>
    <col min="12" max="12" width="5.28515625" style="177" customWidth="1"/>
    <col min="13" max="13" width="2.140625" style="177" hidden="1" customWidth="1"/>
    <col min="14" max="14" width="9.140625" style="175" hidden="1" customWidth="1"/>
    <col min="15" max="15" width="6.28515625" style="175" hidden="1" customWidth="1"/>
    <col min="16" max="16" width="12.28515625" style="175" hidden="1" customWidth="1"/>
    <col min="17" max="17" width="1.28515625" style="175" customWidth="1"/>
    <col min="18" max="18" width="8.5703125" style="175" customWidth="1"/>
    <col min="19" max="19" width="7.140625" style="175" customWidth="1"/>
    <col min="20" max="20" width="11" style="177" customWidth="1"/>
    <col min="21" max="21" width="2" style="175" customWidth="1"/>
    <col min="22" max="22" width="12.140625" style="175" customWidth="1"/>
    <col min="23" max="23" width="11.7109375" style="175" customWidth="1"/>
    <col min="24" max="24" width="10.7109375" style="175" customWidth="1"/>
    <col min="25" max="25" width="1.85546875" style="175" customWidth="1"/>
    <col min="26" max="27" width="6.5703125" style="175" customWidth="1"/>
    <col min="28" max="28" width="7.7109375" style="175" customWidth="1"/>
    <col min="29" max="29" width="11" style="175" customWidth="1"/>
    <col min="30" max="30" width="0.85546875" style="177" customWidth="1"/>
    <col min="31" max="31" width="2.140625" style="175" customWidth="1"/>
    <col min="32" max="32" width="5.140625" style="175" customWidth="1"/>
    <col min="33" max="33" width="5.85546875" style="175" customWidth="1"/>
    <col min="34" max="34" width="6.28515625" style="175" customWidth="1"/>
    <col min="35" max="35" width="6.42578125" style="175" customWidth="1"/>
    <col min="36" max="36" width="9.85546875" style="175" customWidth="1"/>
    <col min="37" max="37" width="13.42578125" style="175" customWidth="1"/>
    <col min="38" max="38" width="12.42578125" style="175" customWidth="1"/>
    <col min="39" max="16384" width="9.140625" style="175"/>
  </cols>
  <sheetData>
    <row r="1" spans="1:38" ht="15.75" x14ac:dyDescent="0.25">
      <c r="AI1"/>
      <c r="AJ1" s="174" t="s">
        <v>192</v>
      </c>
    </row>
    <row r="2" spans="1:38" ht="32.25" customHeight="1" x14ac:dyDescent="0.25">
      <c r="Z2" s="271" t="s">
        <v>96</v>
      </c>
      <c r="AA2" s="271"/>
      <c r="AB2" s="271"/>
      <c r="AC2" s="271"/>
      <c r="AD2" s="271"/>
      <c r="AE2" s="271"/>
      <c r="AF2" s="271"/>
      <c r="AG2" s="271"/>
      <c r="AH2" s="271"/>
      <c r="AI2" s="271"/>
      <c r="AJ2" s="271"/>
    </row>
    <row r="3" spans="1:38" ht="21" x14ac:dyDescent="0.35">
      <c r="A3" s="328" t="s">
        <v>191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row>
    <row r="4" spans="1:38" ht="12.75" customHeight="1" thickBot="1" x14ac:dyDescent="0.3">
      <c r="R4" s="329" t="s">
        <v>164</v>
      </c>
      <c r="S4" s="329"/>
      <c r="T4" s="329"/>
    </row>
    <row r="5" spans="1:38" ht="90" customHeight="1" x14ac:dyDescent="0.25">
      <c r="A5" s="310" t="s">
        <v>165</v>
      </c>
      <c r="B5" s="313" t="s">
        <v>166</v>
      </c>
      <c r="C5" s="294" t="s">
        <v>167</v>
      </c>
      <c r="D5" s="294" t="s">
        <v>168</v>
      </c>
      <c r="E5" s="296" t="s">
        <v>169</v>
      </c>
      <c r="G5" s="330" t="s">
        <v>170</v>
      </c>
      <c r="H5" s="330" t="s">
        <v>168</v>
      </c>
      <c r="I5" s="332" t="s">
        <v>169</v>
      </c>
      <c r="J5" s="178"/>
      <c r="K5" s="319" t="s">
        <v>171</v>
      </c>
      <c r="L5" s="334" t="s">
        <v>172</v>
      </c>
      <c r="N5" s="294" t="s">
        <v>170</v>
      </c>
      <c r="O5" s="294" t="s">
        <v>168</v>
      </c>
      <c r="P5" s="296" t="s">
        <v>169</v>
      </c>
      <c r="R5" s="319" t="s">
        <v>173</v>
      </c>
      <c r="S5" s="319" t="s">
        <v>174</v>
      </c>
      <c r="T5" s="322" t="s">
        <v>175</v>
      </c>
      <c r="V5" s="325" t="s">
        <v>176</v>
      </c>
      <c r="W5" s="322" t="s">
        <v>177</v>
      </c>
      <c r="X5" s="316" t="s">
        <v>160</v>
      </c>
      <c r="Y5" s="179"/>
      <c r="Z5" s="294" t="s">
        <v>170</v>
      </c>
      <c r="AA5" s="294" t="s">
        <v>178</v>
      </c>
      <c r="AB5" s="294" t="s">
        <v>168</v>
      </c>
      <c r="AC5" s="296" t="s">
        <v>169</v>
      </c>
      <c r="AD5" s="316" t="s">
        <v>178</v>
      </c>
      <c r="AF5" s="294" t="s">
        <v>170</v>
      </c>
      <c r="AG5" s="294" t="s">
        <v>178</v>
      </c>
      <c r="AH5" s="294" t="s">
        <v>168</v>
      </c>
      <c r="AI5" s="294" t="s">
        <v>179</v>
      </c>
      <c r="AJ5" s="296" t="s">
        <v>169</v>
      </c>
    </row>
    <row r="6" spans="1:38" ht="15.75" thickBot="1" x14ac:dyDescent="0.3">
      <c r="A6" s="311"/>
      <c r="B6" s="314"/>
      <c r="C6" s="295"/>
      <c r="D6" s="295"/>
      <c r="E6" s="297"/>
      <c r="G6" s="331"/>
      <c r="H6" s="331"/>
      <c r="I6" s="333"/>
      <c r="J6" s="178"/>
      <c r="K6" s="320"/>
      <c r="L6" s="335"/>
      <c r="N6" s="295"/>
      <c r="O6" s="295"/>
      <c r="P6" s="297"/>
      <c r="R6" s="320"/>
      <c r="S6" s="320"/>
      <c r="T6" s="323"/>
      <c r="V6" s="326"/>
      <c r="W6" s="323"/>
      <c r="X6" s="317"/>
      <c r="Y6" s="179"/>
      <c r="Z6" s="295"/>
      <c r="AA6" s="295"/>
      <c r="AB6" s="295"/>
      <c r="AC6" s="297"/>
      <c r="AD6" s="317"/>
      <c r="AF6" s="295"/>
      <c r="AG6" s="295"/>
      <c r="AH6" s="295"/>
      <c r="AI6" s="295"/>
      <c r="AJ6" s="297"/>
    </row>
    <row r="7" spans="1:38" ht="40.5" customHeight="1" thickBot="1" x14ac:dyDescent="0.3">
      <c r="A7" s="312"/>
      <c r="B7" s="315"/>
      <c r="C7" s="298" t="s">
        <v>99</v>
      </c>
      <c r="D7" s="299"/>
      <c r="E7" s="300"/>
      <c r="G7" s="301" t="s">
        <v>180</v>
      </c>
      <c r="H7" s="302"/>
      <c r="I7" s="303"/>
      <c r="J7" s="180"/>
      <c r="K7" s="321"/>
      <c r="L7" s="336"/>
      <c r="N7" s="304" t="s">
        <v>181</v>
      </c>
      <c r="O7" s="305"/>
      <c r="P7" s="306"/>
      <c r="R7" s="321"/>
      <c r="S7" s="321"/>
      <c r="T7" s="324"/>
      <c r="V7" s="327"/>
      <c r="W7" s="324"/>
      <c r="X7" s="318"/>
      <c r="Y7" s="179"/>
      <c r="Z7" s="304" t="s">
        <v>182</v>
      </c>
      <c r="AA7" s="305"/>
      <c r="AB7" s="305"/>
      <c r="AC7" s="306"/>
      <c r="AD7" s="318"/>
      <c r="AF7" s="307" t="s">
        <v>183</v>
      </c>
      <c r="AG7" s="308"/>
      <c r="AH7" s="308"/>
      <c r="AI7" s="308"/>
      <c r="AJ7" s="309"/>
    </row>
    <row r="8" spans="1:38" s="201" customFormat="1" ht="91.5" customHeight="1" thickBot="1" x14ac:dyDescent="0.3">
      <c r="A8" s="181" t="s">
        <v>184</v>
      </c>
      <c r="B8" s="182">
        <v>69.77</v>
      </c>
      <c r="C8" s="183">
        <v>18</v>
      </c>
      <c r="D8" s="182">
        <v>63</v>
      </c>
      <c r="E8" s="184">
        <f>B8*C8*D8</f>
        <v>79119.179999999993</v>
      </c>
      <c r="F8" s="185"/>
      <c r="G8" s="186">
        <v>33</v>
      </c>
      <c r="H8" s="187">
        <v>37</v>
      </c>
      <c r="I8" s="188">
        <v>79328.490000000005</v>
      </c>
      <c r="J8" s="189"/>
      <c r="K8" s="190">
        <v>42</v>
      </c>
      <c r="L8" s="191">
        <f>K8-G8</f>
        <v>9</v>
      </c>
      <c r="M8" s="185"/>
      <c r="N8" s="192">
        <f>C8+18</f>
        <v>36</v>
      </c>
      <c r="O8" s="193">
        <f>D8</f>
        <v>63</v>
      </c>
      <c r="P8" s="184">
        <f>B8*N8*O8</f>
        <v>158238.35999999999</v>
      </c>
      <c r="Q8" s="194"/>
      <c r="R8" s="190">
        <v>11</v>
      </c>
      <c r="S8" s="193">
        <f>L8+R8</f>
        <v>20</v>
      </c>
      <c r="T8" s="184">
        <v>48077.872727272734</v>
      </c>
      <c r="U8" s="185"/>
      <c r="V8" s="195">
        <f>T8+I8</f>
        <v>127406.36272727273</v>
      </c>
      <c r="W8" s="196">
        <v>27774.799999999999</v>
      </c>
      <c r="X8" s="197">
        <f>W8+E8-V8</f>
        <v>-20512.382727272736</v>
      </c>
      <c r="Y8" s="189"/>
      <c r="Z8" s="198">
        <f>AC8/AB8/B8</f>
        <v>24.318902698435451</v>
      </c>
      <c r="AA8" s="199">
        <f>Z8-C8</f>
        <v>6.3189026984354513</v>
      </c>
      <c r="AB8" s="193">
        <f>D8</f>
        <v>63</v>
      </c>
      <c r="AC8" s="184">
        <f>E8+W8</f>
        <v>106893.98</v>
      </c>
      <c r="AD8" s="200">
        <f>Z8-C8</f>
        <v>6.3189026984354513</v>
      </c>
      <c r="AF8" s="198">
        <v>5</v>
      </c>
      <c r="AG8" s="199">
        <v>5</v>
      </c>
      <c r="AH8" s="193">
        <f>AJ8/AF8/B8</f>
        <v>58.800000000000011</v>
      </c>
      <c r="AI8" s="193">
        <f>AF8*AH8</f>
        <v>294.00000000000006</v>
      </c>
      <c r="AJ8" s="184">
        <v>20512.38</v>
      </c>
      <c r="AK8" s="202"/>
      <c r="AL8" s="202"/>
    </row>
    <row r="9" spans="1:38" s="201" customFormat="1" ht="91.5" customHeight="1" thickBot="1" x14ac:dyDescent="0.3">
      <c r="A9" s="181" t="s">
        <v>185</v>
      </c>
      <c r="B9" s="182">
        <v>9.92</v>
      </c>
      <c r="C9" s="183">
        <v>14</v>
      </c>
      <c r="D9" s="182">
        <v>378</v>
      </c>
      <c r="E9" s="184">
        <f t="shared" ref="E9:E10" si="0">B9*C9*D9</f>
        <v>52496.639999999999</v>
      </c>
      <c r="F9" s="185"/>
      <c r="G9" s="186">
        <v>143</v>
      </c>
      <c r="H9" s="187">
        <v>81</v>
      </c>
      <c r="I9" s="188">
        <v>112076.16</v>
      </c>
      <c r="J9" s="189"/>
      <c r="K9" s="190">
        <v>163</v>
      </c>
      <c r="L9" s="191">
        <f>K9-G9</f>
        <v>20</v>
      </c>
      <c r="M9" s="185"/>
      <c r="N9" s="192">
        <f>C9+16</f>
        <v>30</v>
      </c>
      <c r="O9" s="193">
        <f t="shared" ref="O9:O11" si="1">D9</f>
        <v>378</v>
      </c>
      <c r="P9" s="184">
        <f t="shared" ref="P9:P11" si="2">B9*N9*O9</f>
        <v>112492.8</v>
      </c>
      <c r="Q9" s="194"/>
      <c r="R9" s="190">
        <v>67</v>
      </c>
      <c r="S9" s="193">
        <f>L9+R9</f>
        <v>87</v>
      </c>
      <c r="T9" s="184">
        <v>68186.195244755261</v>
      </c>
      <c r="U9" s="185"/>
      <c r="V9" s="195">
        <f t="shared" ref="V9:V11" si="3">T9+I9</f>
        <v>180262.35524475528</v>
      </c>
      <c r="W9" s="196">
        <v>67749.72</v>
      </c>
      <c r="X9" s="197">
        <f t="shared" ref="X9:X11" si="4">W9+E9-V9</f>
        <v>-60015.995244755279</v>
      </c>
      <c r="Y9" s="189"/>
      <c r="Z9" s="198">
        <f>AC9/AB9/B9</f>
        <v>32.067748335893498</v>
      </c>
      <c r="AA9" s="199">
        <f>Z9-C9</f>
        <v>18.067748335893498</v>
      </c>
      <c r="AB9" s="193">
        <f>D9</f>
        <v>378</v>
      </c>
      <c r="AC9" s="184">
        <f>E9+W9</f>
        <v>120246.36</v>
      </c>
      <c r="AD9" s="200">
        <f>Z9-C9</f>
        <v>18.067748335893498</v>
      </c>
      <c r="AF9" s="198">
        <v>16</v>
      </c>
      <c r="AG9" s="199">
        <v>16</v>
      </c>
      <c r="AH9" s="193">
        <f>AJ9/AF9/B9</f>
        <v>378.125</v>
      </c>
      <c r="AI9" s="193">
        <f>AF9*AH9</f>
        <v>6050</v>
      </c>
      <c r="AJ9" s="184">
        <v>60016</v>
      </c>
      <c r="AK9" s="202"/>
      <c r="AL9" s="202"/>
    </row>
    <row r="10" spans="1:38" s="201" customFormat="1" ht="91.5" customHeight="1" thickBot="1" x14ac:dyDescent="0.3">
      <c r="A10" s="181" t="s">
        <v>186</v>
      </c>
      <c r="B10" s="182">
        <v>90.07</v>
      </c>
      <c r="C10" s="183">
        <v>11</v>
      </c>
      <c r="D10" s="182">
        <v>8</v>
      </c>
      <c r="E10" s="184">
        <f t="shared" si="0"/>
        <v>7926.16</v>
      </c>
      <c r="F10" s="185"/>
      <c r="G10" s="186">
        <v>12</v>
      </c>
      <c r="H10" s="187">
        <v>8</v>
      </c>
      <c r="I10" s="188">
        <v>5584.34</v>
      </c>
      <c r="J10" s="189"/>
      <c r="K10" s="190">
        <v>17</v>
      </c>
      <c r="L10" s="191">
        <f>K10-G10</f>
        <v>5</v>
      </c>
      <c r="M10" s="185"/>
      <c r="N10" s="192">
        <f>C10+5</f>
        <v>16</v>
      </c>
      <c r="O10" s="193">
        <f t="shared" si="1"/>
        <v>8</v>
      </c>
      <c r="P10" s="184">
        <f t="shared" si="2"/>
        <v>11528.96</v>
      </c>
      <c r="Q10" s="194"/>
      <c r="R10" s="190">
        <v>11</v>
      </c>
      <c r="S10" s="193">
        <f t="shared" ref="S10:S11" si="5">L10+R10</f>
        <v>16</v>
      </c>
      <c r="T10" s="184">
        <v>7445.7866666666669</v>
      </c>
      <c r="U10" s="185"/>
      <c r="V10" s="195">
        <f t="shared" si="3"/>
        <v>13030.126666666667</v>
      </c>
      <c r="W10" s="196">
        <f>V10-E10</f>
        <v>5103.9666666666672</v>
      </c>
      <c r="X10" s="197">
        <f t="shared" si="4"/>
        <v>0</v>
      </c>
      <c r="Y10" s="189"/>
      <c r="Z10" s="198">
        <f>AC10/AB10/B10</f>
        <v>18.083333333333336</v>
      </c>
      <c r="AA10" s="199">
        <f>Z10-C10</f>
        <v>7.0833333333333357</v>
      </c>
      <c r="AB10" s="193">
        <f>D10</f>
        <v>8</v>
      </c>
      <c r="AC10" s="184">
        <f>E10+W10</f>
        <v>13030.126666666667</v>
      </c>
      <c r="AD10" s="200">
        <f>Z10-C10</f>
        <v>7.0833333333333357</v>
      </c>
      <c r="AF10" s="198">
        <v>0</v>
      </c>
      <c r="AG10" s="199">
        <v>0</v>
      </c>
      <c r="AH10" s="193">
        <f>J10</f>
        <v>0</v>
      </c>
      <c r="AI10" s="193"/>
      <c r="AJ10" s="184">
        <v>0</v>
      </c>
    </row>
    <row r="11" spans="1:38" s="201" customFormat="1" ht="91.5" customHeight="1" thickBot="1" x14ac:dyDescent="0.3">
      <c r="A11" s="181" t="s">
        <v>187</v>
      </c>
      <c r="B11" s="182">
        <v>13.7</v>
      </c>
      <c r="C11" s="183">
        <v>271</v>
      </c>
      <c r="D11" s="203">
        <v>50.11851752094163</v>
      </c>
      <c r="E11" s="184">
        <f>B11*C11*D11</f>
        <v>186075.02</v>
      </c>
      <c r="F11" s="185"/>
      <c r="G11" s="186">
        <v>171</v>
      </c>
      <c r="H11" s="187">
        <v>29</v>
      </c>
      <c r="I11" s="188">
        <v>51635.3</v>
      </c>
      <c r="J11" s="189"/>
      <c r="K11" s="190">
        <v>189</v>
      </c>
      <c r="L11" s="191">
        <f>K11-G11</f>
        <v>18</v>
      </c>
      <c r="M11" s="185"/>
      <c r="N11" s="192">
        <f>C11</f>
        <v>271</v>
      </c>
      <c r="O11" s="193">
        <f t="shared" si="1"/>
        <v>50.11851752094163</v>
      </c>
      <c r="P11" s="184">
        <f t="shared" si="2"/>
        <v>186075.02</v>
      </c>
      <c r="Q11" s="194"/>
      <c r="R11" s="190">
        <v>94</v>
      </c>
      <c r="S11" s="193">
        <f t="shared" si="5"/>
        <v>112</v>
      </c>
      <c r="T11" s="184">
        <v>33819.611695906431</v>
      </c>
      <c r="U11" s="185"/>
      <c r="V11" s="195">
        <f t="shared" si="3"/>
        <v>85454.911695906427</v>
      </c>
      <c r="W11" s="196">
        <f>V11-E11</f>
        <v>-100620.10830409356</v>
      </c>
      <c r="X11" s="197">
        <f t="shared" si="4"/>
        <v>0</v>
      </c>
      <c r="Y11" s="189"/>
      <c r="Z11" s="198">
        <f>AC11/AB11/B11</f>
        <v>124.45668993930859</v>
      </c>
      <c r="AA11" s="199">
        <f>Z11-C11</f>
        <v>-146.5433100606914</v>
      </c>
      <c r="AB11" s="193">
        <f>D11</f>
        <v>50.11851752094163</v>
      </c>
      <c r="AC11" s="184">
        <f>E11+W11</f>
        <v>85454.911695906427</v>
      </c>
      <c r="AD11" s="200">
        <f>Z11-C11</f>
        <v>-146.5433100606914</v>
      </c>
      <c r="AF11" s="198">
        <v>0</v>
      </c>
      <c r="AG11" s="199">
        <v>0</v>
      </c>
      <c r="AH11" s="193">
        <f>J11</f>
        <v>0</v>
      </c>
      <c r="AI11" s="193"/>
      <c r="AJ11" s="184">
        <v>0</v>
      </c>
    </row>
    <row r="12" spans="1:38" ht="16.5" thickBot="1" x14ac:dyDescent="0.3">
      <c r="A12" s="204" t="s">
        <v>188</v>
      </c>
      <c r="B12" s="205" t="s">
        <v>5</v>
      </c>
      <c r="C12" s="206">
        <f>C8+C9+C10+C11</f>
        <v>314</v>
      </c>
      <c r="D12" s="207" t="s">
        <v>5</v>
      </c>
      <c r="E12" s="208">
        <f>E8+E9+E10+E11</f>
        <v>325617</v>
      </c>
      <c r="F12" s="209"/>
      <c r="G12" s="210">
        <f>G8+G9+G10+G11</f>
        <v>359</v>
      </c>
      <c r="H12" s="211" t="s">
        <v>5</v>
      </c>
      <c r="I12" s="212">
        <f>I8+I9+I10+I11</f>
        <v>248624.29000000004</v>
      </c>
      <c r="J12" s="213"/>
      <c r="K12" s="214">
        <f>K8+K9+K10+K11</f>
        <v>411</v>
      </c>
      <c r="L12" s="215">
        <f>L8+L9+L10+L11</f>
        <v>52</v>
      </c>
      <c r="M12" s="216"/>
      <c r="N12" s="217">
        <f>N8+N9+N10+N11</f>
        <v>353</v>
      </c>
      <c r="O12" s="207" t="s">
        <v>5</v>
      </c>
      <c r="P12" s="208">
        <f>P8+P9+P10+P11</f>
        <v>468335.14</v>
      </c>
      <c r="Q12" s="218"/>
      <c r="R12" s="214">
        <f>R8+R9+R10+R11</f>
        <v>183</v>
      </c>
      <c r="S12" s="207">
        <f>S8+S9+S10+S11</f>
        <v>235</v>
      </c>
      <c r="T12" s="208">
        <f>T8+T9+T10+T11</f>
        <v>157529.46633460108</v>
      </c>
      <c r="U12" s="209"/>
      <c r="V12" s="219">
        <f>V8+V9+V10+V11-8.76</f>
        <v>406144.99633460108</v>
      </c>
      <c r="W12" s="220">
        <f>W8+W9+W10+W11-8.38</f>
        <v>-1.6374268988155194E-3</v>
      </c>
      <c r="X12" s="221">
        <f>X8+X9+X10+X11</f>
        <v>-80528.377972028014</v>
      </c>
      <c r="Y12" s="213"/>
      <c r="Z12" s="222">
        <f>Z8+Z9+Z10+Z11</f>
        <v>198.92667430697088</v>
      </c>
      <c r="AA12" s="222">
        <f>AA8+AA9+AA10+AA11</f>
        <v>-115.07332569302912</v>
      </c>
      <c r="AB12" s="207" t="s">
        <v>5</v>
      </c>
      <c r="AC12" s="208">
        <f>AC8+AC9+AC10+AC11-8.38</f>
        <v>325616.9983625731</v>
      </c>
      <c r="AD12" s="215">
        <f>Z12-C12</f>
        <v>-115.07332569302912</v>
      </c>
      <c r="AF12" s="222">
        <f>AF8+AF9+AF10+AF11</f>
        <v>21</v>
      </c>
      <c r="AG12" s="222">
        <f>AG8+AG9+AG10+AG11</f>
        <v>21</v>
      </c>
      <c r="AH12" s="207" t="s">
        <v>5</v>
      </c>
      <c r="AI12" s="207"/>
      <c r="AJ12" s="223">
        <f>AJ8+AJ9+AJ10+AJ11</f>
        <v>80528.38</v>
      </c>
    </row>
    <row r="13" spans="1:38" x14ac:dyDescent="0.25">
      <c r="P13" s="224">
        <f>P12-E12</f>
        <v>142718.14000000001</v>
      </c>
      <c r="V13" s="176"/>
      <c r="W13" s="176"/>
      <c r="X13" s="176"/>
      <c r="Y13" s="176"/>
      <c r="AC13" s="224"/>
      <c r="AJ13" s="224"/>
    </row>
    <row r="14" spans="1:38" ht="15.75" thickBot="1" x14ac:dyDescent="0.3">
      <c r="P14" s="175">
        <v>80528</v>
      </c>
      <c r="V14" s="225"/>
      <c r="W14" s="225"/>
      <c r="X14" s="176"/>
      <c r="AK14" s="176"/>
    </row>
    <row r="15" spans="1:38" ht="60.75" customHeight="1" x14ac:dyDescent="0.25">
      <c r="A15" s="310" t="s">
        <v>165</v>
      </c>
      <c r="B15" s="313" t="s">
        <v>166</v>
      </c>
      <c r="C15" s="294" t="s">
        <v>189</v>
      </c>
      <c r="D15" s="294" t="s">
        <v>168</v>
      </c>
      <c r="E15" s="296" t="s">
        <v>169</v>
      </c>
      <c r="G15" s="294" t="s">
        <v>190</v>
      </c>
      <c r="H15" s="294" t="s">
        <v>168</v>
      </c>
      <c r="I15" s="296" t="s">
        <v>169</v>
      </c>
      <c r="P15" s="176"/>
      <c r="V15" s="224"/>
      <c r="W15" s="224"/>
      <c r="X15" s="176"/>
      <c r="AC15" s="176"/>
      <c r="AJ15" s="176"/>
    </row>
    <row r="16" spans="1:38" ht="15.75" thickBot="1" x14ac:dyDescent="0.3">
      <c r="A16" s="311"/>
      <c r="B16" s="314"/>
      <c r="C16" s="295"/>
      <c r="D16" s="295"/>
      <c r="E16" s="297"/>
      <c r="G16" s="295"/>
      <c r="H16" s="295"/>
      <c r="I16" s="297"/>
    </row>
    <row r="17" spans="1:38" ht="15.75" thickBot="1" x14ac:dyDescent="0.3">
      <c r="A17" s="312"/>
      <c r="B17" s="315"/>
      <c r="C17" s="298" t="s">
        <v>99</v>
      </c>
      <c r="D17" s="299"/>
      <c r="E17" s="300"/>
      <c r="G17" s="298" t="s">
        <v>99</v>
      </c>
      <c r="H17" s="299"/>
      <c r="I17" s="300"/>
    </row>
    <row r="18" spans="1:38" ht="60.75" thickBot="1" x14ac:dyDescent="0.3">
      <c r="A18" s="181" t="s">
        <v>184</v>
      </c>
      <c r="B18" s="182">
        <v>69.77</v>
      </c>
      <c r="C18" s="226">
        <f>ROUND(E18/D18/B18,0)</f>
        <v>29</v>
      </c>
      <c r="D18" s="182">
        <v>63</v>
      </c>
      <c r="E18" s="184">
        <f>AC8+AJ8</f>
        <v>127406.36</v>
      </c>
      <c r="G18" s="227">
        <f>G8+S8</f>
        <v>53</v>
      </c>
      <c r="H18" s="203">
        <f>H8</f>
        <v>37</v>
      </c>
      <c r="I18" s="184">
        <f>E18</f>
        <v>127406.36</v>
      </c>
    </row>
    <row r="19" spans="1:38" s="176" customFormat="1" ht="60.75" thickBot="1" x14ac:dyDescent="0.3">
      <c r="A19" s="181" t="s">
        <v>185</v>
      </c>
      <c r="B19" s="182">
        <v>9.92</v>
      </c>
      <c r="C19" s="226">
        <f t="shared" ref="C19:C21" si="6">ROUND(E19/D19/B19,0)</f>
        <v>48</v>
      </c>
      <c r="D19" s="182">
        <v>378</v>
      </c>
      <c r="E19" s="184">
        <f t="shared" ref="E19:E21" si="7">AC9+AJ9</f>
        <v>180262.36</v>
      </c>
      <c r="F19" s="175"/>
      <c r="G19" s="227">
        <f t="shared" ref="G19:G21" si="8">G9+S9</f>
        <v>230</v>
      </c>
      <c r="H19" s="203">
        <f t="shared" ref="H19:H21" si="9">H9</f>
        <v>81</v>
      </c>
      <c r="I19" s="184">
        <f t="shared" ref="I19:I21" si="10">E19</f>
        <v>180262.36</v>
      </c>
      <c r="K19" s="175"/>
      <c r="L19" s="177"/>
      <c r="M19" s="177"/>
      <c r="N19" s="175"/>
      <c r="O19" s="175"/>
      <c r="P19" s="175"/>
      <c r="Q19" s="175"/>
      <c r="R19" s="175"/>
      <c r="S19" s="175"/>
      <c r="T19" s="177"/>
      <c r="U19" s="175"/>
      <c r="V19" s="175"/>
      <c r="W19" s="175"/>
      <c r="X19" s="175"/>
      <c r="Y19" s="175"/>
      <c r="Z19" s="175"/>
      <c r="AA19" s="175"/>
      <c r="AB19" s="175"/>
      <c r="AC19" s="175"/>
      <c r="AD19" s="177"/>
      <c r="AE19" s="175"/>
      <c r="AF19" s="175"/>
      <c r="AG19" s="175"/>
      <c r="AH19" s="175"/>
      <c r="AI19" s="175"/>
      <c r="AJ19" s="175"/>
      <c r="AK19" s="175"/>
      <c r="AL19" s="175"/>
    </row>
    <row r="20" spans="1:38" s="176" customFormat="1" ht="60.75" thickBot="1" x14ac:dyDescent="0.3">
      <c r="A20" s="181" t="s">
        <v>186</v>
      </c>
      <c r="B20" s="182">
        <v>90.07</v>
      </c>
      <c r="C20" s="226">
        <f t="shared" si="6"/>
        <v>18</v>
      </c>
      <c r="D20" s="182">
        <v>8</v>
      </c>
      <c r="E20" s="184">
        <f t="shared" si="7"/>
        <v>13030.126666666667</v>
      </c>
      <c r="F20" s="175"/>
      <c r="G20" s="227">
        <f t="shared" si="8"/>
        <v>28</v>
      </c>
      <c r="H20" s="203">
        <f t="shared" si="9"/>
        <v>8</v>
      </c>
      <c r="I20" s="184">
        <f t="shared" si="10"/>
        <v>13030.126666666667</v>
      </c>
      <c r="K20" s="175"/>
      <c r="L20" s="177"/>
      <c r="M20" s="177"/>
      <c r="N20" s="175"/>
      <c r="O20" s="175"/>
      <c r="P20" s="175"/>
      <c r="Q20" s="175"/>
      <c r="R20" s="175"/>
      <c r="S20" s="175"/>
      <c r="T20" s="177"/>
      <c r="U20" s="175"/>
      <c r="V20" s="175"/>
      <c r="W20" s="175"/>
      <c r="X20" s="175"/>
      <c r="Y20" s="175"/>
      <c r="Z20" s="175"/>
      <c r="AA20" s="175"/>
      <c r="AB20" s="175"/>
      <c r="AC20" s="175"/>
      <c r="AD20" s="177"/>
      <c r="AE20" s="175"/>
      <c r="AF20" s="175"/>
      <c r="AG20" s="175"/>
      <c r="AH20" s="175"/>
      <c r="AI20" s="175"/>
      <c r="AJ20" s="175"/>
      <c r="AK20" s="175"/>
      <c r="AL20" s="175"/>
    </row>
    <row r="21" spans="1:38" s="176" customFormat="1" ht="60.75" thickBot="1" x14ac:dyDescent="0.3">
      <c r="A21" s="181" t="s">
        <v>187</v>
      </c>
      <c r="B21" s="182">
        <v>13.7</v>
      </c>
      <c r="C21" s="226">
        <f t="shared" si="6"/>
        <v>124</v>
      </c>
      <c r="D21" s="203">
        <v>50.11851752094163</v>
      </c>
      <c r="E21" s="184">
        <f t="shared" si="7"/>
        <v>85454.911695906427</v>
      </c>
      <c r="F21" s="175"/>
      <c r="G21" s="227">
        <f t="shared" si="8"/>
        <v>283</v>
      </c>
      <c r="H21" s="203">
        <f t="shared" si="9"/>
        <v>29</v>
      </c>
      <c r="I21" s="184">
        <f t="shared" si="10"/>
        <v>85454.911695906427</v>
      </c>
      <c r="K21" s="175"/>
      <c r="L21" s="177"/>
      <c r="M21" s="177"/>
      <c r="N21" s="175"/>
      <c r="O21" s="175"/>
      <c r="P21" s="175"/>
      <c r="Q21" s="175"/>
      <c r="R21" s="175"/>
      <c r="S21" s="175"/>
      <c r="T21" s="177"/>
      <c r="U21" s="175"/>
      <c r="V21" s="175"/>
      <c r="W21" s="175"/>
      <c r="X21" s="175"/>
      <c r="Y21" s="175"/>
      <c r="Z21" s="175"/>
      <c r="AA21" s="175"/>
      <c r="AB21" s="175"/>
      <c r="AC21" s="175"/>
      <c r="AD21" s="177"/>
      <c r="AE21" s="175"/>
      <c r="AF21" s="175"/>
      <c r="AG21" s="175"/>
      <c r="AH21" s="175"/>
      <c r="AI21" s="175"/>
      <c r="AJ21" s="175"/>
      <c r="AK21" s="175"/>
      <c r="AL21" s="175"/>
    </row>
    <row r="22" spans="1:38" s="176" customFormat="1" ht="15.75" thickBot="1" x14ac:dyDescent="0.3">
      <c r="A22" s="204" t="s">
        <v>188</v>
      </c>
      <c r="B22" s="205" t="s">
        <v>5</v>
      </c>
      <c r="C22" s="228">
        <f>C18+C19+C20+C21</f>
        <v>219</v>
      </c>
      <c r="D22" s="207" t="s">
        <v>5</v>
      </c>
      <c r="E22" s="208">
        <f>E18+E19+E20+E21</f>
        <v>406153.75836257305</v>
      </c>
      <c r="F22" s="175"/>
      <c r="G22" s="222">
        <f>G18+G19+G20+G21</f>
        <v>594</v>
      </c>
      <c r="H22" s="207" t="s">
        <v>5</v>
      </c>
      <c r="I22" s="208">
        <f>I18+I19+I20+I21</f>
        <v>406153.75836257305</v>
      </c>
      <c r="K22" s="175"/>
      <c r="L22" s="177"/>
      <c r="M22" s="177"/>
      <c r="N22" s="175"/>
      <c r="O22" s="175"/>
      <c r="P22" s="175"/>
      <c r="Q22" s="175"/>
      <c r="R22" s="175"/>
      <c r="S22" s="175"/>
      <c r="T22" s="177"/>
      <c r="U22" s="175"/>
      <c r="V22" s="175"/>
      <c r="W22" s="175"/>
      <c r="X22" s="175"/>
      <c r="Y22" s="175"/>
      <c r="Z22" s="175"/>
      <c r="AA22" s="175"/>
      <c r="AB22" s="175"/>
      <c r="AC22" s="175"/>
      <c r="AD22" s="177"/>
      <c r="AE22" s="175"/>
      <c r="AF22" s="175"/>
      <c r="AG22" s="175"/>
      <c r="AH22" s="175"/>
      <c r="AI22" s="175"/>
      <c r="AJ22" s="175"/>
      <c r="AK22" s="175"/>
      <c r="AL22" s="175"/>
    </row>
    <row r="23" spans="1:38" s="176" customFormat="1" x14ac:dyDescent="0.25">
      <c r="A23" s="175"/>
      <c r="B23" s="175"/>
      <c r="C23" s="175"/>
      <c r="D23" s="175"/>
      <c r="F23" s="175"/>
      <c r="G23" s="229"/>
      <c r="H23" s="175"/>
      <c r="K23" s="175"/>
      <c r="L23" s="177"/>
      <c r="M23" s="177"/>
      <c r="N23" s="175"/>
      <c r="O23" s="175"/>
      <c r="P23" s="175"/>
      <c r="Q23" s="175"/>
      <c r="R23" s="175"/>
      <c r="S23" s="175"/>
      <c r="T23" s="177"/>
      <c r="U23" s="175"/>
      <c r="V23" s="175"/>
      <c r="W23" s="175"/>
      <c r="X23" s="175"/>
      <c r="Y23" s="175"/>
      <c r="Z23" s="175"/>
      <c r="AA23" s="175"/>
      <c r="AB23" s="175"/>
      <c r="AC23" s="175"/>
      <c r="AD23" s="177"/>
      <c r="AE23" s="175"/>
      <c r="AF23" s="175"/>
      <c r="AG23" s="175"/>
      <c r="AH23" s="175"/>
      <c r="AI23" s="175"/>
      <c r="AJ23" s="175"/>
      <c r="AK23" s="175"/>
      <c r="AL23" s="175"/>
    </row>
    <row r="24" spans="1:38" s="342" customFormat="1" x14ac:dyDescent="0.25">
      <c r="A24" s="341"/>
      <c r="B24" s="341"/>
      <c r="C24" s="341"/>
      <c r="D24" s="341"/>
      <c r="F24" s="341"/>
      <c r="G24" s="344"/>
      <c r="H24" s="341"/>
      <c r="K24" s="341"/>
      <c r="L24" s="343"/>
      <c r="M24" s="343"/>
      <c r="N24" s="341"/>
      <c r="O24" s="341"/>
      <c r="P24" s="341"/>
      <c r="Q24" s="341"/>
      <c r="R24" s="341"/>
      <c r="S24" s="341"/>
      <c r="T24" s="343"/>
      <c r="U24" s="341"/>
      <c r="V24" s="341"/>
      <c r="W24" s="341"/>
      <c r="X24" s="341"/>
      <c r="Y24" s="341"/>
      <c r="Z24" s="341"/>
      <c r="AA24" s="341"/>
      <c r="AB24" s="341"/>
      <c r="AC24" s="341"/>
      <c r="AD24" s="343"/>
      <c r="AE24" s="341"/>
      <c r="AF24" s="341"/>
      <c r="AG24" s="341"/>
      <c r="AH24" s="341"/>
      <c r="AI24" s="341"/>
      <c r="AJ24" s="341"/>
      <c r="AK24" s="341"/>
      <c r="AL24" s="341"/>
    </row>
    <row r="25" spans="1:38" ht="15.75" x14ac:dyDescent="0.25">
      <c r="A25" s="339" t="s">
        <v>14</v>
      </c>
      <c r="B25" s="342"/>
      <c r="C25" s="341"/>
      <c r="D25" s="341"/>
      <c r="E25" s="342"/>
      <c r="F25" s="341"/>
      <c r="G25" s="344"/>
      <c r="H25" s="341"/>
      <c r="I25" s="342"/>
      <c r="J25" s="342"/>
      <c r="K25" s="341"/>
      <c r="L25" s="343"/>
      <c r="M25" s="343"/>
      <c r="N25" s="341"/>
      <c r="O25" s="341"/>
      <c r="P25" s="341"/>
      <c r="Q25" s="341"/>
      <c r="R25" s="340" t="s">
        <v>15</v>
      </c>
      <c r="S25" s="341"/>
      <c r="T25" s="343"/>
      <c r="U25" s="341"/>
      <c r="V25" s="341"/>
      <c r="W25" s="341"/>
      <c r="X25" s="341"/>
      <c r="Y25" s="341"/>
      <c r="Z25" s="341"/>
      <c r="AA25" s="341"/>
      <c r="AB25" s="341"/>
      <c r="AC25" s="341"/>
      <c r="AD25" s="343"/>
      <c r="AE25" s="341"/>
      <c r="AF25" s="341"/>
      <c r="AG25" s="341"/>
      <c r="AH25" s="341"/>
      <c r="AI25" s="341"/>
      <c r="AJ25" s="341"/>
      <c r="AK25" s="341"/>
      <c r="AL25" s="341"/>
    </row>
    <row r="26" spans="1:38" ht="15.75" x14ac:dyDescent="0.25">
      <c r="A26" s="339"/>
      <c r="B26" s="340"/>
      <c r="C26" s="341"/>
      <c r="D26" s="341"/>
      <c r="E26" s="342"/>
      <c r="F26" s="341"/>
      <c r="G26" s="344"/>
      <c r="H26" s="341"/>
      <c r="I26" s="342"/>
      <c r="J26" s="342"/>
      <c r="K26" s="341"/>
      <c r="L26" s="343"/>
      <c r="M26" s="343"/>
      <c r="N26" s="341"/>
      <c r="O26" s="341"/>
      <c r="P26" s="341"/>
      <c r="Q26" s="341"/>
      <c r="R26" s="341"/>
      <c r="S26" s="341"/>
      <c r="T26" s="343"/>
      <c r="U26" s="341"/>
      <c r="V26" s="341"/>
      <c r="W26" s="341"/>
      <c r="X26" s="341"/>
      <c r="Y26" s="341"/>
      <c r="Z26" s="341"/>
      <c r="AA26" s="341"/>
      <c r="AB26" s="341"/>
      <c r="AC26" s="341"/>
      <c r="AD26" s="343"/>
      <c r="AE26" s="341"/>
      <c r="AF26" s="341"/>
      <c r="AG26" s="341"/>
      <c r="AH26" s="341"/>
      <c r="AI26" s="341"/>
      <c r="AJ26" s="341"/>
      <c r="AK26" s="341"/>
      <c r="AL26" s="341"/>
    </row>
    <row r="27" spans="1:38" ht="15.75" x14ac:dyDescent="0.25">
      <c r="A27" s="339"/>
      <c r="B27" s="340"/>
      <c r="C27" s="341"/>
      <c r="D27" s="341"/>
      <c r="E27" s="342"/>
      <c r="F27" s="341"/>
      <c r="G27" s="344"/>
      <c r="H27" s="341"/>
      <c r="I27" s="342"/>
      <c r="J27" s="342"/>
      <c r="K27" s="341"/>
      <c r="L27" s="343"/>
      <c r="M27" s="343"/>
      <c r="N27" s="341"/>
      <c r="O27" s="341"/>
      <c r="P27" s="341"/>
      <c r="Q27" s="341"/>
      <c r="R27" s="341"/>
      <c r="S27" s="341"/>
      <c r="T27" s="343"/>
      <c r="U27" s="341"/>
      <c r="V27" s="341"/>
      <c r="W27" s="341"/>
      <c r="X27" s="341"/>
      <c r="Y27" s="341"/>
      <c r="Z27" s="341"/>
      <c r="AA27" s="341"/>
      <c r="AB27" s="341"/>
      <c r="AC27" s="341"/>
      <c r="AD27" s="343"/>
      <c r="AE27" s="341"/>
      <c r="AF27" s="341"/>
      <c r="AG27" s="341"/>
      <c r="AH27" s="341"/>
      <c r="AI27" s="341"/>
      <c r="AJ27" s="341"/>
      <c r="AK27" s="341"/>
      <c r="AL27" s="341"/>
    </row>
    <row r="28" spans="1:38" ht="15.75" x14ac:dyDescent="0.25">
      <c r="A28" s="338" t="s">
        <v>201</v>
      </c>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row>
    <row r="29" spans="1:38" ht="15.75" x14ac:dyDescent="0.25">
      <c r="A29" s="338" t="s">
        <v>30</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row>
  </sheetData>
  <mergeCells count="47">
    <mergeCell ref="R5:R7"/>
    <mergeCell ref="A3:AJ3"/>
    <mergeCell ref="R4:T4"/>
    <mergeCell ref="A5:A7"/>
    <mergeCell ref="B5:B7"/>
    <mergeCell ref="C5:C6"/>
    <mergeCell ref="D5:D6"/>
    <mergeCell ref="E5:E6"/>
    <mergeCell ref="G5:G6"/>
    <mergeCell ref="H5:H6"/>
    <mergeCell ref="I5:I6"/>
    <mergeCell ref="K5:K7"/>
    <mergeCell ref="L5:L7"/>
    <mergeCell ref="N5:N6"/>
    <mergeCell ref="O5:O6"/>
    <mergeCell ref="P5:P6"/>
    <mergeCell ref="AC5:AC6"/>
    <mergeCell ref="AD5:AD7"/>
    <mergeCell ref="AF5:AF6"/>
    <mergeCell ref="AG5:AG6"/>
    <mergeCell ref="S5:S7"/>
    <mergeCell ref="T5:T7"/>
    <mergeCell ref="V5:V7"/>
    <mergeCell ref="W5:W7"/>
    <mergeCell ref="X5:X7"/>
    <mergeCell ref="Z5:Z6"/>
    <mergeCell ref="A15:A17"/>
    <mergeCell ref="B15:B17"/>
    <mergeCell ref="C15:C16"/>
    <mergeCell ref="D15:D16"/>
    <mergeCell ref="E15:E16"/>
    <mergeCell ref="H15:H16"/>
    <mergeCell ref="I15:I16"/>
    <mergeCell ref="C17:E17"/>
    <mergeCell ref="G17:I17"/>
    <mergeCell ref="Z2:AJ2"/>
    <mergeCell ref="G15:G16"/>
    <mergeCell ref="AH5:AH6"/>
    <mergeCell ref="AI5:AI6"/>
    <mergeCell ref="AJ5:AJ6"/>
    <mergeCell ref="C7:E7"/>
    <mergeCell ref="G7:I7"/>
    <mergeCell ref="N7:P7"/>
    <mergeCell ref="Z7:AC7"/>
    <mergeCell ref="AF7:AJ7"/>
    <mergeCell ref="AA5:AA6"/>
    <mergeCell ref="AB5:AB6"/>
  </mergeCells>
  <pageMargins left="0.11811023622047245" right="0.11811023622047245" top="0.11811023622047245" bottom="0.11811023622047245" header="0.31496062992125984" footer="0.31496062992125984"/>
  <pageSetup paperSize="9" scale="50" orientation="landscape"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1_pielikums_TPL</vt:lpstr>
      <vt:lpstr>2_pielikuums_Asistenta pak</vt:lpstr>
      <vt:lpstr>3_pielikums_altern</vt:lpstr>
      <vt:lpstr>4_pielikums_Infrastruktūra</vt:lpstr>
      <vt:lpstr>5_pielikums_LNB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Inese Kise</cp:lastModifiedBy>
  <cp:lastPrinted>2017-10-20T13:33:37Z</cp:lastPrinted>
  <dcterms:created xsi:type="dcterms:W3CDTF">2016-08-12T14:19:00Z</dcterms:created>
  <dcterms:modified xsi:type="dcterms:W3CDTF">2017-10-20T13:38:51Z</dcterms:modified>
</cp:coreProperties>
</file>