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abless\My Documents\VM_Dokumenti\Grozījumi (noteikumu projekti_likumprojekti)\Grozījumi Nr.1529\Ministru kabineta sanāksmes\19.12.17\"/>
    </mc:Choice>
  </mc:AlternateContent>
  <bookViews>
    <workbookView xWindow="0" yWindow="0" windowWidth="14655" windowHeight="9555"/>
  </bookViews>
  <sheets>
    <sheet name="uznemsan_nod_" sheetId="1" r:id="rId1"/>
  </sheets>
  <externalReferences>
    <externalReference r:id="rId2"/>
    <externalReference r:id="rId3"/>
    <externalReference r:id="rId4"/>
    <externalReference r:id="rId5"/>
  </externalReferences>
  <definedNames>
    <definedName name="_1_2_d_NMP_lim" localSheetId="0">#REF!</definedName>
    <definedName name="_1_2_d_NMP_lim">#REF!</definedName>
    <definedName name="_xlnm._FilterDatabase" localSheetId="0" hidden="1">uznemsan_nod_!$A$8:$P$23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uh" localSheetId="0">#REF!</definedName>
    <definedName name="yuh">#REF!</definedName>
    <definedName name="yyyy" localSheetId="0">#REF!</definedName>
    <definedName name="yyyy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M23" i="1"/>
  <c r="L23" i="1"/>
  <c r="E23" i="1"/>
  <c r="E20" i="1" s="1"/>
  <c r="O22" i="1"/>
  <c r="N22" i="1"/>
  <c r="N19" i="1" s="1"/>
  <c r="M22" i="1"/>
  <c r="M19" i="1" s="1"/>
  <c r="L22" i="1"/>
  <c r="L19" i="1" s="1"/>
  <c r="E22" i="1"/>
  <c r="C20" i="1"/>
  <c r="C21" i="1" s="1"/>
  <c r="O19" i="1"/>
  <c r="O18" i="1"/>
  <c r="N18" i="1"/>
  <c r="N14" i="1" s="1"/>
  <c r="M18" i="1"/>
  <c r="L18" i="1"/>
  <c r="E18" i="1"/>
  <c r="O17" i="1"/>
  <c r="N17" i="1"/>
  <c r="M17" i="1"/>
  <c r="L17" i="1"/>
  <c r="E17" i="1"/>
  <c r="C15" i="1"/>
  <c r="C16" i="1" s="1"/>
  <c r="M14" i="1"/>
  <c r="O13" i="1"/>
  <c r="N13" i="1"/>
  <c r="M13" i="1"/>
  <c r="L13" i="1"/>
  <c r="E13" i="1"/>
  <c r="O12" i="1"/>
  <c r="N12" i="1"/>
  <c r="N9" i="1" s="1"/>
  <c r="M12" i="1"/>
  <c r="L12" i="1"/>
  <c r="L9" i="1" s="1"/>
  <c r="E12" i="1"/>
  <c r="C10" i="1"/>
  <c r="B10" i="1"/>
  <c r="O9" i="1"/>
  <c r="G6" i="1"/>
  <c r="E15" i="1" l="1"/>
  <c r="O14" i="1"/>
  <c r="O24" i="1" s="1"/>
  <c r="C11" i="1"/>
  <c r="H11" i="1" s="1"/>
  <c r="I10" i="1"/>
  <c r="H10" i="1"/>
  <c r="G10" i="1"/>
  <c r="J10" i="1" s="1"/>
  <c r="K10" i="1" s="1"/>
  <c r="N24" i="1"/>
  <c r="M9" i="1"/>
  <c r="M24" i="1" s="1"/>
  <c r="L14" i="1"/>
  <c r="E10" i="1"/>
  <c r="L24" i="1"/>
  <c r="B15" i="1"/>
  <c r="G16" i="1"/>
  <c r="I16" i="1"/>
  <c r="B16" i="1"/>
  <c r="H16" i="1"/>
  <c r="G21" i="1"/>
  <c r="I21" i="1"/>
  <c r="B21" i="1"/>
  <c r="H21" i="1"/>
  <c r="G11" i="1"/>
  <c r="I11" i="1"/>
  <c r="B11" i="1"/>
  <c r="G15" i="1"/>
  <c r="G20" i="1"/>
  <c r="H15" i="1"/>
  <c r="B20" i="1"/>
  <c r="H20" i="1"/>
  <c r="I15" i="1"/>
  <c r="I20" i="1"/>
  <c r="H24" i="1" l="1"/>
  <c r="G24" i="1"/>
  <c r="J15" i="1"/>
  <c r="I24" i="1"/>
  <c r="J20" i="1"/>
  <c r="K15" i="1"/>
  <c r="J11" i="1"/>
  <c r="K11" i="1" s="1"/>
  <c r="J21" i="1"/>
  <c r="K21" i="1" s="1"/>
  <c r="J16" i="1"/>
  <c r="K16" i="1" s="1"/>
  <c r="K14" i="1" l="1"/>
  <c r="K9" i="1"/>
  <c r="J9" i="1"/>
  <c r="J19" i="1"/>
  <c r="P19" i="1" s="1"/>
  <c r="K20" i="1"/>
  <c r="K19" i="1" s="1"/>
  <c r="J14" i="1"/>
  <c r="P14" i="1" s="1"/>
  <c r="P9" i="1" l="1"/>
  <c r="P24" i="1" s="1"/>
  <c r="J24" i="1"/>
  <c r="K24" i="1"/>
</calcChain>
</file>

<file path=xl/sharedStrings.xml><?xml version="1.0" encoding="utf-8"?>
<sst xmlns="http://schemas.openxmlformats.org/spreadsheetml/2006/main" count="51" uniqueCount="40">
  <si>
    <t>Uzturēšanas maksājums gadam par vienu spec.(atb.15.pielikumam)</t>
  </si>
  <si>
    <t>Medikamenti (ārstniecības līdzekļi)</t>
  </si>
  <si>
    <t>Pieskaitāmās un netiešās ražošanas izmaksas</t>
  </si>
  <si>
    <t>Amortizācija</t>
  </si>
  <si>
    <t>Administratīvie izdevumi</t>
  </si>
  <si>
    <t>KOPĀ, EUR</t>
  </si>
  <si>
    <t>Atalgojuma slodzes</t>
  </si>
  <si>
    <t>M</t>
  </si>
  <si>
    <t>U</t>
  </si>
  <si>
    <t>N</t>
  </si>
  <si>
    <t>A</t>
  </si>
  <si>
    <t>KOPĀ</t>
  </si>
  <si>
    <t xml:space="preserve"> dienas atalgojumam </t>
  </si>
  <si>
    <t xml:space="preserve"> nakts atalgojumam</t>
  </si>
  <si>
    <t xml:space="preserve">svētku dienu atalgojumam </t>
  </si>
  <si>
    <t>Dežurārsta kabinets (infektologs)</t>
  </si>
  <si>
    <t>Piemaksa</t>
  </si>
  <si>
    <t>Slimnīcas / Speciālists</t>
  </si>
  <si>
    <t>Ārstniecības personu slodzes</t>
  </si>
  <si>
    <t>Cilvēkresursa nodrošinājums uzņemšanā</t>
  </si>
  <si>
    <t>Speciālistu skaits / Kabinetu skaits</t>
  </si>
  <si>
    <t>Uzturēšanas maksājums gadam</t>
  </si>
  <si>
    <t>Mēnešalga, euro</t>
  </si>
  <si>
    <t>Gada izmaksas dienas atalgojumam (16h/d-3.17sl.) euro</t>
  </si>
  <si>
    <t>Gada izmaksas nakts atalgojumam (8 h/d-1.58sl.) euro</t>
  </si>
  <si>
    <t>Gada izmaksas svētku dienu atalgojumam (24h/d-0.19sl.), euro</t>
  </si>
  <si>
    <t>Gada izmaksas atalgojumam (D)</t>
  </si>
  <si>
    <t>Valsts sociālās apdrošināšanas obligātās iemaksas (S)</t>
  </si>
  <si>
    <t>Ārstniecības līdzekļi (M)</t>
  </si>
  <si>
    <t>Pieskaitāmās un netiešās ražošanas izmaksas (U)</t>
  </si>
  <si>
    <t>Fiksētās piemaksas gada apjoms, EUR</t>
  </si>
  <si>
    <t>Sabiedrība ar ierobežotu atbildību "Kuldīgas slimnīca"</t>
  </si>
  <si>
    <t>Ārsti</t>
  </si>
  <si>
    <t>Māsas</t>
  </si>
  <si>
    <t>Ginekologs, dzemdību speciālists</t>
  </si>
  <si>
    <t>Pediatrs/neonatalogs</t>
  </si>
  <si>
    <t>Sabiedrība ar ierobežotu atbildību "Preiļu slimnīca"</t>
  </si>
  <si>
    <t>Sabiedrība ar ierobežotu atbildību "Cēsu klīnika"</t>
  </si>
  <si>
    <t xml:space="preserve">Fiksētās piemaksas aprēķins par neatliekamās palīdzības un pacientu uzņemšanas nodaļas darbību </t>
  </si>
  <si>
    <t>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</si>
</sst>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00_ ;\-#,##0.00000\ "/>
    <numFmt numFmtId="165" formatCode="#,##0.00_ ;\-#,##0.00\ "/>
    <numFmt numFmtId="166" formatCode="_-* #,##0_-;\-* #,##0_-;_-* &quot;-&quot;??_-;_-@_-"/>
  </numFmts>
  <fonts count="8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41414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2" fontId="2" fillId="0" borderId="1" xfId="2" applyNumberFormat="1" applyFont="1" applyFill="1" applyBorder="1"/>
    <xf numFmtId="2" fontId="2" fillId="0" borderId="1" xfId="2" applyNumberFormat="1" applyFont="1" applyBorder="1"/>
    <xf numFmtId="0" fontId="2" fillId="0" borderId="0" xfId="0" applyFont="1"/>
    <xf numFmtId="4" fontId="2" fillId="0" borderId="1" xfId="2" applyNumberFormat="1" applyFont="1" applyFill="1" applyBorder="1" applyAlignment="1">
      <alignment horizontal="center"/>
    </xf>
    <xf numFmtId="43" fontId="2" fillId="0" borderId="0" xfId="0" applyNumberFormat="1" applyFont="1"/>
    <xf numFmtId="43" fontId="2" fillId="0" borderId="1" xfId="0" applyNumberFormat="1" applyFont="1" applyBorder="1"/>
    <xf numFmtId="166" fontId="4" fillId="0" borderId="1" xfId="0" applyNumberFormat="1" applyFont="1" applyBorder="1"/>
    <xf numFmtId="0" fontId="0" fillId="0" borderId="0" xfId="0" applyFont="1"/>
    <xf numFmtId="0" fontId="5" fillId="0" borderId="0" xfId="1" applyFont="1" applyBorder="1" applyAlignment="1">
      <alignment horizontal="left"/>
    </xf>
    <xf numFmtId="0" fontId="2" fillId="0" borderId="1" xfId="2" applyFont="1" applyFill="1" applyBorder="1" applyAlignment="1">
      <alignment horizontal="center" vertical="center" wrapText="1"/>
    </xf>
    <xf numFmtId="43" fontId="5" fillId="0" borderId="0" xfId="1" applyNumberFormat="1" applyFont="1" applyBorder="1" applyAlignment="1">
      <alignment horizontal="left"/>
    </xf>
    <xf numFmtId="43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vertical="center"/>
    </xf>
    <xf numFmtId="43" fontId="5" fillId="0" borderId="1" xfId="3" applyFont="1" applyFill="1" applyBorder="1" applyAlignment="1">
      <alignment horizontal="center" vertical="center" wrapText="1"/>
    </xf>
    <xf numFmtId="43" fontId="5" fillId="0" borderId="1" xfId="3" applyFont="1" applyFill="1" applyBorder="1" applyAlignment="1">
      <alignment horizontal="left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43" fontId="5" fillId="0" borderId="1" xfId="3" applyFont="1" applyBorder="1" applyAlignment="1">
      <alignment horizontal="center" vertical="center" wrapText="1"/>
    </xf>
    <xf numFmtId="43" fontId="5" fillId="0" borderId="1" xfId="3" applyFont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43" fontId="5" fillId="0" borderId="1" xfId="3" applyFont="1" applyFill="1" applyBorder="1" applyAlignment="1">
      <alignment horizontal="left"/>
    </xf>
    <xf numFmtId="165" fontId="5" fillId="0" borderId="1" xfId="1" applyNumberFormat="1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43" fontId="5" fillId="0" borderId="1" xfId="3" applyFont="1" applyBorder="1" applyAlignment="1">
      <alignment horizontal="left" wrapText="1"/>
    </xf>
    <xf numFmtId="166" fontId="6" fillId="0" borderId="1" xfId="3" applyNumberFormat="1" applyFont="1" applyBorder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43" fontId="6" fillId="0" borderId="1" xfId="3" applyFont="1" applyFill="1" applyBorder="1" applyAlignment="1">
      <alignment horizontal="left" wrapText="1"/>
    </xf>
    <xf numFmtId="2" fontId="5" fillId="0" borderId="1" xfId="3" applyNumberFormat="1" applyFont="1" applyBorder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43" fontId="7" fillId="0" borderId="1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/>
    </xf>
    <xf numFmtId="0" fontId="0" fillId="0" borderId="3" xfId="0" applyFont="1" applyBorder="1"/>
    <xf numFmtId="0" fontId="6" fillId="0" borderId="1" xfId="1" applyFont="1" applyFill="1" applyBorder="1" applyAlignment="1">
      <alignment horizontal="right"/>
    </xf>
    <xf numFmtId="43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43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43" fontId="5" fillId="0" borderId="1" xfId="3" applyFont="1" applyFill="1" applyBorder="1" applyAlignment="1">
      <alignment horizontal="left" wrapText="1"/>
    </xf>
    <xf numFmtId="166" fontId="6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4">
    <cellStyle name="Comma 2 2" xfId="3"/>
    <cellStyle name="Normal" xfId="0" builtinId="0"/>
    <cellStyle name="Normal 2" xfId="1"/>
    <cellStyle name="Normal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lvijaJ/Local%20Settings/Temporary%20Internet%20Files/Content.IE5/F51GHD5U/KristineS/My%20Documents/Bud&#382;ets%202012/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Supulniece/Local%20Settings/Temporary%20Internet%20Files/Content.Outlook/J21U5MYL/LIC%20PP%20parrekins%20pec%202012%209m%20DB/LIC%20laboratorija/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mbulatoro_pakalpojumu_nodala/Planosana_2012/SAVA/!_Grozijumi%202012.gada%20laikaa/Egija_Grozijumi%20ar%2001.10.2012_NEPIENEMTIE/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ga.citskovska/Documents/2016/Aknu_transp_04.2016/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 refreshError="1"/>
      <sheetData sheetId="1" refreshError="1"/>
      <sheetData sheetId="2" refreshError="1"/>
      <sheetData sheetId="3">
        <row r="106">
          <cell r="A106" t="str">
            <v>Recover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A2" sqref="A2:P2"/>
    </sheetView>
  </sheetViews>
  <sheetFormatPr defaultRowHeight="12.75" x14ac:dyDescent="0.2"/>
  <cols>
    <col min="1" max="1" width="30.5703125" style="18" customWidth="1"/>
    <col min="2" max="2" width="13.42578125" style="18" customWidth="1"/>
    <col min="3" max="3" width="12.85546875" style="18" customWidth="1"/>
    <col min="4" max="4" width="12.85546875" style="17" customWidth="1"/>
    <col min="5" max="5" width="12.85546875" style="42" customWidth="1"/>
    <col min="6" max="6" width="12.85546875" style="43" customWidth="1"/>
    <col min="7" max="7" width="12.85546875" style="42" customWidth="1"/>
    <col min="8" max="8" width="17.42578125" style="44" customWidth="1"/>
    <col min="9" max="9" width="12.42578125" style="14" customWidth="1"/>
    <col min="10" max="10" width="13.5703125" style="14" customWidth="1"/>
    <col min="11" max="11" width="14.5703125" style="14" customWidth="1"/>
    <col min="12" max="12" width="13.5703125" style="14" customWidth="1"/>
    <col min="13" max="13" width="13.42578125" style="14" customWidth="1"/>
    <col min="14" max="16" width="15.140625" style="14" customWidth="1"/>
    <col min="17" max="16384" width="9.140625" style="14"/>
  </cols>
  <sheetData>
    <row r="1" spans="1:16" x14ac:dyDescent="0.2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51.75" customHeight="1" x14ac:dyDescent="0.25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35.25" customHeight="1" x14ac:dyDescent="0.2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ht="51" x14ac:dyDescent="0.2">
      <c r="A4" s="1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54" t="s">
        <v>5</v>
      </c>
      <c r="G4" s="45" t="s">
        <v>6</v>
      </c>
      <c r="H4" s="46"/>
      <c r="I4" s="46"/>
      <c r="J4" s="46"/>
    </row>
    <row r="5" spans="1:16" ht="25.5" x14ac:dyDescent="0.2">
      <c r="A5" s="2"/>
      <c r="B5" s="3" t="s">
        <v>7</v>
      </c>
      <c r="C5" s="3" t="s">
        <v>8</v>
      </c>
      <c r="D5" s="4" t="s">
        <v>9</v>
      </c>
      <c r="E5" s="4" t="s">
        <v>10</v>
      </c>
      <c r="F5" s="54"/>
      <c r="G5" s="30" t="s">
        <v>11</v>
      </c>
      <c r="H5" s="47" t="s">
        <v>12</v>
      </c>
      <c r="I5" s="48" t="s">
        <v>13</v>
      </c>
      <c r="J5" s="48" t="s">
        <v>14</v>
      </c>
      <c r="M5" s="16"/>
    </row>
    <row r="6" spans="1:16" x14ac:dyDescent="0.2">
      <c r="A6" s="5" t="s">
        <v>15</v>
      </c>
      <c r="B6" s="6">
        <v>1204</v>
      </c>
      <c r="C6" s="6">
        <v>5482</v>
      </c>
      <c r="D6" s="6">
        <v>1441</v>
      </c>
      <c r="E6" s="6">
        <v>874</v>
      </c>
      <c r="F6" s="7">
        <v>9001</v>
      </c>
      <c r="G6" s="30">
        <f>H6+I6</f>
        <v>4.75</v>
      </c>
      <c r="H6" s="49">
        <v>3.17</v>
      </c>
      <c r="I6" s="49">
        <v>1.58</v>
      </c>
      <c r="J6" s="49">
        <v>0.19</v>
      </c>
      <c r="M6" s="8"/>
      <c r="N6" s="17"/>
      <c r="O6" s="17"/>
      <c r="P6" s="17"/>
    </row>
    <row r="7" spans="1:16" x14ac:dyDescent="0.2">
      <c r="A7" s="13"/>
      <c r="B7" s="13"/>
      <c r="C7" s="13"/>
      <c r="D7" s="13"/>
      <c r="E7" s="13"/>
      <c r="F7" s="13"/>
      <c r="G7" s="49" t="s">
        <v>16</v>
      </c>
      <c r="H7" s="49"/>
      <c r="I7" s="50">
        <v>0.75</v>
      </c>
      <c r="J7" s="51"/>
      <c r="K7" s="14">
        <v>0.2409</v>
      </c>
      <c r="M7" s="17"/>
      <c r="N7" s="18"/>
      <c r="O7" s="18"/>
      <c r="P7" s="18"/>
    </row>
    <row r="8" spans="1:16" s="26" customFormat="1" ht="77.25" customHeight="1" x14ac:dyDescent="0.2">
      <c r="A8" s="19" t="s">
        <v>17</v>
      </c>
      <c r="B8" s="20" t="s">
        <v>18</v>
      </c>
      <c r="C8" s="21" t="s">
        <v>19</v>
      </c>
      <c r="D8" s="22" t="s">
        <v>20</v>
      </c>
      <c r="E8" s="20" t="s">
        <v>21</v>
      </c>
      <c r="F8" s="23" t="s">
        <v>22</v>
      </c>
      <c r="G8" s="20" t="s">
        <v>23</v>
      </c>
      <c r="H8" s="20" t="s">
        <v>24</v>
      </c>
      <c r="I8" s="20" t="s">
        <v>25</v>
      </c>
      <c r="J8" s="20" t="s">
        <v>26</v>
      </c>
      <c r="K8" s="24" t="s">
        <v>27</v>
      </c>
      <c r="L8" s="15" t="s">
        <v>28</v>
      </c>
      <c r="M8" s="15" t="s">
        <v>29</v>
      </c>
      <c r="N8" s="15" t="s">
        <v>3</v>
      </c>
      <c r="O8" s="25" t="s">
        <v>4</v>
      </c>
      <c r="P8" s="23" t="s">
        <v>30</v>
      </c>
    </row>
    <row r="9" spans="1:16" x14ac:dyDescent="0.2">
      <c r="A9" s="27" t="s">
        <v>31</v>
      </c>
      <c r="B9" s="28"/>
      <c r="C9" s="28"/>
      <c r="D9" s="29"/>
      <c r="E9" s="30"/>
      <c r="F9" s="31"/>
      <c r="G9" s="52"/>
      <c r="H9" s="52"/>
      <c r="I9" s="52"/>
      <c r="J9" s="53">
        <f t="shared" ref="J9:O9" si="0">ROUND(SUM(J10:J13),0)</f>
        <v>264600</v>
      </c>
      <c r="K9" s="33">
        <f t="shared" si="0"/>
        <v>63742</v>
      </c>
      <c r="L9" s="33">
        <f t="shared" si="0"/>
        <v>2408</v>
      </c>
      <c r="M9" s="33">
        <f t="shared" si="0"/>
        <v>10964</v>
      </c>
      <c r="N9" s="33">
        <f t="shared" si="0"/>
        <v>2882</v>
      </c>
      <c r="O9" s="33">
        <f t="shared" si="0"/>
        <v>1748</v>
      </c>
      <c r="P9" s="34">
        <f>SUM(J9:O9)</f>
        <v>346344</v>
      </c>
    </row>
    <row r="10" spans="1:16" x14ac:dyDescent="0.2">
      <c r="A10" s="27" t="s">
        <v>32</v>
      </c>
      <c r="B10" s="35">
        <f>4.75*C10</f>
        <v>9.5</v>
      </c>
      <c r="C10" s="35">
        <f>SUM(D12:D13)</f>
        <v>2</v>
      </c>
      <c r="D10" s="29"/>
      <c r="E10" s="35">
        <f>SUM(E12:E13)</f>
        <v>18002</v>
      </c>
      <c r="F10" s="36">
        <v>1125</v>
      </c>
      <c r="G10" s="52">
        <f>C10*F10*3.17*12</f>
        <v>85590</v>
      </c>
      <c r="H10" s="52">
        <f>C10*F10*1.58*1.75*12</f>
        <v>74655</v>
      </c>
      <c r="I10" s="52">
        <f>C10*F10*0.19*12</f>
        <v>5130</v>
      </c>
      <c r="J10" s="52">
        <f>G10+H10+I10</f>
        <v>165375</v>
      </c>
      <c r="K10" s="32">
        <f>J10*$K$7</f>
        <v>39838.837500000001</v>
      </c>
      <c r="L10" s="32"/>
      <c r="M10" s="32"/>
      <c r="N10" s="32"/>
      <c r="O10" s="32"/>
      <c r="P10" s="32"/>
    </row>
    <row r="11" spans="1:16" x14ac:dyDescent="0.2">
      <c r="A11" s="27" t="s">
        <v>33</v>
      </c>
      <c r="B11" s="35">
        <f>4.75*C11</f>
        <v>9.5</v>
      </c>
      <c r="C11" s="35">
        <f>C10</f>
        <v>2</v>
      </c>
      <c r="D11" s="29"/>
      <c r="E11" s="30"/>
      <c r="F11" s="36">
        <v>675</v>
      </c>
      <c r="G11" s="52">
        <f>C11*F11*3.17*12</f>
        <v>51354</v>
      </c>
      <c r="H11" s="52">
        <f>C11*F11*1.58*1.75*12</f>
        <v>44793</v>
      </c>
      <c r="I11" s="52">
        <f>C11*F11*0.19*12</f>
        <v>3078</v>
      </c>
      <c r="J11" s="52">
        <f>G11+H11+I11</f>
        <v>99225</v>
      </c>
      <c r="K11" s="32">
        <f>J11*$K$7</f>
        <v>23903.302500000002</v>
      </c>
      <c r="L11" s="32"/>
      <c r="M11" s="32"/>
      <c r="N11" s="32"/>
      <c r="O11" s="32"/>
      <c r="P11" s="32"/>
    </row>
    <row r="12" spans="1:16" x14ac:dyDescent="0.2">
      <c r="A12" s="37" t="s">
        <v>34</v>
      </c>
      <c r="B12" s="38"/>
      <c r="C12" s="28"/>
      <c r="D12" s="29">
        <v>1</v>
      </c>
      <c r="E12" s="30">
        <f>D12*$F$6</f>
        <v>9001</v>
      </c>
      <c r="F12" s="31"/>
      <c r="G12" s="52"/>
      <c r="H12" s="52"/>
      <c r="I12" s="52"/>
      <c r="J12" s="52"/>
      <c r="K12" s="32"/>
      <c r="L12" s="9">
        <f>$D12*$B$6</f>
        <v>1204</v>
      </c>
      <c r="M12" s="9">
        <f>$D12*$C$6</f>
        <v>5482</v>
      </c>
      <c r="N12" s="9">
        <f>$D12*$D$6</f>
        <v>1441</v>
      </c>
      <c r="O12" s="9">
        <f>$D12*$E$6</f>
        <v>874</v>
      </c>
      <c r="P12" s="32"/>
    </row>
    <row r="13" spans="1:16" x14ac:dyDescent="0.2">
      <c r="A13" s="39" t="s">
        <v>35</v>
      </c>
      <c r="B13" s="28"/>
      <c r="C13" s="28"/>
      <c r="D13" s="29">
        <v>1</v>
      </c>
      <c r="E13" s="30">
        <f>D13*$F$6</f>
        <v>9001</v>
      </c>
      <c r="F13" s="31"/>
      <c r="G13" s="52"/>
      <c r="H13" s="52"/>
      <c r="I13" s="52"/>
      <c r="J13" s="52"/>
      <c r="K13" s="32"/>
      <c r="L13" s="9">
        <f>$D13*$B$6</f>
        <v>1204</v>
      </c>
      <c r="M13" s="9">
        <f>$D13*$C$6</f>
        <v>5482</v>
      </c>
      <c r="N13" s="9">
        <f>$D13*$D$6</f>
        <v>1441</v>
      </c>
      <c r="O13" s="9">
        <f>$D13*$E$6</f>
        <v>874</v>
      </c>
      <c r="P13" s="32"/>
    </row>
    <row r="14" spans="1:16" x14ac:dyDescent="0.2">
      <c r="A14" s="27" t="s">
        <v>36</v>
      </c>
      <c r="B14" s="28"/>
      <c r="C14" s="28"/>
      <c r="D14" s="29"/>
      <c r="E14" s="30"/>
      <c r="F14" s="31"/>
      <c r="G14" s="52"/>
      <c r="H14" s="52"/>
      <c r="I14" s="52"/>
      <c r="J14" s="53">
        <f t="shared" ref="J14:O14" si="1">ROUND(SUM(J15:J18),0)</f>
        <v>264600</v>
      </c>
      <c r="K14" s="33">
        <f t="shared" si="1"/>
        <v>63742</v>
      </c>
      <c r="L14" s="33">
        <f t="shared" si="1"/>
        <v>2408</v>
      </c>
      <c r="M14" s="33">
        <f t="shared" si="1"/>
        <v>10964</v>
      </c>
      <c r="N14" s="33">
        <f t="shared" si="1"/>
        <v>2882</v>
      </c>
      <c r="O14" s="33">
        <f t="shared" si="1"/>
        <v>1748</v>
      </c>
      <c r="P14" s="34">
        <f>SUM(J14:O14)</f>
        <v>346344</v>
      </c>
    </row>
    <row r="15" spans="1:16" x14ac:dyDescent="0.2">
      <c r="A15" s="27" t="s">
        <v>32</v>
      </c>
      <c r="B15" s="35">
        <f>4.75*C15</f>
        <v>9.5</v>
      </c>
      <c r="C15" s="35">
        <f>SUM(D17:D18)</f>
        <v>2</v>
      </c>
      <c r="D15" s="29">
        <v>0</v>
      </c>
      <c r="E15" s="35">
        <f>SUM(E17:E18)</f>
        <v>18002</v>
      </c>
      <c r="F15" s="36">
        <v>1125</v>
      </c>
      <c r="G15" s="32">
        <f>C15*F15*3.17*12</f>
        <v>85590</v>
      </c>
      <c r="H15" s="32">
        <f>C15*F15*1.58*1.75*12</f>
        <v>74655</v>
      </c>
      <c r="I15" s="32">
        <f>C15*F15*0.19*12</f>
        <v>5130</v>
      </c>
      <c r="J15" s="32">
        <f>G15+H15+I15</f>
        <v>165375</v>
      </c>
      <c r="K15" s="32">
        <f>J15*$K$7</f>
        <v>39838.837500000001</v>
      </c>
      <c r="L15" s="32"/>
      <c r="M15" s="32"/>
      <c r="N15" s="32"/>
      <c r="O15" s="32"/>
      <c r="P15" s="32"/>
    </row>
    <row r="16" spans="1:16" x14ac:dyDescent="0.2">
      <c r="A16" s="27" t="s">
        <v>33</v>
      </c>
      <c r="B16" s="35">
        <f>4.75*C16</f>
        <v>9.5</v>
      </c>
      <c r="C16" s="35">
        <f>C15</f>
        <v>2</v>
      </c>
      <c r="D16" s="29">
        <v>0</v>
      </c>
      <c r="E16" s="30"/>
      <c r="F16" s="36">
        <v>675</v>
      </c>
      <c r="G16" s="32">
        <f>C16*F16*3.17*12</f>
        <v>51354</v>
      </c>
      <c r="H16" s="32">
        <f>C16*F16*1.58*1.75*12</f>
        <v>44793</v>
      </c>
      <c r="I16" s="32">
        <f>C16*F16*0.19*12</f>
        <v>3078</v>
      </c>
      <c r="J16" s="32">
        <f>G16+H16+I16</f>
        <v>99225</v>
      </c>
      <c r="K16" s="32">
        <f>J16*$K$7</f>
        <v>23903.302500000002</v>
      </c>
      <c r="L16" s="32"/>
      <c r="M16" s="32"/>
      <c r="N16" s="32"/>
      <c r="O16" s="32"/>
      <c r="P16" s="32"/>
    </row>
    <row r="17" spans="1:16" x14ac:dyDescent="0.2">
      <c r="A17" s="37" t="s">
        <v>34</v>
      </c>
      <c r="B17" s="38"/>
      <c r="C17" s="28"/>
      <c r="D17" s="29">
        <v>1</v>
      </c>
      <c r="E17" s="30">
        <f>D17*$F$6</f>
        <v>9001</v>
      </c>
      <c r="F17" s="31"/>
      <c r="G17" s="32"/>
      <c r="H17" s="32"/>
      <c r="I17" s="32"/>
      <c r="J17" s="32"/>
      <c r="K17" s="32"/>
      <c r="L17" s="9">
        <f>$D17*$B$6</f>
        <v>1204</v>
      </c>
      <c r="M17" s="9">
        <f>$D17*$C$6</f>
        <v>5482</v>
      </c>
      <c r="N17" s="9">
        <f>$D17*$D$6</f>
        <v>1441</v>
      </c>
      <c r="O17" s="9">
        <f>$D17*$E$6</f>
        <v>874</v>
      </c>
      <c r="P17" s="32"/>
    </row>
    <row r="18" spans="1:16" x14ac:dyDescent="0.2">
      <c r="A18" s="39" t="s">
        <v>35</v>
      </c>
      <c r="B18" s="28"/>
      <c r="C18" s="28"/>
      <c r="D18" s="29">
        <v>1</v>
      </c>
      <c r="E18" s="30">
        <f>D18*$F$6</f>
        <v>9001</v>
      </c>
      <c r="F18" s="31"/>
      <c r="G18" s="32"/>
      <c r="H18" s="32"/>
      <c r="I18" s="32"/>
      <c r="J18" s="32"/>
      <c r="K18" s="32"/>
      <c r="L18" s="9">
        <f>$D18*$B$6</f>
        <v>1204</v>
      </c>
      <c r="M18" s="9">
        <f>$D18*$C$6</f>
        <v>5482</v>
      </c>
      <c r="N18" s="9">
        <f>$D18*$D$6</f>
        <v>1441</v>
      </c>
      <c r="O18" s="9">
        <f>$D18*$E$6</f>
        <v>874</v>
      </c>
      <c r="P18" s="32"/>
    </row>
    <row r="19" spans="1:16" x14ac:dyDescent="0.2">
      <c r="A19" s="27" t="s">
        <v>37</v>
      </c>
      <c r="B19" s="28"/>
      <c r="C19" s="28"/>
      <c r="D19" s="29"/>
      <c r="E19" s="30"/>
      <c r="F19" s="31"/>
      <c r="G19" s="32"/>
      <c r="H19" s="32"/>
      <c r="I19" s="32"/>
      <c r="J19" s="33">
        <f t="shared" ref="J19:O19" si="2">ROUND(SUM(J20:J23),0)</f>
        <v>264600</v>
      </c>
      <c r="K19" s="33">
        <f t="shared" si="2"/>
        <v>63742</v>
      </c>
      <c r="L19" s="33">
        <f t="shared" si="2"/>
        <v>2408</v>
      </c>
      <c r="M19" s="33">
        <f t="shared" si="2"/>
        <v>10964</v>
      </c>
      <c r="N19" s="33">
        <f t="shared" si="2"/>
        <v>2882</v>
      </c>
      <c r="O19" s="33">
        <f t="shared" si="2"/>
        <v>1748</v>
      </c>
      <c r="P19" s="34">
        <f>SUM(J19:O19)</f>
        <v>346344</v>
      </c>
    </row>
    <row r="20" spans="1:16" x14ac:dyDescent="0.2">
      <c r="A20" s="27" t="s">
        <v>32</v>
      </c>
      <c r="B20" s="35">
        <f>4.75*C20</f>
        <v>9.5</v>
      </c>
      <c r="C20" s="35">
        <f>SUM(D22:D23)</f>
        <v>2</v>
      </c>
      <c r="D20" s="29"/>
      <c r="E20" s="35">
        <f>SUM(E22:E23)</f>
        <v>18002</v>
      </c>
      <c r="F20" s="36">
        <v>1125</v>
      </c>
      <c r="G20" s="32">
        <f>C20*F20*3.17*12</f>
        <v>85590</v>
      </c>
      <c r="H20" s="32">
        <f>C20*F20*1.58*1.75*12</f>
        <v>74655</v>
      </c>
      <c r="I20" s="32">
        <f>C20*F20*0.19*12</f>
        <v>5130</v>
      </c>
      <c r="J20" s="32">
        <f>G20+H20+I20</f>
        <v>165375</v>
      </c>
      <c r="K20" s="32">
        <f>J20*$K$7</f>
        <v>39838.837500000001</v>
      </c>
      <c r="L20" s="32"/>
      <c r="M20" s="32"/>
      <c r="N20" s="32"/>
      <c r="O20" s="32"/>
      <c r="P20" s="32"/>
    </row>
    <row r="21" spans="1:16" x14ac:dyDescent="0.2">
      <c r="A21" s="27" t="s">
        <v>33</v>
      </c>
      <c r="B21" s="35">
        <f>4.75*C21</f>
        <v>9.5</v>
      </c>
      <c r="C21" s="35">
        <f>C20</f>
        <v>2</v>
      </c>
      <c r="D21" s="29"/>
      <c r="E21" s="30"/>
      <c r="F21" s="36">
        <v>675</v>
      </c>
      <c r="G21" s="32">
        <f>C21*F21*3.17*12</f>
        <v>51354</v>
      </c>
      <c r="H21" s="32">
        <f>C21*F21*1.58*1.75*12</f>
        <v>44793</v>
      </c>
      <c r="I21" s="32">
        <f>C21*F21*0.19*12</f>
        <v>3078</v>
      </c>
      <c r="J21" s="32">
        <f>G21+H21+I21</f>
        <v>99225</v>
      </c>
      <c r="K21" s="32">
        <f>J21*$K$7</f>
        <v>23903.302500000002</v>
      </c>
      <c r="L21" s="32"/>
      <c r="M21" s="32"/>
      <c r="N21" s="32"/>
      <c r="O21" s="32"/>
      <c r="P21" s="32"/>
    </row>
    <row r="22" spans="1:16" x14ac:dyDescent="0.2">
      <c r="A22" s="37" t="s">
        <v>34</v>
      </c>
      <c r="B22" s="38"/>
      <c r="C22" s="28"/>
      <c r="D22" s="29">
        <v>1</v>
      </c>
      <c r="E22" s="30">
        <f>D22*$F$6</f>
        <v>9001</v>
      </c>
      <c r="F22" s="31"/>
      <c r="G22" s="32"/>
      <c r="H22" s="32"/>
      <c r="I22" s="32"/>
      <c r="J22" s="32"/>
      <c r="K22" s="32"/>
      <c r="L22" s="9">
        <f>$D22*$B$6</f>
        <v>1204</v>
      </c>
      <c r="M22" s="9">
        <f>$D22*$C$6</f>
        <v>5482</v>
      </c>
      <c r="N22" s="9">
        <f>$D22*$D$6</f>
        <v>1441</v>
      </c>
      <c r="O22" s="9">
        <f>$D22*$E$6</f>
        <v>874</v>
      </c>
      <c r="P22" s="32"/>
    </row>
    <row r="23" spans="1:16" x14ac:dyDescent="0.2">
      <c r="A23" s="39" t="s">
        <v>35</v>
      </c>
      <c r="B23" s="28"/>
      <c r="C23" s="28"/>
      <c r="D23" s="29">
        <v>1</v>
      </c>
      <c r="E23" s="30">
        <f>D23*$F$6</f>
        <v>9001</v>
      </c>
      <c r="F23" s="31"/>
      <c r="G23" s="32"/>
      <c r="H23" s="32"/>
      <c r="I23" s="32"/>
      <c r="J23" s="32"/>
      <c r="K23" s="40"/>
      <c r="L23" s="9">
        <f>$D23*$B$6</f>
        <v>1204</v>
      </c>
      <c r="M23" s="9">
        <f>$D23*$C$6</f>
        <v>5482</v>
      </c>
      <c r="N23" s="9">
        <f>$D23*$D$6</f>
        <v>1441</v>
      </c>
      <c r="O23" s="9">
        <f>$D23*$E$6</f>
        <v>874</v>
      </c>
      <c r="P23" s="32"/>
    </row>
    <row r="24" spans="1:16" s="13" customFormat="1" x14ac:dyDescent="0.2">
      <c r="A24" s="18"/>
      <c r="B24" s="10"/>
      <c r="C24" s="10"/>
      <c r="D24" s="8"/>
      <c r="E24" s="8"/>
      <c r="F24" s="41" t="s">
        <v>11</v>
      </c>
      <c r="G24" s="11">
        <f>SUM(G10:G23)</f>
        <v>410832</v>
      </c>
      <c r="H24" s="11">
        <f t="shared" ref="H24:I24" si="3">SUM(H10:H23)</f>
        <v>358344</v>
      </c>
      <c r="I24" s="11">
        <f t="shared" si="3"/>
        <v>24624</v>
      </c>
      <c r="J24" s="12">
        <f>J9+J14+J19</f>
        <v>793800</v>
      </c>
      <c r="K24" s="12">
        <f t="shared" ref="K24:O24" si="4">K9+K14+K19</f>
        <v>191226</v>
      </c>
      <c r="L24" s="12">
        <f t="shared" si="4"/>
        <v>7224</v>
      </c>
      <c r="M24" s="12">
        <f t="shared" si="4"/>
        <v>32892</v>
      </c>
      <c r="N24" s="12">
        <f t="shared" si="4"/>
        <v>8646</v>
      </c>
      <c r="O24" s="12">
        <f t="shared" si="4"/>
        <v>5244</v>
      </c>
      <c r="P24" s="12">
        <f>P9+P14+P19</f>
        <v>1039032</v>
      </c>
    </row>
    <row r="25" spans="1:16" s="13" customFormat="1" x14ac:dyDescent="0.2"/>
    <row r="26" spans="1:16" s="13" customFormat="1" x14ac:dyDescent="0.2"/>
    <row r="27" spans="1:16" s="13" customFormat="1" x14ac:dyDescent="0.2"/>
  </sheetData>
  <autoFilter ref="A8:P23"/>
  <mergeCells count="3">
    <mergeCell ref="F4:F5"/>
    <mergeCell ref="A1:P1"/>
    <mergeCell ref="A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uznemsan_nod_</vt:lpstr>
    </vt:vector>
  </TitlesOfParts>
  <Company>Nacionālais veselības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Fiksētās piemaksas aprēķins par neatliekamās palīdzības un pacientu uzņemšanas nodaļas darbību </dc:title>
  <dc:subject>Anotācijas pielikums</dc:subject>
  <dc:creator>Olga Andrejevska</dc:creator>
  <dc:description>olga.andrejevska@vmnvd.gov.lv, 67043795</dc:description>
  <cp:lastModifiedBy>Alvis Bless</cp:lastModifiedBy>
  <dcterms:created xsi:type="dcterms:W3CDTF">2017-10-26T09:27:27Z</dcterms:created>
  <dcterms:modified xsi:type="dcterms:W3CDTF">2017-12-14T08:38:10Z</dcterms:modified>
</cp:coreProperties>
</file>