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DJB\Desktop\VSS\"/>
    </mc:Choice>
  </mc:AlternateContent>
  <bookViews>
    <workbookView xWindow="0" yWindow="0" windowWidth="28800" windowHeight="12210"/>
  </bookViews>
  <sheets>
    <sheet name="NVDdarbinieki_jaun_funkc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2" l="1"/>
  <c r="P16" i="2" l="1"/>
  <c r="P17" i="2" s="1"/>
  <c r="G17" i="2"/>
  <c r="J16" i="2"/>
  <c r="J17" i="2" s="1"/>
  <c r="I16" i="2"/>
  <c r="I17" i="2" s="1"/>
  <c r="H16" i="2"/>
  <c r="H17" i="2" s="1"/>
  <c r="P13" i="2"/>
  <c r="G13" i="2"/>
  <c r="B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P19" i="2" l="1"/>
  <c r="N9" i="2"/>
  <c r="N8" i="2"/>
  <c r="K10" i="2"/>
  <c r="O10" i="2" s="1"/>
  <c r="G19" i="2"/>
  <c r="N12" i="2"/>
  <c r="K16" i="2"/>
  <c r="K17" i="2" s="1"/>
  <c r="I13" i="2"/>
  <c r="I19" i="2" s="1"/>
  <c r="K8" i="2"/>
  <c r="O8" i="2" s="1"/>
  <c r="N11" i="2"/>
  <c r="K12" i="2"/>
  <c r="O12" i="2" s="1"/>
  <c r="J13" i="2"/>
  <c r="J19" i="2" s="1"/>
  <c r="H13" i="2"/>
  <c r="H19" i="2" s="1"/>
  <c r="N10" i="2"/>
  <c r="K11" i="2"/>
  <c r="O11" i="2" s="1"/>
  <c r="N16" i="2"/>
  <c r="N17" i="2" s="1"/>
  <c r="K9" i="2"/>
  <c r="O9" i="2" s="1"/>
  <c r="L16" i="2" l="1"/>
  <c r="M16" i="2" s="1"/>
  <c r="N13" i="2"/>
  <c r="N19" i="2" s="1"/>
  <c r="O16" i="2"/>
  <c r="O17" i="2" s="1"/>
  <c r="L10" i="2"/>
  <c r="M10" i="2" s="1"/>
  <c r="Q10" i="2" s="1"/>
  <c r="R10" i="2" s="1"/>
  <c r="L12" i="2"/>
  <c r="M12" i="2" s="1"/>
  <c r="R12" i="2" s="1"/>
  <c r="O13" i="2"/>
  <c r="K13" i="2"/>
  <c r="K19" i="2" s="1"/>
  <c r="L8" i="2"/>
  <c r="L17" i="2"/>
  <c r="L11" i="2"/>
  <c r="M11" i="2" s="1"/>
  <c r="Q11" i="2" s="1"/>
  <c r="L9" i="2"/>
  <c r="M9" i="2" s="1"/>
  <c r="Q9" i="2" s="1"/>
  <c r="R9" i="2" s="1"/>
  <c r="R11" i="2" l="1"/>
  <c r="S11" i="2"/>
  <c r="O19" i="2"/>
  <c r="M17" i="2"/>
  <c r="Q16" i="2"/>
  <c r="R16" i="2" s="1"/>
  <c r="R17" i="2" s="1"/>
  <c r="M8" i="2"/>
  <c r="Q8" i="2" s="1"/>
  <c r="S8" i="2" s="1"/>
  <c r="S13" i="2" s="1"/>
  <c r="L13" i="2"/>
  <c r="L19" i="2" s="1"/>
  <c r="M13" i="2" l="1"/>
  <c r="M19" i="2" s="1"/>
  <c r="Q17" i="2"/>
  <c r="R8" i="2" l="1"/>
  <c r="Q13" i="2"/>
  <c r="Q19" i="2" s="1"/>
  <c r="R13" i="2" l="1"/>
  <c r="R19" i="2" s="1"/>
</calcChain>
</file>

<file path=xl/sharedStrings.xml><?xml version="1.0" encoding="utf-8"?>
<sst xmlns="http://schemas.openxmlformats.org/spreadsheetml/2006/main" count="46" uniqueCount="43">
  <si>
    <t>NVD nepieciešamie cilvēkresursi MK noteikumu projektā “Kārtība, kādā veicamas un atmaksājamas veselības apdrošināšanas iemaksas” uzdoto funkciju nodrošināšanai</t>
  </si>
  <si>
    <t>Amata nosaukums</t>
  </si>
  <si>
    <t>Slodžu skaits</t>
  </si>
  <si>
    <t>Saime 
(apakšsaime)</t>
  </si>
  <si>
    <t>Līmenis</t>
  </si>
  <si>
    <t>Mēnešalgu grupa</t>
  </si>
  <si>
    <t xml:space="preserve">Katego-rija atbilstoši MK not. nr.66 </t>
  </si>
  <si>
    <t>Amata vietai plānotā  mēnešalga</t>
  </si>
  <si>
    <t xml:space="preserve">Vispārējās piemaksas </t>
  </si>
  <si>
    <t>Prēmijas un naudas balvas</t>
  </si>
  <si>
    <t xml:space="preserve">Sociālās garantijas </t>
  </si>
  <si>
    <t>Valsts sociālās apdroši-nāšanas obligātās iemaksas, 24.09%</t>
  </si>
  <si>
    <t>Kopā mēnesī</t>
  </si>
  <si>
    <t>Kopā gadā (1100)</t>
  </si>
  <si>
    <t>Kopā gadā (1200)</t>
  </si>
  <si>
    <t>KOPĀ atlīdzībai un darba vietu uzturēšanai</t>
  </si>
  <si>
    <t>Pavisam kopā</t>
  </si>
  <si>
    <t>7=6*10%</t>
  </si>
  <si>
    <t>8=6*10%</t>
  </si>
  <si>
    <t>9=6*5%</t>
  </si>
  <si>
    <t>10=(6+7+8+9)*24.09%</t>
  </si>
  <si>
    <t>11=6+7+8+9+10</t>
  </si>
  <si>
    <t>12=11*12 mēn.</t>
  </si>
  <si>
    <t>Vecākais klientu apkalpošanas speciālists</t>
  </si>
  <si>
    <t>IIA</t>
  </si>
  <si>
    <t>Jurists</t>
  </si>
  <si>
    <t>IIIB</t>
  </si>
  <si>
    <t>Informācijas sistēmu administrators</t>
  </si>
  <si>
    <t>IVB</t>
  </si>
  <si>
    <t>Projekta vadītājs</t>
  </si>
  <si>
    <t>IV</t>
  </si>
  <si>
    <t>Kopā</t>
  </si>
  <si>
    <t>Cilvēkresursu ekonomija procesu optimizācijas rezultātā</t>
  </si>
  <si>
    <t>grāmatvedis</t>
  </si>
  <si>
    <t>II</t>
  </si>
  <si>
    <t>Papildus nepieciešamie resursi</t>
  </si>
  <si>
    <t>Starpība</t>
  </si>
  <si>
    <t>*uzturēšanas izdevumi, jo amata vietas saistītas ar e-veselību, taču grāmatvežiem, nav bijusi saistība ar e-veselību</t>
  </si>
  <si>
    <t>Darba vietas uzturēšanas izmaksas  uz vienu darbinieku, GADĀ 
EKK 2000*</t>
  </si>
  <si>
    <t>Kopā gadā (1000)</t>
  </si>
  <si>
    <t>Kopā finansējums 4 mēnešiem 2018.gadā</t>
  </si>
  <si>
    <t xml:space="preserve">Ministru kabineta noteikumu projekta “Kārtība, kādā veicamas un atmaksājamas veselības apdrošināšanas iemaksas” 
sākotnējās ietekmes novērtējuma ziņojumam (anotācijai)
</t>
  </si>
  <si>
    <t>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</si>
</sst>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sz val="1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12"/>
      <name val="Times New Roman"/>
      <family val="1"/>
      <charset val="186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9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0" borderId="0" xfId="0" applyFont="1"/>
    <xf numFmtId="4" fontId="0" fillId="0" borderId="0" xfId="0" applyNumberFormat="1"/>
    <xf numFmtId="4" fontId="1" fillId="0" borderId="0" xfId="0" applyNumberFormat="1" applyFont="1"/>
    <xf numFmtId="3" fontId="9" fillId="3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/>
    </xf>
    <xf numFmtId="3" fontId="9" fillId="4" borderId="12" xfId="1" applyNumberFormat="1" applyFont="1" applyFill="1" applyBorder="1" applyAlignment="1">
      <alignment horizontal="center" vertical="center" wrapText="1"/>
    </xf>
    <xf numFmtId="3" fontId="11" fillId="4" borderId="12" xfId="1" applyNumberFormat="1" applyFont="1" applyFill="1" applyBorder="1" applyAlignment="1">
      <alignment horizontal="center" vertical="center" wrapText="1"/>
    </xf>
    <xf numFmtId="3" fontId="3" fillId="4" borderId="12" xfId="1" applyNumberFormat="1" applyFont="1" applyFill="1" applyBorder="1" applyAlignment="1">
      <alignment horizontal="center"/>
    </xf>
    <xf numFmtId="3" fontId="11" fillId="0" borderId="3" xfId="1" applyNumberFormat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 textRotation="90" wrapText="1"/>
    </xf>
    <xf numFmtId="3" fontId="11" fillId="0" borderId="1" xfId="1" applyNumberFormat="1" applyFont="1" applyBorder="1"/>
    <xf numFmtId="3" fontId="9" fillId="0" borderId="9" xfId="2" applyNumberFormat="1" applyFont="1" applyBorder="1" applyAlignment="1">
      <alignment horizontal="right" vertical="top" wrapText="1"/>
    </xf>
    <xf numFmtId="3" fontId="9" fillId="0" borderId="5" xfId="2" applyNumberFormat="1" applyFont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9" fillId="4" borderId="11" xfId="1" applyNumberFormat="1" applyFont="1" applyFill="1" applyBorder="1" applyAlignment="1">
      <alignment horizontal="right" vertical="center" wrapText="1"/>
    </xf>
    <xf numFmtId="3" fontId="9" fillId="0" borderId="13" xfId="1" applyNumberFormat="1" applyFont="1" applyFill="1" applyBorder="1" applyAlignment="1">
      <alignment horizontal="center"/>
    </xf>
    <xf numFmtId="3" fontId="13" fillId="0" borderId="13" xfId="1" applyNumberFormat="1" applyFont="1" applyFill="1" applyBorder="1" applyAlignment="1">
      <alignment horizontal="center"/>
    </xf>
    <xf numFmtId="3" fontId="8" fillId="4" borderId="12" xfId="1" applyNumberFormat="1" applyFont="1" applyFill="1" applyBorder="1" applyAlignment="1">
      <alignment horizontal="center"/>
    </xf>
    <xf numFmtId="3" fontId="10" fillId="0" borderId="0" xfId="0" applyNumberFormat="1" applyFont="1"/>
    <xf numFmtId="3" fontId="9" fillId="0" borderId="1" xfId="2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11" fillId="0" borderId="7" xfId="2" applyNumberFormat="1" applyFont="1" applyBorder="1" applyAlignment="1">
      <alignment horizontal="center" vertical="center" wrapText="1"/>
    </xf>
    <xf numFmtId="3" fontId="11" fillId="0" borderId="16" xfId="1" applyNumberFormat="1" applyFont="1" applyBorder="1" applyAlignment="1">
      <alignment horizontal="center" vertical="center" wrapText="1"/>
    </xf>
    <xf numFmtId="3" fontId="11" fillId="0" borderId="4" xfId="1" applyNumberFormat="1" applyFont="1" applyBorder="1" applyAlignment="1">
      <alignment horizontal="center" vertical="center" wrapText="1"/>
    </xf>
    <xf numFmtId="3" fontId="11" fillId="0" borderId="15" xfId="2" applyNumberFormat="1" applyFont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11" fillId="0" borderId="18" xfId="1" applyNumberFormat="1" applyFont="1" applyBorder="1"/>
    <xf numFmtId="3" fontId="8" fillId="0" borderId="18" xfId="1" applyNumberFormat="1" applyFont="1" applyBorder="1" applyAlignment="1">
      <alignment horizontal="center" vertical="center"/>
    </xf>
    <xf numFmtId="3" fontId="3" fillId="4" borderId="19" xfId="1" applyNumberFormat="1" applyFont="1" applyFill="1" applyBorder="1" applyAlignment="1">
      <alignment horizontal="center"/>
    </xf>
    <xf numFmtId="3" fontId="9" fillId="0" borderId="16" xfId="2" applyNumberFormat="1" applyFont="1" applyBorder="1" applyAlignment="1">
      <alignment horizontal="right" vertical="top" wrapText="1"/>
    </xf>
    <xf numFmtId="3" fontId="9" fillId="3" borderId="2" xfId="1" applyNumberFormat="1" applyFont="1" applyFill="1" applyBorder="1" applyAlignment="1">
      <alignment horizontal="center" vertical="center" wrapText="1"/>
    </xf>
    <xf numFmtId="3" fontId="9" fillId="0" borderId="20" xfId="2" applyNumberFormat="1" applyFont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/>
    </xf>
    <xf numFmtId="3" fontId="8" fillId="0" borderId="21" xfId="1" applyNumberFormat="1" applyFont="1" applyBorder="1" applyAlignment="1">
      <alignment horizontal="center" vertical="center"/>
    </xf>
    <xf numFmtId="3" fontId="11" fillId="0" borderId="8" xfId="2" applyNumberFormat="1" applyFont="1" applyFill="1" applyBorder="1" applyAlignment="1">
      <alignment horizontal="center" vertical="center" wrapText="1"/>
    </xf>
    <xf numFmtId="0" fontId="0" fillId="0" borderId="10" xfId="0" applyBorder="1"/>
    <xf numFmtId="3" fontId="12" fillId="0" borderId="11" xfId="1" applyNumberFormat="1" applyFont="1" applyBorder="1" applyAlignment="1">
      <alignment horizontal="center" vertical="center" wrapText="1"/>
    </xf>
    <xf numFmtId="3" fontId="12" fillId="0" borderId="12" xfId="1" applyNumberFormat="1" applyFont="1" applyBorder="1" applyAlignment="1">
      <alignment horizontal="center" vertical="center" wrapText="1"/>
    </xf>
    <xf numFmtId="3" fontId="12" fillId="3" borderId="12" xfId="1" applyNumberFormat="1" applyFont="1" applyFill="1" applyBorder="1" applyAlignment="1">
      <alignment horizontal="center" vertical="center" wrapText="1"/>
    </xf>
    <xf numFmtId="3" fontId="12" fillId="3" borderId="12" xfId="1" applyNumberFormat="1" applyFont="1" applyFill="1" applyBorder="1" applyAlignment="1">
      <alignment horizontal="center" vertical="center"/>
    </xf>
    <xf numFmtId="3" fontId="9" fillId="0" borderId="12" xfId="1" applyNumberFormat="1" applyFont="1" applyBorder="1" applyAlignment="1">
      <alignment horizontal="center" vertical="center" wrapText="1"/>
    </xf>
    <xf numFmtId="3" fontId="9" fillId="0" borderId="19" xfId="1" applyNumberFormat="1" applyFont="1" applyBorder="1" applyAlignment="1">
      <alignment horizontal="center" vertical="center" wrapText="1"/>
    </xf>
    <xf numFmtId="0" fontId="0" fillId="0" borderId="14" xfId="0" applyBorder="1"/>
    <xf numFmtId="3" fontId="9" fillId="0" borderId="22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2" fontId="14" fillId="0" borderId="0" xfId="0" applyNumberFormat="1" applyFont="1" applyAlignment="1">
      <alignment vertical="center" wrapText="1"/>
    </xf>
    <xf numFmtId="2" fontId="14" fillId="0" borderId="0" xfId="0" applyNumberFormat="1" applyFont="1" applyAlignment="1">
      <alignment vertical="top" wrapText="1"/>
    </xf>
    <xf numFmtId="3" fontId="11" fillId="0" borderId="6" xfId="2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2" fontId="14" fillId="0" borderId="0" xfId="0" applyNumberFormat="1" applyFont="1" applyAlignment="1">
      <alignment horizontal="right" vertical="top" wrapText="1"/>
    </xf>
  </cellXfs>
  <cellStyles count="3">
    <cellStyle name="Normal" xfId="0" builtinId="0"/>
    <cellStyle name="Normal 2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abSelected="1" zoomScaleNormal="100" workbookViewId="0">
      <selection activeCell="T3" sqref="T3"/>
    </sheetView>
  </sheetViews>
  <sheetFormatPr defaultRowHeight="15" x14ac:dyDescent="0.25"/>
  <cols>
    <col min="1" max="1" width="16.42578125" customWidth="1"/>
    <col min="3" max="3" width="14.28515625" customWidth="1"/>
    <col min="5" max="5" width="10.42578125" customWidth="1"/>
    <col min="6" max="6" width="13.5703125" customWidth="1"/>
    <col min="7" max="7" width="11.5703125" customWidth="1"/>
    <col min="8" max="8" width="12.5703125" customWidth="1"/>
    <col min="9" max="9" width="9.28515625" bestFit="1" customWidth="1"/>
    <col min="10" max="10" width="10.85546875" customWidth="1"/>
    <col min="11" max="11" width="14" customWidth="1"/>
    <col min="12" max="12" width="13" customWidth="1"/>
    <col min="13" max="13" width="12.42578125" customWidth="1"/>
    <col min="14" max="14" width="13.28515625" customWidth="1"/>
    <col min="15" max="15" width="13.140625" customWidth="1"/>
    <col min="16" max="16" width="12.42578125" customWidth="1"/>
    <col min="17" max="17" width="16" customWidth="1"/>
    <col min="18" max="18" width="11.140625" customWidth="1"/>
    <col min="19" max="19" width="17" customWidth="1"/>
  </cols>
  <sheetData>
    <row r="1" spans="1:25" ht="15.75" x14ac:dyDescent="0.25">
      <c r="Q1" s="67" t="s">
        <v>42</v>
      </c>
      <c r="R1" s="67"/>
      <c r="S1" s="67"/>
    </row>
    <row r="2" spans="1:25" ht="48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8" t="s">
        <v>41</v>
      </c>
      <c r="Q2" s="68"/>
      <c r="R2" s="68"/>
      <c r="S2" s="68"/>
      <c r="T2" s="64"/>
      <c r="U2" s="64"/>
      <c r="V2" s="64"/>
      <c r="W2" s="64"/>
      <c r="X2" s="64"/>
      <c r="Y2" s="64"/>
    </row>
    <row r="3" spans="1:25" ht="15.75" customHeight="1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2"/>
      <c r="Q3" s="62"/>
      <c r="R3" s="63"/>
      <c r="S3" s="61"/>
    </row>
    <row r="4" spans="1:25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25" ht="126" x14ac:dyDescent="0.25">
      <c r="A5" s="12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33" t="s">
        <v>6</v>
      </c>
      <c r="G5" s="36" t="s">
        <v>7</v>
      </c>
      <c r="H5" s="35" t="s">
        <v>8</v>
      </c>
      <c r="I5" s="35" t="s">
        <v>9</v>
      </c>
      <c r="J5" s="35" t="s">
        <v>10</v>
      </c>
      <c r="K5" s="33" t="s">
        <v>11</v>
      </c>
      <c r="L5" s="35" t="s">
        <v>12</v>
      </c>
      <c r="M5" s="35" t="s">
        <v>39</v>
      </c>
      <c r="N5" s="35" t="s">
        <v>13</v>
      </c>
      <c r="O5" s="35" t="s">
        <v>14</v>
      </c>
      <c r="P5" s="37" t="s">
        <v>38</v>
      </c>
      <c r="Q5" s="33" t="s">
        <v>15</v>
      </c>
      <c r="R5" s="38" t="s">
        <v>16</v>
      </c>
      <c r="S5" s="49" t="s">
        <v>40</v>
      </c>
    </row>
    <row r="6" spans="1:25" ht="15.75" x14ac:dyDescent="0.25">
      <c r="A6" s="34"/>
      <c r="B6" s="13"/>
      <c r="C6" s="13"/>
      <c r="D6" s="14"/>
      <c r="E6" s="13"/>
      <c r="F6" s="13"/>
      <c r="G6" s="13"/>
      <c r="H6" s="13">
        <v>0.1</v>
      </c>
      <c r="I6" s="13">
        <v>0.1</v>
      </c>
      <c r="J6" s="13">
        <v>0.05</v>
      </c>
      <c r="K6" s="13"/>
      <c r="L6" s="13"/>
      <c r="M6" s="13"/>
      <c r="N6" s="13"/>
      <c r="O6" s="13"/>
      <c r="P6" s="15"/>
      <c r="Q6" s="15"/>
      <c r="R6" s="39"/>
      <c r="S6" s="50"/>
    </row>
    <row r="7" spans="1:25" ht="32.25" thickBot="1" x14ac:dyDescent="0.3">
      <c r="A7" s="51">
        <v>1</v>
      </c>
      <c r="B7" s="52">
        <v>2</v>
      </c>
      <c r="C7" s="52">
        <v>3</v>
      </c>
      <c r="D7" s="52">
        <v>4</v>
      </c>
      <c r="E7" s="52">
        <v>5</v>
      </c>
      <c r="F7" s="53">
        <v>6</v>
      </c>
      <c r="G7" s="53">
        <v>6</v>
      </c>
      <c r="H7" s="53" t="s">
        <v>17</v>
      </c>
      <c r="I7" s="53" t="s">
        <v>18</v>
      </c>
      <c r="J7" s="53" t="s">
        <v>19</v>
      </c>
      <c r="K7" s="53" t="s">
        <v>20</v>
      </c>
      <c r="L7" s="53" t="s">
        <v>21</v>
      </c>
      <c r="M7" s="53" t="s">
        <v>22</v>
      </c>
      <c r="N7" s="54">
        <v>13</v>
      </c>
      <c r="O7" s="54">
        <v>14</v>
      </c>
      <c r="P7" s="55"/>
      <c r="Q7" s="55"/>
      <c r="R7" s="56"/>
      <c r="S7" s="57"/>
    </row>
    <row r="8" spans="1:25" ht="47.25" x14ac:dyDescent="0.25">
      <c r="A8" s="42" t="s">
        <v>23</v>
      </c>
      <c r="B8" s="43">
        <v>1</v>
      </c>
      <c r="C8" s="44">
        <v>23</v>
      </c>
      <c r="D8" s="44" t="s">
        <v>24</v>
      </c>
      <c r="E8" s="44">
        <v>6</v>
      </c>
      <c r="F8" s="44">
        <v>3</v>
      </c>
      <c r="G8" s="45">
        <v>899</v>
      </c>
      <c r="H8" s="45">
        <f>G8*0.1</f>
        <v>89.9</v>
      </c>
      <c r="I8" s="45">
        <f>G8*0.1</f>
        <v>89.9</v>
      </c>
      <c r="J8" s="45">
        <f>G8*0.05</f>
        <v>44.95</v>
      </c>
      <c r="K8" s="45">
        <f>(G8+H8+I8+J8)*0.2409</f>
        <v>270.71137499999998</v>
      </c>
      <c r="L8" s="45">
        <f>SUM(G8:K8)</f>
        <v>1394.4613749999999</v>
      </c>
      <c r="M8" s="46">
        <f>L8*12</f>
        <v>16733.536499999998</v>
      </c>
      <c r="N8" s="45">
        <f>(G8+H8+I8)*12</f>
        <v>12945.599999999999</v>
      </c>
      <c r="O8" s="45">
        <f>(J8+K8)*12</f>
        <v>3787.9364999999998</v>
      </c>
      <c r="P8" s="47">
        <v>18067</v>
      </c>
      <c r="Q8" s="47">
        <f>M8+P8</f>
        <v>34800.536500000002</v>
      </c>
      <c r="R8" s="48">
        <f>Q8</f>
        <v>34800.536500000002</v>
      </c>
      <c r="S8" s="58">
        <f>Q8/12*4</f>
        <v>11600.178833333333</v>
      </c>
    </row>
    <row r="9" spans="1:25" ht="15.75" x14ac:dyDescent="0.25">
      <c r="A9" s="16" t="s">
        <v>25</v>
      </c>
      <c r="B9" s="6">
        <v>1</v>
      </c>
      <c r="C9" s="17">
        <v>21</v>
      </c>
      <c r="D9" s="17" t="s">
        <v>26</v>
      </c>
      <c r="E9" s="17">
        <v>10</v>
      </c>
      <c r="F9" s="17">
        <v>3</v>
      </c>
      <c r="G9" s="18">
        <v>1287</v>
      </c>
      <c r="H9" s="18">
        <f>G9*0.1</f>
        <v>128.70000000000002</v>
      </c>
      <c r="I9" s="18">
        <f t="shared" ref="I9:I12" si="0">G9*0.1</f>
        <v>128.70000000000002</v>
      </c>
      <c r="J9" s="18">
        <f t="shared" ref="J9:J12" si="1">G9*0.05</f>
        <v>64.350000000000009</v>
      </c>
      <c r="K9" s="18">
        <f>(G9+H9+I9+J9)*0.2409</f>
        <v>387.54787500000003</v>
      </c>
      <c r="L9" s="18">
        <f>SUM(G9:K9)</f>
        <v>1996.297875</v>
      </c>
      <c r="M9" s="19">
        <f t="shared" ref="M9:M12" si="2">L9*12</f>
        <v>23955.574499999999</v>
      </c>
      <c r="N9" s="18">
        <f t="shared" ref="N9:N12" si="3">(G9+H9+I9)*12</f>
        <v>18532.800000000003</v>
      </c>
      <c r="O9" s="18">
        <f t="shared" ref="O9:O12" si="4">(J9+K9)*12</f>
        <v>5422.7745000000004</v>
      </c>
      <c r="P9" s="20">
        <v>18067</v>
      </c>
      <c r="Q9" s="20">
        <f t="shared" ref="Q9:Q12" si="5">M9+P9</f>
        <v>42022.574500000002</v>
      </c>
      <c r="R9" s="40">
        <f>Q9</f>
        <v>42022.574500000002</v>
      </c>
      <c r="S9" s="59"/>
    </row>
    <row r="10" spans="1:25" ht="15.75" x14ac:dyDescent="0.25">
      <c r="A10" s="16" t="s">
        <v>25</v>
      </c>
      <c r="B10" s="6">
        <v>1</v>
      </c>
      <c r="C10" s="17">
        <v>21</v>
      </c>
      <c r="D10" s="17" t="s">
        <v>26</v>
      </c>
      <c r="E10" s="17">
        <v>10</v>
      </c>
      <c r="F10" s="17">
        <v>3</v>
      </c>
      <c r="G10" s="17">
        <v>1287</v>
      </c>
      <c r="H10" s="18">
        <f>G10*0.1</f>
        <v>128.70000000000002</v>
      </c>
      <c r="I10" s="18">
        <f t="shared" si="0"/>
        <v>128.70000000000002</v>
      </c>
      <c r="J10" s="18">
        <f t="shared" si="1"/>
        <v>64.350000000000009</v>
      </c>
      <c r="K10" s="18">
        <f>(G10+H10+I10+J10)*0.2409</f>
        <v>387.54787500000003</v>
      </c>
      <c r="L10" s="18">
        <f>SUM(G10:K10)</f>
        <v>1996.297875</v>
      </c>
      <c r="M10" s="19">
        <f t="shared" si="2"/>
        <v>23955.574499999999</v>
      </c>
      <c r="N10" s="18">
        <f t="shared" si="3"/>
        <v>18532.800000000003</v>
      </c>
      <c r="O10" s="18">
        <f t="shared" si="4"/>
        <v>5422.7745000000004</v>
      </c>
      <c r="P10" s="20">
        <v>18067</v>
      </c>
      <c r="Q10" s="20">
        <f t="shared" si="5"/>
        <v>42022.574500000002</v>
      </c>
      <c r="R10" s="40">
        <f>Q10</f>
        <v>42022.574500000002</v>
      </c>
      <c r="S10" s="59"/>
    </row>
    <row r="11" spans="1:25" ht="47.25" x14ac:dyDescent="0.25">
      <c r="A11" s="16" t="s">
        <v>27</v>
      </c>
      <c r="B11" s="6">
        <v>1</v>
      </c>
      <c r="C11" s="17">
        <v>20</v>
      </c>
      <c r="D11" s="17" t="s">
        <v>28</v>
      </c>
      <c r="E11" s="17">
        <v>13</v>
      </c>
      <c r="F11" s="17">
        <v>3</v>
      </c>
      <c r="G11" s="18">
        <v>1533</v>
      </c>
      <c r="H11" s="18">
        <f>G11*0.1</f>
        <v>153.30000000000001</v>
      </c>
      <c r="I11" s="18">
        <f t="shared" si="0"/>
        <v>153.30000000000001</v>
      </c>
      <c r="J11" s="18">
        <f t="shared" si="1"/>
        <v>76.650000000000006</v>
      </c>
      <c r="K11" s="18">
        <f>(G11+H11+I11+J11)*0.2409</f>
        <v>461.62462499999998</v>
      </c>
      <c r="L11" s="18">
        <f>SUM(G11:K11)</f>
        <v>2377.8746249999999</v>
      </c>
      <c r="M11" s="19">
        <f t="shared" si="2"/>
        <v>28534.495499999997</v>
      </c>
      <c r="N11" s="18">
        <f t="shared" si="3"/>
        <v>22075.199999999997</v>
      </c>
      <c r="O11" s="18">
        <f t="shared" si="4"/>
        <v>6459.2955000000002</v>
      </c>
      <c r="P11" s="20">
        <v>18067</v>
      </c>
      <c r="Q11" s="20">
        <f t="shared" si="5"/>
        <v>46601.495499999997</v>
      </c>
      <c r="R11" s="40">
        <f>Q11</f>
        <v>46601.495499999997</v>
      </c>
      <c r="S11" s="59">
        <f>Q11/12*4</f>
        <v>15533.831833333332</v>
      </c>
      <c r="U11" s="4"/>
    </row>
    <row r="12" spans="1:25" ht="15.75" x14ac:dyDescent="0.25">
      <c r="A12" s="16" t="s">
        <v>29</v>
      </c>
      <c r="B12" s="6">
        <v>1</v>
      </c>
      <c r="C12" s="17">
        <v>10</v>
      </c>
      <c r="D12" s="17" t="s">
        <v>30</v>
      </c>
      <c r="E12" s="17">
        <v>12</v>
      </c>
      <c r="F12" s="17">
        <v>3</v>
      </c>
      <c r="G12" s="18">
        <v>1647</v>
      </c>
      <c r="H12" s="18">
        <f>G12*0.1</f>
        <v>164.70000000000002</v>
      </c>
      <c r="I12" s="18">
        <f t="shared" si="0"/>
        <v>164.70000000000002</v>
      </c>
      <c r="J12" s="18">
        <f t="shared" si="1"/>
        <v>82.350000000000009</v>
      </c>
      <c r="K12" s="18">
        <f>(G12+H12+I12+J12)*0.2409</f>
        <v>495.95287500000001</v>
      </c>
      <c r="L12" s="18">
        <f>SUM(G12:K12)</f>
        <v>2554.7028749999999</v>
      </c>
      <c r="M12" s="19">
        <f t="shared" si="2"/>
        <v>30656.434499999999</v>
      </c>
      <c r="N12" s="18">
        <f t="shared" si="3"/>
        <v>23716.800000000003</v>
      </c>
      <c r="O12" s="18">
        <f t="shared" si="4"/>
        <v>6939.6345000000001</v>
      </c>
      <c r="P12" s="20">
        <v>18067</v>
      </c>
      <c r="Q12" s="20">
        <f t="shared" si="5"/>
        <v>48723.434500000003</v>
      </c>
      <c r="R12" s="40">
        <f>Q12</f>
        <v>48723.434500000003</v>
      </c>
      <c r="S12" s="59"/>
    </row>
    <row r="13" spans="1:25" ht="16.5" thickBot="1" x14ac:dyDescent="0.3">
      <c r="A13" s="21" t="s">
        <v>31</v>
      </c>
      <c r="B13" s="9">
        <f>SUM(B8:B12)</f>
        <v>5</v>
      </c>
      <c r="C13" s="22"/>
      <c r="D13" s="22"/>
      <c r="E13" s="23"/>
      <c r="F13" s="23"/>
      <c r="G13" s="10">
        <f>SUM(G8:G12)</f>
        <v>6653</v>
      </c>
      <c r="H13" s="10">
        <f t="shared" ref="H13:Q13" si="6">SUM(H8:H12)</f>
        <v>665.30000000000007</v>
      </c>
      <c r="I13" s="10">
        <f t="shared" si="6"/>
        <v>665.30000000000007</v>
      </c>
      <c r="J13" s="10">
        <f t="shared" si="6"/>
        <v>332.65000000000003</v>
      </c>
      <c r="K13" s="10">
        <f t="shared" si="6"/>
        <v>2003.3846249999999</v>
      </c>
      <c r="L13" s="10">
        <f t="shared" si="6"/>
        <v>10319.634624999999</v>
      </c>
      <c r="M13" s="10">
        <f t="shared" si="6"/>
        <v>123835.61549999999</v>
      </c>
      <c r="N13" s="10">
        <f t="shared" si="6"/>
        <v>95803.199999999997</v>
      </c>
      <c r="O13" s="10">
        <f t="shared" si="6"/>
        <v>28032.415499999999</v>
      </c>
      <c r="P13" s="24">
        <f t="shared" si="6"/>
        <v>90335</v>
      </c>
      <c r="Q13" s="11">
        <f t="shared" si="6"/>
        <v>214170.61550000001</v>
      </c>
      <c r="R13" s="41">
        <f>SUM(R8:R12)</f>
        <v>214170.61550000001</v>
      </c>
      <c r="S13" s="60">
        <f>S8+S11</f>
        <v>27134.010666666665</v>
      </c>
    </row>
    <row r="14" spans="1:25" ht="15.75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25" ht="15" customHeight="1" x14ac:dyDescent="0.25">
      <c r="A15" s="66" t="s">
        <v>32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25"/>
      <c r="P15" s="25"/>
      <c r="Q15" s="25"/>
      <c r="R15" s="25"/>
    </row>
    <row r="16" spans="1:25" ht="15.75" x14ac:dyDescent="0.25">
      <c r="A16" s="26" t="s">
        <v>33</v>
      </c>
      <c r="B16" s="6">
        <v>5</v>
      </c>
      <c r="C16" s="17">
        <v>14</v>
      </c>
      <c r="D16" s="17" t="s">
        <v>34</v>
      </c>
      <c r="E16" s="17">
        <v>8</v>
      </c>
      <c r="F16" s="17">
        <v>3</v>
      </c>
      <c r="G16" s="18">
        <v>664</v>
      </c>
      <c r="H16" s="18">
        <f>G16*0.1</f>
        <v>66.400000000000006</v>
      </c>
      <c r="I16" s="18">
        <f>G16*0.1</f>
        <v>66.400000000000006</v>
      </c>
      <c r="J16" s="18">
        <f>G16*0.05</f>
        <v>33.200000000000003</v>
      </c>
      <c r="K16" s="18">
        <f>(G16+H16+I16+J16)*0.2409</f>
        <v>199.947</v>
      </c>
      <c r="L16" s="18">
        <f>SUM(G16:K16)</f>
        <v>1029.9470000000001</v>
      </c>
      <c r="M16" s="19">
        <f>L16*12</f>
        <v>12359.364000000001</v>
      </c>
      <c r="N16" s="18">
        <f>(G16+H16+I16)*12</f>
        <v>9561.5999999999985</v>
      </c>
      <c r="O16" s="18">
        <f>(J16+K16)*12</f>
        <v>2797.7640000000001</v>
      </c>
      <c r="P16" s="20">
        <f>2303.2</f>
        <v>2303.1999999999998</v>
      </c>
      <c r="Q16" s="20">
        <f>(M16+P16)</f>
        <v>14662.564000000002</v>
      </c>
      <c r="R16" s="20">
        <f>Q16</f>
        <v>14662.564000000002</v>
      </c>
      <c r="S16" s="5"/>
    </row>
    <row r="17" spans="1:18" ht="15.75" x14ac:dyDescent="0.25">
      <c r="A17" s="7" t="s">
        <v>31</v>
      </c>
      <c r="B17" s="7">
        <v>5</v>
      </c>
      <c r="C17" s="27"/>
      <c r="D17" s="27"/>
      <c r="E17" s="27"/>
      <c r="F17" s="27"/>
      <c r="G17" s="28">
        <f>G16*5</f>
        <v>3320</v>
      </c>
      <c r="H17" s="28">
        <f t="shared" ref="H17:O17" si="7">H16*5</f>
        <v>332</v>
      </c>
      <c r="I17" s="28">
        <f t="shared" si="7"/>
        <v>332</v>
      </c>
      <c r="J17" s="28">
        <f t="shared" si="7"/>
        <v>166</v>
      </c>
      <c r="K17" s="28">
        <f t="shared" si="7"/>
        <v>999.73500000000001</v>
      </c>
      <c r="L17" s="28">
        <f t="shared" si="7"/>
        <v>5149.7350000000006</v>
      </c>
      <c r="M17" s="29">
        <f t="shared" si="7"/>
        <v>61796.820000000007</v>
      </c>
      <c r="N17" s="28">
        <f t="shared" si="7"/>
        <v>47807.999999999993</v>
      </c>
      <c r="O17" s="28">
        <f t="shared" si="7"/>
        <v>13988.82</v>
      </c>
      <c r="P17" s="28">
        <f>P16*5</f>
        <v>11516</v>
      </c>
      <c r="Q17" s="29">
        <f>Q16*5</f>
        <v>73312.820000000007</v>
      </c>
      <c r="R17" s="29">
        <f>R16*5</f>
        <v>73312.820000000007</v>
      </c>
    </row>
    <row r="18" spans="1:18" ht="15.75" x14ac:dyDescent="0.25">
      <c r="A18" s="30" t="s">
        <v>35</v>
      </c>
      <c r="B18" s="27"/>
      <c r="C18" s="27"/>
      <c r="D18" s="27"/>
      <c r="E18" s="27"/>
      <c r="F18" s="27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5.75" x14ac:dyDescent="0.25">
      <c r="A19" s="32" t="s">
        <v>36</v>
      </c>
      <c r="B19" s="32"/>
      <c r="C19" s="32"/>
      <c r="D19" s="32"/>
      <c r="E19" s="32"/>
      <c r="F19" s="32"/>
      <c r="G19" s="32">
        <f>G13-G17</f>
        <v>3333</v>
      </c>
      <c r="H19" s="32">
        <f t="shared" ref="H19:O19" si="8">H13-H17</f>
        <v>333.30000000000007</v>
      </c>
      <c r="I19" s="32">
        <f t="shared" si="8"/>
        <v>333.30000000000007</v>
      </c>
      <c r="J19" s="32">
        <f t="shared" si="8"/>
        <v>166.65000000000003</v>
      </c>
      <c r="K19" s="32">
        <f t="shared" si="8"/>
        <v>1003.6496249999999</v>
      </c>
      <c r="L19" s="32">
        <f t="shared" si="8"/>
        <v>5169.8996249999982</v>
      </c>
      <c r="M19" s="8">
        <f t="shared" si="8"/>
        <v>62038.795499999978</v>
      </c>
      <c r="N19" s="32">
        <f t="shared" si="8"/>
        <v>47995.200000000004</v>
      </c>
      <c r="O19" s="32">
        <f t="shared" si="8"/>
        <v>14043.595499999999</v>
      </c>
      <c r="P19" s="32">
        <f>P13-P17</f>
        <v>78819</v>
      </c>
      <c r="Q19" s="8">
        <f>Q13-Q17</f>
        <v>140857.79550000001</v>
      </c>
      <c r="R19" s="8">
        <f>R13-R17</f>
        <v>140857.79550000001</v>
      </c>
    </row>
    <row r="21" spans="1:18" x14ac:dyDescent="0.25">
      <c r="A21" t="s">
        <v>37</v>
      </c>
    </row>
  </sheetData>
  <mergeCells count="3">
    <mergeCell ref="A15:N15"/>
    <mergeCell ref="Q1:S1"/>
    <mergeCell ref="P2:S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&amp;L&amp;"Times New Roman,Regular"&amp;10VManotp_190318_apdr_iemaksas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NVDdarbinieki_jaun_funkc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”Kārtība, kādā veicamas un atmaksājamas veselības apdrošināšanas iemaksas” sākotnējās ietekmes novērtējuma ziņojumam (anotācijai)</dc:title>
  <dc:subject>Anotācijas pielikums</dc:subject>
  <dc:creator>Lāsma Zandberga</dc:creator>
  <dc:description>Lāsma Zandberga, VM Nozares budžeta plānošanas departamenta vecākā referente, 67876041, lasma.zandberga@vm.gov.lv</dc:description>
  <cp:lastModifiedBy>Jekaterina Borovika</cp:lastModifiedBy>
  <cp:lastPrinted>2018-03-19T13:48:45Z</cp:lastPrinted>
  <dcterms:created xsi:type="dcterms:W3CDTF">2018-03-09T13:50:48Z</dcterms:created>
  <dcterms:modified xsi:type="dcterms:W3CDTF">2018-03-20T13:29:08Z</dcterms:modified>
</cp:coreProperties>
</file>