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a.Svirksta\Documents\3.1.2.1.1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Sheet1!$A$2:$S$38</definedName>
    <definedName name="_xlnm.Print_Area" localSheetId="0">Sheet1!$A$1:$R$40</definedName>
    <definedName name="_xlnm.Print_Titles" localSheetId="0">Sheet1!$A:$R,Sheet1!$4:$6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1" l="1"/>
  <c r="R38" i="1"/>
  <c r="I38" i="1"/>
  <c r="I37" i="1"/>
  <c r="K7" i="1"/>
  <c r="L7" i="1"/>
  <c r="M7" i="1" s="1"/>
  <c r="N7" i="1" s="1"/>
  <c r="O7" i="1" s="1"/>
  <c r="P7" i="1" s="1"/>
  <c r="K8" i="1"/>
  <c r="L8" i="1"/>
  <c r="M8" i="1" s="1"/>
  <c r="N8" i="1" s="1"/>
  <c r="K9" i="1"/>
  <c r="L9" i="1"/>
  <c r="M9" i="1" s="1"/>
  <c r="N9" i="1" s="1"/>
  <c r="K10" i="1"/>
  <c r="L10" i="1"/>
  <c r="M10" i="1" s="1"/>
  <c r="O10" i="1"/>
  <c r="P10" i="1" s="1"/>
  <c r="K11" i="1"/>
  <c r="L11" i="1"/>
  <c r="M11" i="1" s="1"/>
  <c r="N11" i="1" s="1"/>
  <c r="K12" i="1"/>
  <c r="L12" i="1"/>
  <c r="M12" i="1" s="1"/>
  <c r="N12" i="1" s="1"/>
  <c r="K13" i="1"/>
  <c r="L13" i="1"/>
  <c r="M13" i="1" s="1"/>
  <c r="N13" i="1" s="1"/>
  <c r="O13" i="1" s="1"/>
  <c r="P13" i="1" s="1"/>
  <c r="K14" i="1"/>
  <c r="L14" i="1"/>
  <c r="M14" i="1" s="1"/>
  <c r="N14" i="1" s="1"/>
  <c r="K15" i="1"/>
  <c r="L15" i="1"/>
  <c r="M15" i="1" s="1"/>
  <c r="N15" i="1" s="1"/>
  <c r="K16" i="1"/>
  <c r="L16" i="1"/>
  <c r="M16" i="1" s="1"/>
  <c r="N16" i="1" s="1"/>
  <c r="K17" i="1"/>
  <c r="L17" i="1"/>
  <c r="M17" i="1" s="1"/>
  <c r="N17" i="1" s="1"/>
  <c r="K18" i="1"/>
  <c r="L18" i="1"/>
  <c r="M18" i="1" s="1"/>
  <c r="N18" i="1" s="1"/>
  <c r="K19" i="1"/>
  <c r="L19" i="1"/>
  <c r="M19" i="1" s="1"/>
  <c r="N19" i="1" s="1"/>
  <c r="K20" i="1"/>
  <c r="L20" i="1"/>
  <c r="M20" i="1" s="1"/>
  <c r="N20" i="1" s="1"/>
  <c r="K21" i="1"/>
  <c r="L21" i="1"/>
  <c r="M21" i="1" s="1"/>
  <c r="N21" i="1" s="1"/>
  <c r="K22" i="1"/>
  <c r="L22" i="1"/>
  <c r="M22" i="1" s="1"/>
  <c r="N22" i="1" s="1"/>
  <c r="K23" i="1"/>
  <c r="L23" i="1"/>
  <c r="M23" i="1" s="1"/>
  <c r="N23" i="1" s="1"/>
  <c r="K24" i="1"/>
  <c r="L24" i="1"/>
  <c r="M24" i="1" s="1"/>
  <c r="N24" i="1" s="1"/>
  <c r="O24" i="1" s="1"/>
  <c r="P24" i="1" s="1"/>
  <c r="K25" i="1"/>
  <c r="L25" i="1"/>
  <c r="M25" i="1" s="1"/>
  <c r="N25" i="1" s="1"/>
  <c r="K26" i="1"/>
  <c r="L26" i="1"/>
  <c r="M26" i="1" s="1"/>
  <c r="N26" i="1" s="1"/>
  <c r="K27" i="1"/>
  <c r="L27" i="1"/>
  <c r="M27" i="1" s="1"/>
  <c r="N27" i="1" s="1"/>
  <c r="K28" i="1"/>
  <c r="L28" i="1"/>
  <c r="M28" i="1" s="1"/>
  <c r="N28" i="1" s="1"/>
  <c r="O28" i="1" s="1"/>
  <c r="P28" i="1" s="1"/>
  <c r="K29" i="1"/>
  <c r="L29" i="1"/>
  <c r="M29" i="1" s="1"/>
  <c r="N29" i="1" s="1"/>
  <c r="K30" i="1"/>
  <c r="L30" i="1"/>
  <c r="M30" i="1" s="1"/>
  <c r="N30" i="1" s="1"/>
  <c r="K31" i="1"/>
  <c r="L31" i="1"/>
  <c r="M31" i="1" s="1"/>
  <c r="N31" i="1" s="1"/>
  <c r="K32" i="1"/>
  <c r="L32" i="1"/>
  <c r="M32" i="1" s="1"/>
  <c r="N32" i="1" s="1"/>
  <c r="K33" i="1"/>
  <c r="L33" i="1"/>
  <c r="M33" i="1" s="1"/>
  <c r="N33" i="1" s="1"/>
  <c r="K34" i="1"/>
  <c r="L34" i="1"/>
  <c r="M34" i="1" s="1"/>
  <c r="N34" i="1" s="1"/>
  <c r="K35" i="1"/>
  <c r="L35" i="1"/>
  <c r="M35" i="1" s="1"/>
  <c r="N35" i="1" s="1"/>
  <c r="K36" i="1"/>
  <c r="L36" i="1"/>
  <c r="M36" i="1" s="1"/>
  <c r="N36" i="1" s="1"/>
  <c r="O18" i="1" l="1"/>
  <c r="P18" i="1" s="1"/>
  <c r="Q18" i="1" s="1"/>
  <c r="O15" i="1"/>
  <c r="P15" i="1" s="1"/>
  <c r="Q15" i="1" s="1"/>
  <c r="O25" i="1"/>
  <c r="P25" i="1" s="1"/>
  <c r="Q25" i="1" s="1"/>
  <c r="O9" i="1"/>
  <c r="P9" i="1" s="1"/>
  <c r="Q9" i="1" s="1"/>
  <c r="O32" i="1"/>
  <c r="P32" i="1" s="1"/>
  <c r="Q32" i="1" s="1"/>
  <c r="O22" i="1"/>
  <c r="P22" i="1" s="1"/>
  <c r="Q22" i="1"/>
  <c r="Q13" i="1"/>
  <c r="O27" i="1"/>
  <c r="P27" i="1" s="1"/>
  <c r="Q27" i="1" s="1"/>
  <c r="O16" i="1"/>
  <c r="P16" i="1" s="1"/>
  <c r="Q16" i="1" s="1"/>
  <c r="Q7" i="1"/>
  <c r="O34" i="1"/>
  <c r="P34" i="1" s="1"/>
  <c r="Q34" i="1" s="1"/>
  <c r="O12" i="1"/>
  <c r="P12" i="1" s="1"/>
  <c r="Q12" i="1" s="1"/>
  <c r="O35" i="1"/>
  <c r="P35" i="1" s="1"/>
  <c r="Q35" i="1"/>
  <c r="O29" i="1"/>
  <c r="P29" i="1" s="1"/>
  <c r="Q29" i="1" s="1"/>
  <c r="O19" i="1"/>
  <c r="P19" i="1" s="1"/>
  <c r="Q19" i="1" s="1"/>
  <c r="O20" i="1"/>
  <c r="P20" i="1" s="1"/>
  <c r="Q20" i="1" s="1"/>
  <c r="O17" i="1"/>
  <c r="P17" i="1" s="1"/>
  <c r="Q17" i="1" s="1"/>
  <c r="Q10" i="1"/>
  <c r="O21" i="1"/>
  <c r="P21" i="1" s="1"/>
  <c r="Q21" i="1" s="1"/>
  <c r="O26" i="1"/>
  <c r="P26" i="1" s="1"/>
  <c r="Q26" i="1" s="1"/>
  <c r="O33" i="1"/>
  <c r="P33" i="1" s="1"/>
  <c r="Q33" i="1" s="1"/>
  <c r="O23" i="1"/>
  <c r="P23" i="1" s="1"/>
  <c r="Q23" i="1" s="1"/>
  <c r="O14" i="1"/>
  <c r="P14" i="1" s="1"/>
  <c r="Q14" i="1"/>
  <c r="O31" i="1"/>
  <c r="P31" i="1" s="1"/>
  <c r="Q31" i="1" s="1"/>
  <c r="O36" i="1"/>
  <c r="P36" i="1" s="1"/>
  <c r="Q36" i="1" s="1"/>
  <c r="O30" i="1"/>
  <c r="P30" i="1" s="1"/>
  <c r="Q30" i="1" s="1"/>
  <c r="Q24" i="1"/>
  <c r="O11" i="1"/>
  <c r="P11" i="1" s="1"/>
  <c r="Q11" i="1" s="1"/>
  <c r="O8" i="1"/>
  <c r="P8" i="1" s="1"/>
  <c r="Q8" i="1" s="1"/>
  <c r="Q28" i="1"/>
  <c r="R20" i="1" l="1"/>
  <c r="R26" i="1"/>
  <c r="R11" i="1"/>
  <c r="R13" i="1"/>
  <c r="R17" i="1"/>
  <c r="R35" i="1"/>
  <c r="R25" i="1"/>
  <c r="R28" i="1"/>
  <c r="R23" i="1"/>
  <c r="R16" i="1"/>
  <c r="R21" i="1"/>
  <c r="R19" i="1"/>
  <c r="R29" i="1"/>
  <c r="R18" i="1"/>
  <c r="R14" i="1"/>
  <c r="R12" i="1"/>
  <c r="R34" i="1"/>
  <c r="R24" i="1"/>
  <c r="R36" i="1"/>
  <c r="R30" i="1"/>
  <c r="R33" i="1"/>
  <c r="R27" i="1"/>
  <c r="R32" i="1"/>
  <c r="R15" i="1"/>
  <c r="R9" i="1"/>
  <c r="R31" i="1"/>
  <c r="L37" i="1"/>
  <c r="K37" i="1"/>
  <c r="R22" i="1"/>
  <c r="R7" i="1"/>
  <c r="R8" i="1"/>
  <c r="M37" i="1" l="1"/>
  <c r="N37" i="1" l="1"/>
  <c r="O37" i="1" l="1"/>
  <c r="P37" i="1" l="1"/>
  <c r="Q37" i="1" l="1"/>
  <c r="R10" i="1" l="1"/>
  <c r="R40" i="1" l="1"/>
  <c r="R37" i="1"/>
</calcChain>
</file>

<file path=xl/comments1.xml><?xml version="1.0" encoding="utf-8"?>
<comments xmlns="http://schemas.openxmlformats.org/spreadsheetml/2006/main">
  <authors>
    <author>kpaksane</author>
    <author>Inta Švirksta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186"/>
          </rPr>
          <t>kpaksane:</t>
        </r>
        <r>
          <rPr>
            <sz val="9"/>
            <color indexed="81"/>
            <rFont val="Tahoma"/>
            <family val="2"/>
            <charset val="186"/>
          </rPr>
          <t xml:space="preserve">
Sadarbības stratēģijas 9.tabula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186"/>
          </rPr>
          <t>kpaksane:</t>
        </r>
        <r>
          <rPr>
            <sz val="9"/>
            <color indexed="81"/>
            <rFont val="Tahoma"/>
            <family val="2"/>
            <charset val="186"/>
          </rPr>
          <t xml:space="preserve">
Sadarbības stratēģijas 6.tabula</t>
        </r>
      </text>
    </comment>
    <comment ref="D19" authorId="1" shapeId="0">
      <text>
        <r>
          <rPr>
            <b/>
            <sz val="9"/>
            <color indexed="81"/>
            <rFont val="Tahoma"/>
            <family val="2"/>
          </rPr>
          <t>reorganizācija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186"/>
          </rPr>
          <t>kpaksane:</t>
        </r>
        <r>
          <rPr>
            <sz val="9"/>
            <color indexed="81"/>
            <rFont val="Tahoma"/>
            <family val="2"/>
            <charset val="186"/>
          </rPr>
          <t xml:space="preserve">
Sadarbības stratēģijas 7.5.sadaļas;
nav pievienota projektam.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186"/>
          </rPr>
          <t>kpaksane:</t>
        </r>
        <r>
          <rPr>
            <sz val="9"/>
            <color indexed="81"/>
            <rFont val="Tahoma"/>
            <family val="2"/>
            <charset val="186"/>
          </rPr>
          <t xml:space="preserve">
Sadarbības stratēģijas tabula Nr.5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186"/>
          </rPr>
          <t>kpaksane:</t>
        </r>
        <r>
          <rPr>
            <sz val="9"/>
            <color indexed="81"/>
            <rFont val="Tahoma"/>
            <family val="2"/>
            <charset val="186"/>
          </rPr>
          <t xml:space="preserve">
Sadarbības stratēģijas 12.1.tabula</t>
        </r>
      </text>
    </comment>
    <comment ref="B30" authorId="0" shapeId="0">
      <text>
        <r>
          <rPr>
            <b/>
            <sz val="8"/>
            <color indexed="81"/>
            <rFont val="Tahoma"/>
            <family val="2"/>
            <charset val="186"/>
          </rPr>
          <t>kpaksane:</t>
        </r>
        <r>
          <rPr>
            <sz val="8"/>
            <color indexed="81"/>
            <rFont val="Tahoma"/>
            <family val="2"/>
            <charset val="186"/>
          </rPr>
          <t xml:space="preserve">
No sadarbības līguma;
Sadarbības statēģijas tabula Nr.7; projektam nav pievienota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186"/>
          </rPr>
          <t>kpaksane:</t>
        </r>
        <r>
          <rPr>
            <sz val="9"/>
            <color indexed="81"/>
            <rFont val="Tahoma"/>
            <family val="2"/>
            <charset val="186"/>
          </rPr>
          <t xml:space="preserve">
Sadarbības stratēģijas 5.tabula;
nav pievienota projektam;
ERAF sadalījums pa institūcijām norādīts arī sadarbības līgumā</t>
        </r>
      </text>
    </comment>
  </commentList>
</comments>
</file>

<file path=xl/sharedStrings.xml><?xml version="1.0" encoding="utf-8"?>
<sst xmlns="http://schemas.openxmlformats.org/spreadsheetml/2006/main" count="73" uniqueCount="72">
  <si>
    <t>Npk</t>
  </si>
  <si>
    <t>VNPC</t>
  </si>
  <si>
    <t>Projekta identifikācijas Nr.</t>
  </si>
  <si>
    <t>ERAF līdzfinansējums</t>
  </si>
  <si>
    <t>1.</t>
  </si>
  <si>
    <r>
      <rPr>
        <b/>
        <sz val="10"/>
        <rFont val="Times New Roman"/>
        <family val="1"/>
        <charset val="186"/>
      </rPr>
      <t>Farmācijas un biomedicīnas</t>
    </r>
    <r>
      <rPr>
        <sz val="10"/>
        <rFont val="Times New Roman"/>
        <family val="1"/>
        <charset val="186"/>
      </rPr>
      <t xml:space="preserve"> Valsts nozīmes pētniecības centra zinātniskās infrastruktūras attīstība</t>
    </r>
  </si>
  <si>
    <t>2DP/2.1.1.3.1/11/IPIA/VIAA/001</t>
  </si>
  <si>
    <t>2.</t>
  </si>
  <si>
    <r>
      <t>Mūsdienīgas zinātnes materiāltehniskās bāzes pilnveide</t>
    </r>
    <r>
      <rPr>
        <b/>
        <sz val="10"/>
        <rFont val="Times New Roman"/>
        <family val="1"/>
        <charset val="186"/>
      </rPr>
      <t xml:space="preserve"> Lauksaimniecības resursu izmantošanas un pārtikas </t>
    </r>
    <r>
      <rPr>
        <sz val="10"/>
        <rFont val="Times New Roman"/>
        <family val="1"/>
        <charset val="186"/>
      </rPr>
      <t>Valsts nozīmes pētniecības centra ietvaros</t>
    </r>
  </si>
  <si>
    <t>2DP/2.1.1.3.1/11/IPIA/VIAA/002</t>
  </si>
  <si>
    <t>3.</t>
  </si>
  <si>
    <r>
      <rPr>
        <b/>
        <sz val="10"/>
        <rFont val="Times New Roman"/>
        <family val="1"/>
        <charset val="186"/>
      </rPr>
      <t xml:space="preserve">Sabiedrības veselības un klīniskās medicīnas </t>
    </r>
    <r>
      <rPr>
        <sz val="10"/>
        <rFont val="Times New Roman"/>
        <family val="1"/>
        <charset val="186"/>
      </rPr>
      <t>valsts nozīmes pētniecības centra izveide un tā infrastruktūras modernizācija</t>
    </r>
  </si>
  <si>
    <t>2DP/2.1.1.3.1/11/IPIA/VIAA/003</t>
  </si>
  <si>
    <t>4.</t>
  </si>
  <si>
    <r>
      <rPr>
        <b/>
        <sz val="10"/>
        <rFont val="Times New Roman"/>
        <family val="1"/>
        <charset val="186"/>
      </rPr>
      <t>Nanostrukturēto un daudzfunkcionālo materiālu, konstrukciju un tehnoloģiju</t>
    </r>
    <r>
      <rPr>
        <sz val="10"/>
        <rFont val="Times New Roman"/>
        <family val="1"/>
        <charset val="186"/>
      </rPr>
      <t xml:space="preserve"> Valsts nozīmes pētniecības centra zinātniskās infrastruktūras attīstīšana</t>
    </r>
  </si>
  <si>
    <t>2DP/2.1.1.3.1/11/IPIA/VIAA/004</t>
  </si>
  <si>
    <t>5.</t>
  </si>
  <si>
    <r>
      <rPr>
        <b/>
        <sz val="10"/>
        <rFont val="Times New Roman"/>
        <family val="1"/>
        <charset val="186"/>
      </rPr>
      <t xml:space="preserve">Meža un ūdens resursu </t>
    </r>
    <r>
      <rPr>
        <sz val="10"/>
        <rFont val="Times New Roman"/>
        <family val="1"/>
        <charset val="186"/>
      </rPr>
      <t>valsts nozīmes pētījumu centra zinātnes infrastruktūras attīstība</t>
    </r>
  </si>
  <si>
    <t>2DP/2.1.1.3.1/11/IPIA/VIAA/005</t>
  </si>
  <si>
    <t>6.</t>
  </si>
  <si>
    <r>
      <t xml:space="preserve">(IKSA-CENTRS) </t>
    </r>
    <r>
      <rPr>
        <b/>
        <sz val="10"/>
        <rFont val="Times New Roman"/>
        <family val="1"/>
        <charset val="186"/>
      </rPr>
      <t xml:space="preserve">Informācijas, komunikāciju un signālapstrādes tehnoloģiju </t>
    </r>
    <r>
      <rPr>
        <sz val="10"/>
        <rFont val="Times New Roman"/>
        <family val="1"/>
        <charset val="186"/>
      </rPr>
      <t>valsts nozīmes pētniecības centra izveide</t>
    </r>
  </si>
  <si>
    <t>2DP/2.1.1.3.1/11/IPIA/VIAA/006</t>
  </si>
  <si>
    <t>7.</t>
  </si>
  <si>
    <r>
      <rPr>
        <b/>
        <sz val="10"/>
        <rFont val="Times New Roman"/>
        <family val="1"/>
        <charset val="186"/>
      </rPr>
      <t>Enerģijas un vides resursu</t>
    </r>
    <r>
      <rPr>
        <sz val="10"/>
        <rFont val="Times New Roman"/>
        <family val="1"/>
        <charset val="186"/>
      </rPr>
      <t xml:space="preserve"> ieguves un ilgtspējīgas izmantošanas tehnoloģiju valsts nozīmes pētniecības centra izveide (ietverot arī Transporta un mašīnbūves centra attīstību)</t>
    </r>
  </si>
  <si>
    <t>2DP/2.1.1.3.1/11/IPIA/VIAA/007</t>
  </si>
  <si>
    <t>Projekta ietvaros veiktās aktivitātes</t>
  </si>
  <si>
    <t>Pārbaužu veicēju skaits</t>
  </si>
  <si>
    <t>Darba dienas gadā</t>
  </si>
  <si>
    <t>pēcuzraudzība</t>
  </si>
  <si>
    <t>pārskata periods</t>
  </si>
  <si>
    <t>KOPĀ</t>
  </si>
  <si>
    <t>stundas</t>
  </si>
  <si>
    <t>Kopā</t>
  </si>
  <si>
    <t>Rekonstrukcija, renovācija, būvniecība</t>
  </si>
  <si>
    <t>Likme, EUR/h (VIAA TP projekta dati)</t>
  </si>
  <si>
    <t>kopā no 01.01.2019. līdz 31.12.2020.</t>
  </si>
  <si>
    <t>Anotācijas pielikums</t>
  </si>
  <si>
    <t>Papildu administratīvo izmaksu, kas nepieciešamas, lai odrošinātu  3.1.2.1.1. apakšaktivitātes pirmās projektu iesniegumu atlases kārtas projektu uzraudzību projektu dzīves cikla laikā,  aprēķins.</t>
  </si>
  <si>
    <t>Aparatūras iegāde</t>
  </si>
  <si>
    <t>kopā no 01.01.2021. līdz 31.12.2024.</t>
  </si>
  <si>
    <t>Latvijas Universitātes P.Stradiņa medicīnas koledža</t>
  </si>
  <si>
    <t>Latvijas Universitāte</t>
  </si>
  <si>
    <t>Projekta dzīves cikls</t>
  </si>
  <si>
    <t>Projekts</t>
  </si>
  <si>
    <t>Informācijas sistēmu menedžmenta augstskola</t>
  </si>
  <si>
    <t>Baltijas Starptautiskā Akadēmija</t>
  </si>
  <si>
    <t>Daugavpils medicīnas koledža</t>
  </si>
  <si>
    <t>Daugavpils Universitāte</t>
  </si>
  <si>
    <t>Jāzepa Vītola Latvijas Mūzikas akadēmija</t>
  </si>
  <si>
    <t xml:space="preserve">Latvijas Jūras akadēmija </t>
  </si>
  <si>
    <t>Latvijas Kultūras akadēmija</t>
  </si>
  <si>
    <t>Latvijas Lauksaimniecības universitāte</t>
  </si>
  <si>
    <t>Latvijas Mākslas akadēmija</t>
  </si>
  <si>
    <t>Latvijas Sporta pedagoģijas akadēmija</t>
  </si>
  <si>
    <t>Rīgas Pedagoģijas un izglītības vadības akadēmija</t>
  </si>
  <si>
    <t>Liepājas Jūrniecības koledža</t>
  </si>
  <si>
    <t>Liepājas medicīnas koledža</t>
  </si>
  <si>
    <t>Liepājas Universitāte</t>
  </si>
  <si>
    <t>Malnavas koledža</t>
  </si>
  <si>
    <t>Olaines Mehānikas un tehnoloģijas koledža</t>
  </si>
  <si>
    <t>Rēzeknes Augstskola</t>
  </si>
  <si>
    <t>Rīgas 1. medicīnas koledža</t>
  </si>
  <si>
    <t>Rīgas Celtniecības koledža</t>
  </si>
  <si>
    <t>Rīgas Medicīnas koledža</t>
  </si>
  <si>
    <t>Rīgas Stradiņa universitāte</t>
  </si>
  <si>
    <t>Rīgas Tehniskā koledža</t>
  </si>
  <si>
    <t>Rīgas Tehniskā universitāte</t>
  </si>
  <si>
    <t>Sarkanā Krusta medicīnas koledža</t>
  </si>
  <si>
    <t xml:space="preserve">Sociālās integrācijas valsts aģentūra </t>
  </si>
  <si>
    <t>Transporta un sakaru institūts</t>
  </si>
  <si>
    <t>Ventspils Augstskola</t>
  </si>
  <si>
    <t>Vidzemes Augstskola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</si>
</sst>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14"/>
      <color theme="1"/>
      <name val="Times New Roman"/>
      <family val="1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5" xfId="0" applyFont="1" applyBorder="1"/>
    <xf numFmtId="2" fontId="2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3" fontId="1" fillId="4" borderId="0" xfId="0" applyNumberFormat="1" applyFont="1" applyFill="1"/>
    <xf numFmtId="3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/>
    <xf numFmtId="3" fontId="1" fillId="0" borderId="5" xfId="0" applyNumberFormat="1" applyFont="1" applyBorder="1"/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9" fontId="2" fillId="0" borderId="5" xfId="0" applyNumberFormat="1" applyFont="1" applyBorder="1"/>
    <xf numFmtId="3" fontId="9" fillId="0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/>
    <xf numFmtId="0" fontId="1" fillId="3" borderId="5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1" fillId="0" borderId="5" xfId="0" applyFont="1" applyBorder="1" applyAlignment="1"/>
    <xf numFmtId="0" fontId="1" fillId="4" borderId="13" xfId="0" applyFont="1" applyFill="1" applyBorder="1" applyAlignment="1"/>
    <xf numFmtId="0" fontId="1" fillId="4" borderId="0" xfId="0" applyFont="1" applyFill="1" applyAlignment="1"/>
    <xf numFmtId="0" fontId="2" fillId="0" borderId="5" xfId="0" applyFont="1" applyFill="1" applyBorder="1" applyAlignment="1">
      <alignment horizontal="right" wrapText="1"/>
    </xf>
    <xf numFmtId="0" fontId="12" fillId="3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3"/>
  <sheetViews>
    <sheetView tabSelected="1" topLeftCell="D1" zoomScaleNormal="100" workbookViewId="0">
      <pane xSplit="7" ySplit="6" topLeftCell="K7" activePane="bottomRight" state="frozen"/>
      <selection activeCell="D1" sqref="D1"/>
      <selection pane="topRight" activeCell="M1" sqref="M1"/>
      <selection pane="bottomLeft" activeCell="D6" sqref="D6"/>
      <selection pane="bottomRight" activeCell="J15" sqref="J15"/>
    </sheetView>
  </sheetViews>
  <sheetFormatPr defaultColWidth="9.140625" defaultRowHeight="15" x14ac:dyDescent="0.25"/>
  <cols>
    <col min="1" max="1" width="4.5703125" style="1" bestFit="1" customWidth="1"/>
    <col min="2" max="2" width="34.28515625" style="1" customWidth="1"/>
    <col min="3" max="3" width="26.5703125" style="1" bestFit="1" customWidth="1"/>
    <col min="4" max="4" width="35.42578125" style="1" customWidth="1"/>
    <col min="5" max="5" width="16.7109375" style="1" customWidth="1"/>
    <col min="6" max="6" width="13.7109375" style="1" customWidth="1"/>
    <col min="7" max="7" width="25" style="10" customWidth="1"/>
    <col min="8" max="8" width="10.7109375" style="1" customWidth="1"/>
    <col min="9" max="9" width="9.140625" style="1"/>
    <col min="10" max="10" width="15.7109375" style="3" customWidth="1"/>
    <col min="11" max="11" width="12.5703125" style="1" customWidth="1"/>
    <col min="12" max="14" width="9.140625" style="1"/>
    <col min="15" max="15" width="9.42578125" style="1" bestFit="1" customWidth="1"/>
    <col min="16" max="16384" width="9.140625" style="1"/>
  </cols>
  <sheetData>
    <row r="1" spans="1:18" x14ac:dyDescent="0.25">
      <c r="D1" s="1" t="s">
        <v>36</v>
      </c>
    </row>
    <row r="2" spans="1:18" ht="21.75" customHeight="1" x14ac:dyDescent="0.25">
      <c r="A2" s="20" t="s">
        <v>37</v>
      </c>
      <c r="B2" s="20"/>
      <c r="C2" s="20"/>
      <c r="D2" s="18" t="s">
        <v>37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 x14ac:dyDescent="0.25">
      <c r="A3" s="16"/>
      <c r="B3" s="16"/>
      <c r="C3" s="16"/>
      <c r="D3" s="16"/>
      <c r="E3" s="16"/>
      <c r="F3" s="16"/>
      <c r="G3" s="11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ht="39.75" customHeight="1" x14ac:dyDescent="0.25">
      <c r="A4" s="21" t="s">
        <v>0</v>
      </c>
      <c r="B4" s="21" t="s">
        <v>1</v>
      </c>
      <c r="C4" s="22" t="s">
        <v>2</v>
      </c>
      <c r="D4" s="36" t="s">
        <v>43</v>
      </c>
      <c r="E4" s="37" t="s">
        <v>3</v>
      </c>
      <c r="F4" s="38" t="s">
        <v>25</v>
      </c>
      <c r="G4" s="39"/>
      <c r="H4" s="37" t="s">
        <v>26</v>
      </c>
      <c r="I4" s="37" t="s">
        <v>27</v>
      </c>
      <c r="J4" s="37" t="s">
        <v>34</v>
      </c>
      <c r="K4" s="40" t="s">
        <v>42</v>
      </c>
      <c r="L4" s="41"/>
      <c r="M4" s="41"/>
      <c r="N4" s="41"/>
      <c r="O4" s="41"/>
      <c r="P4" s="41"/>
      <c r="Q4" s="42"/>
      <c r="R4" s="43" t="s">
        <v>30</v>
      </c>
    </row>
    <row r="5" spans="1:18" ht="15.75" x14ac:dyDescent="0.25">
      <c r="A5" s="21"/>
      <c r="B5" s="21"/>
      <c r="C5" s="22"/>
      <c r="D5" s="44"/>
      <c r="E5" s="45"/>
      <c r="F5" s="46"/>
      <c r="G5" s="47"/>
      <c r="H5" s="45"/>
      <c r="I5" s="45"/>
      <c r="J5" s="45"/>
      <c r="K5" s="48" t="s">
        <v>28</v>
      </c>
      <c r="L5" s="49"/>
      <c r="M5" s="49"/>
      <c r="N5" s="50"/>
      <c r="O5" s="48" t="s">
        <v>29</v>
      </c>
      <c r="P5" s="49"/>
      <c r="Q5" s="50"/>
      <c r="R5" s="51"/>
    </row>
    <row r="6" spans="1:18" ht="31.5" x14ac:dyDescent="0.25">
      <c r="A6" s="21"/>
      <c r="B6" s="21"/>
      <c r="C6" s="22"/>
      <c r="D6" s="52"/>
      <c r="E6" s="53"/>
      <c r="F6" s="54" t="s">
        <v>38</v>
      </c>
      <c r="G6" s="54" t="s">
        <v>33</v>
      </c>
      <c r="H6" s="53"/>
      <c r="I6" s="53"/>
      <c r="J6" s="53"/>
      <c r="K6" s="54">
        <v>2018</v>
      </c>
      <c r="L6" s="54">
        <v>2019</v>
      </c>
      <c r="M6" s="54">
        <v>2020</v>
      </c>
      <c r="N6" s="54">
        <v>2021</v>
      </c>
      <c r="O6" s="54">
        <v>2022</v>
      </c>
      <c r="P6" s="54">
        <v>2023</v>
      </c>
      <c r="Q6" s="54">
        <v>2024</v>
      </c>
      <c r="R6" s="55"/>
    </row>
    <row r="7" spans="1:18" ht="30" customHeight="1" x14ac:dyDescent="0.25">
      <c r="A7" s="23" t="s">
        <v>4</v>
      </c>
      <c r="B7" s="24" t="s">
        <v>5</v>
      </c>
      <c r="C7" s="25" t="s">
        <v>6</v>
      </c>
      <c r="D7" s="12" t="s">
        <v>45</v>
      </c>
      <c r="E7" s="7">
        <v>155963</v>
      </c>
      <c r="F7" s="13">
        <v>0.26171591980149139</v>
      </c>
      <c r="G7" s="13">
        <v>0.73828408019850866</v>
      </c>
      <c r="H7" s="2">
        <v>2</v>
      </c>
      <c r="I7" s="2">
        <v>1</v>
      </c>
      <c r="J7" s="8">
        <v>16</v>
      </c>
      <c r="K7" s="2">
        <f>ROUND(H7*I7*J7*8,0)</f>
        <v>256</v>
      </c>
      <c r="L7" s="2">
        <f>ROUND(H7*I7*J7*8,0)</f>
        <v>256</v>
      </c>
      <c r="M7" s="2">
        <f>L7</f>
        <v>256</v>
      </c>
      <c r="N7" s="2">
        <f>M7</f>
        <v>256</v>
      </c>
      <c r="O7" s="2">
        <f>IF(G7="-",0,N7)</f>
        <v>256</v>
      </c>
      <c r="P7" s="2">
        <f>O7</f>
        <v>256</v>
      </c>
      <c r="Q7" s="2">
        <f>IF(G7="-",0,P7)</f>
        <v>256</v>
      </c>
      <c r="R7" s="9">
        <f>SUM(K7:Q7)</f>
        <v>1792</v>
      </c>
    </row>
    <row r="8" spans="1:18" x14ac:dyDescent="0.25">
      <c r="A8" s="23"/>
      <c r="B8" s="24"/>
      <c r="C8" s="25"/>
      <c r="D8" s="12" t="s">
        <v>46</v>
      </c>
      <c r="E8" s="7">
        <v>407611</v>
      </c>
      <c r="F8" s="13">
        <v>0.36839290401878261</v>
      </c>
      <c r="G8" s="13">
        <v>0.63160709598121745</v>
      </c>
      <c r="H8" s="2">
        <v>2</v>
      </c>
      <c r="I8" s="2">
        <v>1</v>
      </c>
      <c r="J8" s="8">
        <v>16</v>
      </c>
      <c r="K8" s="2">
        <f>ROUND(H8*I8*J8*8,0)</f>
        <v>256</v>
      </c>
      <c r="L8" s="2">
        <f>ROUND(H8*I8*J8*8,0)</f>
        <v>256</v>
      </c>
      <c r="M8" s="2">
        <f>L8</f>
        <v>256</v>
      </c>
      <c r="N8" s="2">
        <f>M8</f>
        <v>256</v>
      </c>
      <c r="O8" s="2">
        <f>IF(G8="-",0,N8)</f>
        <v>256</v>
      </c>
      <c r="P8" s="2">
        <f>O8</f>
        <v>256</v>
      </c>
      <c r="Q8" s="2">
        <f>IF(G8="-",0,P8)</f>
        <v>256</v>
      </c>
      <c r="R8" s="9">
        <f>SUM(K8:Q8)</f>
        <v>1792</v>
      </c>
    </row>
    <row r="9" spans="1:18" x14ac:dyDescent="0.25">
      <c r="A9" s="23"/>
      <c r="B9" s="24"/>
      <c r="C9" s="25"/>
      <c r="D9" s="12" t="s">
        <v>47</v>
      </c>
      <c r="E9" s="7">
        <v>16715991</v>
      </c>
      <c r="F9" s="13">
        <v>0.51540001427375737</v>
      </c>
      <c r="G9" s="13">
        <v>0.48459998572624263</v>
      </c>
      <c r="H9" s="2">
        <v>2</v>
      </c>
      <c r="I9" s="2">
        <v>4</v>
      </c>
      <c r="J9" s="8">
        <v>16</v>
      </c>
      <c r="K9" s="2">
        <f>ROUND(H9*I9*J9*8,0)</f>
        <v>1024</v>
      </c>
      <c r="L9" s="2">
        <f>ROUND(H9*I9*J9*8,0)</f>
        <v>1024</v>
      </c>
      <c r="M9" s="2">
        <f>L9</f>
        <v>1024</v>
      </c>
      <c r="N9" s="2">
        <f>M9</f>
        <v>1024</v>
      </c>
      <c r="O9" s="2">
        <f>IF(G9="-",0,N9)</f>
        <v>1024</v>
      </c>
      <c r="P9" s="2">
        <f>O9</f>
        <v>1024</v>
      </c>
      <c r="Q9" s="2">
        <f>IF(G9="-",0,P9)</f>
        <v>1024</v>
      </c>
      <c r="R9" s="9">
        <f>SUM(K9:Q9)</f>
        <v>7168</v>
      </c>
    </row>
    <row r="10" spans="1:18" ht="30" x14ac:dyDescent="0.25">
      <c r="A10" s="23"/>
      <c r="B10" s="24"/>
      <c r="C10" s="25"/>
      <c r="D10" s="12" t="s">
        <v>44</v>
      </c>
      <c r="E10" s="7">
        <v>147493</v>
      </c>
      <c r="F10" s="13">
        <v>1</v>
      </c>
      <c r="G10" s="13">
        <v>0</v>
      </c>
      <c r="H10" s="2">
        <v>2</v>
      </c>
      <c r="I10" s="2">
        <v>1</v>
      </c>
      <c r="J10" s="8">
        <v>16</v>
      </c>
      <c r="K10" s="2">
        <f>ROUND(H10*I10*J10*8,0)</f>
        <v>256</v>
      </c>
      <c r="L10" s="2">
        <f>ROUND(H10*I10*J10*8,0)</f>
        <v>256</v>
      </c>
      <c r="M10" s="2">
        <f>L10</f>
        <v>256</v>
      </c>
      <c r="N10" s="2">
        <v>0</v>
      </c>
      <c r="O10" s="2">
        <f>IF(G10="-",0,N10)</f>
        <v>0</v>
      </c>
      <c r="P10" s="2">
        <f>O10</f>
        <v>0</v>
      </c>
      <c r="Q10" s="2">
        <f>IF(G10="-",0,P10)</f>
        <v>0</v>
      </c>
      <c r="R10" s="9">
        <f>SUM(K10:Q10)</f>
        <v>768</v>
      </c>
    </row>
    <row r="11" spans="1:18" ht="31.5" customHeight="1" thickBot="1" x14ac:dyDescent="0.3">
      <c r="A11" s="26"/>
      <c r="B11" s="27"/>
      <c r="C11" s="28"/>
      <c r="D11" s="12" t="s">
        <v>48</v>
      </c>
      <c r="E11" s="7">
        <v>1059834</v>
      </c>
      <c r="F11" s="13">
        <v>0.40995004878122421</v>
      </c>
      <c r="G11" s="13">
        <v>0.59004995121877579</v>
      </c>
      <c r="H11" s="2">
        <v>2</v>
      </c>
      <c r="I11" s="2">
        <v>2</v>
      </c>
      <c r="J11" s="8">
        <v>16</v>
      </c>
      <c r="K11" s="2">
        <f>ROUND(H11*I11*J11*8,0)</f>
        <v>512</v>
      </c>
      <c r="L11" s="2">
        <f>ROUND(H11*I11*J11*8,0)</f>
        <v>512</v>
      </c>
      <c r="M11" s="2">
        <f>L11</f>
        <v>512</v>
      </c>
      <c r="N11" s="2">
        <f>M11</f>
        <v>512</v>
      </c>
      <c r="O11" s="2">
        <f>IF(G11="-",0,N11)</f>
        <v>512</v>
      </c>
      <c r="P11" s="2">
        <f>O11</f>
        <v>512</v>
      </c>
      <c r="Q11" s="2">
        <f>IF(G11="-",0,P11)</f>
        <v>512</v>
      </c>
      <c r="R11" s="9">
        <f>SUM(K11:Q11)</f>
        <v>3584</v>
      </c>
    </row>
    <row r="12" spans="1:18" ht="21.75" customHeight="1" x14ac:dyDescent="0.25">
      <c r="A12" s="23" t="s">
        <v>7</v>
      </c>
      <c r="B12" s="24" t="s">
        <v>8</v>
      </c>
      <c r="C12" s="25" t="s">
        <v>9</v>
      </c>
      <c r="D12" s="12" t="s">
        <v>49</v>
      </c>
      <c r="E12" s="7">
        <v>75769</v>
      </c>
      <c r="F12" s="13">
        <v>0.90741596167297967</v>
      </c>
      <c r="G12" s="13">
        <v>9.2584038327020335E-2</v>
      </c>
      <c r="H12" s="2">
        <v>2</v>
      </c>
      <c r="I12" s="2">
        <v>1</v>
      </c>
      <c r="J12" s="8">
        <v>16</v>
      </c>
      <c r="K12" s="2">
        <f>ROUND(H12*I12*J12*8,0)</f>
        <v>256</v>
      </c>
      <c r="L12" s="2">
        <f>ROUND(H12*I12*J12*8,0)</f>
        <v>256</v>
      </c>
      <c r="M12" s="2">
        <f>L12</f>
        <v>256</v>
      </c>
      <c r="N12" s="2">
        <f>M12</f>
        <v>256</v>
      </c>
      <c r="O12" s="2">
        <f>IF(G12="-",0,N12)</f>
        <v>256</v>
      </c>
      <c r="P12" s="2">
        <f>O12</f>
        <v>256</v>
      </c>
      <c r="Q12" s="2">
        <f>IF(G12="-",0,P12)</f>
        <v>256</v>
      </c>
      <c r="R12" s="9">
        <f>SUM(K12:Q12)</f>
        <v>1792</v>
      </c>
    </row>
    <row r="13" spans="1:18" x14ac:dyDescent="0.25">
      <c r="A13" s="23"/>
      <c r="B13" s="24"/>
      <c r="C13" s="25"/>
      <c r="D13" s="12" t="s">
        <v>50</v>
      </c>
      <c r="E13" s="7">
        <v>1178224</v>
      </c>
      <c r="F13" s="13">
        <v>3.4169224188269801E-2</v>
      </c>
      <c r="G13" s="13">
        <v>0.96583077581173016</v>
      </c>
      <c r="H13" s="2">
        <v>2</v>
      </c>
      <c r="I13" s="2">
        <v>2</v>
      </c>
      <c r="J13" s="8">
        <v>16</v>
      </c>
      <c r="K13" s="2">
        <f>ROUND(H13*I13*J13*8,0)</f>
        <v>512</v>
      </c>
      <c r="L13" s="2">
        <f>ROUND(H13*I13*J13*8,0)</f>
        <v>512</v>
      </c>
      <c r="M13" s="2">
        <f>L13</f>
        <v>512</v>
      </c>
      <c r="N13" s="2">
        <f>M13</f>
        <v>512</v>
      </c>
      <c r="O13" s="2">
        <f>IF(G13="-",0,N13)</f>
        <v>512</v>
      </c>
      <c r="P13" s="2">
        <f>O13</f>
        <v>512</v>
      </c>
      <c r="Q13" s="2">
        <f>IF(G13="-",0,P13)</f>
        <v>512</v>
      </c>
      <c r="R13" s="9">
        <f>SUM(K13:Q13)</f>
        <v>3584</v>
      </c>
    </row>
    <row r="14" spans="1:18" x14ac:dyDescent="0.25">
      <c r="A14" s="23"/>
      <c r="B14" s="24"/>
      <c r="C14" s="25"/>
      <c r="D14" s="12" t="s">
        <v>51</v>
      </c>
      <c r="E14" s="7">
        <v>12691113</v>
      </c>
      <c r="F14" s="13">
        <v>0.30588601645891894</v>
      </c>
      <c r="G14" s="13">
        <v>0.694113983541081</v>
      </c>
      <c r="H14" s="2">
        <v>2</v>
      </c>
      <c r="I14" s="2">
        <v>4</v>
      </c>
      <c r="J14" s="8">
        <v>16</v>
      </c>
      <c r="K14" s="2">
        <f>ROUND(H14*I14*J14*8,0)</f>
        <v>1024</v>
      </c>
      <c r="L14" s="2">
        <f>ROUND(H14*I14*J14*8,0)</f>
        <v>1024</v>
      </c>
      <c r="M14" s="2">
        <f>L14</f>
        <v>1024</v>
      </c>
      <c r="N14" s="2">
        <f>M14</f>
        <v>1024</v>
      </c>
      <c r="O14" s="2">
        <f>IF(G14="-",0,N14)</f>
        <v>1024</v>
      </c>
      <c r="P14" s="2">
        <f>O14</f>
        <v>1024</v>
      </c>
      <c r="Q14" s="2">
        <f>IF(G14="-",0,P14)</f>
        <v>1024</v>
      </c>
      <c r="R14" s="9">
        <f>SUM(K14:Q14)</f>
        <v>7168</v>
      </c>
    </row>
    <row r="15" spans="1:18" x14ac:dyDescent="0.25">
      <c r="A15" s="23"/>
      <c r="B15" s="24"/>
      <c r="C15" s="25"/>
      <c r="D15" s="12" t="s">
        <v>52</v>
      </c>
      <c r="E15" s="7">
        <v>1016154</v>
      </c>
      <c r="F15" s="13">
        <v>0.25000049205140168</v>
      </c>
      <c r="G15" s="13">
        <v>0.74999950794859838</v>
      </c>
      <c r="H15" s="2">
        <v>2</v>
      </c>
      <c r="I15" s="2">
        <v>2</v>
      </c>
      <c r="J15" s="8">
        <v>16</v>
      </c>
      <c r="K15" s="2">
        <f>ROUND(H15*I15*J15*8,0)</f>
        <v>512</v>
      </c>
      <c r="L15" s="2">
        <f>ROUND(H15*I15*J15*8,0)</f>
        <v>512</v>
      </c>
      <c r="M15" s="2">
        <f>L15</f>
        <v>512</v>
      </c>
      <c r="N15" s="2">
        <f>M15</f>
        <v>512</v>
      </c>
      <c r="O15" s="2">
        <f>IF(G15="-",0,N15)</f>
        <v>512</v>
      </c>
      <c r="P15" s="2">
        <f>O15</f>
        <v>512</v>
      </c>
      <c r="Q15" s="2">
        <f>IF(G15="-",0,P15)</f>
        <v>512</v>
      </c>
      <c r="R15" s="9">
        <f>SUM(K15:Q15)</f>
        <v>3584</v>
      </c>
    </row>
    <row r="16" spans="1:18" x14ac:dyDescent="0.25">
      <c r="A16" s="23"/>
      <c r="B16" s="24"/>
      <c r="C16" s="25"/>
      <c r="D16" s="12" t="s">
        <v>53</v>
      </c>
      <c r="E16" s="7">
        <v>128999</v>
      </c>
      <c r="F16" s="13">
        <v>0.16507104706238032</v>
      </c>
      <c r="G16" s="13">
        <v>0.83492895293761971</v>
      </c>
      <c r="H16" s="2">
        <v>2</v>
      </c>
      <c r="I16" s="2">
        <v>1</v>
      </c>
      <c r="J16" s="8">
        <v>16</v>
      </c>
      <c r="K16" s="2">
        <f>ROUND(H16*I16*J16*8,0)</f>
        <v>256</v>
      </c>
      <c r="L16" s="2">
        <f>ROUND(H16*I16*J16*8,0)</f>
        <v>256</v>
      </c>
      <c r="M16" s="2">
        <f>L16</f>
        <v>256</v>
      </c>
      <c r="N16" s="2">
        <f>M16</f>
        <v>256</v>
      </c>
      <c r="O16" s="2">
        <f>IF(G16="-",0,N16)</f>
        <v>256</v>
      </c>
      <c r="P16" s="2">
        <f>O16</f>
        <v>256</v>
      </c>
      <c r="Q16" s="2">
        <f>IF(G16="-",0,P16)</f>
        <v>256</v>
      </c>
      <c r="R16" s="9">
        <f>SUM(K16:Q16)</f>
        <v>1792</v>
      </c>
    </row>
    <row r="17" spans="1:18" ht="15.75" thickBot="1" x14ac:dyDescent="0.3">
      <c r="A17" s="26"/>
      <c r="B17" s="27"/>
      <c r="C17" s="28"/>
      <c r="D17" s="12" t="s">
        <v>41</v>
      </c>
      <c r="E17" s="7">
        <v>22736757</v>
      </c>
      <c r="F17" s="13">
        <v>0.25289446511655111</v>
      </c>
      <c r="G17" s="13">
        <v>0.74710553488344889</v>
      </c>
      <c r="H17" s="2">
        <v>2</v>
      </c>
      <c r="I17" s="2">
        <v>5</v>
      </c>
      <c r="J17" s="8">
        <v>16</v>
      </c>
      <c r="K17" s="2">
        <f>ROUND(H17*I17*J17*8,0)</f>
        <v>1280</v>
      </c>
      <c r="L17" s="2">
        <f>ROUND(H17*I17*J17*8,0)</f>
        <v>1280</v>
      </c>
      <c r="M17" s="2">
        <f>L17</f>
        <v>1280</v>
      </c>
      <c r="N17" s="2">
        <f>M17</f>
        <v>1280</v>
      </c>
      <c r="O17" s="2">
        <f>IF(G17="-",0,N17)</f>
        <v>1280</v>
      </c>
      <c r="P17" s="2">
        <f>O17</f>
        <v>1280</v>
      </c>
      <c r="Q17" s="2">
        <f>IF(G17="-",0,P17)</f>
        <v>1280</v>
      </c>
      <c r="R17" s="9">
        <f>SUM(K17:Q17)</f>
        <v>8960</v>
      </c>
    </row>
    <row r="18" spans="1:18" ht="30" x14ac:dyDescent="0.25">
      <c r="A18" s="23"/>
      <c r="B18" s="24"/>
      <c r="C18" s="25"/>
      <c r="D18" s="35" t="s">
        <v>40</v>
      </c>
      <c r="E18" s="7">
        <v>344814</v>
      </c>
      <c r="F18" s="13">
        <v>0.42906900531880954</v>
      </c>
      <c r="G18" s="13">
        <v>0.57093099468119046</v>
      </c>
      <c r="H18" s="2">
        <v>2</v>
      </c>
      <c r="I18" s="2">
        <v>1</v>
      </c>
      <c r="J18" s="8">
        <v>16</v>
      </c>
      <c r="K18" s="2">
        <f>ROUND(H18*I18*J18*8,0)</f>
        <v>256</v>
      </c>
      <c r="L18" s="2">
        <f>ROUND(H18*I18*J18*8,0)</f>
        <v>256</v>
      </c>
      <c r="M18" s="2">
        <f>L18</f>
        <v>256</v>
      </c>
      <c r="N18" s="2">
        <f>M18</f>
        <v>256</v>
      </c>
      <c r="O18" s="2">
        <f>IF(G18="-",0,N18)</f>
        <v>256</v>
      </c>
      <c r="P18" s="2">
        <f>O18</f>
        <v>256</v>
      </c>
      <c r="Q18" s="2">
        <f>IF(G18="-",0,P18)</f>
        <v>256</v>
      </c>
      <c r="R18" s="9">
        <f>SUM(K18:Q18)</f>
        <v>1792</v>
      </c>
    </row>
    <row r="19" spans="1:18" ht="30.75" thickBot="1" x14ac:dyDescent="0.3">
      <c r="A19" s="23"/>
      <c r="B19" s="24"/>
      <c r="C19" s="25"/>
      <c r="D19" s="35" t="s">
        <v>54</v>
      </c>
      <c r="E19" s="7">
        <v>107219</v>
      </c>
      <c r="F19" s="13">
        <v>0.64437273244480919</v>
      </c>
      <c r="G19" s="13">
        <v>0.35562726755519081</v>
      </c>
      <c r="H19" s="2">
        <v>2</v>
      </c>
      <c r="I19" s="2">
        <v>1</v>
      </c>
      <c r="J19" s="8">
        <v>16</v>
      </c>
      <c r="K19" s="2">
        <f>ROUND(H19*I19*J19*8,0)</f>
        <v>256</v>
      </c>
      <c r="L19" s="2">
        <f>ROUND(H19*I19*J19*8,0)</f>
        <v>256</v>
      </c>
      <c r="M19" s="2">
        <f>L19</f>
        <v>256</v>
      </c>
      <c r="N19" s="2">
        <f>M19</f>
        <v>256</v>
      </c>
      <c r="O19" s="2">
        <f>IF(G19="-",0,N19)</f>
        <v>256</v>
      </c>
      <c r="P19" s="2">
        <f>O19</f>
        <v>256</v>
      </c>
      <c r="Q19" s="2">
        <f>IF(G19="-",0,P19)</f>
        <v>256</v>
      </c>
      <c r="R19" s="9">
        <f>SUM(K19:Q19)</f>
        <v>1792</v>
      </c>
    </row>
    <row r="20" spans="1:18" ht="15" customHeight="1" x14ac:dyDescent="0.25">
      <c r="A20" s="29" t="s">
        <v>10</v>
      </c>
      <c r="B20" s="30" t="s">
        <v>11</v>
      </c>
      <c r="C20" s="31" t="s">
        <v>12</v>
      </c>
      <c r="D20" s="12" t="s">
        <v>55</v>
      </c>
      <c r="E20" s="7">
        <v>81622</v>
      </c>
      <c r="F20" s="13">
        <v>0.73509593001886742</v>
      </c>
      <c r="G20" s="13">
        <v>0.26490406998113258</v>
      </c>
      <c r="H20" s="2">
        <v>2</v>
      </c>
      <c r="I20" s="2">
        <v>1</v>
      </c>
      <c r="J20" s="8">
        <v>16</v>
      </c>
      <c r="K20" s="2">
        <f>ROUND(H20*I20*J20*8,0)</f>
        <v>256</v>
      </c>
      <c r="L20" s="2">
        <f>ROUND(H20*I20*J20*8,0)</f>
        <v>256</v>
      </c>
      <c r="M20" s="2">
        <f>L20</f>
        <v>256</v>
      </c>
      <c r="N20" s="2">
        <f>M20</f>
        <v>256</v>
      </c>
      <c r="O20" s="2">
        <f>IF(G20="-",0,N20)</f>
        <v>256</v>
      </c>
      <c r="P20" s="2">
        <f>O20</f>
        <v>256</v>
      </c>
      <c r="Q20" s="2">
        <f>IF(G20="-",0,P20)</f>
        <v>256</v>
      </c>
      <c r="R20" s="9">
        <f>SUM(K20:Q20)</f>
        <v>1792</v>
      </c>
    </row>
    <row r="21" spans="1:18" ht="37.5" customHeight="1" thickBot="1" x14ac:dyDescent="0.3">
      <c r="A21" s="26"/>
      <c r="B21" s="27"/>
      <c r="C21" s="28"/>
      <c r="D21" s="12" t="s">
        <v>56</v>
      </c>
      <c r="E21" s="7">
        <v>240800</v>
      </c>
      <c r="F21" s="13">
        <v>0.25004152823920267</v>
      </c>
      <c r="G21" s="13">
        <v>0.74995847176079733</v>
      </c>
      <c r="H21" s="2">
        <v>2</v>
      </c>
      <c r="I21" s="2">
        <v>1</v>
      </c>
      <c r="J21" s="8">
        <v>16</v>
      </c>
      <c r="K21" s="2">
        <f>ROUND(H21*I21*J21*8,0)</f>
        <v>256</v>
      </c>
      <c r="L21" s="2">
        <f>ROUND(H21*I21*J21*8,0)</f>
        <v>256</v>
      </c>
      <c r="M21" s="2">
        <f>L21</f>
        <v>256</v>
      </c>
      <c r="N21" s="2">
        <f>M21</f>
        <v>256</v>
      </c>
      <c r="O21" s="2">
        <f>IF(G21="-",0,N21)</f>
        <v>256</v>
      </c>
      <c r="P21" s="2">
        <f>O21</f>
        <v>256</v>
      </c>
      <c r="Q21" s="2">
        <f>IF(G21="-",0,P21)</f>
        <v>256</v>
      </c>
      <c r="R21" s="9">
        <f>SUM(K21:Q21)</f>
        <v>1792</v>
      </c>
    </row>
    <row r="22" spans="1:18" ht="15" customHeight="1" x14ac:dyDescent="0.25">
      <c r="A22" s="29" t="s">
        <v>13</v>
      </c>
      <c r="B22" s="30" t="s">
        <v>14</v>
      </c>
      <c r="C22" s="31" t="s">
        <v>15</v>
      </c>
      <c r="D22" s="12" t="s">
        <v>57</v>
      </c>
      <c r="E22" s="7">
        <v>1820513</v>
      </c>
      <c r="F22" s="13">
        <v>0.38478000431746434</v>
      </c>
      <c r="G22" s="13">
        <v>0.61521999568253571</v>
      </c>
      <c r="H22" s="2">
        <v>2</v>
      </c>
      <c r="I22" s="2">
        <v>2</v>
      </c>
      <c r="J22" s="8">
        <v>16</v>
      </c>
      <c r="K22" s="2">
        <f>ROUND(H22*I22*J22*8,0)</f>
        <v>512</v>
      </c>
      <c r="L22" s="2">
        <f>ROUND(H22*I22*J22*8,0)</f>
        <v>512</v>
      </c>
      <c r="M22" s="2">
        <f>L22</f>
        <v>512</v>
      </c>
      <c r="N22" s="2">
        <f>M22</f>
        <v>512</v>
      </c>
      <c r="O22" s="2">
        <f>IF(G22="-",0,N22)</f>
        <v>512</v>
      </c>
      <c r="P22" s="2">
        <f>O22</f>
        <v>512</v>
      </c>
      <c r="Q22" s="2">
        <f>IF(G22="-",0,P22)</f>
        <v>512</v>
      </c>
      <c r="R22" s="9">
        <f>SUM(K22:Q22)</f>
        <v>3584</v>
      </c>
    </row>
    <row r="23" spans="1:18" x14ac:dyDescent="0.25">
      <c r="A23" s="23"/>
      <c r="B23" s="24"/>
      <c r="C23" s="25"/>
      <c r="D23" s="12" t="s">
        <v>58</v>
      </c>
      <c r="E23" s="7">
        <v>688669</v>
      </c>
      <c r="F23" s="13">
        <v>0</v>
      </c>
      <c r="G23" s="13">
        <v>1</v>
      </c>
      <c r="H23" s="2">
        <v>2</v>
      </c>
      <c r="I23" s="2">
        <v>1</v>
      </c>
      <c r="J23" s="8">
        <v>16</v>
      </c>
      <c r="K23" s="2">
        <f>ROUND(H23*I23*J23*8,0)</f>
        <v>256</v>
      </c>
      <c r="L23" s="2">
        <f>ROUND(H23*I23*J23*8,0)</f>
        <v>256</v>
      </c>
      <c r="M23" s="2">
        <f>L23</f>
        <v>256</v>
      </c>
      <c r="N23" s="2">
        <f>M23</f>
        <v>256</v>
      </c>
      <c r="O23" s="2">
        <f>IF(G23="-",0,N23)</f>
        <v>256</v>
      </c>
      <c r="P23" s="2">
        <f>O23</f>
        <v>256</v>
      </c>
      <c r="Q23" s="2">
        <f>IF(G23="-",0,P23)</f>
        <v>256</v>
      </c>
      <c r="R23" s="9">
        <f>SUM(K23:Q23)</f>
        <v>1792</v>
      </c>
    </row>
    <row r="24" spans="1:18" ht="30" x14ac:dyDescent="0.25">
      <c r="A24" s="23"/>
      <c r="B24" s="24"/>
      <c r="C24" s="25"/>
      <c r="D24" s="12" t="s">
        <v>59</v>
      </c>
      <c r="E24" s="7">
        <v>134725</v>
      </c>
      <c r="F24" s="13">
        <v>0.85079977732417889</v>
      </c>
      <c r="G24" s="13">
        <v>0.14920022267582111</v>
      </c>
      <c r="H24" s="2">
        <v>2</v>
      </c>
      <c r="I24" s="2">
        <v>1</v>
      </c>
      <c r="J24" s="8">
        <v>16</v>
      </c>
      <c r="K24" s="2">
        <f>ROUND(H24*I24*J24*8,0)</f>
        <v>256</v>
      </c>
      <c r="L24" s="2">
        <f>ROUND(H24*I24*J24*8,0)</f>
        <v>256</v>
      </c>
      <c r="M24" s="2">
        <f>L24</f>
        <v>256</v>
      </c>
      <c r="N24" s="2">
        <f>M24</f>
        <v>256</v>
      </c>
      <c r="O24" s="2">
        <f>IF(G24="-",0,N24)</f>
        <v>256</v>
      </c>
      <c r="P24" s="2">
        <f>O24</f>
        <v>256</v>
      </c>
      <c r="Q24" s="2">
        <f>IF(G24="-",0,P24)</f>
        <v>256</v>
      </c>
      <c r="R24" s="9">
        <f>SUM(K24:Q24)</f>
        <v>1792</v>
      </c>
    </row>
    <row r="25" spans="1:18" ht="15.75" thickBot="1" x14ac:dyDescent="0.3">
      <c r="A25" s="23"/>
      <c r="B25" s="24"/>
      <c r="C25" s="25"/>
      <c r="D25" s="12" t="s">
        <v>60</v>
      </c>
      <c r="E25" s="7">
        <v>6789521</v>
      </c>
      <c r="F25" s="13">
        <v>0.27303840727497564</v>
      </c>
      <c r="G25" s="13">
        <v>0.72696159272502436</v>
      </c>
      <c r="H25" s="2">
        <v>2</v>
      </c>
      <c r="I25" s="2">
        <v>3</v>
      </c>
      <c r="J25" s="8">
        <v>16</v>
      </c>
      <c r="K25" s="2">
        <f>ROUND(H25*I25*J25*8,0)</f>
        <v>768</v>
      </c>
      <c r="L25" s="2">
        <f>ROUND(H25*I25*J25*8,0)</f>
        <v>768</v>
      </c>
      <c r="M25" s="2">
        <f>L25</f>
        <v>768</v>
      </c>
      <c r="N25" s="2">
        <f>M25</f>
        <v>768</v>
      </c>
      <c r="O25" s="2">
        <f>IF(G25="-",0,N25)</f>
        <v>768</v>
      </c>
      <c r="P25" s="2">
        <f>O25</f>
        <v>768</v>
      </c>
      <c r="Q25" s="2">
        <f>IF(G25="-",0,P25)</f>
        <v>768</v>
      </c>
      <c r="R25" s="9">
        <f>SUM(K25:Q25)</f>
        <v>5376</v>
      </c>
    </row>
    <row r="26" spans="1:18" ht="15" customHeight="1" x14ac:dyDescent="0.25">
      <c r="A26" s="29" t="s">
        <v>16</v>
      </c>
      <c r="B26" s="30" t="s">
        <v>17</v>
      </c>
      <c r="C26" s="31" t="s">
        <v>18</v>
      </c>
      <c r="D26" s="12" t="s">
        <v>61</v>
      </c>
      <c r="E26" s="7">
        <v>102999</v>
      </c>
      <c r="F26" s="13">
        <v>0.50292721288556197</v>
      </c>
      <c r="G26" s="13">
        <v>0.49707278711443803</v>
      </c>
      <c r="H26" s="2">
        <v>2</v>
      </c>
      <c r="I26" s="2">
        <v>1</v>
      </c>
      <c r="J26" s="8">
        <v>16</v>
      </c>
      <c r="K26" s="2">
        <f>ROUND(H26*I26*J26*8,0)</f>
        <v>256</v>
      </c>
      <c r="L26" s="2">
        <f>ROUND(H26*I26*J26*8,0)</f>
        <v>256</v>
      </c>
      <c r="M26" s="2">
        <f>L26</f>
        <v>256</v>
      </c>
      <c r="N26" s="2">
        <f>M26</f>
        <v>256</v>
      </c>
      <c r="O26" s="2">
        <f>IF(G26="-",0,N26)</f>
        <v>256</v>
      </c>
      <c r="P26" s="2">
        <f>O26</f>
        <v>256</v>
      </c>
      <c r="Q26" s="2">
        <f>IF(G26="-",0,P26)</f>
        <v>256</v>
      </c>
      <c r="R26" s="9">
        <f>SUM(K26:Q26)</f>
        <v>1792</v>
      </c>
    </row>
    <row r="27" spans="1:18" x14ac:dyDescent="0.25">
      <c r="A27" s="23"/>
      <c r="B27" s="24"/>
      <c r="C27" s="25"/>
      <c r="D27" s="12" t="s">
        <v>62</v>
      </c>
      <c r="E27" s="7">
        <v>433035</v>
      </c>
      <c r="F27" s="13">
        <v>0.15254656090154375</v>
      </c>
      <c r="G27" s="13">
        <v>0.84745343909845627</v>
      </c>
      <c r="H27" s="2">
        <v>2</v>
      </c>
      <c r="I27" s="2">
        <v>1</v>
      </c>
      <c r="J27" s="8">
        <v>16</v>
      </c>
      <c r="K27" s="2">
        <f>ROUND(H27*I27*J27*8,0)</f>
        <v>256</v>
      </c>
      <c r="L27" s="2">
        <f>ROUND(H27*I27*J27*8,0)</f>
        <v>256</v>
      </c>
      <c r="M27" s="2">
        <f>L27</f>
        <v>256</v>
      </c>
      <c r="N27" s="2">
        <f>M27</f>
        <v>256</v>
      </c>
      <c r="O27" s="2">
        <f>IF(G27="-",0,N27)</f>
        <v>256</v>
      </c>
      <c r="P27" s="2">
        <f>O27</f>
        <v>256</v>
      </c>
      <c r="Q27" s="2">
        <f>IF(G27="-",0,P27)</f>
        <v>256</v>
      </c>
      <c r="R27" s="9">
        <f>SUM(K27:Q27)</f>
        <v>1792</v>
      </c>
    </row>
    <row r="28" spans="1:18" x14ac:dyDescent="0.25">
      <c r="A28" s="23"/>
      <c r="B28" s="24"/>
      <c r="C28" s="25"/>
      <c r="D28" s="12" t="s">
        <v>63</v>
      </c>
      <c r="E28" s="7">
        <v>241652</v>
      </c>
      <c r="F28" s="13">
        <v>0.40882757022495159</v>
      </c>
      <c r="G28" s="13">
        <v>0.59117242977504847</v>
      </c>
      <c r="H28" s="2">
        <v>2</v>
      </c>
      <c r="I28" s="2">
        <v>1</v>
      </c>
      <c r="J28" s="8">
        <v>16</v>
      </c>
      <c r="K28" s="2">
        <f>ROUND(H28*I28*J28*8,0)</f>
        <v>256</v>
      </c>
      <c r="L28" s="2">
        <f>ROUND(H28*I28*J28*8,0)</f>
        <v>256</v>
      </c>
      <c r="M28" s="2">
        <f>L28</f>
        <v>256</v>
      </c>
      <c r="N28" s="2">
        <f>M28</f>
        <v>256</v>
      </c>
      <c r="O28" s="2">
        <f>IF(G28="-",0,N28)</f>
        <v>256</v>
      </c>
      <c r="P28" s="2">
        <f>O28</f>
        <v>256</v>
      </c>
      <c r="Q28" s="2">
        <f>IF(G28="-",0,P28)</f>
        <v>256</v>
      </c>
      <c r="R28" s="9">
        <f>SUM(K28:Q28)</f>
        <v>1792</v>
      </c>
    </row>
    <row r="29" spans="1:18" ht="15.75" thickBot="1" x14ac:dyDescent="0.3">
      <c r="A29" s="26"/>
      <c r="B29" s="27"/>
      <c r="C29" s="28"/>
      <c r="D29" s="12" t="s">
        <v>64</v>
      </c>
      <c r="E29" s="7">
        <v>5167828</v>
      </c>
      <c r="F29" s="13">
        <v>0.28558400163472936</v>
      </c>
      <c r="G29" s="13">
        <v>0.7144159983652707</v>
      </c>
      <c r="H29" s="2">
        <v>2</v>
      </c>
      <c r="I29" s="2">
        <v>3</v>
      </c>
      <c r="J29" s="8">
        <v>16</v>
      </c>
      <c r="K29" s="2">
        <f>ROUND(H29*I29*J29*8,0)</f>
        <v>768</v>
      </c>
      <c r="L29" s="2">
        <f>ROUND(H29*I29*J29*8,0)</f>
        <v>768</v>
      </c>
      <c r="M29" s="2">
        <f>L29</f>
        <v>768</v>
      </c>
      <c r="N29" s="2">
        <f>M29</f>
        <v>768</v>
      </c>
      <c r="O29" s="2">
        <f>IF(G29="-",0,N29)</f>
        <v>768</v>
      </c>
      <c r="P29" s="2">
        <f>O29</f>
        <v>768</v>
      </c>
      <c r="Q29" s="2">
        <f>IF(G29="-",0,P29)</f>
        <v>768</v>
      </c>
      <c r="R29" s="9">
        <f>SUM(K29:Q29)</f>
        <v>5376</v>
      </c>
    </row>
    <row r="30" spans="1:18" ht="15" customHeight="1" x14ac:dyDescent="0.25">
      <c r="A30" s="29" t="s">
        <v>19</v>
      </c>
      <c r="B30" s="30" t="s">
        <v>20</v>
      </c>
      <c r="C30" s="31" t="s">
        <v>21</v>
      </c>
      <c r="D30" s="12" t="s">
        <v>65</v>
      </c>
      <c r="E30" s="7">
        <v>706402</v>
      </c>
      <c r="F30" s="13">
        <v>0.25056554200016423</v>
      </c>
      <c r="G30" s="13">
        <v>0.74943445799983577</v>
      </c>
      <c r="H30" s="2">
        <v>2</v>
      </c>
      <c r="I30" s="2">
        <v>1</v>
      </c>
      <c r="J30" s="8">
        <v>16</v>
      </c>
      <c r="K30" s="2">
        <f>ROUND(H30*I30*J30*8,0)</f>
        <v>256</v>
      </c>
      <c r="L30" s="2">
        <f>ROUND(H30*I30*J30*8,0)</f>
        <v>256</v>
      </c>
      <c r="M30" s="2">
        <f>L30</f>
        <v>256</v>
      </c>
      <c r="N30" s="2">
        <f>M30</f>
        <v>256</v>
      </c>
      <c r="O30" s="2">
        <f>IF(G30="-",0,N30)</f>
        <v>256</v>
      </c>
      <c r="P30" s="2">
        <f>O30</f>
        <v>256</v>
      </c>
      <c r="Q30" s="2">
        <f>IF(G30="-",0,P30)</f>
        <v>256</v>
      </c>
      <c r="R30" s="9">
        <f>SUM(K30:Q30)</f>
        <v>1792</v>
      </c>
    </row>
    <row r="31" spans="1:18" x14ac:dyDescent="0.25">
      <c r="A31" s="23"/>
      <c r="B31" s="24"/>
      <c r="C31" s="25"/>
      <c r="D31" s="12" t="s">
        <v>66</v>
      </c>
      <c r="E31" s="7">
        <v>19879035</v>
      </c>
      <c r="F31" s="13">
        <v>0.23284183563236344</v>
      </c>
      <c r="G31" s="13">
        <v>0.76715816436763662</v>
      </c>
      <c r="H31" s="2">
        <v>2</v>
      </c>
      <c r="I31" s="2">
        <v>5</v>
      </c>
      <c r="J31" s="8">
        <v>16</v>
      </c>
      <c r="K31" s="2">
        <f>ROUND(H31*I31*J31*8,0)</f>
        <v>1280</v>
      </c>
      <c r="L31" s="2">
        <f>ROUND(H31*I31*J31*8,0)</f>
        <v>1280</v>
      </c>
      <c r="M31" s="2">
        <f>L31</f>
        <v>1280</v>
      </c>
      <c r="N31" s="2">
        <f>M31</f>
        <v>1280</v>
      </c>
      <c r="O31" s="2">
        <f>IF(G31="-",0,N31)</f>
        <v>1280</v>
      </c>
      <c r="P31" s="2">
        <f>O31</f>
        <v>1280</v>
      </c>
      <c r="Q31" s="2">
        <f>IF(G31="-",0,P31)</f>
        <v>1280</v>
      </c>
      <c r="R31" s="9">
        <f>SUM(K31:Q31)</f>
        <v>8960</v>
      </c>
    </row>
    <row r="32" spans="1:18" x14ac:dyDescent="0.25">
      <c r="A32" s="23"/>
      <c r="B32" s="24"/>
      <c r="C32" s="25"/>
      <c r="D32" s="12" t="s">
        <v>67</v>
      </c>
      <c r="E32" s="7">
        <v>545431</v>
      </c>
      <c r="F32" s="13">
        <v>0.46888240675722503</v>
      </c>
      <c r="G32" s="13">
        <v>0.53111759324277497</v>
      </c>
      <c r="H32" s="2">
        <v>2</v>
      </c>
      <c r="I32" s="2">
        <v>1</v>
      </c>
      <c r="J32" s="8">
        <v>16</v>
      </c>
      <c r="K32" s="2">
        <f>ROUND(H32*I32*J32*8,0)</f>
        <v>256</v>
      </c>
      <c r="L32" s="2">
        <f>ROUND(H32*I32*J32*8,0)</f>
        <v>256</v>
      </c>
      <c r="M32" s="2">
        <f>L32</f>
        <v>256</v>
      </c>
      <c r="N32" s="2">
        <f>M32</f>
        <v>256</v>
      </c>
      <c r="O32" s="2">
        <f>IF(G32="-",0,N32)</f>
        <v>256</v>
      </c>
      <c r="P32" s="2">
        <f>O32</f>
        <v>256</v>
      </c>
      <c r="Q32" s="2">
        <f>IF(G32="-",0,P32)</f>
        <v>256</v>
      </c>
      <c r="R32" s="9">
        <f>SUM(K32:Q32)</f>
        <v>1792</v>
      </c>
    </row>
    <row r="33" spans="1:19" ht="15.75" thickBot="1" x14ac:dyDescent="0.3">
      <c r="A33" s="26"/>
      <c r="B33" s="27"/>
      <c r="C33" s="28"/>
      <c r="D33" s="12" t="s">
        <v>68</v>
      </c>
      <c r="E33" s="7">
        <v>70293</v>
      </c>
      <c r="F33" s="13">
        <v>0.90915169362525428</v>
      </c>
      <c r="G33" s="13">
        <v>9.0848306374745724E-2</v>
      </c>
      <c r="H33" s="2">
        <v>2</v>
      </c>
      <c r="I33" s="2">
        <v>1</v>
      </c>
      <c r="J33" s="8">
        <v>16</v>
      </c>
      <c r="K33" s="2">
        <f>ROUND(H33*I33*J33*8,0)</f>
        <v>256</v>
      </c>
      <c r="L33" s="2">
        <f>ROUND(H33*I33*J33*8,0)</f>
        <v>256</v>
      </c>
      <c r="M33" s="2">
        <f>L33</f>
        <v>256</v>
      </c>
      <c r="N33" s="2">
        <f>M33</f>
        <v>256</v>
      </c>
      <c r="O33" s="2">
        <f>IF(G33="-",0,N33)</f>
        <v>256</v>
      </c>
      <c r="P33" s="2">
        <f>O33</f>
        <v>256</v>
      </c>
      <c r="Q33" s="2">
        <f>IF(G33="-",0,P33)</f>
        <v>256</v>
      </c>
      <c r="R33" s="9">
        <f>SUM(K33:Q33)</f>
        <v>1792</v>
      </c>
    </row>
    <row r="34" spans="1:19" ht="33" customHeight="1" x14ac:dyDescent="0.25">
      <c r="A34" s="29" t="s">
        <v>22</v>
      </c>
      <c r="B34" s="30" t="s">
        <v>23</v>
      </c>
      <c r="C34" s="31" t="s">
        <v>24</v>
      </c>
      <c r="D34" s="12" t="s">
        <v>69</v>
      </c>
      <c r="E34" s="7">
        <v>1740691</v>
      </c>
      <c r="F34" s="13">
        <v>0.94233382030469504</v>
      </c>
      <c r="G34" s="13">
        <v>5.7666179695304964E-2</v>
      </c>
      <c r="H34" s="2">
        <v>2</v>
      </c>
      <c r="I34" s="2">
        <v>2</v>
      </c>
      <c r="J34" s="8">
        <v>16</v>
      </c>
      <c r="K34" s="2">
        <f>ROUND(H34*I34*J34*8,0)</f>
        <v>512</v>
      </c>
      <c r="L34" s="2">
        <f>ROUND(H34*I34*J34*8,0)</f>
        <v>512</v>
      </c>
      <c r="M34" s="2">
        <f>L34</f>
        <v>512</v>
      </c>
      <c r="N34" s="2">
        <f>M34</f>
        <v>512</v>
      </c>
      <c r="O34" s="2">
        <f>IF(G34="-",0,N34)</f>
        <v>512</v>
      </c>
      <c r="P34" s="2">
        <f>O34</f>
        <v>512</v>
      </c>
      <c r="Q34" s="2">
        <f>IF(G34="-",0,P34)</f>
        <v>512</v>
      </c>
      <c r="R34" s="9">
        <f>SUM(K34:Q34)</f>
        <v>3584</v>
      </c>
    </row>
    <row r="35" spans="1:19" x14ac:dyDescent="0.25">
      <c r="A35" s="23"/>
      <c r="B35" s="24"/>
      <c r="C35" s="25"/>
      <c r="D35" s="12" t="s">
        <v>70</v>
      </c>
      <c r="E35" s="7">
        <v>2969384</v>
      </c>
      <c r="F35" s="13">
        <v>0.57328691742125637</v>
      </c>
      <c r="G35" s="13">
        <v>0.42671308257874363</v>
      </c>
      <c r="H35" s="2">
        <v>2</v>
      </c>
      <c r="I35" s="2">
        <v>2</v>
      </c>
      <c r="J35" s="8">
        <v>16</v>
      </c>
      <c r="K35" s="2">
        <f>ROUND(H35*I35*J35*8,0)</f>
        <v>512</v>
      </c>
      <c r="L35" s="2">
        <f>ROUND(H35*I35*J35*8,0)</f>
        <v>512</v>
      </c>
      <c r="M35" s="2">
        <f>L35</f>
        <v>512</v>
      </c>
      <c r="N35" s="2">
        <f>M35</f>
        <v>512</v>
      </c>
      <c r="O35" s="2">
        <f>IF(G35="-",0,N35)</f>
        <v>512</v>
      </c>
      <c r="P35" s="2">
        <f>O35</f>
        <v>512</v>
      </c>
      <c r="Q35" s="2">
        <f>IF(G35="-",0,P35)</f>
        <v>512</v>
      </c>
      <c r="R35" s="9">
        <f>SUM(K35:Q35)</f>
        <v>3584</v>
      </c>
    </row>
    <row r="36" spans="1:19" x14ac:dyDescent="0.25">
      <c r="A36" s="23"/>
      <c r="B36" s="24"/>
      <c r="C36" s="25"/>
      <c r="D36" s="12" t="s">
        <v>71</v>
      </c>
      <c r="E36" s="7">
        <v>1835764</v>
      </c>
      <c r="F36" s="13">
        <v>0.28555958173272816</v>
      </c>
      <c r="G36" s="13">
        <v>0.71444041826727189</v>
      </c>
      <c r="H36" s="2">
        <v>2</v>
      </c>
      <c r="I36" s="2">
        <v>2</v>
      </c>
      <c r="J36" s="8">
        <v>16</v>
      </c>
      <c r="K36" s="2">
        <f>ROUND(H36*I36*J36*8,0)</f>
        <v>512</v>
      </c>
      <c r="L36" s="2">
        <f>ROUND(H36*I36*J36*8,0)</f>
        <v>512</v>
      </c>
      <c r="M36" s="2">
        <f>L36</f>
        <v>512</v>
      </c>
      <c r="N36" s="2">
        <f>M36</f>
        <v>512</v>
      </c>
      <c r="O36" s="2">
        <f>IF(G36="-",0,N36)</f>
        <v>512</v>
      </c>
      <c r="P36" s="2">
        <f>O36</f>
        <v>512</v>
      </c>
      <c r="Q36" s="2">
        <f>IF(G36="-",0,P36)</f>
        <v>512</v>
      </c>
      <c r="R36" s="9">
        <f>SUM(K36:Q36)</f>
        <v>3584</v>
      </c>
    </row>
    <row r="37" spans="1:19" x14ac:dyDescent="0.25">
      <c r="D37" s="32" t="s">
        <v>32</v>
      </c>
      <c r="E37" s="32"/>
      <c r="F37" s="32"/>
      <c r="G37" s="32"/>
      <c r="H37" s="32"/>
      <c r="I37" s="2">
        <f>SUM(I7:I36)</f>
        <v>55</v>
      </c>
      <c r="J37" s="8"/>
      <c r="K37" s="9">
        <f t="shared" ref="K37:Q37" si="0">SUM(K7:K36)</f>
        <v>14080</v>
      </c>
      <c r="L37" s="9">
        <f t="shared" si="0"/>
        <v>14080</v>
      </c>
      <c r="M37" s="9">
        <f t="shared" si="0"/>
        <v>14080</v>
      </c>
      <c r="N37" s="9">
        <f t="shared" si="0"/>
        <v>13824</v>
      </c>
      <c r="O37" s="9">
        <f t="shared" si="0"/>
        <v>13824</v>
      </c>
      <c r="P37" s="9">
        <f t="shared" si="0"/>
        <v>13824</v>
      </c>
      <c r="Q37" s="9">
        <f t="shared" si="0"/>
        <v>13824</v>
      </c>
      <c r="R37" s="9">
        <f t="shared" ref="R37" si="1">SUM(K37:Q37)</f>
        <v>97536</v>
      </c>
      <c r="S37" s="4"/>
    </row>
    <row r="38" spans="1:19" x14ac:dyDescent="0.25">
      <c r="H38" s="1" t="s">
        <v>31</v>
      </c>
      <c r="I38" s="1">
        <f>I37*8</f>
        <v>440</v>
      </c>
      <c r="K38" s="33" t="s">
        <v>35</v>
      </c>
      <c r="L38" s="33"/>
      <c r="M38" s="33"/>
      <c r="N38" s="33"/>
      <c r="O38" s="33"/>
      <c r="P38" s="33"/>
      <c r="Q38" s="33"/>
      <c r="R38" s="6">
        <f>SUM(L37:M37)</f>
        <v>28160</v>
      </c>
    </row>
    <row r="39" spans="1:19" x14ac:dyDescent="0.25">
      <c r="K39" s="34" t="s">
        <v>39</v>
      </c>
      <c r="L39" s="34"/>
      <c r="M39" s="34"/>
      <c r="N39" s="34"/>
      <c r="O39" s="34"/>
      <c r="P39" s="34"/>
      <c r="Q39" s="34"/>
      <c r="R39" s="6">
        <f>SUM(N37:Q37)</f>
        <v>55296</v>
      </c>
    </row>
    <row r="40" spans="1:19" ht="18.75" x14ac:dyDescent="0.3">
      <c r="E40" s="14"/>
      <c r="F40" s="15"/>
      <c r="R40" s="5">
        <f>SUM(R38:R39)+K37</f>
        <v>97536</v>
      </c>
    </row>
    <row r="41" spans="1:19" ht="18.75" x14ac:dyDescent="0.3">
      <c r="E41" s="14"/>
      <c r="F41" s="15"/>
    </row>
    <row r="42" spans="1:19" ht="18.75" x14ac:dyDescent="0.3">
      <c r="E42" s="15"/>
      <c r="F42" s="15"/>
    </row>
    <row r="43" spans="1:19" ht="18.75" x14ac:dyDescent="0.3">
      <c r="E43" s="15"/>
      <c r="F43" s="15"/>
    </row>
    <row r="44" spans="1:19" ht="18.75" x14ac:dyDescent="0.3">
      <c r="E44" s="15"/>
      <c r="F44" s="15"/>
    </row>
    <row r="45" spans="1:19" ht="18.75" x14ac:dyDescent="0.3">
      <c r="E45" s="15"/>
      <c r="F45" s="15"/>
    </row>
    <row r="46" spans="1:19" ht="18.75" x14ac:dyDescent="0.3">
      <c r="E46" s="15"/>
      <c r="F46" s="15"/>
    </row>
    <row r="47" spans="1:19" ht="18.75" x14ac:dyDescent="0.3">
      <c r="E47" s="15"/>
      <c r="F47" s="15"/>
    </row>
    <row r="48" spans="1:19" ht="18.75" x14ac:dyDescent="0.3">
      <c r="E48" s="15"/>
      <c r="F48" s="15"/>
    </row>
    <row r="49" spans="5:6" ht="18.75" x14ac:dyDescent="0.3">
      <c r="E49" s="15"/>
      <c r="F49" s="15"/>
    </row>
    <row r="50" spans="5:6" ht="18.75" x14ac:dyDescent="0.3">
      <c r="E50" s="15"/>
      <c r="F50" s="15"/>
    </row>
    <row r="51" spans="5:6" ht="18.75" x14ac:dyDescent="0.3">
      <c r="E51" s="15"/>
      <c r="F51" s="15"/>
    </row>
    <row r="52" spans="5:6" ht="18.75" x14ac:dyDescent="0.3">
      <c r="E52" s="15"/>
      <c r="F52" s="15"/>
    </row>
    <row r="53" spans="5:6" ht="18.75" x14ac:dyDescent="0.3">
      <c r="E53" s="15"/>
      <c r="F53" s="15"/>
    </row>
    <row r="54" spans="5:6" ht="18.75" x14ac:dyDescent="0.3">
      <c r="E54" s="15"/>
      <c r="F54" s="15"/>
    </row>
    <row r="55" spans="5:6" ht="18.75" x14ac:dyDescent="0.3">
      <c r="E55" s="15"/>
      <c r="F55" s="15"/>
    </row>
    <row r="56" spans="5:6" ht="18.75" x14ac:dyDescent="0.3">
      <c r="E56" s="15"/>
      <c r="F56" s="15"/>
    </row>
    <row r="57" spans="5:6" ht="18.75" x14ac:dyDescent="0.3">
      <c r="E57" s="15"/>
      <c r="F57" s="15"/>
    </row>
    <row r="58" spans="5:6" ht="18.75" x14ac:dyDescent="0.3">
      <c r="E58" s="15"/>
      <c r="F58" s="15"/>
    </row>
    <row r="59" spans="5:6" ht="18.75" x14ac:dyDescent="0.3">
      <c r="E59" s="15"/>
      <c r="F59" s="15"/>
    </row>
    <row r="60" spans="5:6" ht="18.75" x14ac:dyDescent="0.3">
      <c r="E60" s="15"/>
      <c r="F60" s="15"/>
    </row>
    <row r="61" spans="5:6" ht="18.75" x14ac:dyDescent="0.3">
      <c r="E61" s="15"/>
      <c r="F61" s="15"/>
    </row>
    <row r="62" spans="5:6" ht="18.75" x14ac:dyDescent="0.3">
      <c r="E62" s="15"/>
      <c r="F62" s="15"/>
    </row>
    <row r="63" spans="5:6" ht="18.75" x14ac:dyDescent="0.3">
      <c r="E63" s="15"/>
      <c r="F63" s="15"/>
    </row>
  </sheetData>
  <autoFilter ref="A2:S3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D7:R36">
    <sortCondition ref="D7:D36"/>
  </sortState>
  <mergeCells count="11">
    <mergeCell ref="E4:E6"/>
    <mergeCell ref="H4:H6"/>
    <mergeCell ref="I4:I6"/>
    <mergeCell ref="J4:J6"/>
    <mergeCell ref="K4:Q4"/>
    <mergeCell ref="K5:N5"/>
    <mergeCell ref="O5:Q5"/>
    <mergeCell ref="F4:G5"/>
    <mergeCell ref="R4:R6"/>
    <mergeCell ref="D2:R2"/>
    <mergeCell ref="D4:D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rowBreaks count="1" manualBreakCount="1">
    <brk id="4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Papildu administratīvo izmaksu, kas nepieciešamas, lai odrošinātu  3.1.2.1.1. apakšaktivitātes pirmās projektu iesniegumu atlases kārtas projektu uzraudzību projektu dzīves cikla laikā,  aprēķins.</dc:title>
  <dc:subject>Anotācijas pielikums</dc:subject>
  <dc:creator>Inta Švirksta</dc:creator>
  <dc:description>inta.svirksta@izm.gov.lv
67047878</dc:description>
  <cp:lastModifiedBy>Inta Švirksta</cp:lastModifiedBy>
  <cp:lastPrinted>2018-04-16T14:25:15Z</cp:lastPrinted>
  <dcterms:created xsi:type="dcterms:W3CDTF">2017-10-19T12:11:59Z</dcterms:created>
  <dcterms:modified xsi:type="dcterms:W3CDTF">2018-04-17T11:04:02Z</dcterms:modified>
</cp:coreProperties>
</file>