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vnozare.pri\vm\Redirect_profiles\VM_Sandra_Kasparenko\My Documents\Informativie_zinojumi\2018\par_nepieciesamajam_padalem_2018_uz_02.04_33.19\precizetais 07.11.2018\"/>
    </mc:Choice>
  </mc:AlternateContent>
  <xr:revisionPtr revIDLastSave="0" documentId="10_ncr:100000_{D2CA30DE-AAAB-4C3E-AD3D-09B7183CBE00}" xr6:coauthVersionLast="31" xr6:coauthVersionMax="31" xr10:uidLastSave="{00000000-0000-0000-0000-000000000000}"/>
  <bookViews>
    <workbookView xWindow="0" yWindow="0" windowWidth="15915" windowHeight="11430" xr2:uid="{00000000-000D-0000-FFFF-FFFF00000000}"/>
  </bookViews>
  <sheets>
    <sheet name="33.19.00 prec" sheetId="4" r:id="rId1"/>
  </sheets>
  <definedNames>
    <definedName name="_xlnm.Print_Area" localSheetId="0">'33.19.00 prec'!$A:$J</definedName>
  </definedNames>
  <calcPr calcId="179017"/>
</workbook>
</file>

<file path=xl/calcChain.xml><?xml version="1.0" encoding="utf-8"?>
<calcChain xmlns="http://schemas.openxmlformats.org/spreadsheetml/2006/main">
  <c r="J124" i="4" l="1"/>
  <c r="J108" i="4"/>
  <c r="E136" i="4"/>
  <c r="I135" i="4"/>
  <c r="I134" i="4"/>
  <c r="I133" i="4"/>
  <c r="I132" i="4"/>
  <c r="I131" i="4"/>
  <c r="I130" i="4"/>
  <c r="I129" i="4"/>
  <c r="I127" i="4"/>
  <c r="I126" i="4"/>
  <c r="I125" i="4"/>
  <c r="I123" i="4"/>
  <c r="J123" i="4" s="1"/>
  <c r="I122" i="4"/>
  <c r="J122" i="4" s="1"/>
  <c r="I121" i="4"/>
  <c r="J121" i="4" s="1"/>
  <c r="I120" i="4"/>
  <c r="J120" i="4" s="1"/>
  <c r="I119" i="4"/>
  <c r="J119" i="4" s="1"/>
  <c r="H118" i="4"/>
  <c r="I118" i="4" s="1"/>
  <c r="J118" i="4" s="1"/>
  <c r="I117" i="4"/>
  <c r="J117" i="4" s="1"/>
  <c r="I116" i="4"/>
  <c r="J116" i="4" s="1"/>
  <c r="I115" i="4"/>
  <c r="J115" i="4" s="1"/>
  <c r="I114" i="4"/>
  <c r="J114" i="4" s="1"/>
  <c r="I113" i="4"/>
  <c r="J113" i="4" s="1"/>
  <c r="I112" i="4"/>
  <c r="J112" i="4" s="1"/>
  <c r="I111" i="4"/>
  <c r="J111" i="4" s="1"/>
  <c r="I110" i="4"/>
  <c r="J110" i="4" s="1"/>
  <c r="I109" i="4"/>
  <c r="J109" i="4" s="1"/>
  <c r="H108" i="4"/>
  <c r="H107" i="4"/>
  <c r="I107" i="4" s="1"/>
  <c r="J107" i="4" s="1"/>
  <c r="I106" i="4"/>
  <c r="J106" i="4" s="1"/>
  <c r="I105" i="4"/>
  <c r="J105" i="4" s="1"/>
  <c r="I104" i="4"/>
  <c r="J104" i="4" s="1"/>
  <c r="I103" i="4"/>
  <c r="J103" i="4" s="1"/>
  <c r="I102" i="4"/>
  <c r="J102" i="4" s="1"/>
  <c r="I101" i="4"/>
  <c r="J101" i="4" s="1"/>
  <c r="H100" i="4"/>
  <c r="I100" i="4" s="1"/>
  <c r="J100" i="4" s="1"/>
  <c r="I99" i="4"/>
  <c r="J99" i="4" s="1"/>
  <c r="I98" i="4"/>
  <c r="J98" i="4" s="1"/>
  <c r="I97" i="4"/>
  <c r="J97" i="4" s="1"/>
  <c r="H96" i="4"/>
  <c r="I96" i="4" s="1"/>
  <c r="J96" i="4" s="1"/>
  <c r="I95" i="4"/>
  <c r="J95" i="4" s="1"/>
  <c r="I94" i="4"/>
  <c r="J94" i="4" s="1"/>
  <c r="I93" i="4"/>
  <c r="J93" i="4" s="1"/>
  <c r="I92" i="4"/>
  <c r="J92" i="4" s="1"/>
  <c r="I91" i="4"/>
  <c r="J91" i="4" s="1"/>
  <c r="I90" i="4"/>
  <c r="J90" i="4" s="1"/>
  <c r="I89" i="4"/>
  <c r="J89" i="4" s="1"/>
  <c r="I88" i="4"/>
  <c r="J88" i="4" s="1"/>
  <c r="I87" i="4"/>
  <c r="J87" i="4" s="1"/>
  <c r="I86" i="4"/>
  <c r="J86" i="4" s="1"/>
  <c r="I85" i="4"/>
  <c r="J85" i="4" s="1"/>
  <c r="I84" i="4"/>
  <c r="J84" i="4" s="1"/>
  <c r="I83" i="4"/>
  <c r="J83" i="4" s="1"/>
  <c r="I82" i="4"/>
  <c r="J82" i="4" s="1"/>
  <c r="I81" i="4"/>
  <c r="J81" i="4" s="1"/>
  <c r="I80" i="4"/>
  <c r="J80" i="4" s="1"/>
  <c r="I79" i="4"/>
  <c r="J79" i="4" s="1"/>
  <c r="I78" i="4"/>
  <c r="J78" i="4" s="1"/>
  <c r="I77" i="4"/>
  <c r="J77" i="4" s="1"/>
  <c r="I76" i="4"/>
  <c r="J76" i="4" s="1"/>
  <c r="I75" i="4"/>
  <c r="J75" i="4" s="1"/>
  <c r="I74" i="4"/>
  <c r="J74" i="4" s="1"/>
  <c r="I73" i="4"/>
  <c r="J73" i="4" s="1"/>
  <c r="I72" i="4"/>
  <c r="J72" i="4" s="1"/>
  <c r="I71" i="4"/>
  <c r="J71" i="4" s="1"/>
  <c r="I70" i="4"/>
  <c r="J70" i="4" s="1"/>
  <c r="I69" i="4"/>
  <c r="J69" i="4" s="1"/>
  <c r="I68" i="4"/>
  <c r="J68" i="4" s="1"/>
  <c r="H67" i="4"/>
  <c r="I67" i="4" s="1"/>
  <c r="J67" i="4" s="1"/>
  <c r="I66" i="4"/>
  <c r="J66" i="4" s="1"/>
  <c r="I65" i="4"/>
  <c r="J65" i="4" s="1"/>
  <c r="I64" i="4"/>
  <c r="J64" i="4" s="1"/>
  <c r="I63" i="4"/>
  <c r="J63" i="4" s="1"/>
  <c r="I62" i="4"/>
  <c r="J62" i="4" s="1"/>
  <c r="I61" i="4"/>
  <c r="J61" i="4" s="1"/>
  <c r="I60" i="4"/>
  <c r="J60" i="4" s="1"/>
  <c r="H59" i="4"/>
  <c r="I59" i="4" s="1"/>
  <c r="J59" i="4" s="1"/>
  <c r="I58" i="4"/>
  <c r="J58" i="4" s="1"/>
  <c r="I57" i="4"/>
  <c r="J57" i="4" s="1"/>
  <c r="I56" i="4"/>
  <c r="J56" i="4" s="1"/>
  <c r="I55" i="4"/>
  <c r="J55" i="4" s="1"/>
  <c r="I54" i="4"/>
  <c r="J54" i="4" s="1"/>
  <c r="I53" i="4"/>
  <c r="J53" i="4" s="1"/>
  <c r="I52" i="4"/>
  <c r="J52" i="4" s="1"/>
  <c r="H51" i="4"/>
  <c r="I51" i="4" s="1"/>
  <c r="J51" i="4" s="1"/>
  <c r="I50" i="4"/>
  <c r="J50" i="4" s="1"/>
  <c r="I49" i="4"/>
  <c r="J49" i="4" s="1"/>
  <c r="I48" i="4"/>
  <c r="J48" i="4" s="1"/>
  <c r="I47" i="4"/>
  <c r="J47" i="4" s="1"/>
  <c r="I46" i="4"/>
  <c r="J46" i="4" s="1"/>
  <c r="I45" i="4"/>
  <c r="J45" i="4" s="1"/>
  <c r="I44" i="4"/>
  <c r="J44" i="4" s="1"/>
  <c r="I43" i="4"/>
  <c r="J43" i="4" s="1"/>
  <c r="I42" i="4"/>
  <c r="J42" i="4" s="1"/>
  <c r="I41" i="4"/>
  <c r="J41" i="4" s="1"/>
  <c r="H40" i="4"/>
  <c r="I40" i="4" s="1"/>
  <c r="J40" i="4" s="1"/>
  <c r="H39" i="4"/>
  <c r="I39" i="4" s="1"/>
  <c r="J39" i="4" s="1"/>
  <c r="I38" i="4"/>
  <c r="J38" i="4" s="1"/>
  <c r="I37" i="4"/>
  <c r="J37" i="4" s="1"/>
  <c r="I36" i="4"/>
  <c r="J36" i="4" s="1"/>
  <c r="I35" i="4"/>
  <c r="J35" i="4" s="1"/>
  <c r="I34" i="4"/>
  <c r="J34" i="4" s="1"/>
  <c r="I33" i="4"/>
  <c r="J33" i="4" s="1"/>
  <c r="I32" i="4"/>
  <c r="J32" i="4" s="1"/>
  <c r="H31" i="4"/>
  <c r="I31" i="4" s="1"/>
  <c r="J31" i="4" s="1"/>
  <c r="I30" i="4"/>
  <c r="J30" i="4" s="1"/>
  <c r="I29" i="4"/>
  <c r="J29" i="4" s="1"/>
  <c r="I28" i="4"/>
  <c r="J28" i="4" s="1"/>
  <c r="H27" i="4"/>
  <c r="I26" i="4"/>
  <c r="J26" i="4" s="1"/>
  <c r="I25" i="4"/>
  <c r="J25" i="4" s="1"/>
  <c r="I24" i="4"/>
  <c r="J24" i="4" s="1"/>
  <c r="I23" i="4"/>
  <c r="J23" i="4" s="1"/>
  <c r="I22" i="4"/>
  <c r="J22" i="4" s="1"/>
  <c r="I21" i="4"/>
  <c r="J21" i="4" s="1"/>
  <c r="I20" i="4"/>
  <c r="J20" i="4" s="1"/>
  <c r="I19" i="4"/>
  <c r="J19" i="4" s="1"/>
  <c r="I18" i="4"/>
  <c r="J18" i="4" s="1"/>
  <c r="I17" i="4"/>
  <c r="J17" i="4" s="1"/>
  <c r="I16" i="4"/>
  <c r="J16" i="4" s="1"/>
  <c r="I15" i="4"/>
  <c r="J15" i="4" s="1"/>
  <c r="I14" i="4"/>
  <c r="J14" i="4" s="1"/>
  <c r="I13" i="4"/>
  <c r="J13" i="4" s="1"/>
  <c r="I12" i="4"/>
  <c r="J12" i="4" s="1"/>
  <c r="I11" i="4"/>
  <c r="J11" i="4" s="1"/>
  <c r="I10" i="4"/>
  <c r="J10" i="4" s="1"/>
  <c r="I9" i="4"/>
  <c r="J9" i="4" s="1"/>
  <c r="I8" i="4"/>
  <c r="I7" i="4"/>
  <c r="J7" i="4" s="1"/>
  <c r="I27" i="4" l="1"/>
  <c r="J27" i="4" s="1"/>
  <c r="H136" i="4"/>
  <c r="I136" i="4"/>
  <c r="J8" i="4"/>
  <c r="J136" i="4" s="1"/>
</calcChain>
</file>

<file path=xl/sharedStrings.xml><?xml version="1.0" encoding="utf-8"?>
<sst xmlns="http://schemas.openxmlformats.org/spreadsheetml/2006/main" count="529" uniqueCount="297">
  <si>
    <t>Apmaksas termiņš</t>
  </si>
  <si>
    <t>Valūta</t>
  </si>
  <si>
    <t>EUR</t>
  </si>
  <si>
    <t>Beļģija</t>
  </si>
  <si>
    <t>Bulgaria</t>
  </si>
  <si>
    <t>CZK</t>
  </si>
  <si>
    <t>Čehija</t>
  </si>
  <si>
    <t>DKK</t>
  </si>
  <si>
    <t>Dānija</t>
  </si>
  <si>
    <t>Francija</t>
  </si>
  <si>
    <t>Grieķija</t>
  </si>
  <si>
    <t>HRK</t>
  </si>
  <si>
    <t>Horvātija</t>
  </si>
  <si>
    <t>Igaunija</t>
  </si>
  <si>
    <t>Itālija</t>
  </si>
  <si>
    <t>Kipra</t>
  </si>
  <si>
    <t>GBP</t>
  </si>
  <si>
    <t>Lielbritānija</t>
  </si>
  <si>
    <t>Lietuva</t>
  </si>
  <si>
    <t>Luksemburga</t>
  </si>
  <si>
    <t>Malta</t>
  </si>
  <si>
    <t>Nīderlande</t>
  </si>
  <si>
    <t>NOK</t>
  </si>
  <si>
    <t>Norvēģija</t>
  </si>
  <si>
    <t>PLN</t>
  </si>
  <si>
    <t>Polija</t>
  </si>
  <si>
    <t>Portugāle</t>
  </si>
  <si>
    <t>Rumānija</t>
  </si>
  <si>
    <t>Slovākija</t>
  </si>
  <si>
    <t>Slovēnija</t>
  </si>
  <si>
    <t>Spānija</t>
  </si>
  <si>
    <t>CHF</t>
  </si>
  <si>
    <t>Šveice</t>
  </si>
  <si>
    <t>Ungārija</t>
  </si>
  <si>
    <t>Vācija</t>
  </si>
  <si>
    <t>SEK</t>
  </si>
  <si>
    <t>Zviedrija</t>
  </si>
  <si>
    <t>Valsts</t>
  </si>
  <si>
    <t>Nr. p/k</t>
  </si>
  <si>
    <t>9</t>
  </si>
  <si>
    <t>4</t>
  </si>
  <si>
    <t>3</t>
  </si>
  <si>
    <t>5</t>
  </si>
  <si>
    <t>8</t>
  </si>
  <si>
    <t>2</t>
  </si>
  <si>
    <t>6</t>
  </si>
  <si>
    <t>7</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</si>
  <si>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</si>
  <si>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</si>
  <si>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</si>
  <si>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</si>
  <si>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</si>
  <si>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</si>
  <si>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</si>
  <si>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</si>
  <si>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</si>
  <si>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</si>
  <si>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</si>
  <si>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</si>
  <si>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</si>
  <si>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</si>
  <si>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</si>
  <si>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</si>
  <si>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</si>
  <si>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</si>
  <si>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</si>
  <si>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</si>
  <si>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</si>
  <si>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</si>
  <si>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</si>
  <si>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</si>
  <si>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</si>
  <si>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</si>
  <si>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</si>
  <si>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</si>
  <si>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</si>
  <si>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</si>
  <si>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</si>
  <si>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</si>
  <si>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</si>
  <si>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</si>
  <si>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</si>
  <si>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</si>
  <si>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</si>
  <si>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</si>
  <si>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</si>
  <si>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</si>
  <si>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</si>
  <si>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</si>
  <si>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</si>
  <si>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</si>
  <si>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</si>
  <si>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</si>
  <si>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</si>
  <si>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</si>
  <si>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</si>
  <si>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</si>
  <si>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</si>
  <si>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</si>
  <si>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</si>
  <si>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</si>
  <si>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</si>
  <si>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</si>
  <si>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</si>
  <si>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</si>
  <si>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</si>
  <si>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</si>
  <si>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</si>
  <si>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</si>
  <si>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</si>
  <si>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</si>
  <si>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</si>
  <si>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</si>
  <si>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</si>
  <si>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</si>
  <si>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</si>
  <si>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</si>
  <si>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</si>
  <si>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</si>
  <si>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</si>
  <si>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</si>
  <si>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</si>
  <si>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</si>
  <si>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</si>
  <si>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</si>
  <si>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</si>
  <si>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</si>
  <si>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</si>
  <si>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</si>
  <si>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</si>
  <si>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</si>
  <si>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</si>
  <si>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</si>
  <si>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</si>
  <si>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</si>
  <si>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</si>
  <si>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</si>
  <si>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</si>
  <si>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</si>
  <si>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</si>
  <si>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</si>
  <si>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</si>
  <si>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</si>
  <si>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</si>
  <si>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</si>
  <si>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</si>
  <si>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</si>
  <si>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</si>
  <si>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</si>
  <si>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</si>
  <si>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</si>
  <si>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</si>
  <si>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</si>
  <si>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</si>
  <si>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</si>
  <si>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</si>
  <si>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</si>
  <si>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 xml:space="preserve">Veselības ministre </t>
  </si>
  <si>
    <t>Kasparenko 67876147</t>
  </si>
  <si>
    <t>Sandra.Kasparenko@vm.gov.lv</t>
  </si>
  <si>
    <t>Anda Čakša</t>
  </si>
  <si>
    <t>Daina Mūrmane-Umbraško</t>
  </si>
  <si>
    <t>KOPĀ</t>
  </si>
  <si>
    <t>Summa apmaksai, EUR</t>
  </si>
  <si>
    <t>Summa apmaksai orģinālā valūtā</t>
  </si>
  <si>
    <t>Islande</t>
  </si>
  <si>
    <t>Somija</t>
  </si>
  <si>
    <t>Austrija</t>
  </si>
  <si>
    <t>Īrija</t>
  </si>
  <si>
    <t>Rēķini, kuru apmaksas termiņš ir līdz 2018.gada 31.decembrim</t>
  </si>
  <si>
    <t xml:space="preserve">Nepieciešamais finansējums daļējai saistību segšanai budžeta apakšprogrammas 33.19.00 “Starptautiskie norēķini par sniegtajiem veselības aprūpes pakalpojumiem” ietvaros par ES un EEZ dalībvalstīs par Latvijas iedzīvotājiem sniegtajiem veselības aprūpes pakalpojumiem ES sociālā nodrošinājumā sistēmas ietvaros </t>
  </si>
  <si>
    <t>-</t>
  </si>
  <si>
    <t>367004141 (20.08.2014)</t>
  </si>
  <si>
    <t>1000630294 (04.12.2015)</t>
  </si>
  <si>
    <t>MED1529(12.08.2016)</t>
  </si>
  <si>
    <t>MED1524 (12.08.2016)</t>
  </si>
  <si>
    <t>LV/16-3/SO (31.08.216.)</t>
  </si>
  <si>
    <t>1000735809(06.09.2016)</t>
  </si>
  <si>
    <t>RTM/0042/18/2016 06.09.16</t>
  </si>
  <si>
    <t>0043/18/2016Ipolrocze2016</t>
  </si>
  <si>
    <t>62LV201603(12.09.2016)</t>
  </si>
  <si>
    <t>5620/A135/16/01/20_9.02.1</t>
  </si>
  <si>
    <t>SCI/RS/MH-184812 21.09.16</t>
  </si>
  <si>
    <t>367006161(09.11.16)</t>
  </si>
  <si>
    <t>2616465521 30.09.16.</t>
  </si>
  <si>
    <t>2321601 (29.09.2016)</t>
  </si>
  <si>
    <t>03LV/20160927/1(30.09.16)</t>
  </si>
  <si>
    <t>LV/03/2016/00001(18.10.16</t>
  </si>
  <si>
    <t>2016LV63b2017-0</t>
  </si>
  <si>
    <t>62_2_LV2015002</t>
  </si>
  <si>
    <t>1E-132(30.09.216)</t>
  </si>
  <si>
    <t>AT-LV/16-204(19.10.2016.)</t>
  </si>
  <si>
    <t>1E-220 (27.10.2016.)</t>
  </si>
  <si>
    <t>LV/16-4/SO (31.10.2016)</t>
  </si>
  <si>
    <t>54326-2014 (28.11.2014.)</t>
  </si>
  <si>
    <t>VZ/73/1048/WU 03.11.2016</t>
  </si>
  <si>
    <t>367005161(28.10.16)</t>
  </si>
  <si>
    <t>5620/A141/15/02/20(27.10.</t>
  </si>
  <si>
    <t>5620/A135/14.2/20 bdh(29.</t>
  </si>
  <si>
    <t>1E-143 04.10.2016</t>
  </si>
  <si>
    <t>1802-190/2016-DI/1 16.11.</t>
  </si>
  <si>
    <t>CY-MoH-E125(LV)(11.11.16)</t>
  </si>
  <si>
    <t>VZ/73/1049/TV,(10.11.2016</t>
  </si>
  <si>
    <t>VSO/2016-00789 17.10.2016</t>
  </si>
  <si>
    <t>367003116(31.05.2016)</t>
  </si>
  <si>
    <t>6.6.1MCO/IS-1/2014(8.8.14</t>
  </si>
  <si>
    <t>16/6603 (05.12.2016.)</t>
  </si>
  <si>
    <t>SCI/RS/MH-185794(30.11.16</t>
  </si>
  <si>
    <t>SKE/2016/2016000441/12709</t>
  </si>
  <si>
    <t>2331601 (05.12.2016)</t>
  </si>
  <si>
    <t>1000816996(06.12.2016)</t>
  </si>
  <si>
    <t>11071161MM1601(29.11.16)</t>
  </si>
  <si>
    <t>69394-2016(06.12.2016)</t>
  </si>
  <si>
    <t>62LV2016 04 (12.12.2016.)</t>
  </si>
  <si>
    <t>VSO/2016-00816(08.12.2016</t>
  </si>
  <si>
    <t>VZ/73/1049/TV(10.11.2016)</t>
  </si>
  <si>
    <t xml:space="preserve">2016/2 (I.2.a.d.1.1./22) </t>
  </si>
  <si>
    <t>LV0005 (19.12.2016.)</t>
  </si>
  <si>
    <t>2016-2542 (19.12.2016)</t>
  </si>
  <si>
    <t>2016-2541 (19.12.2016)</t>
  </si>
  <si>
    <t>LV22015PT0AD_S080 16.12.2</t>
  </si>
  <si>
    <t>2616109148 (30.12.2016)</t>
  </si>
  <si>
    <t>LV/16-5/SO (29.12.2016)</t>
  </si>
  <si>
    <t>LV/17-4/SO (30.06.2017.)</t>
  </si>
  <si>
    <t>03LV/20161220/1 21.12.201</t>
  </si>
  <si>
    <t>11071152MM1602 14.06.2016</t>
  </si>
  <si>
    <t>BATR02/16/LV(18.01.2017)</t>
  </si>
  <si>
    <t>15/860 (31.01.2017.)</t>
  </si>
  <si>
    <t>MB6421 (17.07.2017)</t>
  </si>
  <si>
    <t>361001171(01.02.2017)</t>
  </si>
  <si>
    <t>LV/17-1/SO (31.01.2017)</t>
  </si>
  <si>
    <t>LV/03/2017/00004(03.08.17</t>
  </si>
  <si>
    <t>LV/17-5/SO (30.08.2017.)</t>
  </si>
  <si>
    <t>LV/03/2017/00002(16.02.17</t>
  </si>
  <si>
    <t>367004151(04.08.2015)</t>
  </si>
  <si>
    <t>0086/18/2016(23.02.2017)</t>
  </si>
  <si>
    <t>RTM/0087/18/2016,II(23.02</t>
  </si>
  <si>
    <t>5620/A135/16/01/20(09.02.</t>
  </si>
  <si>
    <t>MED1744 (14.02.2017)</t>
  </si>
  <si>
    <t>MED1747(14.02.17)</t>
  </si>
  <si>
    <t>1E-30(02.03.2017.)</t>
  </si>
  <si>
    <t>1E-70</t>
  </si>
  <si>
    <t>11071142MM1502(19.10.2015</t>
  </si>
  <si>
    <t>5620/A135/15.01/20/bdh</t>
  </si>
  <si>
    <t>5620/A135/15.02/20/bdh</t>
  </si>
  <si>
    <t>367006151</t>
  </si>
  <si>
    <t>1000816996(13.03.2017)</t>
  </si>
  <si>
    <t>6.6.1 MCO/DH-2/2016 14.03</t>
  </si>
  <si>
    <t>VSO/2017-00840(10.03.17)</t>
  </si>
  <si>
    <t>2341601(21.03.2017)</t>
  </si>
  <si>
    <t>62LV201701(17.03.2017)</t>
  </si>
  <si>
    <t>17/3/2017 (17.03.2017)</t>
  </si>
  <si>
    <t>31.03.2017.</t>
  </si>
  <si>
    <t>LV/17-2/SO (31.03.2017)</t>
  </si>
  <si>
    <t>E127-2014(LV)</t>
  </si>
  <si>
    <t>03LV/20170327/1(29.03.17)</t>
  </si>
  <si>
    <t>11071142MM1502(28.09.2015</t>
  </si>
  <si>
    <t>VBO/73/1050/TV(14.04.2017</t>
  </si>
  <si>
    <t>AT-LV/17-202(19.04.2017)</t>
  </si>
  <si>
    <t>2015LV63a2016-0</t>
  </si>
  <si>
    <t>2015LV63b2016-0</t>
  </si>
  <si>
    <t>1E-47(26.04.2017)</t>
  </si>
  <si>
    <t>62_2_LV201611</t>
  </si>
  <si>
    <t>1E-62</t>
  </si>
  <si>
    <t>1E-64</t>
  </si>
  <si>
    <t>1E-64 (09.05.2017.)</t>
  </si>
  <si>
    <t>1802-91/2017-DI/2</t>
  </si>
  <si>
    <t>367A0001171(10.05.2017.)</t>
  </si>
  <si>
    <t>VZ/73/1043/TV</t>
  </si>
  <si>
    <t>M.O.H.4.2.13.10.9.1(1505</t>
  </si>
  <si>
    <t>367006151(04.11.15)</t>
  </si>
  <si>
    <t>402-06/17-02/55(16.05.17)</t>
  </si>
  <si>
    <t>VBO/73/1051WU(22.05.2017.</t>
  </si>
  <si>
    <t>MED1224,12312107(04.12.15</t>
  </si>
  <si>
    <t>95LV2014,20.11.2015.</t>
  </si>
  <si>
    <t>VSO/2017-00868(31.05.2017</t>
  </si>
  <si>
    <t>LV/17-3/SO (31.05.2017.)</t>
  </si>
  <si>
    <t>1000630294-4610/15-Kr</t>
  </si>
  <si>
    <t>1000905199-1845/17HO(5.06</t>
  </si>
  <si>
    <t>17/7163 (07.06.2017.)</t>
  </si>
  <si>
    <t>2013-1/E127-LVA</t>
  </si>
  <si>
    <t>LV/03/2017/00003(05.05.17</t>
  </si>
  <si>
    <t>367005151(09.12.2015)</t>
  </si>
  <si>
    <t>367A0002171 (12.06.2017)</t>
  </si>
  <si>
    <t>1.2.a.d.1.1.17/22_12.06.1</t>
  </si>
  <si>
    <t>SCI/RS/MH-188534 16.06.17</t>
  </si>
  <si>
    <t>62LV201702 (19.06.2017.)</t>
  </si>
  <si>
    <t>11071162MM1702 16.06.2017</t>
  </si>
  <si>
    <t>LV12016PTOAD_S080</t>
  </si>
  <si>
    <t>LV12016PT2AD_S080</t>
  </si>
  <si>
    <t>2311701 (22.06.2017.)</t>
  </si>
  <si>
    <t>Pieprasījuma refences numurs</t>
  </si>
  <si>
    <t>tai skaitā rēķini par bērniem līdz 18g.v. smiegtajiem veselības aprūpes pakalpojumiem, pamatojoties uz S2 veidlapu, EUR</t>
  </si>
  <si>
    <t>tai skaitā rēķini par pieaugušajiem sniegtajiem veselības aprūpes pakalpojumiem, EUR</t>
  </si>
  <si>
    <r>
      <t xml:space="preserve">tai skaitā rēķini par pieaugušajiem sniegtajiem veselības aprūpes pakalpojumiem, </t>
    </r>
    <r>
      <rPr>
        <u/>
        <sz val="10"/>
        <rFont val="Times New Roman"/>
        <family val="1"/>
        <charset val="186"/>
      </rPr>
      <t>kurus plānots apmaksāt no apropriācijas pārdales uz 33.19.00, EUR</t>
    </r>
  </si>
  <si>
    <t xml:space="preserve">Vīza: Valsts sekretāra p.i.                                          </t>
  </si>
  <si>
    <t>Pielikums Nr.2
Informatīvajam ziņojumam “Par nepieciešamajām apropriācijas pārdalēm Veselības ministrijas budžeta ietvaros 2018.gadā”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</si>
</sst>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x14ac:knownFonts="1">
    <font>
      <sz val="10"/>
      <name val="Arial"/>
    </font>
    <font>
      <sz val="10"/>
      <name val="Arial"/>
      <family val="2"/>
      <charset val="186"/>
    </font>
    <font>
      <b/>
      <sz val="10"/>
      <name val="Times New Roman"/>
      <family val="1"/>
      <charset val="186"/>
    </font>
    <font>
      <sz val="10"/>
      <name val="Times New Roman"/>
      <family val="1"/>
      <charset val="186"/>
    </font>
    <font>
      <sz val="11"/>
      <name val="Times New Roman"/>
      <family val="1"/>
      <charset val="186"/>
    </font>
    <font>
      <b/>
      <sz val="12"/>
      <name val="Times New Roman"/>
      <family val="1"/>
      <charset val="186"/>
    </font>
    <font>
      <sz val="8"/>
      <name val="Times New Roman"/>
      <family val="1"/>
      <charset val="186"/>
    </font>
    <font>
      <u/>
      <sz val="11"/>
      <color theme="10"/>
      <name val="Calibri"/>
      <family val="2"/>
      <charset val="186"/>
      <scheme val="minor"/>
    </font>
    <font>
      <sz val="10"/>
      <color rgb="FFFF0000"/>
      <name val="Times New Roman"/>
      <family val="1"/>
      <charset val="186"/>
    </font>
    <font>
      <sz val="10"/>
      <color theme="1"/>
      <name val="Times New Roman"/>
      <family val="1"/>
      <charset val="186"/>
    </font>
    <font>
      <sz val="10"/>
      <color theme="5" tint="-0.249977111117893"/>
      <name val="Times New Roman"/>
      <family val="1"/>
      <charset val="186"/>
    </font>
    <font>
      <sz val="8"/>
      <color theme="1"/>
      <name val="Times New Roman"/>
      <family val="1"/>
      <charset val="186"/>
    </font>
    <font>
      <u/>
      <sz val="10"/>
      <name val="Times New Roman"/>
      <family val="1"/>
      <charset val="186"/>
    </font>
    <font>
      <sz val="14"/>
      <color theme="1"/>
      <name val="Times New Roman"/>
      <family val="1"/>
    </font>
    <font>
      <sz val="14"/>
      <color theme="1"/>
      <name val="Times New Roman"/>
      <family val="1"/>
      <charset val="186"/>
    </font>
    <font>
      <b/>
      <sz val="10"/>
      <name val="Arial"/>
      <family val="2"/>
      <charset val="186"/>
    </font>
    <font>
      <sz val="11"/>
      <color indexed="8"/>
      <name val="Times New Roman"/>
      <family val="1"/>
      <charset val="186"/>
    </font>
    <font>
      <sz val="11"/>
      <color theme="1"/>
      <name val="Times New Roman"/>
      <family val="1"/>
      <charset val="186"/>
    </font>
    <font>
      <sz val="11"/>
      <color theme="1"/>
      <name val="Times New Roman"/>
      <family val="1"/>
    </font>
    <font>
      <sz val="11"/>
      <color indexed="8"/>
      <name val="Times New Roman"/>
      <family val="1"/>
    </font>
    <font>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s>
  <cellStyleXfs count="2">
    <xf numFmtId="0" fontId="0" fillId="0" borderId="0"/>
    <xf numFmtId="0" fontId="7" fillId="0" borderId="0" applyNumberFormat="0" applyFill="0" applyBorder="0" applyAlignment="0" applyProtection="0"/>
  </cellStyleXfs>
  <cellXfs count="85">
    <xf numFmtId="0" fontId="0" fillId="0" borderId="0" xfId="0"/>
    <xf numFmtId="0" fontId="3" fillId="0" borderId="0" xfId="0" applyFont="1"/>
    <xf numFmtId="0" fontId="3" fillId="0" borderId="0" xfId="0" applyFont="1" applyAlignment="1">
      <alignment horizontal="center"/>
    </xf>
    <xf numFmtId="164" fontId="3" fillId="0" borderId="1" xfId="0" applyNumberFormat="1" applyFont="1" applyFill="1" applyBorder="1" applyAlignment="1">
      <alignment horizontal="center"/>
    </xf>
    <xf numFmtId="4" fontId="3" fillId="0" borderId="0" xfId="0" applyNumberFormat="1" applyFont="1" applyAlignment="1">
      <alignment horizontal="center"/>
    </xf>
    <xf numFmtId="49" fontId="3" fillId="0" borderId="1" xfId="0" applyNumberFormat="1" applyFont="1" applyFill="1" applyBorder="1" applyAlignment="1">
      <alignment horizontal="center"/>
    </xf>
    <xf numFmtId="4" fontId="3" fillId="0" borderId="1" xfId="0" applyNumberFormat="1" applyFont="1" applyFill="1" applyBorder="1" applyAlignment="1">
      <alignment horizontal="center"/>
    </xf>
    <xf numFmtId="4" fontId="3" fillId="0" borderId="0" xfId="0" applyNumberFormat="1" applyFont="1" applyFill="1" applyAlignment="1">
      <alignment horizontal="center"/>
    </xf>
    <xf numFmtId="49" fontId="3" fillId="0" borderId="6" xfId="0" applyNumberFormat="1" applyFont="1" applyFill="1" applyBorder="1" applyAlignment="1">
      <alignment horizontal="center"/>
    </xf>
    <xf numFmtId="4" fontId="3" fillId="0" borderId="7" xfId="0" applyNumberFormat="1" applyFont="1" applyFill="1" applyBorder="1" applyAlignment="1">
      <alignment horizontal="center"/>
    </xf>
    <xf numFmtId="4" fontId="3" fillId="0" borderId="6" xfId="0" applyNumberFormat="1" applyFont="1" applyFill="1" applyBorder="1" applyAlignment="1">
      <alignment horizontal="center"/>
    </xf>
    <xf numFmtId="49" fontId="9" fillId="0" borderId="1" xfId="0" applyNumberFormat="1" applyFont="1" applyFill="1" applyBorder="1" applyAlignment="1">
      <alignment horizontal="center"/>
    </xf>
    <xf numFmtId="164" fontId="9" fillId="0" borderId="1" xfId="0" applyNumberFormat="1" applyFont="1" applyFill="1" applyBorder="1" applyAlignment="1">
      <alignment horizontal="center"/>
    </xf>
    <xf numFmtId="4" fontId="9" fillId="0" borderId="1" xfId="0" applyNumberFormat="1" applyFont="1" applyFill="1" applyBorder="1" applyAlignment="1">
      <alignment horizontal="center"/>
    </xf>
    <xf numFmtId="4" fontId="9" fillId="0" borderId="7" xfId="0" applyNumberFormat="1" applyFont="1" applyFill="1" applyBorder="1" applyAlignment="1">
      <alignment horizontal="center"/>
    </xf>
    <xf numFmtId="0" fontId="10" fillId="0" borderId="0" xfId="0" applyFont="1"/>
    <xf numFmtId="49" fontId="9" fillId="0" borderId="6" xfId="0" applyNumberFormat="1" applyFont="1" applyFill="1" applyBorder="1" applyAlignment="1">
      <alignment horizontal="center"/>
    </xf>
    <xf numFmtId="4" fontId="8" fillId="0" borderId="1" xfId="0" applyNumberFormat="1" applyFont="1" applyFill="1" applyBorder="1" applyAlignment="1">
      <alignment horizontal="center"/>
    </xf>
    <xf numFmtId="49" fontId="3" fillId="0" borderId="9" xfId="0" applyNumberFormat="1" applyFont="1" applyFill="1" applyBorder="1" applyAlignment="1">
      <alignment horizontal="center"/>
    </xf>
    <xf numFmtId="4" fontId="2" fillId="0" borderId="3" xfId="0" applyNumberFormat="1" applyFont="1" applyFill="1" applyBorder="1" applyAlignment="1">
      <alignment horizontal="center"/>
    </xf>
    <xf numFmtId="4" fontId="2" fillId="0" borderId="2" xfId="0" applyNumberFormat="1" applyFont="1" applyFill="1" applyBorder="1" applyAlignment="1">
      <alignment horizontal="center"/>
    </xf>
    <xf numFmtId="4" fontId="3" fillId="0" borderId="8" xfId="0" applyNumberFormat="1" applyFont="1" applyFill="1" applyBorder="1" applyAlignment="1">
      <alignment horizontal="center"/>
    </xf>
    <xf numFmtId="0" fontId="3" fillId="0" borderId="0" xfId="0" applyFont="1" applyFill="1" applyAlignment="1">
      <alignment horizontal="center"/>
    </xf>
    <xf numFmtId="49" fontId="6" fillId="0" borderId="1" xfId="0" applyNumberFormat="1" applyFont="1" applyBorder="1" applyAlignment="1">
      <alignment horizontal="left"/>
    </xf>
    <xf numFmtId="49" fontId="6" fillId="2" borderId="1" xfId="0" applyNumberFormat="1" applyFont="1" applyFill="1" applyBorder="1" applyAlignment="1">
      <alignment horizontal="left"/>
    </xf>
    <xf numFmtId="49" fontId="9" fillId="0" borderId="1" xfId="0" applyNumberFormat="1" applyFont="1" applyBorder="1" applyAlignment="1">
      <alignment horizontal="left"/>
    </xf>
    <xf numFmtId="49" fontId="11" fillId="0" borderId="1" xfId="0" applyNumberFormat="1" applyFont="1" applyBorder="1" applyAlignment="1">
      <alignment horizontal="left"/>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27" xfId="0" applyNumberFormat="1" applyFont="1" applyFill="1" applyBorder="1" applyAlignment="1">
      <alignment horizontal="center"/>
    </xf>
    <xf numFmtId="0" fontId="3" fillId="0" borderId="27" xfId="0" applyFont="1" applyFill="1" applyBorder="1" applyAlignment="1">
      <alignment horizontal="center"/>
    </xf>
    <xf numFmtId="4" fontId="2" fillId="0" borderId="24" xfId="0" applyNumberFormat="1" applyFont="1" applyFill="1" applyBorder="1" applyAlignment="1">
      <alignment horizontal="center"/>
    </xf>
    <xf numFmtId="0" fontId="2" fillId="0" borderId="3" xfId="0" quotePrefix="1" applyFont="1" applyFill="1" applyBorder="1" applyAlignment="1">
      <alignment horizontal="center"/>
    </xf>
    <xf numFmtId="4" fontId="2" fillId="0" borderId="4" xfId="0" quotePrefix="1" applyNumberFormat="1" applyFont="1" applyFill="1" applyBorder="1" applyAlignment="1">
      <alignment horizontal="center"/>
    </xf>
    <xf numFmtId="4" fontId="2" fillId="3" borderId="5" xfId="0" applyNumberFormat="1" applyFont="1" applyFill="1" applyBorder="1" applyAlignment="1">
      <alignment horizontal="center"/>
    </xf>
    <xf numFmtId="0" fontId="13" fillId="0" borderId="0" xfId="0" applyFont="1"/>
    <xf numFmtId="0" fontId="14" fillId="0" borderId="0" xfId="0" applyFont="1" applyAlignment="1">
      <alignment vertical="center"/>
    </xf>
    <xf numFmtId="0" fontId="0" fillId="0" borderId="0" xfId="0" applyAlignment="1"/>
    <xf numFmtId="3" fontId="15" fillId="0" borderId="0" xfId="0" applyNumberFormat="1" applyFont="1" applyFill="1" applyAlignment="1">
      <alignment wrapText="1"/>
    </xf>
    <xf numFmtId="3" fontId="1" fillId="0" borderId="0" xfId="0" applyNumberFormat="1" applyFont="1" applyFill="1" applyAlignment="1">
      <alignment wrapText="1"/>
    </xf>
    <xf numFmtId="0" fontId="4" fillId="0" borderId="0" xfId="0" applyFont="1"/>
    <xf numFmtId="0" fontId="16" fillId="0" borderId="0" xfId="0" applyFont="1"/>
    <xf numFmtId="0" fontId="17" fillId="0" borderId="0" xfId="0" applyFont="1" applyAlignment="1">
      <alignment horizontal="justify" vertical="center"/>
    </xf>
    <xf numFmtId="0" fontId="18" fillId="0" borderId="0" xfId="0" applyFont="1" applyAlignment="1">
      <alignment horizontal="justify" vertical="center"/>
    </xf>
    <xf numFmtId="0" fontId="18" fillId="0" borderId="0" xfId="0" applyFont="1"/>
    <xf numFmtId="0" fontId="19" fillId="0" borderId="0" xfId="0" applyFont="1"/>
    <xf numFmtId="0" fontId="7" fillId="0" borderId="0" xfId="1"/>
    <xf numFmtId="0" fontId="20" fillId="0" borderId="0" xfId="0" applyFont="1"/>
    <xf numFmtId="0" fontId="20" fillId="0" borderId="0" xfId="0" applyFont="1" applyAlignment="1">
      <alignment horizontal="left" vertical="center"/>
    </xf>
    <xf numFmtId="0" fontId="5" fillId="0" borderId="29" xfId="0" applyFont="1" applyFill="1" applyBorder="1" applyAlignment="1">
      <alignment horizontal="center" wrapText="1"/>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4" fontId="3" fillId="0" borderId="16" xfId="0" applyNumberFormat="1" applyFont="1" applyFill="1" applyBorder="1" applyAlignment="1">
      <alignment horizontal="center"/>
    </xf>
    <xf numFmtId="4" fontId="3" fillId="0" borderId="17" xfId="0" applyNumberFormat="1" applyFont="1" applyFill="1" applyBorder="1" applyAlignment="1">
      <alignment horizontal="center"/>
    </xf>
    <xf numFmtId="49" fontId="3" fillId="0" borderId="14" xfId="0" applyNumberFormat="1" applyFont="1" applyFill="1" applyBorder="1" applyAlignment="1">
      <alignment horizontal="center"/>
    </xf>
    <xf numFmtId="49" fontId="3" fillId="0" borderId="15" xfId="0" applyNumberFormat="1" applyFont="1" applyFill="1" applyBorder="1" applyAlignment="1">
      <alignment horizontal="center"/>
    </xf>
    <xf numFmtId="49" fontId="3" fillId="0" borderId="9" xfId="0" applyNumberFormat="1" applyFont="1" applyFill="1" applyBorder="1" applyAlignment="1">
      <alignment horizontal="center"/>
    </xf>
    <xf numFmtId="49" fontId="3" fillId="0" borderId="11" xfId="0" applyNumberFormat="1" applyFont="1" applyFill="1" applyBorder="1" applyAlignment="1">
      <alignment horizontal="center"/>
    </xf>
    <xf numFmtId="4" fontId="12" fillId="0" borderId="25" xfId="0" applyNumberFormat="1" applyFont="1" applyFill="1" applyBorder="1" applyAlignment="1">
      <alignment horizontal="center" vertical="center" wrapText="1"/>
    </xf>
    <xf numFmtId="4" fontId="12" fillId="0" borderId="26" xfId="0" applyNumberFormat="1" applyFont="1" applyFill="1" applyBorder="1" applyAlignment="1">
      <alignment horizontal="center" vertical="center" wrapText="1"/>
    </xf>
    <xf numFmtId="164" fontId="3" fillId="0" borderId="9" xfId="0" applyNumberFormat="1" applyFont="1" applyFill="1" applyBorder="1" applyAlignment="1">
      <alignment horizontal="center"/>
    </xf>
    <xf numFmtId="164" fontId="3" fillId="0" borderId="11" xfId="0" applyNumberFormat="1" applyFont="1" applyFill="1" applyBorder="1" applyAlignment="1">
      <alignment horizontal="center"/>
    </xf>
    <xf numFmtId="4" fontId="3" fillId="0" borderId="9" xfId="0" applyNumberFormat="1" applyFont="1" applyFill="1" applyBorder="1" applyAlignment="1">
      <alignment horizontal="center"/>
    </xf>
    <xf numFmtId="4" fontId="3" fillId="0" borderId="11" xfId="0" applyNumberFormat="1" applyFont="1" applyFill="1" applyBorder="1" applyAlignment="1">
      <alignment horizontal="center"/>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2" fillId="0" borderId="24" xfId="0" applyFont="1" applyFill="1" applyBorder="1" applyAlignment="1">
      <alignment horizontal="center"/>
    </xf>
    <xf numFmtId="0" fontId="2" fillId="0" borderId="28" xfId="0" applyFont="1" applyFill="1" applyBorder="1" applyAlignment="1">
      <alignment horizontal="center"/>
    </xf>
    <xf numFmtId="0" fontId="2" fillId="0" borderId="10" xfId="0" applyFont="1" applyFill="1" applyBorder="1" applyAlignment="1">
      <alignment horizont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49" fontId="3" fillId="0" borderId="14"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4" fontId="3" fillId="0" borderId="12" xfId="0" applyNumberFormat="1" applyFont="1" applyFill="1" applyBorder="1" applyAlignment="1">
      <alignment horizontal="center"/>
    </xf>
    <xf numFmtId="4" fontId="3" fillId="0" borderId="13" xfId="0" applyNumberFormat="1" applyFont="1" applyFill="1" applyBorder="1" applyAlignment="1">
      <alignment horizontal="center"/>
    </xf>
    <xf numFmtId="4" fontId="3" fillId="0" borderId="14" xfId="0" applyNumberFormat="1" applyFont="1" applyFill="1" applyBorder="1" applyAlignment="1">
      <alignment horizontal="center"/>
    </xf>
    <xf numFmtId="4" fontId="3" fillId="0" borderId="15" xfId="0" applyNumberFormat="1" applyFont="1" applyFill="1" applyBorder="1" applyAlignment="1">
      <alignment horizontal="center"/>
    </xf>
    <xf numFmtId="49" fontId="3" fillId="0" borderId="14" xfId="0" applyNumberFormat="1" applyFont="1" applyBorder="1" applyAlignment="1">
      <alignment horizontal="center" wrapText="1"/>
    </xf>
    <xf numFmtId="49" fontId="3" fillId="0" borderId="15" xfId="0" applyNumberFormat="1" applyFont="1" applyBorder="1" applyAlignment="1">
      <alignment horizontal="center" wrapText="1"/>
    </xf>
    <xf numFmtId="0" fontId="3" fillId="0" borderId="0" xfId="0" applyFont="1" applyAlignment="1">
      <alignment horizontal="right" wrapText="1"/>
    </xf>
    <xf numFmtId="49" fontId="3" fillId="0" borderId="9" xfId="0" applyNumberFormat="1" applyFont="1" applyFill="1" applyBorder="1" applyAlignment="1">
      <alignment horizontal="left"/>
    </xf>
    <xf numFmtId="49" fontId="3" fillId="0" borderId="11" xfId="0" applyNumberFormat="1" applyFont="1" applyFill="1" applyBorder="1" applyAlignment="1">
      <alignment horizontal="left"/>
    </xf>
    <xf numFmtId="49" fontId="6" fillId="0" borderId="9" xfId="0" applyNumberFormat="1" applyFont="1" applyBorder="1" applyAlignment="1">
      <alignment horizontal="left" wrapText="1"/>
    </xf>
    <xf numFmtId="49" fontId="6" fillId="0" borderId="11" xfId="0" applyNumberFormat="1" applyFont="1" applyBorder="1" applyAlignment="1">
      <alignment horizontal="left" wrapText="1"/>
    </xf>
  </cellXfs>
  <cellStyles count="2">
    <cellStyle name="Hyperlink 5" xfId="1" xr:uid="{00000000-0005-0000-0000-000000000000}"/>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ndra.Kasparenko@v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145"/>
  <sheetViews>
    <sheetView tabSelected="1" topLeftCell="G1" workbookViewId="0">
      <selection activeCell="N4" sqref="N4"/>
    </sheetView>
  </sheetViews>
  <sheetFormatPr defaultRowHeight="12.75" x14ac:dyDescent="0.2"/>
  <cols>
    <col min="1" max="1" width="4.85546875" style="2" customWidth="1"/>
    <col min="2" max="2" width="15.42578125" style="2" customWidth="1"/>
    <col min="3" max="3" width="26.28515625" style="2" customWidth="1"/>
    <col min="4" max="4" width="10.42578125" style="2" customWidth="1"/>
    <col min="5" max="5" width="12.5703125" style="2" customWidth="1"/>
    <col min="6" max="6" width="7.85546875" style="2" customWidth="1"/>
    <col min="7" max="7" width="10.7109375" style="4" customWidth="1"/>
    <col min="8" max="8" width="19.7109375" style="7" customWidth="1"/>
    <col min="9" max="10" width="20.7109375" style="22" customWidth="1"/>
    <col min="11" max="182" width="9.140625" style="1"/>
    <col min="183" max="183" width="4.85546875" style="1" customWidth="1"/>
    <col min="184" max="184" width="17.85546875" style="1" customWidth="1"/>
    <col min="185" max="185" width="9.5703125" style="1" customWidth="1"/>
    <col min="186" max="186" width="10.42578125" style="1" customWidth="1"/>
    <col min="187" max="188" width="0" style="1" hidden="1" customWidth="1"/>
    <col min="189" max="189" width="10.5703125" style="1" customWidth="1"/>
    <col min="190" max="190" width="0" style="1" hidden="1" customWidth="1"/>
    <col min="191" max="191" width="12.5703125" style="1" customWidth="1"/>
    <col min="192" max="192" width="0" style="1" hidden="1" customWidth="1"/>
    <col min="193" max="193" width="6.7109375" style="1" customWidth="1"/>
    <col min="194" max="194" width="10.28515625" style="1" customWidth="1"/>
    <col min="195" max="195" width="12.28515625" style="1" customWidth="1"/>
    <col min="196" max="196" width="11" style="1" customWidth="1"/>
    <col min="197" max="16384" width="9.140625" style="1"/>
  </cols>
  <sheetData>
    <row r="1" spans="1:10" ht="39.75" customHeight="1" x14ac:dyDescent="0.2">
      <c r="H1" s="80" t="s">
        <v>296</v>
      </c>
      <c r="I1" s="80"/>
      <c r="J1" s="80"/>
    </row>
    <row r="4" spans="1:10" ht="48" customHeight="1" thickBot="1" x14ac:dyDescent="0.3">
      <c r="A4" s="50" t="s">
        <v>170</v>
      </c>
      <c r="B4" s="50"/>
      <c r="C4" s="50"/>
      <c r="D4" s="50"/>
      <c r="E4" s="50"/>
      <c r="F4" s="50"/>
      <c r="G4" s="50"/>
      <c r="H4" s="50"/>
      <c r="I4" s="50"/>
      <c r="J4" s="50"/>
    </row>
    <row r="5" spans="1:10" ht="39" customHeight="1" thickBot="1" x14ac:dyDescent="0.25">
      <c r="A5" s="65" t="s">
        <v>162</v>
      </c>
      <c r="B5" s="70"/>
      <c r="C5" s="70"/>
      <c r="D5" s="70"/>
      <c r="E5" s="70"/>
      <c r="F5" s="70"/>
      <c r="G5" s="71"/>
      <c r="H5" s="59" t="s">
        <v>292</v>
      </c>
      <c r="I5" s="65" t="s">
        <v>293</v>
      </c>
      <c r="J5" s="51" t="s">
        <v>294</v>
      </c>
    </row>
    <row r="6" spans="1:10" ht="81" customHeight="1" thickBot="1" x14ac:dyDescent="0.25">
      <c r="A6" s="27" t="s">
        <v>38</v>
      </c>
      <c r="B6" s="28" t="s">
        <v>37</v>
      </c>
      <c r="C6" s="28" t="s">
        <v>291</v>
      </c>
      <c r="D6" s="28" t="s">
        <v>0</v>
      </c>
      <c r="E6" s="28" t="s">
        <v>163</v>
      </c>
      <c r="F6" s="28" t="s">
        <v>1</v>
      </c>
      <c r="G6" s="29" t="s">
        <v>164</v>
      </c>
      <c r="H6" s="60"/>
      <c r="I6" s="66"/>
      <c r="J6" s="52"/>
    </row>
    <row r="7" spans="1:10" x14ac:dyDescent="0.2">
      <c r="A7" s="8" t="s">
        <v>44</v>
      </c>
      <c r="B7" s="5" t="s">
        <v>34</v>
      </c>
      <c r="C7" s="23" t="s">
        <v>172</v>
      </c>
      <c r="D7" s="3">
        <v>43149</v>
      </c>
      <c r="E7" s="6">
        <v>624.4</v>
      </c>
      <c r="F7" s="5" t="s">
        <v>2</v>
      </c>
      <c r="G7" s="9">
        <v>624.4</v>
      </c>
      <c r="H7" s="30"/>
      <c r="I7" s="10">
        <f t="shared" ref="I7:I38" si="0">E7-H7</f>
        <v>624.4</v>
      </c>
      <c r="J7" s="21">
        <f>I7</f>
        <v>624.4</v>
      </c>
    </row>
    <row r="8" spans="1:10" x14ac:dyDescent="0.2">
      <c r="A8" s="8" t="s">
        <v>41</v>
      </c>
      <c r="B8" s="5" t="s">
        <v>6</v>
      </c>
      <c r="C8" s="23" t="s">
        <v>173</v>
      </c>
      <c r="D8" s="3">
        <v>43151</v>
      </c>
      <c r="E8" s="6">
        <v>280.76</v>
      </c>
      <c r="F8" s="5" t="s">
        <v>5</v>
      </c>
      <c r="G8" s="9">
        <v>7110.77</v>
      </c>
      <c r="H8" s="30"/>
      <c r="I8" s="10">
        <f t="shared" si="0"/>
        <v>280.76</v>
      </c>
      <c r="J8" s="21">
        <f t="shared" ref="J8:J71" si="1">I8</f>
        <v>280.76</v>
      </c>
    </row>
    <row r="9" spans="1:10" x14ac:dyDescent="0.2">
      <c r="A9" s="8" t="s">
        <v>40</v>
      </c>
      <c r="B9" s="5" t="s">
        <v>17</v>
      </c>
      <c r="C9" s="23" t="s">
        <v>174</v>
      </c>
      <c r="D9" s="3">
        <v>43156</v>
      </c>
      <c r="E9" s="6">
        <v>84021.05</v>
      </c>
      <c r="F9" s="5" t="s">
        <v>16</v>
      </c>
      <c r="G9" s="9">
        <v>74546</v>
      </c>
      <c r="H9" s="30">
        <v>84021.05</v>
      </c>
      <c r="I9" s="10">
        <f t="shared" si="0"/>
        <v>0</v>
      </c>
      <c r="J9" s="21">
        <f t="shared" si="1"/>
        <v>0</v>
      </c>
    </row>
    <row r="10" spans="1:10" x14ac:dyDescent="0.2">
      <c r="A10" s="8" t="s">
        <v>42</v>
      </c>
      <c r="B10" s="5" t="s">
        <v>17</v>
      </c>
      <c r="C10" s="23" t="s">
        <v>175</v>
      </c>
      <c r="D10" s="3">
        <v>43157</v>
      </c>
      <c r="E10" s="6">
        <v>336216.36</v>
      </c>
      <c r="F10" s="5" t="s">
        <v>16</v>
      </c>
      <c r="G10" s="9">
        <v>298301.24</v>
      </c>
      <c r="H10" s="30"/>
      <c r="I10" s="10">
        <f t="shared" si="0"/>
        <v>336216.36</v>
      </c>
      <c r="J10" s="21">
        <f t="shared" si="1"/>
        <v>336216.36</v>
      </c>
    </row>
    <row r="11" spans="1:10" x14ac:dyDescent="0.2">
      <c r="A11" s="8" t="s">
        <v>45</v>
      </c>
      <c r="B11" s="5" t="s">
        <v>165</v>
      </c>
      <c r="C11" s="23" t="s">
        <v>176</v>
      </c>
      <c r="D11" s="3">
        <v>43164</v>
      </c>
      <c r="E11" s="6">
        <v>1387.88</v>
      </c>
      <c r="F11" s="5" t="s">
        <v>2</v>
      </c>
      <c r="G11" s="9">
        <v>1387.88</v>
      </c>
      <c r="H11" s="30"/>
      <c r="I11" s="10">
        <f t="shared" si="0"/>
        <v>1387.88</v>
      </c>
      <c r="J11" s="21">
        <f t="shared" si="1"/>
        <v>1387.88</v>
      </c>
    </row>
    <row r="12" spans="1:10" x14ac:dyDescent="0.2">
      <c r="A12" s="8" t="s">
        <v>46</v>
      </c>
      <c r="B12" s="5" t="s">
        <v>6</v>
      </c>
      <c r="C12" s="23" t="s">
        <v>177</v>
      </c>
      <c r="D12" s="3">
        <v>43171</v>
      </c>
      <c r="E12" s="6">
        <v>5124.5200000000004</v>
      </c>
      <c r="F12" s="5" t="s">
        <v>5</v>
      </c>
      <c r="G12" s="9">
        <v>130854.5</v>
      </c>
      <c r="H12" s="30"/>
      <c r="I12" s="10">
        <f t="shared" si="0"/>
        <v>5124.5200000000004</v>
      </c>
      <c r="J12" s="21">
        <f t="shared" si="1"/>
        <v>5124.5200000000004</v>
      </c>
    </row>
    <row r="13" spans="1:10" x14ac:dyDescent="0.2">
      <c r="A13" s="8" t="s">
        <v>43</v>
      </c>
      <c r="B13" s="5" t="s">
        <v>25</v>
      </c>
      <c r="C13" s="23" t="s">
        <v>178</v>
      </c>
      <c r="D13" s="3">
        <v>43173</v>
      </c>
      <c r="E13" s="6">
        <v>311.23</v>
      </c>
      <c r="F13" s="5" t="s">
        <v>24</v>
      </c>
      <c r="G13" s="9">
        <v>1300</v>
      </c>
      <c r="H13" s="30"/>
      <c r="I13" s="10">
        <f t="shared" si="0"/>
        <v>311.23</v>
      </c>
      <c r="J13" s="21">
        <f t="shared" si="1"/>
        <v>311.23</v>
      </c>
    </row>
    <row r="14" spans="1:10" x14ac:dyDescent="0.2">
      <c r="A14" s="8" t="s">
        <v>39</v>
      </c>
      <c r="B14" s="5" t="s">
        <v>25</v>
      </c>
      <c r="C14" s="23" t="s">
        <v>179</v>
      </c>
      <c r="D14" s="3">
        <v>43173</v>
      </c>
      <c r="E14" s="6">
        <v>23229.77</v>
      </c>
      <c r="F14" s="5" t="s">
        <v>24</v>
      </c>
      <c r="G14" s="9">
        <v>97030.74</v>
      </c>
      <c r="H14" s="30">
        <v>1233.53</v>
      </c>
      <c r="I14" s="10">
        <f t="shared" si="0"/>
        <v>21996.240000000002</v>
      </c>
      <c r="J14" s="21">
        <f t="shared" si="1"/>
        <v>21996.240000000002</v>
      </c>
    </row>
    <row r="15" spans="1:10" x14ac:dyDescent="0.2">
      <c r="A15" s="8" t="s">
        <v>47</v>
      </c>
      <c r="B15" s="5" t="s">
        <v>166</v>
      </c>
      <c r="C15" s="23" t="s">
        <v>180</v>
      </c>
      <c r="D15" s="3">
        <v>43174</v>
      </c>
      <c r="E15" s="6">
        <v>15554.9</v>
      </c>
      <c r="F15" s="5" t="s">
        <v>2</v>
      </c>
      <c r="G15" s="9">
        <v>15554.9</v>
      </c>
      <c r="H15" s="30"/>
      <c r="I15" s="10">
        <f t="shared" si="0"/>
        <v>15554.9</v>
      </c>
      <c r="J15" s="21">
        <f t="shared" si="1"/>
        <v>15554.9</v>
      </c>
    </row>
    <row r="16" spans="1:10" x14ac:dyDescent="0.2">
      <c r="A16" s="8" t="s">
        <v>48</v>
      </c>
      <c r="B16" s="5" t="s">
        <v>3</v>
      </c>
      <c r="C16" s="24" t="s">
        <v>181</v>
      </c>
      <c r="D16" s="3">
        <v>43181</v>
      </c>
      <c r="E16" s="6">
        <v>51.02</v>
      </c>
      <c r="F16" s="5" t="s">
        <v>2</v>
      </c>
      <c r="G16" s="9">
        <v>51.02</v>
      </c>
      <c r="H16" s="30"/>
      <c r="I16" s="10">
        <f t="shared" si="0"/>
        <v>51.02</v>
      </c>
      <c r="J16" s="21">
        <f t="shared" si="1"/>
        <v>51.02</v>
      </c>
    </row>
    <row r="17" spans="1:10" x14ac:dyDescent="0.2">
      <c r="A17" s="8" t="s">
        <v>49</v>
      </c>
      <c r="B17" s="5" t="s">
        <v>19</v>
      </c>
      <c r="C17" s="23" t="s">
        <v>182</v>
      </c>
      <c r="D17" s="3">
        <v>43185</v>
      </c>
      <c r="E17" s="6">
        <v>17690.45</v>
      </c>
      <c r="F17" s="5" t="s">
        <v>2</v>
      </c>
      <c r="G17" s="9">
        <v>17690.45</v>
      </c>
      <c r="H17" s="30"/>
      <c r="I17" s="10">
        <f t="shared" si="0"/>
        <v>17690.45</v>
      </c>
      <c r="J17" s="21">
        <f t="shared" si="1"/>
        <v>17690.45</v>
      </c>
    </row>
    <row r="18" spans="1:10" x14ac:dyDescent="0.2">
      <c r="A18" s="8" t="s">
        <v>50</v>
      </c>
      <c r="B18" s="5" t="s">
        <v>34</v>
      </c>
      <c r="C18" s="23" t="s">
        <v>183</v>
      </c>
      <c r="D18" s="3">
        <v>43193</v>
      </c>
      <c r="E18" s="6">
        <v>4376.03</v>
      </c>
      <c r="F18" s="5" t="s">
        <v>2</v>
      </c>
      <c r="G18" s="9">
        <v>4376.03</v>
      </c>
      <c r="H18" s="30"/>
      <c r="I18" s="10">
        <f t="shared" si="0"/>
        <v>4376.03</v>
      </c>
      <c r="J18" s="21">
        <f t="shared" si="1"/>
        <v>4376.03</v>
      </c>
    </row>
    <row r="19" spans="1:10" x14ac:dyDescent="0.2">
      <c r="A19" s="8" t="s">
        <v>51</v>
      </c>
      <c r="B19" s="5" t="s">
        <v>32</v>
      </c>
      <c r="C19" s="23" t="s">
        <v>184</v>
      </c>
      <c r="D19" s="3">
        <v>43194</v>
      </c>
      <c r="E19" s="6">
        <v>20851.61</v>
      </c>
      <c r="F19" s="5" t="s">
        <v>31</v>
      </c>
      <c r="G19" s="9">
        <v>24400.55</v>
      </c>
      <c r="H19" s="30">
        <v>1089.51</v>
      </c>
      <c r="I19" s="10">
        <f t="shared" si="0"/>
        <v>19762.100000000002</v>
      </c>
      <c r="J19" s="21">
        <f t="shared" si="1"/>
        <v>19762.100000000002</v>
      </c>
    </row>
    <row r="20" spans="1:10" x14ac:dyDescent="0.2">
      <c r="A20" s="8" t="s">
        <v>52</v>
      </c>
      <c r="B20" s="5" t="s">
        <v>28</v>
      </c>
      <c r="C20" s="23" t="s">
        <v>185</v>
      </c>
      <c r="D20" s="3">
        <v>43196</v>
      </c>
      <c r="E20" s="6">
        <v>753.59</v>
      </c>
      <c r="F20" s="5" t="s">
        <v>2</v>
      </c>
      <c r="G20" s="9">
        <v>753.59</v>
      </c>
      <c r="H20" s="30"/>
      <c r="I20" s="10">
        <f t="shared" si="0"/>
        <v>753.59</v>
      </c>
      <c r="J20" s="21">
        <f t="shared" si="1"/>
        <v>753.59</v>
      </c>
    </row>
    <row r="21" spans="1:10" x14ac:dyDescent="0.2">
      <c r="A21" s="8" t="s">
        <v>53</v>
      </c>
      <c r="B21" s="5" t="s">
        <v>33</v>
      </c>
      <c r="C21" s="23" t="s">
        <v>186</v>
      </c>
      <c r="D21" s="3">
        <v>43197</v>
      </c>
      <c r="E21" s="6">
        <v>1164.6199999999999</v>
      </c>
      <c r="F21" s="5" t="s">
        <v>2</v>
      </c>
      <c r="G21" s="9">
        <v>1164.6199999999999</v>
      </c>
      <c r="H21" s="30"/>
      <c r="I21" s="10">
        <f t="shared" si="0"/>
        <v>1164.6199999999999</v>
      </c>
      <c r="J21" s="21">
        <f t="shared" si="1"/>
        <v>1164.6199999999999</v>
      </c>
    </row>
    <row r="22" spans="1:10" x14ac:dyDescent="0.2">
      <c r="A22" s="8" t="s">
        <v>54</v>
      </c>
      <c r="B22" s="5" t="s">
        <v>34</v>
      </c>
      <c r="C22" s="23" t="s">
        <v>187</v>
      </c>
      <c r="D22" s="3">
        <v>43208</v>
      </c>
      <c r="E22" s="6">
        <v>15402.8</v>
      </c>
      <c r="F22" s="5" t="s">
        <v>2</v>
      </c>
      <c r="G22" s="9">
        <v>15402.8</v>
      </c>
      <c r="H22" s="30"/>
      <c r="I22" s="10">
        <f t="shared" si="0"/>
        <v>15402.8</v>
      </c>
      <c r="J22" s="21">
        <f t="shared" si="1"/>
        <v>15402.8</v>
      </c>
    </row>
    <row r="23" spans="1:10" x14ac:dyDescent="0.2">
      <c r="A23" s="8" t="s">
        <v>55</v>
      </c>
      <c r="B23" s="5" t="s">
        <v>30</v>
      </c>
      <c r="C23" s="23" t="s">
        <v>188</v>
      </c>
      <c r="D23" s="3">
        <v>43209</v>
      </c>
      <c r="E23" s="6">
        <v>81044.92</v>
      </c>
      <c r="F23" s="5" t="s">
        <v>2</v>
      </c>
      <c r="G23" s="9">
        <v>81044.92</v>
      </c>
      <c r="H23" s="30"/>
      <c r="I23" s="10">
        <f t="shared" si="0"/>
        <v>81044.92</v>
      </c>
      <c r="J23" s="21">
        <f t="shared" si="1"/>
        <v>81044.92</v>
      </c>
    </row>
    <row r="24" spans="1:10" x14ac:dyDescent="0.2">
      <c r="A24" s="8" t="s">
        <v>56</v>
      </c>
      <c r="B24" s="5" t="s">
        <v>4</v>
      </c>
      <c r="C24" s="23" t="s">
        <v>189</v>
      </c>
      <c r="D24" s="3">
        <v>43214</v>
      </c>
      <c r="E24" s="6">
        <v>7960.25</v>
      </c>
      <c r="F24" s="5" t="s">
        <v>2</v>
      </c>
      <c r="G24" s="9">
        <v>7960.25</v>
      </c>
      <c r="H24" s="30"/>
      <c r="I24" s="10">
        <f t="shared" si="0"/>
        <v>7960.25</v>
      </c>
      <c r="J24" s="21">
        <f t="shared" si="1"/>
        <v>7960.25</v>
      </c>
    </row>
    <row r="25" spans="1:10" x14ac:dyDescent="0.2">
      <c r="A25" s="8" t="s">
        <v>57</v>
      </c>
      <c r="B25" s="5" t="s">
        <v>18</v>
      </c>
      <c r="C25" s="23" t="s">
        <v>190</v>
      </c>
      <c r="D25" s="3">
        <v>43214</v>
      </c>
      <c r="E25" s="6">
        <v>166.97</v>
      </c>
      <c r="F25" s="5" t="s">
        <v>2</v>
      </c>
      <c r="G25" s="9">
        <v>166.97</v>
      </c>
      <c r="H25" s="30"/>
      <c r="I25" s="10">
        <f t="shared" si="0"/>
        <v>166.97</v>
      </c>
      <c r="J25" s="21">
        <f t="shared" si="1"/>
        <v>166.97</v>
      </c>
    </row>
    <row r="26" spans="1:10" x14ac:dyDescent="0.2">
      <c r="A26" s="8" t="s">
        <v>58</v>
      </c>
      <c r="B26" s="5" t="s">
        <v>167</v>
      </c>
      <c r="C26" s="23" t="s">
        <v>191</v>
      </c>
      <c r="D26" s="3">
        <v>43216</v>
      </c>
      <c r="E26" s="6">
        <v>12047.37</v>
      </c>
      <c r="F26" s="5" t="s">
        <v>2</v>
      </c>
      <c r="G26" s="9">
        <v>12047.37</v>
      </c>
      <c r="H26" s="30"/>
      <c r="I26" s="10">
        <f t="shared" si="0"/>
        <v>12047.37</v>
      </c>
      <c r="J26" s="21">
        <f t="shared" si="1"/>
        <v>12047.37</v>
      </c>
    </row>
    <row r="27" spans="1:10" x14ac:dyDescent="0.2">
      <c r="A27" s="8" t="s">
        <v>59</v>
      </c>
      <c r="B27" s="5" t="s">
        <v>18</v>
      </c>
      <c r="C27" s="23" t="s">
        <v>192</v>
      </c>
      <c r="D27" s="3">
        <v>43221</v>
      </c>
      <c r="E27" s="6">
        <v>637854.19999999995</v>
      </c>
      <c r="F27" s="5" t="s">
        <v>2</v>
      </c>
      <c r="G27" s="9">
        <v>637854.19999999995</v>
      </c>
      <c r="H27" s="30">
        <f>80887.94+62.99+5336.83+5336.83</f>
        <v>91624.590000000011</v>
      </c>
      <c r="I27" s="10">
        <f t="shared" si="0"/>
        <v>546229.61</v>
      </c>
      <c r="J27" s="21">
        <f t="shared" si="1"/>
        <v>546229.61</v>
      </c>
    </row>
    <row r="28" spans="1:10" x14ac:dyDescent="0.2">
      <c r="A28" s="8" t="s">
        <v>60</v>
      </c>
      <c r="B28" s="5" t="s">
        <v>165</v>
      </c>
      <c r="C28" s="23" t="s">
        <v>193</v>
      </c>
      <c r="D28" s="3">
        <v>43224</v>
      </c>
      <c r="E28" s="6">
        <v>1125.83</v>
      </c>
      <c r="F28" s="5" t="s">
        <v>2</v>
      </c>
      <c r="G28" s="9">
        <v>1125.83</v>
      </c>
      <c r="H28" s="30"/>
      <c r="I28" s="10">
        <f t="shared" si="0"/>
        <v>1125.83</v>
      </c>
      <c r="J28" s="21">
        <f t="shared" si="1"/>
        <v>1125.83</v>
      </c>
    </row>
    <row r="29" spans="1:10" x14ac:dyDescent="0.2">
      <c r="A29" s="8" t="s">
        <v>61</v>
      </c>
      <c r="B29" s="5" t="s">
        <v>36</v>
      </c>
      <c r="C29" s="23" t="s">
        <v>194</v>
      </c>
      <c r="D29" s="3">
        <v>43229</v>
      </c>
      <c r="E29" s="6">
        <v>4133.67</v>
      </c>
      <c r="F29" s="5" t="s">
        <v>35</v>
      </c>
      <c r="G29" s="9">
        <v>40691</v>
      </c>
      <c r="H29" s="30"/>
      <c r="I29" s="10">
        <f t="shared" si="0"/>
        <v>4133.67</v>
      </c>
      <c r="J29" s="21">
        <f t="shared" si="1"/>
        <v>4133.67</v>
      </c>
    </row>
    <row r="30" spans="1:10" x14ac:dyDescent="0.2">
      <c r="A30" s="8" t="s">
        <v>62</v>
      </c>
      <c r="B30" s="5" t="s">
        <v>21</v>
      </c>
      <c r="C30" s="23" t="s">
        <v>195</v>
      </c>
      <c r="D30" s="3">
        <v>43230</v>
      </c>
      <c r="E30" s="6">
        <v>105.5</v>
      </c>
      <c r="F30" s="5" t="s">
        <v>2</v>
      </c>
      <c r="G30" s="9">
        <v>105.5</v>
      </c>
      <c r="H30" s="30"/>
      <c r="I30" s="10">
        <f t="shared" si="0"/>
        <v>105.5</v>
      </c>
      <c r="J30" s="21">
        <f t="shared" si="1"/>
        <v>105.5</v>
      </c>
    </row>
    <row r="31" spans="1:10" x14ac:dyDescent="0.2">
      <c r="A31" s="8" t="s">
        <v>63</v>
      </c>
      <c r="B31" s="5" t="s">
        <v>34</v>
      </c>
      <c r="C31" s="23" t="s">
        <v>196</v>
      </c>
      <c r="D31" s="3">
        <v>43230</v>
      </c>
      <c r="E31" s="6">
        <v>1709343.67</v>
      </c>
      <c r="F31" s="5" t="s">
        <v>2</v>
      </c>
      <c r="G31" s="9">
        <v>1709343.67</v>
      </c>
      <c r="H31" s="30">
        <f>6226.89+246.44+5550.56+29725.19+4803.43+5115.01+435519.06+1419.87+2726.99+3496.69+2570.72+1299.09+38607.99</f>
        <v>537307.93000000005</v>
      </c>
      <c r="I31" s="10">
        <f t="shared" si="0"/>
        <v>1172035.7399999998</v>
      </c>
      <c r="J31" s="21">
        <f t="shared" si="1"/>
        <v>1172035.7399999998</v>
      </c>
    </row>
    <row r="32" spans="1:10" x14ac:dyDescent="0.2">
      <c r="A32" s="8" t="s">
        <v>64</v>
      </c>
      <c r="B32" s="5" t="s">
        <v>3</v>
      </c>
      <c r="C32" s="23" t="s">
        <v>197</v>
      </c>
      <c r="D32" s="3">
        <v>43231</v>
      </c>
      <c r="E32" s="6">
        <v>308.68</v>
      </c>
      <c r="F32" s="5" t="s">
        <v>2</v>
      </c>
      <c r="G32" s="9">
        <v>308.68</v>
      </c>
      <c r="H32" s="30"/>
      <c r="I32" s="10">
        <f t="shared" si="0"/>
        <v>308.68</v>
      </c>
      <c r="J32" s="21">
        <f t="shared" si="1"/>
        <v>308.68</v>
      </c>
    </row>
    <row r="33" spans="1:10" x14ac:dyDescent="0.2">
      <c r="A33" s="8" t="s">
        <v>65</v>
      </c>
      <c r="B33" s="5" t="s">
        <v>3</v>
      </c>
      <c r="C33" s="23" t="s">
        <v>198</v>
      </c>
      <c r="D33" s="3">
        <v>43231</v>
      </c>
      <c r="E33" s="6">
        <v>351.68</v>
      </c>
      <c r="F33" s="5" t="s">
        <v>2</v>
      </c>
      <c r="G33" s="9">
        <v>351.68</v>
      </c>
      <c r="H33" s="30"/>
      <c r="I33" s="10">
        <f t="shared" si="0"/>
        <v>351.68</v>
      </c>
      <c r="J33" s="21">
        <f t="shared" si="1"/>
        <v>351.68</v>
      </c>
    </row>
    <row r="34" spans="1:10" x14ac:dyDescent="0.2">
      <c r="A34" s="8" t="s">
        <v>66</v>
      </c>
      <c r="B34" s="5" t="s">
        <v>18</v>
      </c>
      <c r="C34" s="23" t="s">
        <v>199</v>
      </c>
      <c r="D34" s="3">
        <v>43235</v>
      </c>
      <c r="E34" s="6">
        <v>126891.65</v>
      </c>
      <c r="F34" s="5" t="s">
        <v>2</v>
      </c>
      <c r="G34" s="9">
        <v>126891.65</v>
      </c>
      <c r="H34" s="30"/>
      <c r="I34" s="10">
        <f t="shared" si="0"/>
        <v>126891.65</v>
      </c>
      <c r="J34" s="21">
        <f t="shared" si="1"/>
        <v>126891.65</v>
      </c>
    </row>
    <row r="35" spans="1:10" x14ac:dyDescent="0.2">
      <c r="A35" s="8" t="s">
        <v>67</v>
      </c>
      <c r="B35" s="5" t="s">
        <v>18</v>
      </c>
      <c r="C35" s="23" t="s">
        <v>190</v>
      </c>
      <c r="D35" s="3">
        <v>43235</v>
      </c>
      <c r="E35" s="6">
        <v>48666.58</v>
      </c>
      <c r="F35" s="5" t="s">
        <v>2</v>
      </c>
      <c r="G35" s="9">
        <v>48666.58</v>
      </c>
      <c r="H35" s="30"/>
      <c r="I35" s="10">
        <f t="shared" si="0"/>
        <v>48666.58</v>
      </c>
      <c r="J35" s="21">
        <f t="shared" si="1"/>
        <v>48666.58</v>
      </c>
    </row>
    <row r="36" spans="1:10" x14ac:dyDescent="0.2">
      <c r="A36" s="8" t="s">
        <v>68</v>
      </c>
      <c r="B36" s="5" t="s">
        <v>34</v>
      </c>
      <c r="C36" s="23" t="s">
        <v>183</v>
      </c>
      <c r="D36" s="3">
        <v>43235</v>
      </c>
      <c r="E36" s="6">
        <v>173270.17</v>
      </c>
      <c r="F36" s="5" t="s">
        <v>2</v>
      </c>
      <c r="G36" s="9">
        <v>173270.17</v>
      </c>
      <c r="H36" s="30">
        <v>16564.93</v>
      </c>
      <c r="I36" s="10">
        <f t="shared" si="0"/>
        <v>156705.24000000002</v>
      </c>
      <c r="J36" s="21">
        <f t="shared" si="1"/>
        <v>156705.24000000002</v>
      </c>
    </row>
    <row r="37" spans="1:10" x14ac:dyDescent="0.2">
      <c r="A37" s="8" t="s">
        <v>69</v>
      </c>
      <c r="B37" s="5" t="s">
        <v>29</v>
      </c>
      <c r="C37" s="23" t="s">
        <v>200</v>
      </c>
      <c r="D37" s="3">
        <v>43241</v>
      </c>
      <c r="E37" s="6">
        <v>626.21</v>
      </c>
      <c r="F37" s="5" t="s">
        <v>2</v>
      </c>
      <c r="G37" s="9">
        <v>626.21</v>
      </c>
      <c r="H37" s="30"/>
      <c r="I37" s="10">
        <f t="shared" si="0"/>
        <v>626.21</v>
      </c>
      <c r="J37" s="21">
        <f t="shared" si="1"/>
        <v>626.21</v>
      </c>
    </row>
    <row r="38" spans="1:10" x14ac:dyDescent="0.2">
      <c r="A38" s="8" t="s">
        <v>70</v>
      </c>
      <c r="B38" s="5" t="s">
        <v>15</v>
      </c>
      <c r="C38" s="23" t="s">
        <v>201</v>
      </c>
      <c r="D38" s="3">
        <v>43242</v>
      </c>
      <c r="E38" s="6">
        <v>3999.02</v>
      </c>
      <c r="F38" s="5" t="s">
        <v>2</v>
      </c>
      <c r="G38" s="9">
        <v>3999.02</v>
      </c>
      <c r="H38" s="30"/>
      <c r="I38" s="10">
        <f t="shared" si="0"/>
        <v>3999.02</v>
      </c>
      <c r="J38" s="21">
        <f t="shared" si="1"/>
        <v>3999.02</v>
      </c>
    </row>
    <row r="39" spans="1:10" x14ac:dyDescent="0.2">
      <c r="A39" s="8" t="s">
        <v>71</v>
      </c>
      <c r="B39" s="5" t="s">
        <v>21</v>
      </c>
      <c r="C39" s="23" t="s">
        <v>202</v>
      </c>
      <c r="D39" s="3">
        <v>43242</v>
      </c>
      <c r="E39" s="6">
        <v>53496.03</v>
      </c>
      <c r="F39" s="5" t="s">
        <v>2</v>
      </c>
      <c r="G39" s="9">
        <v>53496.03</v>
      </c>
      <c r="H39" s="30">
        <f>807.03+1650+807.03+5358.16</f>
        <v>8622.2199999999993</v>
      </c>
      <c r="I39" s="10">
        <f t="shared" ref="I39:I70" si="2">E39-H39</f>
        <v>44873.81</v>
      </c>
      <c r="J39" s="21">
        <f t="shared" si="1"/>
        <v>44873.81</v>
      </c>
    </row>
    <row r="40" spans="1:10" x14ac:dyDescent="0.2">
      <c r="A40" s="8" t="s">
        <v>72</v>
      </c>
      <c r="B40" s="5" t="s">
        <v>13</v>
      </c>
      <c r="C40" s="23" t="s">
        <v>203</v>
      </c>
      <c r="D40" s="3">
        <v>43244</v>
      </c>
      <c r="E40" s="6">
        <v>57180.53</v>
      </c>
      <c r="F40" s="5" t="s">
        <v>2</v>
      </c>
      <c r="G40" s="9">
        <v>57180.53</v>
      </c>
      <c r="H40" s="30">
        <f>4612.17+478.78+257.72+1288.6+2061.76+1288.6</f>
        <v>9987.630000000001</v>
      </c>
      <c r="I40" s="10">
        <f t="shared" si="2"/>
        <v>47192.899999999994</v>
      </c>
      <c r="J40" s="21">
        <f t="shared" si="1"/>
        <v>47192.899999999994</v>
      </c>
    </row>
    <row r="41" spans="1:10" x14ac:dyDescent="0.2">
      <c r="A41" s="8" t="s">
        <v>73</v>
      </c>
      <c r="B41" s="5" t="s">
        <v>34</v>
      </c>
      <c r="C41" s="23" t="s">
        <v>204</v>
      </c>
      <c r="D41" s="3">
        <v>43251</v>
      </c>
      <c r="E41" s="6">
        <v>3539.37</v>
      </c>
      <c r="F41" s="5" t="s">
        <v>2</v>
      </c>
      <c r="G41" s="9">
        <v>3539.37</v>
      </c>
      <c r="H41" s="30"/>
      <c r="I41" s="10">
        <f t="shared" si="2"/>
        <v>3539.37</v>
      </c>
      <c r="J41" s="21">
        <f t="shared" si="1"/>
        <v>3539.37</v>
      </c>
    </row>
    <row r="42" spans="1:10" x14ac:dyDescent="0.2">
      <c r="A42" s="8" t="s">
        <v>74</v>
      </c>
      <c r="B42" s="5" t="s">
        <v>30</v>
      </c>
      <c r="C42" s="23" t="s">
        <v>205</v>
      </c>
      <c r="D42" s="3">
        <v>43258</v>
      </c>
      <c r="E42" s="6">
        <v>2348.0300000000002</v>
      </c>
      <c r="F42" s="5" t="s">
        <v>2</v>
      </c>
      <c r="G42" s="9">
        <v>2348.0300000000002</v>
      </c>
      <c r="H42" s="30"/>
      <c r="I42" s="10">
        <f t="shared" si="2"/>
        <v>2348.0300000000002</v>
      </c>
      <c r="J42" s="21">
        <f t="shared" si="1"/>
        <v>2348.0300000000002</v>
      </c>
    </row>
    <row r="43" spans="1:10" x14ac:dyDescent="0.2">
      <c r="A43" s="8" t="s">
        <v>75</v>
      </c>
      <c r="B43" s="5" t="s">
        <v>8</v>
      </c>
      <c r="C43" s="23" t="s">
        <v>206</v>
      </c>
      <c r="D43" s="3">
        <v>43260</v>
      </c>
      <c r="E43" s="6">
        <v>13841.17</v>
      </c>
      <c r="F43" s="5" t="s">
        <v>7</v>
      </c>
      <c r="G43" s="9">
        <v>103046.13</v>
      </c>
      <c r="H43" s="30"/>
      <c r="I43" s="10">
        <f t="shared" si="2"/>
        <v>13841.17</v>
      </c>
      <c r="J43" s="21">
        <f t="shared" si="1"/>
        <v>13841.17</v>
      </c>
    </row>
    <row r="44" spans="1:10" x14ac:dyDescent="0.2">
      <c r="A44" s="8" t="s">
        <v>76</v>
      </c>
      <c r="B44" s="5" t="s">
        <v>19</v>
      </c>
      <c r="C44" s="23" t="s">
        <v>207</v>
      </c>
      <c r="D44" s="3">
        <v>43260</v>
      </c>
      <c r="E44" s="6">
        <v>2439.9699999999998</v>
      </c>
      <c r="F44" s="5" t="s">
        <v>2</v>
      </c>
      <c r="G44" s="9">
        <v>2439.9699999999998</v>
      </c>
      <c r="H44" s="30"/>
      <c r="I44" s="10">
        <f t="shared" si="2"/>
        <v>2439.9699999999998</v>
      </c>
      <c r="J44" s="21">
        <f t="shared" si="1"/>
        <v>2439.9699999999998</v>
      </c>
    </row>
    <row r="45" spans="1:10" x14ac:dyDescent="0.2">
      <c r="A45" s="8" t="s">
        <v>77</v>
      </c>
      <c r="B45" s="5" t="s">
        <v>10</v>
      </c>
      <c r="C45" s="23" t="s">
        <v>208</v>
      </c>
      <c r="D45" s="3">
        <v>43263</v>
      </c>
      <c r="E45" s="6">
        <v>49203.79</v>
      </c>
      <c r="F45" s="5" t="s">
        <v>2</v>
      </c>
      <c r="G45" s="9">
        <v>49203.79</v>
      </c>
      <c r="H45" s="30"/>
      <c r="I45" s="10">
        <f t="shared" si="2"/>
        <v>49203.79</v>
      </c>
      <c r="J45" s="21">
        <f t="shared" si="1"/>
        <v>49203.79</v>
      </c>
    </row>
    <row r="46" spans="1:10" x14ac:dyDescent="0.2">
      <c r="A46" s="8" t="s">
        <v>78</v>
      </c>
      <c r="B46" s="5" t="s">
        <v>28</v>
      </c>
      <c r="C46" s="23" t="s">
        <v>209</v>
      </c>
      <c r="D46" s="3">
        <v>43263</v>
      </c>
      <c r="E46" s="6">
        <v>2108.41</v>
      </c>
      <c r="F46" s="5" t="s">
        <v>2</v>
      </c>
      <c r="G46" s="9">
        <v>2108.41</v>
      </c>
      <c r="H46" s="30"/>
      <c r="I46" s="10">
        <f t="shared" si="2"/>
        <v>2108.41</v>
      </c>
      <c r="J46" s="21">
        <f t="shared" si="1"/>
        <v>2108.41</v>
      </c>
    </row>
    <row r="47" spans="1:10" x14ac:dyDescent="0.2">
      <c r="A47" s="8" t="s">
        <v>79</v>
      </c>
      <c r="B47" s="5" t="s">
        <v>6</v>
      </c>
      <c r="C47" s="23" t="s">
        <v>210</v>
      </c>
      <c r="D47" s="3">
        <v>43264</v>
      </c>
      <c r="E47" s="6">
        <v>5639.24</v>
      </c>
      <c r="F47" s="5" t="s">
        <v>5</v>
      </c>
      <c r="G47" s="9">
        <v>143998.1</v>
      </c>
      <c r="H47" s="30"/>
      <c r="I47" s="10">
        <f t="shared" si="2"/>
        <v>5639.24</v>
      </c>
      <c r="J47" s="21">
        <f t="shared" si="1"/>
        <v>5639.24</v>
      </c>
    </row>
    <row r="48" spans="1:10" x14ac:dyDescent="0.2">
      <c r="A48" s="8" t="s">
        <v>80</v>
      </c>
      <c r="B48" s="5" t="s">
        <v>9</v>
      </c>
      <c r="C48" s="23" t="s">
        <v>211</v>
      </c>
      <c r="D48" s="3">
        <v>43265</v>
      </c>
      <c r="E48" s="6">
        <v>318753.58</v>
      </c>
      <c r="F48" s="5" t="s">
        <v>2</v>
      </c>
      <c r="G48" s="9">
        <v>318753.58</v>
      </c>
      <c r="H48" s="30"/>
      <c r="I48" s="10">
        <f t="shared" si="2"/>
        <v>318753.58</v>
      </c>
      <c r="J48" s="21">
        <f t="shared" si="1"/>
        <v>318753.58</v>
      </c>
    </row>
    <row r="49" spans="1:10" x14ac:dyDescent="0.2">
      <c r="A49" s="8" t="s">
        <v>81</v>
      </c>
      <c r="B49" s="5" t="s">
        <v>36</v>
      </c>
      <c r="C49" s="23" t="s">
        <v>212</v>
      </c>
      <c r="D49" s="3">
        <v>43265</v>
      </c>
      <c r="E49" s="6">
        <v>334750.2</v>
      </c>
      <c r="F49" s="5" t="s">
        <v>35</v>
      </c>
      <c r="G49" s="9">
        <v>3295214</v>
      </c>
      <c r="H49" s="30"/>
      <c r="I49" s="10">
        <f t="shared" si="2"/>
        <v>334750.2</v>
      </c>
      <c r="J49" s="21">
        <f t="shared" si="1"/>
        <v>334750.2</v>
      </c>
    </row>
    <row r="50" spans="1:10" x14ac:dyDescent="0.2">
      <c r="A50" s="8" t="s">
        <v>82</v>
      </c>
      <c r="B50" s="5" t="s">
        <v>166</v>
      </c>
      <c r="C50" s="23" t="s">
        <v>213</v>
      </c>
      <c r="D50" s="3">
        <v>43266</v>
      </c>
      <c r="E50" s="6">
        <v>14011.54</v>
      </c>
      <c r="F50" s="5" t="s">
        <v>2</v>
      </c>
      <c r="G50" s="9">
        <v>14011.54</v>
      </c>
      <c r="H50" s="30"/>
      <c r="I50" s="10">
        <f t="shared" si="2"/>
        <v>14011.54</v>
      </c>
      <c r="J50" s="21">
        <f t="shared" si="1"/>
        <v>14011.54</v>
      </c>
    </row>
    <row r="51" spans="1:10" x14ac:dyDescent="0.2">
      <c r="A51" s="8" t="s">
        <v>83</v>
      </c>
      <c r="B51" s="5" t="s">
        <v>13</v>
      </c>
      <c r="C51" s="23" t="s">
        <v>214</v>
      </c>
      <c r="D51" s="3">
        <v>43267</v>
      </c>
      <c r="E51" s="6">
        <v>69312.350000000006</v>
      </c>
      <c r="F51" s="5" t="s">
        <v>2</v>
      </c>
      <c r="G51" s="9">
        <v>69312.350000000006</v>
      </c>
      <c r="H51" s="30">
        <f>1314.25+1051.4+478.78+1314.25+1577.1+1314.25+262.85+4703.1+1314.25+4703.1+363.09+494.2</f>
        <v>18890.620000000003</v>
      </c>
      <c r="I51" s="10">
        <f t="shared" si="2"/>
        <v>50421.73</v>
      </c>
      <c r="J51" s="21">
        <f t="shared" si="1"/>
        <v>50421.73</v>
      </c>
    </row>
    <row r="52" spans="1:10" x14ac:dyDescent="0.2">
      <c r="A52" s="8" t="s">
        <v>84</v>
      </c>
      <c r="B52" s="5" t="s">
        <v>21</v>
      </c>
      <c r="C52" s="23" t="s">
        <v>215</v>
      </c>
      <c r="D52" s="3">
        <v>43273</v>
      </c>
      <c r="E52" s="6">
        <v>1220.52</v>
      </c>
      <c r="F52" s="5" t="s">
        <v>2</v>
      </c>
      <c r="G52" s="9">
        <v>1220.52</v>
      </c>
      <c r="H52" s="30"/>
      <c r="I52" s="10">
        <f t="shared" si="2"/>
        <v>1220.52</v>
      </c>
      <c r="J52" s="21">
        <f t="shared" si="1"/>
        <v>1220.52</v>
      </c>
    </row>
    <row r="53" spans="1:10" x14ac:dyDescent="0.2">
      <c r="A53" s="8" t="s">
        <v>85</v>
      </c>
      <c r="B53" s="5" t="s">
        <v>34</v>
      </c>
      <c r="C53" s="23" t="s">
        <v>204</v>
      </c>
      <c r="D53" s="3">
        <v>43277</v>
      </c>
      <c r="E53" s="6">
        <v>3114.13</v>
      </c>
      <c r="F53" s="5" t="s">
        <v>2</v>
      </c>
      <c r="G53" s="9">
        <v>3114.13</v>
      </c>
      <c r="H53" s="30"/>
      <c r="I53" s="10">
        <f t="shared" si="2"/>
        <v>3114.13</v>
      </c>
      <c r="J53" s="21">
        <f t="shared" si="1"/>
        <v>3114.13</v>
      </c>
    </row>
    <row r="54" spans="1:10" x14ac:dyDescent="0.2">
      <c r="A54" s="8" t="s">
        <v>86</v>
      </c>
      <c r="B54" s="5" t="s">
        <v>14</v>
      </c>
      <c r="C54" s="23" t="s">
        <v>216</v>
      </c>
      <c r="D54" s="3">
        <v>43278</v>
      </c>
      <c r="E54" s="6">
        <v>45298.720000000001</v>
      </c>
      <c r="F54" s="5" t="s">
        <v>2</v>
      </c>
      <c r="G54" s="9">
        <v>45298.720000000001</v>
      </c>
      <c r="H54" s="30"/>
      <c r="I54" s="10">
        <f t="shared" si="2"/>
        <v>45298.720000000001</v>
      </c>
      <c r="J54" s="21">
        <f t="shared" si="1"/>
        <v>45298.720000000001</v>
      </c>
    </row>
    <row r="55" spans="1:10" x14ac:dyDescent="0.2">
      <c r="A55" s="8" t="s">
        <v>87</v>
      </c>
      <c r="B55" s="5" t="s">
        <v>168</v>
      </c>
      <c r="C55" s="23" t="s">
        <v>217</v>
      </c>
      <c r="D55" s="3">
        <v>43279</v>
      </c>
      <c r="E55" s="6">
        <v>9748</v>
      </c>
      <c r="F55" s="5" t="s">
        <v>2</v>
      </c>
      <c r="G55" s="9">
        <v>9748</v>
      </c>
      <c r="H55" s="30"/>
      <c r="I55" s="10">
        <f t="shared" si="2"/>
        <v>9748</v>
      </c>
      <c r="J55" s="21">
        <f t="shared" si="1"/>
        <v>9748</v>
      </c>
    </row>
    <row r="56" spans="1:10" x14ac:dyDescent="0.2">
      <c r="A56" s="8" t="s">
        <v>88</v>
      </c>
      <c r="B56" s="5" t="s">
        <v>23</v>
      </c>
      <c r="C56" s="23" t="s">
        <v>218</v>
      </c>
      <c r="D56" s="3">
        <v>43279</v>
      </c>
      <c r="E56" s="6">
        <v>6724.73</v>
      </c>
      <c r="F56" s="5" t="s">
        <v>22</v>
      </c>
      <c r="G56" s="9">
        <v>66173.350000000006</v>
      </c>
      <c r="H56" s="30"/>
      <c r="I56" s="10">
        <f t="shared" si="2"/>
        <v>6724.73</v>
      </c>
      <c r="J56" s="21">
        <f t="shared" si="1"/>
        <v>6724.73</v>
      </c>
    </row>
    <row r="57" spans="1:10" x14ac:dyDescent="0.2">
      <c r="A57" s="8" t="s">
        <v>89</v>
      </c>
      <c r="B57" s="5" t="s">
        <v>23</v>
      </c>
      <c r="C57" s="23" t="s">
        <v>219</v>
      </c>
      <c r="D57" s="3">
        <v>43279</v>
      </c>
      <c r="E57" s="6">
        <v>12765.07</v>
      </c>
      <c r="F57" s="5" t="s">
        <v>22</v>
      </c>
      <c r="G57" s="9">
        <v>125612.11</v>
      </c>
      <c r="H57" s="30"/>
      <c r="I57" s="10">
        <f t="shared" si="2"/>
        <v>12765.07</v>
      </c>
      <c r="J57" s="21">
        <f t="shared" si="1"/>
        <v>12765.07</v>
      </c>
    </row>
    <row r="58" spans="1:10" x14ac:dyDescent="0.2">
      <c r="A58" s="8" t="s">
        <v>90</v>
      </c>
      <c r="B58" s="5" t="s">
        <v>26</v>
      </c>
      <c r="C58" s="23" t="s">
        <v>220</v>
      </c>
      <c r="D58" s="3">
        <v>43279</v>
      </c>
      <c r="E58" s="6">
        <v>69948.08</v>
      </c>
      <c r="F58" s="5" t="s">
        <v>2</v>
      </c>
      <c r="G58" s="9">
        <v>69948.08</v>
      </c>
      <c r="H58" s="30"/>
      <c r="I58" s="10">
        <f t="shared" si="2"/>
        <v>69948.08</v>
      </c>
      <c r="J58" s="21">
        <f t="shared" si="1"/>
        <v>69948.08</v>
      </c>
    </row>
    <row r="59" spans="1:10" x14ac:dyDescent="0.2">
      <c r="A59" s="8" t="s">
        <v>91</v>
      </c>
      <c r="B59" s="5" t="s">
        <v>32</v>
      </c>
      <c r="C59" s="23" t="s">
        <v>221</v>
      </c>
      <c r="D59" s="3">
        <v>43279</v>
      </c>
      <c r="E59" s="6">
        <v>124554.22</v>
      </c>
      <c r="F59" s="5" t="s">
        <v>31</v>
      </c>
      <c r="G59" s="9">
        <v>145753.35</v>
      </c>
      <c r="H59" s="30">
        <f>1279.28+4842.24+10408.6+10408.6+11288.72+11231.32+5979.32+9825.05-0.01</f>
        <v>65263.12</v>
      </c>
      <c r="I59" s="10">
        <f t="shared" si="2"/>
        <v>59291.1</v>
      </c>
      <c r="J59" s="21">
        <f t="shared" si="1"/>
        <v>59291.1</v>
      </c>
    </row>
    <row r="60" spans="1:10" x14ac:dyDescent="0.2">
      <c r="A60" s="8" t="s">
        <v>92</v>
      </c>
      <c r="B60" s="5" t="s">
        <v>165</v>
      </c>
      <c r="C60" s="23" t="s">
        <v>222</v>
      </c>
      <c r="D60" s="3">
        <v>43283</v>
      </c>
      <c r="E60" s="6">
        <v>1609.5</v>
      </c>
      <c r="F60" s="5" t="s">
        <v>2</v>
      </c>
      <c r="G60" s="9">
        <v>1609.5</v>
      </c>
      <c r="H60" s="30"/>
      <c r="I60" s="10">
        <f t="shared" si="2"/>
        <v>1609.5</v>
      </c>
      <c r="J60" s="21">
        <f t="shared" si="1"/>
        <v>1609.5</v>
      </c>
    </row>
    <row r="61" spans="1:10" x14ac:dyDescent="0.2">
      <c r="A61" s="8" t="s">
        <v>93</v>
      </c>
      <c r="B61" s="5" t="s">
        <v>165</v>
      </c>
      <c r="C61" s="23" t="s">
        <v>223</v>
      </c>
      <c r="D61" s="3">
        <v>43284</v>
      </c>
      <c r="E61" s="6">
        <v>3380.36</v>
      </c>
      <c r="F61" s="5" t="s">
        <v>2</v>
      </c>
      <c r="G61" s="9">
        <v>3380.36</v>
      </c>
      <c r="H61" s="30"/>
      <c r="I61" s="10">
        <f t="shared" si="2"/>
        <v>3380.36</v>
      </c>
      <c r="J61" s="21">
        <f t="shared" si="1"/>
        <v>3380.36</v>
      </c>
    </row>
    <row r="62" spans="1:10" x14ac:dyDescent="0.2">
      <c r="A62" s="8" t="s">
        <v>94</v>
      </c>
      <c r="B62" s="5" t="s">
        <v>33</v>
      </c>
      <c r="C62" s="23" t="s">
        <v>224</v>
      </c>
      <c r="D62" s="3">
        <v>43298</v>
      </c>
      <c r="E62" s="6">
        <v>320.27</v>
      </c>
      <c r="F62" s="5" t="s">
        <v>2</v>
      </c>
      <c r="G62" s="9">
        <v>320.27</v>
      </c>
      <c r="H62" s="30"/>
      <c r="I62" s="10">
        <f t="shared" si="2"/>
        <v>320.27</v>
      </c>
      <c r="J62" s="21">
        <f t="shared" si="1"/>
        <v>320.27</v>
      </c>
    </row>
    <row r="63" spans="1:10" x14ac:dyDescent="0.2">
      <c r="A63" s="8" t="s">
        <v>95</v>
      </c>
      <c r="B63" s="5" t="s">
        <v>9</v>
      </c>
      <c r="C63" s="23" t="s">
        <v>225</v>
      </c>
      <c r="D63" s="3">
        <v>43311</v>
      </c>
      <c r="E63" s="6">
        <v>77.16</v>
      </c>
      <c r="F63" s="5" t="s">
        <v>2</v>
      </c>
      <c r="G63" s="9">
        <v>77.16</v>
      </c>
      <c r="H63" s="30"/>
      <c r="I63" s="10">
        <f t="shared" si="2"/>
        <v>77.16</v>
      </c>
      <c r="J63" s="21">
        <f t="shared" si="1"/>
        <v>77.16</v>
      </c>
    </row>
    <row r="64" spans="1:10" x14ac:dyDescent="0.2">
      <c r="A64" s="8" t="s">
        <v>96</v>
      </c>
      <c r="B64" s="5" t="s">
        <v>20</v>
      </c>
      <c r="C64" s="23" t="s">
        <v>226</v>
      </c>
      <c r="D64" s="3">
        <v>43313</v>
      </c>
      <c r="E64" s="6">
        <v>2155.14</v>
      </c>
      <c r="F64" s="5" t="s">
        <v>2</v>
      </c>
      <c r="G64" s="9">
        <v>2155.14</v>
      </c>
      <c r="H64" s="30"/>
      <c r="I64" s="10">
        <f t="shared" si="2"/>
        <v>2155.14</v>
      </c>
      <c r="J64" s="21">
        <f t="shared" si="1"/>
        <v>2155.14</v>
      </c>
    </row>
    <row r="65" spans="1:255" x14ac:dyDescent="0.2">
      <c r="A65" s="8" t="s">
        <v>97</v>
      </c>
      <c r="B65" s="5" t="s">
        <v>8</v>
      </c>
      <c r="C65" s="23" t="s">
        <v>227</v>
      </c>
      <c r="D65" s="3">
        <v>43315</v>
      </c>
      <c r="E65" s="6">
        <v>1103.6300000000001</v>
      </c>
      <c r="F65" s="5" t="s">
        <v>7</v>
      </c>
      <c r="G65" s="9">
        <v>8216.42</v>
      </c>
      <c r="H65" s="30"/>
      <c r="I65" s="10">
        <f t="shared" si="2"/>
        <v>1103.6300000000001</v>
      </c>
      <c r="J65" s="21">
        <f t="shared" si="1"/>
        <v>1103.6300000000001</v>
      </c>
    </row>
    <row r="66" spans="1:255" x14ac:dyDescent="0.2">
      <c r="A66" s="8" t="s">
        <v>98</v>
      </c>
      <c r="B66" s="5" t="s">
        <v>27</v>
      </c>
      <c r="C66" s="23" t="s">
        <v>228</v>
      </c>
      <c r="D66" s="3">
        <v>43315</v>
      </c>
      <c r="E66" s="6">
        <v>324.17</v>
      </c>
      <c r="F66" s="5" t="s">
        <v>2</v>
      </c>
      <c r="G66" s="9">
        <v>324.17</v>
      </c>
      <c r="H66" s="30"/>
      <c r="I66" s="10">
        <f t="shared" si="2"/>
        <v>324.17</v>
      </c>
      <c r="J66" s="21">
        <f t="shared" si="1"/>
        <v>324.17</v>
      </c>
    </row>
    <row r="67" spans="1:255" x14ac:dyDescent="0.2">
      <c r="A67" s="8" t="s">
        <v>99</v>
      </c>
      <c r="B67" s="5" t="s">
        <v>34</v>
      </c>
      <c r="C67" s="23" t="s">
        <v>229</v>
      </c>
      <c r="D67" s="3">
        <v>43320</v>
      </c>
      <c r="E67" s="6">
        <v>847112.03</v>
      </c>
      <c r="F67" s="5" t="s">
        <v>2</v>
      </c>
      <c r="G67" s="9">
        <v>847112.03</v>
      </c>
      <c r="H67" s="30">
        <f>60520.15+983+531.61+128.34+1757.63+2184.65</f>
        <v>66105.37999999999</v>
      </c>
      <c r="I67" s="10">
        <f t="shared" si="2"/>
        <v>781006.65</v>
      </c>
      <c r="J67" s="21">
        <f t="shared" si="1"/>
        <v>781006.65</v>
      </c>
    </row>
    <row r="68" spans="1:255" x14ac:dyDescent="0.2">
      <c r="A68" s="8" t="s">
        <v>100</v>
      </c>
      <c r="B68" s="5" t="s">
        <v>165</v>
      </c>
      <c r="C68" s="23" t="s">
        <v>230</v>
      </c>
      <c r="D68" s="3">
        <v>43321</v>
      </c>
      <c r="E68" s="6">
        <v>1190.79</v>
      </c>
      <c r="F68" s="5" t="s">
        <v>2</v>
      </c>
      <c r="G68" s="9">
        <v>1190.79</v>
      </c>
      <c r="H68" s="30"/>
      <c r="I68" s="10">
        <f t="shared" si="2"/>
        <v>1190.79</v>
      </c>
      <c r="J68" s="21">
        <f t="shared" si="1"/>
        <v>1190.79</v>
      </c>
    </row>
    <row r="69" spans="1:255" x14ac:dyDescent="0.2">
      <c r="A69" s="16" t="s">
        <v>100</v>
      </c>
      <c r="B69" s="11" t="s">
        <v>34</v>
      </c>
      <c r="C69" s="25" t="s">
        <v>231</v>
      </c>
      <c r="D69" s="12">
        <v>43327</v>
      </c>
      <c r="E69" s="13">
        <v>573.71</v>
      </c>
      <c r="F69" s="13" t="s">
        <v>2</v>
      </c>
      <c r="G69" s="14">
        <v>573.71</v>
      </c>
      <c r="H69" s="31"/>
      <c r="I69" s="10">
        <f t="shared" si="2"/>
        <v>573.71</v>
      </c>
      <c r="J69" s="21">
        <f t="shared" si="1"/>
        <v>573.71</v>
      </c>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c r="IS69" s="15"/>
      <c r="IT69" s="15"/>
      <c r="IU69" s="15"/>
    </row>
    <row r="70" spans="1:255" x14ac:dyDescent="0.2">
      <c r="A70" s="16" t="s">
        <v>101</v>
      </c>
      <c r="B70" s="11" t="s">
        <v>165</v>
      </c>
      <c r="C70" s="25" t="s">
        <v>232</v>
      </c>
      <c r="D70" s="12">
        <v>43332</v>
      </c>
      <c r="E70" s="13">
        <v>17040.34</v>
      </c>
      <c r="F70" s="13" t="s">
        <v>2</v>
      </c>
      <c r="G70" s="14">
        <v>17040.34</v>
      </c>
      <c r="H70" s="31"/>
      <c r="I70" s="10">
        <f t="shared" si="2"/>
        <v>17040.34</v>
      </c>
      <c r="J70" s="21">
        <f t="shared" si="1"/>
        <v>17040.34</v>
      </c>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c r="IS70" s="15"/>
      <c r="IT70" s="15"/>
      <c r="IU70" s="15"/>
    </row>
    <row r="71" spans="1:255" x14ac:dyDescent="0.2">
      <c r="A71" s="16" t="s">
        <v>101</v>
      </c>
      <c r="B71" s="11" t="s">
        <v>34</v>
      </c>
      <c r="C71" s="26" t="s">
        <v>233</v>
      </c>
      <c r="D71" s="12">
        <v>43332</v>
      </c>
      <c r="E71" s="13">
        <v>3764.15</v>
      </c>
      <c r="F71" s="11" t="s">
        <v>2</v>
      </c>
      <c r="G71" s="14">
        <v>3764.15</v>
      </c>
      <c r="H71" s="30"/>
      <c r="I71" s="10">
        <f t="shared" ref="I71:I102" si="3">E71-H71</f>
        <v>3764.15</v>
      </c>
      <c r="J71" s="21">
        <f t="shared" si="1"/>
        <v>3764.15</v>
      </c>
    </row>
    <row r="72" spans="1:255" x14ac:dyDescent="0.2">
      <c r="A72" s="16" t="s">
        <v>103</v>
      </c>
      <c r="B72" s="11" t="s">
        <v>34</v>
      </c>
      <c r="C72" s="25" t="s">
        <v>234</v>
      </c>
      <c r="D72" s="12">
        <v>43343</v>
      </c>
      <c r="E72" s="13">
        <v>79.05</v>
      </c>
      <c r="F72" s="13" t="s">
        <v>2</v>
      </c>
      <c r="G72" s="14">
        <v>79.05</v>
      </c>
      <c r="H72" s="31"/>
      <c r="I72" s="10">
        <f t="shared" si="3"/>
        <v>79.05</v>
      </c>
      <c r="J72" s="21">
        <f t="shared" ref="J72:J124" si="4">I72</f>
        <v>79.05</v>
      </c>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row>
    <row r="73" spans="1:255" x14ac:dyDescent="0.2">
      <c r="A73" s="8" t="s">
        <v>102</v>
      </c>
      <c r="B73" s="5" t="s">
        <v>25</v>
      </c>
      <c r="C73" s="23" t="s">
        <v>235</v>
      </c>
      <c r="D73" s="3">
        <v>43345</v>
      </c>
      <c r="E73" s="6">
        <v>24834.33</v>
      </c>
      <c r="F73" s="5" t="s">
        <v>24</v>
      </c>
      <c r="G73" s="9">
        <v>103169.24</v>
      </c>
      <c r="H73" s="30"/>
      <c r="I73" s="10">
        <f t="shared" si="3"/>
        <v>24834.33</v>
      </c>
      <c r="J73" s="21">
        <f t="shared" si="4"/>
        <v>24834.33</v>
      </c>
    </row>
    <row r="74" spans="1:255" x14ac:dyDescent="0.2">
      <c r="A74" s="8" t="s">
        <v>103</v>
      </c>
      <c r="B74" s="5" t="s">
        <v>25</v>
      </c>
      <c r="C74" s="23" t="s">
        <v>236</v>
      </c>
      <c r="D74" s="3">
        <v>43345</v>
      </c>
      <c r="E74" s="6">
        <v>353.09</v>
      </c>
      <c r="F74" s="5" t="s">
        <v>24</v>
      </c>
      <c r="G74" s="9">
        <v>1470</v>
      </c>
      <c r="H74" s="30"/>
      <c r="I74" s="10">
        <f t="shared" si="3"/>
        <v>353.09</v>
      </c>
      <c r="J74" s="21">
        <f t="shared" si="4"/>
        <v>353.09</v>
      </c>
    </row>
    <row r="75" spans="1:255" x14ac:dyDescent="0.2">
      <c r="A75" s="8" t="s">
        <v>104</v>
      </c>
      <c r="B75" s="5" t="s">
        <v>3</v>
      </c>
      <c r="C75" s="23" t="s">
        <v>237</v>
      </c>
      <c r="D75" s="3">
        <v>43346</v>
      </c>
      <c r="E75" s="6">
        <v>73744.039999999994</v>
      </c>
      <c r="F75" s="5" t="s">
        <v>2</v>
      </c>
      <c r="G75" s="9">
        <v>73744.039999999994</v>
      </c>
      <c r="H75" s="30"/>
      <c r="I75" s="10">
        <f t="shared" si="3"/>
        <v>73744.039999999994</v>
      </c>
      <c r="J75" s="21">
        <f t="shared" si="4"/>
        <v>73744.039999999994</v>
      </c>
    </row>
    <row r="76" spans="1:255" x14ac:dyDescent="0.2">
      <c r="A76" s="8" t="s">
        <v>105</v>
      </c>
      <c r="B76" s="5" t="s">
        <v>17</v>
      </c>
      <c r="C76" s="23" t="s">
        <v>238</v>
      </c>
      <c r="D76" s="3">
        <v>43350</v>
      </c>
      <c r="E76" s="6">
        <v>104345.07</v>
      </c>
      <c r="F76" s="5" t="s">
        <v>16</v>
      </c>
      <c r="G76" s="9">
        <v>92578.08</v>
      </c>
      <c r="H76" s="30"/>
      <c r="I76" s="10">
        <f t="shared" si="3"/>
        <v>104345.07</v>
      </c>
      <c r="J76" s="21">
        <f t="shared" si="4"/>
        <v>104345.07</v>
      </c>
    </row>
    <row r="77" spans="1:255" x14ac:dyDescent="0.2">
      <c r="A77" s="8" t="s">
        <v>106</v>
      </c>
      <c r="B77" s="5" t="s">
        <v>17</v>
      </c>
      <c r="C77" s="23" t="s">
        <v>239</v>
      </c>
      <c r="D77" s="3">
        <v>43350</v>
      </c>
      <c r="E77" s="6">
        <v>198.04</v>
      </c>
      <c r="F77" s="5" t="s">
        <v>16</v>
      </c>
      <c r="G77" s="9">
        <v>176.16</v>
      </c>
      <c r="H77" s="30">
        <v>198.04</v>
      </c>
      <c r="I77" s="10">
        <f t="shared" si="3"/>
        <v>0</v>
      </c>
      <c r="J77" s="21">
        <f t="shared" si="4"/>
        <v>0</v>
      </c>
    </row>
    <row r="78" spans="1:255" x14ac:dyDescent="0.2">
      <c r="A78" s="8" t="s">
        <v>107</v>
      </c>
      <c r="B78" s="5" t="s">
        <v>18</v>
      </c>
      <c r="C78" s="23" t="s">
        <v>240</v>
      </c>
      <c r="D78" s="3">
        <v>43353</v>
      </c>
      <c r="E78" s="6">
        <v>56.06</v>
      </c>
      <c r="F78" s="5" t="s">
        <v>2</v>
      </c>
      <c r="G78" s="9">
        <v>56.06</v>
      </c>
      <c r="H78" s="30"/>
      <c r="I78" s="10">
        <f t="shared" si="3"/>
        <v>56.06</v>
      </c>
      <c r="J78" s="21">
        <f t="shared" si="4"/>
        <v>56.06</v>
      </c>
    </row>
    <row r="79" spans="1:255" x14ac:dyDescent="0.2">
      <c r="A79" s="8" t="s">
        <v>108</v>
      </c>
      <c r="B79" s="5" t="s">
        <v>18</v>
      </c>
      <c r="C79" s="23" t="s">
        <v>241</v>
      </c>
      <c r="D79" s="3">
        <v>43353</v>
      </c>
      <c r="E79" s="6">
        <v>61.76</v>
      </c>
      <c r="F79" s="5" t="s">
        <v>2</v>
      </c>
      <c r="G79" s="9">
        <v>61.76</v>
      </c>
      <c r="H79" s="30"/>
      <c r="I79" s="10">
        <f t="shared" si="3"/>
        <v>61.76</v>
      </c>
      <c r="J79" s="21">
        <f t="shared" si="4"/>
        <v>61.76</v>
      </c>
    </row>
    <row r="80" spans="1:255" x14ac:dyDescent="0.2">
      <c r="A80" s="16" t="s">
        <v>111</v>
      </c>
      <c r="B80" s="11" t="s">
        <v>9</v>
      </c>
      <c r="C80" s="25" t="s">
        <v>242</v>
      </c>
      <c r="D80" s="12">
        <v>43354</v>
      </c>
      <c r="E80" s="13">
        <v>9154.0499999999993</v>
      </c>
      <c r="F80" s="13" t="s">
        <v>2</v>
      </c>
      <c r="G80" s="14">
        <v>9154.0499999999993</v>
      </c>
      <c r="H80" s="31"/>
      <c r="I80" s="10">
        <f t="shared" si="3"/>
        <v>9154.0499999999993</v>
      </c>
      <c r="J80" s="21">
        <f t="shared" si="4"/>
        <v>9154.0499999999993</v>
      </c>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row>
    <row r="81" spans="1:255" x14ac:dyDescent="0.2">
      <c r="A81" s="16" t="s">
        <v>112</v>
      </c>
      <c r="B81" s="11" t="s">
        <v>3</v>
      </c>
      <c r="C81" s="25" t="s">
        <v>243</v>
      </c>
      <c r="D81" s="12">
        <v>43355</v>
      </c>
      <c r="E81" s="13">
        <v>120.71</v>
      </c>
      <c r="F81" s="13" t="s">
        <v>2</v>
      </c>
      <c r="G81" s="14">
        <v>120.71</v>
      </c>
      <c r="H81" s="31"/>
      <c r="I81" s="10">
        <f t="shared" si="3"/>
        <v>120.71</v>
      </c>
      <c r="J81" s="21">
        <f t="shared" si="4"/>
        <v>120.71</v>
      </c>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row>
    <row r="82" spans="1:255" x14ac:dyDescent="0.2">
      <c r="A82" s="16" t="s">
        <v>113</v>
      </c>
      <c r="B82" s="11" t="s">
        <v>3</v>
      </c>
      <c r="C82" s="25" t="s">
        <v>244</v>
      </c>
      <c r="D82" s="12">
        <v>43355</v>
      </c>
      <c r="E82" s="13">
        <v>2132.16</v>
      </c>
      <c r="F82" s="13" t="s">
        <v>2</v>
      </c>
      <c r="G82" s="14">
        <v>2132.16</v>
      </c>
      <c r="H82" s="31"/>
      <c r="I82" s="10">
        <f t="shared" si="3"/>
        <v>2132.16</v>
      </c>
      <c r="J82" s="21">
        <f t="shared" si="4"/>
        <v>2132.16</v>
      </c>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row>
    <row r="83" spans="1:255" x14ac:dyDescent="0.2">
      <c r="A83" s="8" t="s">
        <v>109</v>
      </c>
      <c r="B83" s="5" t="s">
        <v>34</v>
      </c>
      <c r="C83" s="23" t="s">
        <v>245</v>
      </c>
      <c r="D83" s="3">
        <v>43356</v>
      </c>
      <c r="E83" s="6">
        <v>831</v>
      </c>
      <c r="F83" s="5" t="s">
        <v>2</v>
      </c>
      <c r="G83" s="9">
        <v>831</v>
      </c>
      <c r="H83" s="30"/>
      <c r="I83" s="10">
        <f t="shared" si="3"/>
        <v>831</v>
      </c>
      <c r="J83" s="21">
        <f t="shared" si="4"/>
        <v>831</v>
      </c>
    </row>
    <row r="84" spans="1:255" x14ac:dyDescent="0.2">
      <c r="A84" s="8" t="s">
        <v>110</v>
      </c>
      <c r="B84" s="5" t="s">
        <v>6</v>
      </c>
      <c r="C84" s="23" t="s">
        <v>246</v>
      </c>
      <c r="D84" s="3">
        <v>43360</v>
      </c>
      <c r="E84" s="6">
        <v>12707.03</v>
      </c>
      <c r="F84" s="5" t="s">
        <v>5</v>
      </c>
      <c r="G84" s="9">
        <v>323025.32</v>
      </c>
      <c r="H84" s="30"/>
      <c r="I84" s="10">
        <f t="shared" si="3"/>
        <v>12707.03</v>
      </c>
      <c r="J84" s="21">
        <f t="shared" si="4"/>
        <v>12707.03</v>
      </c>
    </row>
    <row r="85" spans="1:255" x14ac:dyDescent="0.2">
      <c r="A85" s="8" t="s">
        <v>111</v>
      </c>
      <c r="B85" s="5" t="s">
        <v>30</v>
      </c>
      <c r="C85" s="23" t="s">
        <v>247</v>
      </c>
      <c r="D85" s="3">
        <v>43363</v>
      </c>
      <c r="E85" s="6">
        <v>62341.03</v>
      </c>
      <c r="F85" s="5" t="s">
        <v>2</v>
      </c>
      <c r="G85" s="9">
        <v>62341.03</v>
      </c>
      <c r="H85" s="30">
        <v>416</v>
      </c>
      <c r="I85" s="10">
        <f t="shared" si="3"/>
        <v>61925.03</v>
      </c>
      <c r="J85" s="21">
        <f t="shared" si="4"/>
        <v>61925.03</v>
      </c>
    </row>
    <row r="86" spans="1:255" x14ac:dyDescent="0.2">
      <c r="A86" s="8" t="s">
        <v>112</v>
      </c>
      <c r="B86" s="5" t="s">
        <v>13</v>
      </c>
      <c r="C86" s="23" t="s">
        <v>248</v>
      </c>
      <c r="D86" s="3">
        <v>43364</v>
      </c>
      <c r="E86" s="6">
        <v>32047.83</v>
      </c>
      <c r="F86" s="5" t="s">
        <v>2</v>
      </c>
      <c r="G86" s="9">
        <v>32047.83</v>
      </c>
      <c r="H86" s="30"/>
      <c r="I86" s="10">
        <f t="shared" si="3"/>
        <v>32047.83</v>
      </c>
      <c r="J86" s="21">
        <f t="shared" si="4"/>
        <v>32047.83</v>
      </c>
    </row>
    <row r="87" spans="1:255" x14ac:dyDescent="0.2">
      <c r="A87" s="8" t="s">
        <v>113</v>
      </c>
      <c r="B87" s="5" t="s">
        <v>28</v>
      </c>
      <c r="C87" s="23" t="s">
        <v>249</v>
      </c>
      <c r="D87" s="3">
        <v>43365</v>
      </c>
      <c r="E87" s="6">
        <v>6209.58</v>
      </c>
      <c r="F87" s="5" t="s">
        <v>2</v>
      </c>
      <c r="G87" s="9">
        <v>6209.58</v>
      </c>
      <c r="H87" s="30"/>
      <c r="I87" s="10">
        <f t="shared" si="3"/>
        <v>6209.58</v>
      </c>
      <c r="J87" s="21">
        <f t="shared" si="4"/>
        <v>6209.58</v>
      </c>
    </row>
    <row r="88" spans="1:255" x14ac:dyDescent="0.2">
      <c r="A88" s="8" t="s">
        <v>114</v>
      </c>
      <c r="B88" s="5" t="s">
        <v>166</v>
      </c>
      <c r="C88" s="23" t="s">
        <v>250</v>
      </c>
      <c r="D88" s="3">
        <v>43365</v>
      </c>
      <c r="E88" s="6">
        <v>6745.76</v>
      </c>
      <c r="F88" s="5" t="s">
        <v>2</v>
      </c>
      <c r="G88" s="9">
        <v>6745.76</v>
      </c>
      <c r="H88" s="30"/>
      <c r="I88" s="10">
        <f t="shared" si="3"/>
        <v>6745.76</v>
      </c>
      <c r="J88" s="21">
        <f t="shared" si="4"/>
        <v>6745.76</v>
      </c>
    </row>
    <row r="89" spans="1:255" x14ac:dyDescent="0.2">
      <c r="A89" s="8" t="s">
        <v>115</v>
      </c>
      <c r="B89" s="5" t="s">
        <v>15</v>
      </c>
      <c r="C89" s="23" t="s">
        <v>251</v>
      </c>
      <c r="D89" s="3">
        <v>43371</v>
      </c>
      <c r="E89" s="6">
        <v>39573.230000000003</v>
      </c>
      <c r="F89" s="5" t="s">
        <v>2</v>
      </c>
      <c r="G89" s="9">
        <v>39573.230000000003</v>
      </c>
      <c r="H89" s="30"/>
      <c r="I89" s="10">
        <f t="shared" si="3"/>
        <v>39573.230000000003</v>
      </c>
      <c r="J89" s="21">
        <f t="shared" si="4"/>
        <v>39573.230000000003</v>
      </c>
    </row>
    <row r="90" spans="1:255" x14ac:dyDescent="0.2">
      <c r="A90" s="8" t="s">
        <v>116</v>
      </c>
      <c r="B90" s="5" t="s">
        <v>32</v>
      </c>
      <c r="C90" s="23" t="s">
        <v>252</v>
      </c>
      <c r="D90" s="3">
        <v>43379</v>
      </c>
      <c r="E90" s="6">
        <v>20617.310000000001</v>
      </c>
      <c r="F90" s="5" t="s">
        <v>31</v>
      </c>
      <c r="G90" s="9">
        <v>24270.7</v>
      </c>
      <c r="H90" s="30">
        <v>5518.33</v>
      </c>
      <c r="I90" s="10">
        <f t="shared" si="3"/>
        <v>15098.980000000001</v>
      </c>
      <c r="J90" s="21">
        <f t="shared" si="4"/>
        <v>15098.980000000001</v>
      </c>
    </row>
    <row r="91" spans="1:255" x14ac:dyDescent="0.2">
      <c r="A91" s="8" t="s">
        <v>117</v>
      </c>
      <c r="B91" s="5" t="s">
        <v>165</v>
      </c>
      <c r="C91" s="23" t="s">
        <v>253</v>
      </c>
      <c r="D91" s="3">
        <v>43383</v>
      </c>
      <c r="E91" s="6">
        <v>1039.04</v>
      </c>
      <c r="F91" s="5" t="s">
        <v>2</v>
      </c>
      <c r="G91" s="9">
        <v>1039.04</v>
      </c>
      <c r="H91" s="30"/>
      <c r="I91" s="10">
        <f t="shared" si="3"/>
        <v>1039.04</v>
      </c>
      <c r="J91" s="21">
        <f t="shared" si="4"/>
        <v>1039.04</v>
      </c>
    </row>
    <row r="92" spans="1:255" x14ac:dyDescent="0.2">
      <c r="A92" s="8" t="s">
        <v>118</v>
      </c>
      <c r="B92" s="5" t="s">
        <v>165</v>
      </c>
      <c r="C92" s="23" t="s">
        <v>253</v>
      </c>
      <c r="D92" s="3">
        <v>43383</v>
      </c>
      <c r="E92" s="6">
        <v>1039.04</v>
      </c>
      <c r="F92" s="5" t="s">
        <v>2</v>
      </c>
      <c r="G92" s="9">
        <v>1039.04</v>
      </c>
      <c r="H92" s="30"/>
      <c r="I92" s="10">
        <f t="shared" si="3"/>
        <v>1039.04</v>
      </c>
      <c r="J92" s="21">
        <f t="shared" si="4"/>
        <v>1039.04</v>
      </c>
    </row>
    <row r="93" spans="1:255" x14ac:dyDescent="0.2">
      <c r="A93" s="8" t="s">
        <v>119</v>
      </c>
      <c r="B93" s="5" t="s">
        <v>15</v>
      </c>
      <c r="C93" s="23" t="s">
        <v>254</v>
      </c>
      <c r="D93" s="3">
        <v>43384</v>
      </c>
      <c r="E93" s="6">
        <v>276.36</v>
      </c>
      <c r="F93" s="5" t="s">
        <v>2</v>
      </c>
      <c r="G93" s="9">
        <v>276.36</v>
      </c>
      <c r="H93" s="30"/>
      <c r="I93" s="10">
        <f t="shared" si="3"/>
        <v>276.36</v>
      </c>
      <c r="J93" s="21">
        <f t="shared" si="4"/>
        <v>276.36</v>
      </c>
    </row>
    <row r="94" spans="1:255" x14ac:dyDescent="0.2">
      <c r="A94" s="8" t="s">
        <v>120</v>
      </c>
      <c r="B94" s="5" t="s">
        <v>33</v>
      </c>
      <c r="C94" s="23" t="s">
        <v>255</v>
      </c>
      <c r="D94" s="3">
        <v>43384</v>
      </c>
      <c r="E94" s="6">
        <v>853.73</v>
      </c>
      <c r="F94" s="5" t="s">
        <v>2</v>
      </c>
      <c r="G94" s="9">
        <v>853.73</v>
      </c>
      <c r="H94" s="30"/>
      <c r="I94" s="10">
        <f t="shared" si="3"/>
        <v>853.73</v>
      </c>
      <c r="J94" s="21">
        <f t="shared" si="4"/>
        <v>853.73</v>
      </c>
    </row>
    <row r="95" spans="1:255" x14ac:dyDescent="0.2">
      <c r="A95" s="8" t="s">
        <v>121</v>
      </c>
      <c r="B95" s="5" t="s">
        <v>9</v>
      </c>
      <c r="C95" s="23" t="s">
        <v>256</v>
      </c>
      <c r="D95" s="3">
        <v>43392</v>
      </c>
      <c r="E95" s="17">
        <v>2436.4</v>
      </c>
      <c r="F95" s="5" t="s">
        <v>2</v>
      </c>
      <c r="G95" s="9">
        <v>2436.4</v>
      </c>
      <c r="H95" s="30"/>
      <c r="I95" s="10">
        <f t="shared" si="3"/>
        <v>2436.4</v>
      </c>
      <c r="J95" s="21">
        <f t="shared" si="4"/>
        <v>2436.4</v>
      </c>
    </row>
    <row r="96" spans="1:255" x14ac:dyDescent="0.2">
      <c r="A96" s="8" t="s">
        <v>122</v>
      </c>
      <c r="B96" s="5" t="s">
        <v>21</v>
      </c>
      <c r="C96" s="23" t="s">
        <v>257</v>
      </c>
      <c r="D96" s="3">
        <v>43392</v>
      </c>
      <c r="E96" s="6">
        <v>80358.240000000005</v>
      </c>
      <c r="F96" s="5" t="s">
        <v>2</v>
      </c>
      <c r="G96" s="9">
        <v>80358.240000000005</v>
      </c>
      <c r="H96" s="30">
        <f>772.76+772.76+807.03</f>
        <v>2352.5500000000002</v>
      </c>
      <c r="I96" s="10">
        <f t="shared" si="3"/>
        <v>78005.69</v>
      </c>
      <c r="J96" s="21">
        <f t="shared" si="4"/>
        <v>78005.69</v>
      </c>
    </row>
    <row r="97" spans="1:255" x14ac:dyDescent="0.2">
      <c r="A97" s="8" t="s">
        <v>123</v>
      </c>
      <c r="B97" s="5" t="s">
        <v>167</v>
      </c>
      <c r="C97" s="23" t="s">
        <v>258</v>
      </c>
      <c r="D97" s="3">
        <v>43397</v>
      </c>
      <c r="E97" s="6">
        <v>20256.61</v>
      </c>
      <c r="F97" s="5" t="s">
        <v>2</v>
      </c>
      <c r="G97" s="9">
        <v>20256.61</v>
      </c>
      <c r="H97" s="30"/>
      <c r="I97" s="10">
        <f t="shared" si="3"/>
        <v>20256.61</v>
      </c>
      <c r="J97" s="21">
        <f t="shared" si="4"/>
        <v>20256.61</v>
      </c>
    </row>
    <row r="98" spans="1:255" x14ac:dyDescent="0.2">
      <c r="A98" s="8" t="s">
        <v>124</v>
      </c>
      <c r="B98" s="5" t="s">
        <v>30</v>
      </c>
      <c r="C98" s="23" t="s">
        <v>259</v>
      </c>
      <c r="D98" s="3">
        <v>43398</v>
      </c>
      <c r="E98" s="6">
        <v>350.01</v>
      </c>
      <c r="F98" s="5" t="s">
        <v>2</v>
      </c>
      <c r="G98" s="9">
        <v>350.01</v>
      </c>
      <c r="H98" s="30"/>
      <c r="I98" s="10">
        <f t="shared" si="3"/>
        <v>350.01</v>
      </c>
      <c r="J98" s="21">
        <f t="shared" si="4"/>
        <v>350.01</v>
      </c>
    </row>
    <row r="99" spans="1:255" x14ac:dyDescent="0.2">
      <c r="A99" s="8" t="s">
        <v>125</v>
      </c>
      <c r="B99" s="5" t="s">
        <v>30</v>
      </c>
      <c r="C99" s="23" t="s">
        <v>260</v>
      </c>
      <c r="D99" s="3">
        <v>43398</v>
      </c>
      <c r="E99" s="6">
        <v>75900.63</v>
      </c>
      <c r="F99" s="5" t="s">
        <v>2</v>
      </c>
      <c r="G99" s="9">
        <v>75900.63</v>
      </c>
      <c r="H99" s="30"/>
      <c r="I99" s="10">
        <f t="shared" si="3"/>
        <v>75900.63</v>
      </c>
      <c r="J99" s="21">
        <f t="shared" si="4"/>
        <v>75900.63</v>
      </c>
    </row>
    <row r="100" spans="1:255" x14ac:dyDescent="0.2">
      <c r="A100" s="8" t="s">
        <v>126</v>
      </c>
      <c r="B100" s="5" t="s">
        <v>18</v>
      </c>
      <c r="C100" s="23" t="s">
        <v>261</v>
      </c>
      <c r="D100" s="3">
        <v>43406</v>
      </c>
      <c r="E100" s="6">
        <v>873057.21</v>
      </c>
      <c r="F100" s="5" t="s">
        <v>2</v>
      </c>
      <c r="G100" s="9">
        <v>873057.21</v>
      </c>
      <c r="H100" s="30">
        <f>85232.22+2748.11+106751.4+6192.85</f>
        <v>200924.58</v>
      </c>
      <c r="I100" s="10">
        <f t="shared" si="3"/>
        <v>672132.63</v>
      </c>
      <c r="J100" s="21">
        <f t="shared" si="4"/>
        <v>672132.63</v>
      </c>
    </row>
    <row r="101" spans="1:255" x14ac:dyDescent="0.2">
      <c r="A101" s="8" t="s">
        <v>127</v>
      </c>
      <c r="B101" s="5" t="s">
        <v>4</v>
      </c>
      <c r="C101" s="23" t="s">
        <v>262</v>
      </c>
      <c r="D101" s="3">
        <v>43407</v>
      </c>
      <c r="E101" s="6">
        <v>526.62</v>
      </c>
      <c r="F101" s="5" t="s">
        <v>2</v>
      </c>
      <c r="G101" s="9">
        <v>526.62</v>
      </c>
      <c r="H101" s="30"/>
      <c r="I101" s="10">
        <f t="shared" si="3"/>
        <v>526.62</v>
      </c>
      <c r="J101" s="21">
        <f t="shared" si="4"/>
        <v>526.62</v>
      </c>
    </row>
    <row r="102" spans="1:255" x14ac:dyDescent="0.2">
      <c r="A102" s="8" t="s">
        <v>128</v>
      </c>
      <c r="B102" s="5" t="s">
        <v>18</v>
      </c>
      <c r="C102" s="23" t="s">
        <v>263</v>
      </c>
      <c r="D102" s="3">
        <v>43419</v>
      </c>
      <c r="E102" s="6">
        <v>82100.25</v>
      </c>
      <c r="F102" s="5" t="s">
        <v>2</v>
      </c>
      <c r="G102" s="9">
        <v>82100.25</v>
      </c>
      <c r="H102" s="30"/>
      <c r="I102" s="10">
        <f t="shared" si="3"/>
        <v>82100.25</v>
      </c>
      <c r="J102" s="21">
        <f t="shared" si="4"/>
        <v>82100.25</v>
      </c>
    </row>
    <row r="103" spans="1:255" x14ac:dyDescent="0.2">
      <c r="A103" s="8" t="s">
        <v>129</v>
      </c>
      <c r="B103" s="5" t="s">
        <v>18</v>
      </c>
      <c r="C103" s="23" t="s">
        <v>264</v>
      </c>
      <c r="D103" s="3">
        <v>43419</v>
      </c>
      <c r="E103" s="6">
        <v>91369.03</v>
      </c>
      <c r="F103" s="5" t="s">
        <v>2</v>
      </c>
      <c r="G103" s="9">
        <v>91369.03</v>
      </c>
      <c r="H103" s="30"/>
      <c r="I103" s="10">
        <f t="shared" ref="I103:I106" si="5">E103-H103</f>
        <v>91369.03</v>
      </c>
      <c r="J103" s="21">
        <f t="shared" si="4"/>
        <v>91369.03</v>
      </c>
    </row>
    <row r="104" spans="1:255" x14ac:dyDescent="0.2">
      <c r="A104" s="8" t="s">
        <v>130</v>
      </c>
      <c r="B104" s="5" t="s">
        <v>18</v>
      </c>
      <c r="C104" s="23" t="s">
        <v>263</v>
      </c>
      <c r="D104" s="3">
        <v>43419</v>
      </c>
      <c r="E104" s="6">
        <v>396.66</v>
      </c>
      <c r="F104" s="5" t="s">
        <v>2</v>
      </c>
      <c r="G104" s="9">
        <v>396.66</v>
      </c>
      <c r="H104" s="30"/>
      <c r="I104" s="10">
        <f t="shared" si="5"/>
        <v>396.66</v>
      </c>
      <c r="J104" s="21">
        <f t="shared" si="4"/>
        <v>396.66</v>
      </c>
    </row>
    <row r="105" spans="1:255" x14ac:dyDescent="0.2">
      <c r="A105" s="8" t="s">
        <v>131</v>
      </c>
      <c r="B105" s="5" t="s">
        <v>18</v>
      </c>
      <c r="C105" s="23" t="s">
        <v>265</v>
      </c>
      <c r="D105" s="3">
        <v>43419</v>
      </c>
      <c r="E105" s="6">
        <v>1308.8599999999999</v>
      </c>
      <c r="F105" s="5" t="s">
        <v>2</v>
      </c>
      <c r="G105" s="9">
        <v>1308.8599999999999</v>
      </c>
      <c r="H105" s="30"/>
      <c r="I105" s="10">
        <f t="shared" si="5"/>
        <v>1308.8599999999999</v>
      </c>
      <c r="J105" s="21">
        <f t="shared" si="4"/>
        <v>1308.8599999999999</v>
      </c>
    </row>
    <row r="106" spans="1:255" x14ac:dyDescent="0.2">
      <c r="A106" s="8" t="s">
        <v>132</v>
      </c>
      <c r="B106" s="5" t="s">
        <v>29</v>
      </c>
      <c r="C106" s="23" t="s">
        <v>266</v>
      </c>
      <c r="D106" s="3">
        <v>43419</v>
      </c>
      <c r="E106" s="6">
        <v>25045.85</v>
      </c>
      <c r="F106" s="5" t="s">
        <v>2</v>
      </c>
      <c r="G106" s="9">
        <v>25045.85</v>
      </c>
      <c r="H106" s="30"/>
      <c r="I106" s="10">
        <f t="shared" si="5"/>
        <v>25045.85</v>
      </c>
      <c r="J106" s="21">
        <f t="shared" si="4"/>
        <v>25045.85</v>
      </c>
    </row>
    <row r="107" spans="1:255" x14ac:dyDescent="0.2">
      <c r="A107" s="72" t="s">
        <v>133</v>
      </c>
      <c r="B107" s="18" t="s">
        <v>34</v>
      </c>
      <c r="C107" s="78" t="s">
        <v>267</v>
      </c>
      <c r="D107" s="61">
        <v>43420</v>
      </c>
      <c r="E107" s="63">
        <v>1017046.47</v>
      </c>
      <c r="F107" s="5" t="s">
        <v>2</v>
      </c>
      <c r="G107" s="74">
        <v>1017046.47</v>
      </c>
      <c r="H107" s="30">
        <f>4503.02+575.71+2394.41+33.46+1638.63+3426.33+29.19+12.18</f>
        <v>12612.93</v>
      </c>
      <c r="I107" s="76">
        <f>E107-H107-H108</f>
        <v>645723.12999999989</v>
      </c>
      <c r="J107" s="53">
        <f t="shared" si="4"/>
        <v>645723.12999999989</v>
      </c>
    </row>
    <row r="108" spans="1:255" x14ac:dyDescent="0.2">
      <c r="A108" s="73"/>
      <c r="B108" s="18" t="s">
        <v>34</v>
      </c>
      <c r="C108" s="79"/>
      <c r="D108" s="62"/>
      <c r="E108" s="64"/>
      <c r="F108" s="5" t="s">
        <v>2</v>
      </c>
      <c r="G108" s="75"/>
      <c r="H108" s="30">
        <f>6447.53+8006+65.54+4978.96+520.5+3236.6+50106.4+356.24+1811.87+5064.59+6831.01+3552.61+4867.77+2756.82+1087.5+13754.56+11656.98+831.2+230682.53+563.2+396.8+1135.2</f>
        <v>358710.41</v>
      </c>
      <c r="I108" s="77"/>
      <c r="J108" s="54">
        <f t="shared" si="4"/>
        <v>0</v>
      </c>
    </row>
    <row r="109" spans="1:255" x14ac:dyDescent="0.2">
      <c r="A109" s="8" t="s">
        <v>134</v>
      </c>
      <c r="B109" s="5" t="s">
        <v>34</v>
      </c>
      <c r="C109" s="23" t="s">
        <v>267</v>
      </c>
      <c r="D109" s="3">
        <v>43420</v>
      </c>
      <c r="E109" s="6">
        <v>1343.6</v>
      </c>
      <c r="F109" s="5" t="s">
        <v>2</v>
      </c>
      <c r="G109" s="9">
        <v>1343.6</v>
      </c>
      <c r="H109" s="30"/>
      <c r="I109" s="10">
        <f t="shared" ref="I109:I135" si="6">E109-H109</f>
        <v>1343.6</v>
      </c>
      <c r="J109" s="21">
        <f t="shared" si="4"/>
        <v>1343.6</v>
      </c>
    </row>
    <row r="110" spans="1:255" x14ac:dyDescent="0.2">
      <c r="A110" s="16" t="s">
        <v>140</v>
      </c>
      <c r="B110" s="11" t="s">
        <v>34</v>
      </c>
      <c r="C110" s="25" t="s">
        <v>267</v>
      </c>
      <c r="D110" s="12">
        <v>43420</v>
      </c>
      <c r="E110" s="13">
        <v>3018.24</v>
      </c>
      <c r="F110" s="13" t="s">
        <v>2</v>
      </c>
      <c r="G110" s="14">
        <v>3018.24</v>
      </c>
      <c r="H110" s="31"/>
      <c r="I110" s="10">
        <f t="shared" si="6"/>
        <v>3018.24</v>
      </c>
      <c r="J110" s="21">
        <f t="shared" si="4"/>
        <v>3018.24</v>
      </c>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c r="IS110" s="15"/>
      <c r="IT110" s="15"/>
      <c r="IU110" s="15"/>
    </row>
    <row r="111" spans="1:255" x14ac:dyDescent="0.2">
      <c r="A111" s="8" t="s">
        <v>135</v>
      </c>
      <c r="B111" s="5" t="s">
        <v>21</v>
      </c>
      <c r="C111" s="23" t="s">
        <v>268</v>
      </c>
      <c r="D111" s="3">
        <v>43428</v>
      </c>
      <c r="E111" s="17">
        <v>123.15</v>
      </c>
      <c r="F111" s="5" t="s">
        <v>2</v>
      </c>
      <c r="G111" s="9">
        <v>123.15</v>
      </c>
      <c r="H111" s="30"/>
      <c r="I111" s="10">
        <f t="shared" si="6"/>
        <v>123.15</v>
      </c>
      <c r="J111" s="21">
        <f t="shared" si="4"/>
        <v>123.15</v>
      </c>
    </row>
    <row r="112" spans="1:255" x14ac:dyDescent="0.2">
      <c r="A112" s="8" t="s">
        <v>136</v>
      </c>
      <c r="B112" s="5" t="s">
        <v>15</v>
      </c>
      <c r="C112" s="23" t="s">
        <v>269</v>
      </c>
      <c r="D112" s="3">
        <v>43430</v>
      </c>
      <c r="E112" s="6">
        <v>22812.65</v>
      </c>
      <c r="F112" s="5" t="s">
        <v>2</v>
      </c>
      <c r="G112" s="9">
        <v>22812.65</v>
      </c>
      <c r="H112" s="30"/>
      <c r="I112" s="10">
        <f t="shared" si="6"/>
        <v>22812.65</v>
      </c>
      <c r="J112" s="21">
        <f t="shared" si="4"/>
        <v>22812.65</v>
      </c>
    </row>
    <row r="113" spans="1:255" x14ac:dyDescent="0.2">
      <c r="A113" s="16" t="s">
        <v>143</v>
      </c>
      <c r="B113" s="11" t="s">
        <v>34</v>
      </c>
      <c r="C113" s="25" t="s">
        <v>270</v>
      </c>
      <c r="D113" s="12">
        <v>43430</v>
      </c>
      <c r="E113" s="13">
        <v>69.02</v>
      </c>
      <c r="F113" s="13" t="s">
        <v>2</v>
      </c>
      <c r="G113" s="14">
        <v>69.02</v>
      </c>
      <c r="H113" s="31"/>
      <c r="I113" s="10">
        <f t="shared" si="6"/>
        <v>69.02</v>
      </c>
      <c r="J113" s="21">
        <f t="shared" si="4"/>
        <v>69.02</v>
      </c>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c r="IO113" s="15"/>
      <c r="IP113" s="15"/>
      <c r="IQ113" s="15"/>
      <c r="IR113" s="15"/>
      <c r="IS113" s="15"/>
      <c r="IT113" s="15"/>
      <c r="IU113" s="15"/>
    </row>
    <row r="114" spans="1:255" x14ac:dyDescent="0.2">
      <c r="A114" s="8" t="s">
        <v>137</v>
      </c>
      <c r="B114" s="5" t="s">
        <v>12</v>
      </c>
      <c r="C114" s="23" t="s">
        <v>271</v>
      </c>
      <c r="D114" s="3">
        <v>43433</v>
      </c>
      <c r="E114" s="6">
        <v>1826.32</v>
      </c>
      <c r="F114" s="5" t="s">
        <v>11</v>
      </c>
      <c r="G114" s="9">
        <v>13493.79</v>
      </c>
      <c r="H114" s="30"/>
      <c r="I114" s="10">
        <f t="shared" si="6"/>
        <v>1826.32</v>
      </c>
      <c r="J114" s="21">
        <f t="shared" si="4"/>
        <v>1826.32</v>
      </c>
    </row>
    <row r="115" spans="1:255" x14ac:dyDescent="0.2">
      <c r="A115" s="8" t="s">
        <v>138</v>
      </c>
      <c r="B115" s="5" t="s">
        <v>21</v>
      </c>
      <c r="C115" s="23" t="s">
        <v>272</v>
      </c>
      <c r="D115" s="3">
        <v>43433</v>
      </c>
      <c r="E115" s="6">
        <v>1249.49</v>
      </c>
      <c r="F115" s="5" t="s">
        <v>2</v>
      </c>
      <c r="G115" s="9">
        <v>1249.49</v>
      </c>
      <c r="H115" s="30"/>
      <c r="I115" s="10">
        <f t="shared" si="6"/>
        <v>1249.49</v>
      </c>
      <c r="J115" s="21">
        <f t="shared" si="4"/>
        <v>1249.49</v>
      </c>
    </row>
    <row r="116" spans="1:255" x14ac:dyDescent="0.2">
      <c r="A116" s="8" t="s">
        <v>139</v>
      </c>
      <c r="B116" s="5" t="s">
        <v>17</v>
      </c>
      <c r="C116" s="23" t="s">
        <v>273</v>
      </c>
      <c r="D116" s="3">
        <v>43438</v>
      </c>
      <c r="E116" s="6">
        <v>4211.76</v>
      </c>
      <c r="F116" s="5" t="s">
        <v>16</v>
      </c>
      <c r="G116" s="9">
        <v>3736.8</v>
      </c>
      <c r="H116" s="30"/>
      <c r="I116" s="10">
        <f t="shared" si="6"/>
        <v>4211.76</v>
      </c>
      <c r="J116" s="21">
        <f t="shared" si="4"/>
        <v>4211.76</v>
      </c>
    </row>
    <row r="117" spans="1:255" x14ac:dyDescent="0.2">
      <c r="A117" s="8" t="s">
        <v>140</v>
      </c>
      <c r="B117" s="5" t="s">
        <v>166</v>
      </c>
      <c r="C117" s="23" t="s">
        <v>274</v>
      </c>
      <c r="D117" s="3">
        <v>43439</v>
      </c>
      <c r="E117" s="6">
        <v>32703.3</v>
      </c>
      <c r="F117" s="5" t="s">
        <v>2</v>
      </c>
      <c r="G117" s="9">
        <v>32703.3</v>
      </c>
      <c r="H117" s="30"/>
      <c r="I117" s="10">
        <f t="shared" si="6"/>
        <v>32703.3</v>
      </c>
      <c r="J117" s="21">
        <f t="shared" si="4"/>
        <v>32703.3</v>
      </c>
    </row>
    <row r="118" spans="1:255" x14ac:dyDescent="0.2">
      <c r="A118" s="8" t="s">
        <v>141</v>
      </c>
      <c r="B118" s="5" t="s">
        <v>13</v>
      </c>
      <c r="C118" s="23" t="s">
        <v>275</v>
      </c>
      <c r="D118" s="3">
        <v>43442</v>
      </c>
      <c r="E118" s="6">
        <v>118649.81</v>
      </c>
      <c r="F118" s="5" t="s">
        <v>2</v>
      </c>
      <c r="G118" s="9">
        <v>118649.81</v>
      </c>
      <c r="H118" s="30">
        <f>262.85+1051.4+1577.1+4703.1+4703.1+4703.1+1051.4+1051.4</f>
        <v>19103.450000000004</v>
      </c>
      <c r="I118" s="10">
        <f t="shared" si="6"/>
        <v>99546.359999999986</v>
      </c>
      <c r="J118" s="21">
        <f t="shared" si="4"/>
        <v>99546.359999999986</v>
      </c>
    </row>
    <row r="119" spans="1:255" x14ac:dyDescent="0.2">
      <c r="A119" s="8" t="s">
        <v>142</v>
      </c>
      <c r="B119" s="5" t="s">
        <v>165</v>
      </c>
      <c r="C119" s="23" t="s">
        <v>276</v>
      </c>
      <c r="D119" s="3">
        <v>43442</v>
      </c>
      <c r="E119" s="6">
        <v>2140.9299999999998</v>
      </c>
      <c r="F119" s="5" t="s">
        <v>2</v>
      </c>
      <c r="G119" s="9">
        <v>2140.9299999999998</v>
      </c>
      <c r="H119" s="30"/>
      <c r="I119" s="10">
        <f t="shared" si="6"/>
        <v>2140.9299999999998</v>
      </c>
      <c r="J119" s="21">
        <f t="shared" si="4"/>
        <v>2140.9299999999998</v>
      </c>
    </row>
    <row r="120" spans="1:255" x14ac:dyDescent="0.2">
      <c r="A120" s="8" t="s">
        <v>143</v>
      </c>
      <c r="B120" s="5" t="s">
        <v>6</v>
      </c>
      <c r="C120" s="23" t="s">
        <v>277</v>
      </c>
      <c r="D120" s="3">
        <v>43443</v>
      </c>
      <c r="E120" s="6">
        <v>7.09</v>
      </c>
      <c r="F120" s="5" t="s">
        <v>5</v>
      </c>
      <c r="G120" s="9">
        <v>180.99</v>
      </c>
      <c r="H120" s="30"/>
      <c r="I120" s="10">
        <f t="shared" si="6"/>
        <v>7.09</v>
      </c>
      <c r="J120" s="21">
        <f t="shared" si="4"/>
        <v>7.09</v>
      </c>
    </row>
    <row r="121" spans="1:255" x14ac:dyDescent="0.2">
      <c r="A121" s="8" t="s">
        <v>144</v>
      </c>
      <c r="B121" s="5" t="s">
        <v>6</v>
      </c>
      <c r="C121" s="23" t="s">
        <v>278</v>
      </c>
      <c r="D121" s="3">
        <v>43446</v>
      </c>
      <c r="E121" s="6">
        <v>3697.83</v>
      </c>
      <c r="F121" s="5" t="s">
        <v>5</v>
      </c>
      <c r="G121" s="9">
        <v>95149.06</v>
      </c>
      <c r="H121" s="30"/>
      <c r="I121" s="10">
        <f t="shared" si="6"/>
        <v>3697.83</v>
      </c>
      <c r="J121" s="21">
        <f t="shared" si="4"/>
        <v>3697.83</v>
      </c>
    </row>
    <row r="122" spans="1:255" x14ac:dyDescent="0.2">
      <c r="A122" s="8" t="s">
        <v>145</v>
      </c>
      <c r="B122" s="5" t="s">
        <v>8</v>
      </c>
      <c r="C122" s="23" t="s">
        <v>279</v>
      </c>
      <c r="D122" s="3">
        <v>43446</v>
      </c>
      <c r="E122" s="6">
        <v>14554.53</v>
      </c>
      <c r="F122" s="5" t="s">
        <v>7</v>
      </c>
      <c r="G122" s="9">
        <v>108389.03</v>
      </c>
      <c r="H122" s="30"/>
      <c r="I122" s="10">
        <f t="shared" si="6"/>
        <v>14554.53</v>
      </c>
      <c r="J122" s="21">
        <f t="shared" si="4"/>
        <v>14554.53</v>
      </c>
    </row>
    <row r="123" spans="1:255" x14ac:dyDescent="0.2">
      <c r="A123" s="8" t="s">
        <v>146</v>
      </c>
      <c r="B123" s="5" t="s">
        <v>168</v>
      </c>
      <c r="C123" s="23" t="s">
        <v>280</v>
      </c>
      <c r="D123" s="3">
        <v>43446</v>
      </c>
      <c r="E123" s="6">
        <v>9143.4500000000007</v>
      </c>
      <c r="F123" s="5" t="s">
        <v>2</v>
      </c>
      <c r="G123" s="9">
        <v>9143.4500000000007</v>
      </c>
      <c r="H123" s="30"/>
      <c r="I123" s="10">
        <f t="shared" si="6"/>
        <v>9143.4500000000007</v>
      </c>
      <c r="J123" s="21">
        <f t="shared" si="4"/>
        <v>9143.4500000000007</v>
      </c>
    </row>
    <row r="124" spans="1:255" x14ac:dyDescent="0.2">
      <c r="A124" s="55" t="s">
        <v>147</v>
      </c>
      <c r="B124" s="57" t="s">
        <v>34</v>
      </c>
      <c r="C124" s="81" t="s">
        <v>281</v>
      </c>
      <c r="D124" s="61">
        <v>43446</v>
      </c>
      <c r="E124" s="63">
        <v>6727.5</v>
      </c>
      <c r="F124" s="57" t="s">
        <v>2</v>
      </c>
      <c r="G124" s="53">
        <v>6727.5</v>
      </c>
      <c r="H124" s="30"/>
      <c r="I124" s="10">
        <v>767.2</v>
      </c>
      <c r="J124" s="21">
        <f t="shared" si="4"/>
        <v>767.2</v>
      </c>
    </row>
    <row r="125" spans="1:255" x14ac:dyDescent="0.2">
      <c r="A125" s="56"/>
      <c r="B125" s="58"/>
      <c r="C125" s="82"/>
      <c r="D125" s="62"/>
      <c r="E125" s="64"/>
      <c r="F125" s="58"/>
      <c r="G125" s="54"/>
      <c r="H125" s="30"/>
      <c r="I125" s="10">
        <f>6727.5-I124</f>
        <v>5960.3</v>
      </c>
      <c r="J125" s="21"/>
    </row>
    <row r="126" spans="1:255" x14ac:dyDescent="0.2">
      <c r="A126" s="8" t="s">
        <v>148</v>
      </c>
      <c r="B126" s="5" t="s">
        <v>34</v>
      </c>
      <c r="C126" s="23" t="s">
        <v>282</v>
      </c>
      <c r="D126" s="3">
        <v>43449</v>
      </c>
      <c r="E126" s="6">
        <v>4039.98</v>
      </c>
      <c r="F126" s="5" t="s">
        <v>2</v>
      </c>
      <c r="G126" s="9">
        <v>4039.98</v>
      </c>
      <c r="H126" s="30"/>
      <c r="I126" s="10">
        <f t="shared" si="6"/>
        <v>4039.98</v>
      </c>
      <c r="J126" s="21"/>
    </row>
    <row r="127" spans="1:255" x14ac:dyDescent="0.2">
      <c r="A127" s="8" t="s">
        <v>149</v>
      </c>
      <c r="B127" s="57" t="s">
        <v>34</v>
      </c>
      <c r="C127" s="83" t="s">
        <v>283</v>
      </c>
      <c r="D127" s="61">
        <v>43453</v>
      </c>
      <c r="E127" s="63">
        <v>1108168.8899999999</v>
      </c>
      <c r="F127" s="5" t="s">
        <v>2</v>
      </c>
      <c r="G127" s="9">
        <v>1108168.8899999999</v>
      </c>
      <c r="H127" s="30">
        <v>228152.00999999998</v>
      </c>
      <c r="I127" s="10">
        <f t="shared" si="6"/>
        <v>880016.87999999989</v>
      </c>
      <c r="J127" s="21"/>
    </row>
    <row r="128" spans="1:255" x14ac:dyDescent="0.2">
      <c r="A128" s="8"/>
      <c r="B128" s="58"/>
      <c r="C128" s="84"/>
      <c r="D128" s="62"/>
      <c r="E128" s="64"/>
      <c r="F128" s="5" t="s">
        <v>2</v>
      </c>
      <c r="G128" s="9">
        <v>1108168.8899999999</v>
      </c>
      <c r="H128" s="30"/>
      <c r="I128" s="10"/>
      <c r="J128" s="21"/>
    </row>
    <row r="129" spans="1:10" x14ac:dyDescent="0.2">
      <c r="A129" s="8" t="s">
        <v>150</v>
      </c>
      <c r="B129" s="5" t="s">
        <v>14</v>
      </c>
      <c r="C129" s="23" t="s">
        <v>284</v>
      </c>
      <c r="D129" s="3">
        <v>43456</v>
      </c>
      <c r="E129" s="6">
        <v>91646.17</v>
      </c>
      <c r="F129" s="5" t="s">
        <v>2</v>
      </c>
      <c r="G129" s="9">
        <v>91646.17</v>
      </c>
      <c r="H129" s="30"/>
      <c r="I129" s="10">
        <f t="shared" si="6"/>
        <v>91646.17</v>
      </c>
      <c r="J129" s="21"/>
    </row>
    <row r="130" spans="1:10" x14ac:dyDescent="0.2">
      <c r="A130" s="8" t="s">
        <v>151</v>
      </c>
      <c r="B130" s="5" t="s">
        <v>19</v>
      </c>
      <c r="C130" s="23" t="s">
        <v>285</v>
      </c>
      <c r="D130" s="3">
        <v>43460</v>
      </c>
      <c r="E130" s="6">
        <v>2286.06</v>
      </c>
      <c r="F130" s="5" t="s">
        <v>2</v>
      </c>
      <c r="G130" s="9">
        <v>2286.06</v>
      </c>
      <c r="H130" s="30"/>
      <c r="I130" s="10">
        <f t="shared" si="6"/>
        <v>2286.06</v>
      </c>
      <c r="J130" s="21"/>
    </row>
    <row r="131" spans="1:10" x14ac:dyDescent="0.2">
      <c r="A131" s="8" t="s">
        <v>152</v>
      </c>
      <c r="B131" s="5" t="s">
        <v>166</v>
      </c>
      <c r="C131" s="23" t="s">
        <v>286</v>
      </c>
      <c r="D131" s="3">
        <v>43460</v>
      </c>
      <c r="E131" s="6">
        <v>64030.87</v>
      </c>
      <c r="F131" s="5" t="s">
        <v>2</v>
      </c>
      <c r="G131" s="9">
        <v>64030.87</v>
      </c>
      <c r="H131" s="30">
        <v>48944.3</v>
      </c>
      <c r="I131" s="10">
        <f t="shared" si="6"/>
        <v>15086.57</v>
      </c>
      <c r="J131" s="21"/>
    </row>
    <row r="132" spans="1:10" x14ac:dyDescent="0.2">
      <c r="A132" s="8" t="s">
        <v>153</v>
      </c>
      <c r="B132" s="5" t="s">
        <v>9</v>
      </c>
      <c r="C132" s="23" t="s">
        <v>287</v>
      </c>
      <c r="D132" s="3">
        <v>43462</v>
      </c>
      <c r="E132" s="6">
        <v>193518.55</v>
      </c>
      <c r="F132" s="5" t="s">
        <v>2</v>
      </c>
      <c r="G132" s="9">
        <v>193518.55</v>
      </c>
      <c r="H132" s="30"/>
      <c r="I132" s="10">
        <f t="shared" si="6"/>
        <v>193518.55</v>
      </c>
      <c r="J132" s="21"/>
    </row>
    <row r="133" spans="1:10" x14ac:dyDescent="0.2">
      <c r="A133" s="8" t="s">
        <v>154</v>
      </c>
      <c r="B133" s="5" t="s">
        <v>26</v>
      </c>
      <c r="C133" s="23" t="s">
        <v>288</v>
      </c>
      <c r="D133" s="3">
        <v>43462</v>
      </c>
      <c r="E133" s="6">
        <v>4384.0200000000004</v>
      </c>
      <c r="F133" s="5" t="s">
        <v>2</v>
      </c>
      <c r="G133" s="9">
        <v>4384.0200000000004</v>
      </c>
      <c r="H133" s="30"/>
      <c r="I133" s="10">
        <f t="shared" si="6"/>
        <v>4384.0200000000004</v>
      </c>
      <c r="J133" s="21"/>
    </row>
    <row r="134" spans="1:10" x14ac:dyDescent="0.2">
      <c r="A134" s="8" t="s">
        <v>155</v>
      </c>
      <c r="B134" s="5" t="s">
        <v>26</v>
      </c>
      <c r="C134" s="23" t="s">
        <v>289</v>
      </c>
      <c r="D134" s="3">
        <v>43463</v>
      </c>
      <c r="E134" s="6">
        <v>112.07</v>
      </c>
      <c r="F134" s="5" t="s">
        <v>2</v>
      </c>
      <c r="G134" s="9">
        <v>112.07</v>
      </c>
      <c r="H134" s="30"/>
      <c r="I134" s="10">
        <f t="shared" si="6"/>
        <v>112.07</v>
      </c>
      <c r="J134" s="21"/>
    </row>
    <row r="135" spans="1:10" ht="13.5" thickBot="1" x14ac:dyDescent="0.25">
      <c r="A135" s="8" t="s">
        <v>156</v>
      </c>
      <c r="B135" s="5" t="s">
        <v>28</v>
      </c>
      <c r="C135" s="23" t="s">
        <v>290</v>
      </c>
      <c r="D135" s="3">
        <v>43464</v>
      </c>
      <c r="E135" s="6">
        <v>1316.42</v>
      </c>
      <c r="F135" s="5" t="s">
        <v>2</v>
      </c>
      <c r="G135" s="9">
        <v>1316.42</v>
      </c>
      <c r="H135" s="30"/>
      <c r="I135" s="10">
        <f t="shared" si="6"/>
        <v>1316.42</v>
      </c>
      <c r="J135" s="21"/>
    </row>
    <row r="136" spans="1:10" ht="13.5" thickBot="1" x14ac:dyDescent="0.25">
      <c r="A136" s="67" t="s">
        <v>169</v>
      </c>
      <c r="B136" s="68"/>
      <c r="C136" s="68"/>
      <c r="D136" s="69"/>
      <c r="E136" s="19">
        <f>SUM(E7:E135)</f>
        <v>9774880.1300000027</v>
      </c>
      <c r="F136" s="33" t="s">
        <v>171</v>
      </c>
      <c r="G136" s="34" t="s">
        <v>171</v>
      </c>
      <c r="H136" s="32">
        <f>SUM(H7:H135)</f>
        <v>1777643.11</v>
      </c>
      <c r="I136" s="20">
        <f>SUM(I7:I135)</f>
        <v>7997237.0200000042</v>
      </c>
      <c r="J136" s="35">
        <f>SUM(J7:J135)</f>
        <v>6798870.0000000047</v>
      </c>
    </row>
    <row r="139" spans="1:10" ht="18.75" x14ac:dyDescent="0.3">
      <c r="B139" s="36" t="s">
        <v>157</v>
      </c>
      <c r="C139" s="37"/>
      <c r="D139"/>
      <c r="E139" s="38"/>
      <c r="F139" s="39"/>
      <c r="G139" s="40"/>
      <c r="H139" s="36" t="s">
        <v>160</v>
      </c>
      <c r="I139" s="41"/>
      <c r="J139" s="7"/>
    </row>
    <row r="140" spans="1:10" ht="18.75" x14ac:dyDescent="0.3">
      <c r="B140" s="36"/>
      <c r="C140" s="37"/>
      <c r="D140" s="36"/>
      <c r="E140" s="38"/>
      <c r="F140"/>
      <c r="G140" s="40"/>
      <c r="H140"/>
      <c r="I140" s="41"/>
    </row>
    <row r="141" spans="1:10" ht="18.75" x14ac:dyDescent="0.3">
      <c r="B141" s="37" t="s">
        <v>295</v>
      </c>
      <c r="C141"/>
      <c r="D141"/>
      <c r="E141" s="42"/>
      <c r="F141"/>
      <c r="G141"/>
      <c r="H141" s="36" t="s">
        <v>161</v>
      </c>
      <c r="I141" s="41"/>
    </row>
    <row r="142" spans="1:10" ht="15" x14ac:dyDescent="0.25">
      <c r="B142" s="43"/>
      <c r="C142"/>
      <c r="D142" s="42"/>
      <c r="E142" s="42"/>
      <c r="F142"/>
      <c r="G142"/>
      <c r="H142"/>
      <c r="I142" s="41"/>
    </row>
    <row r="143" spans="1:10" ht="15" x14ac:dyDescent="0.25">
      <c r="B143" s="44"/>
      <c r="C143" s="45"/>
      <c r="D143" s="46"/>
      <c r="E143" s="42"/>
      <c r="F143"/>
      <c r="G143"/>
      <c r="H143" s="40"/>
      <c r="I143" s="41"/>
    </row>
    <row r="144" spans="1:10" ht="15" x14ac:dyDescent="0.25">
      <c r="B144" s="49" t="s">
        <v>158</v>
      </c>
      <c r="C144" s="49"/>
      <c r="D144" s="49"/>
      <c r="E144" s="42"/>
      <c r="F144"/>
      <c r="G144"/>
      <c r="H144" s="40"/>
      <c r="I144" s="41"/>
    </row>
    <row r="145" spans="2:9" ht="15" x14ac:dyDescent="0.25">
      <c r="B145" s="47" t="s">
        <v>159</v>
      </c>
      <c r="C145" s="48"/>
      <c r="D145" s="46"/>
      <c r="E145" s="42"/>
      <c r="F145"/>
      <c r="G145" s="40"/>
      <c r="H145"/>
      <c r="I145" s="41"/>
    </row>
  </sheetData>
  <mergeCells count="26">
    <mergeCell ref="C124:C125"/>
    <mergeCell ref="C127:C128"/>
    <mergeCell ref="D124:D125"/>
    <mergeCell ref="E124:E125"/>
    <mergeCell ref="F124:F125"/>
    <mergeCell ref="E107:E108"/>
    <mergeCell ref="G107:G108"/>
    <mergeCell ref="I107:I108"/>
    <mergeCell ref="C107:C108"/>
    <mergeCell ref="H1:J1"/>
    <mergeCell ref="B144:D144"/>
    <mergeCell ref="A4:J4"/>
    <mergeCell ref="J5:J6"/>
    <mergeCell ref="J107:J108"/>
    <mergeCell ref="A124:A125"/>
    <mergeCell ref="B124:B125"/>
    <mergeCell ref="H5:H6"/>
    <mergeCell ref="B127:B128"/>
    <mergeCell ref="D127:D128"/>
    <mergeCell ref="E127:E128"/>
    <mergeCell ref="I5:I6"/>
    <mergeCell ref="A136:D136"/>
    <mergeCell ref="G124:G125"/>
    <mergeCell ref="A5:G5"/>
    <mergeCell ref="A107:A108"/>
    <mergeCell ref="D107:D108"/>
  </mergeCells>
  <hyperlinks>
    <hyperlink ref="B145" r:id="rId1" xr:uid="{8BAAFCCB-E15F-4C6A-B441-5CD15CC4056E}"/>
  </hyperlinks>
  <pageMargins left="0.23622047244094491" right="0.23622047244094491" top="0.74803149606299213" bottom="0.74803149606299213" header="0.31496062992125984" footer="0.31496062992125984"/>
  <pageSetup paperSize="9" scale="65" orientation="portrait" verticalDpi="0" r:id="rId2"/>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33.19.00 prec</vt:lpstr>
      <vt:lpstr>'33.19.00 prec'!Print_Area</vt:lpstr>
    </vt:vector>
  </TitlesOfParts>
  <Company>Veselības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Nr.2 Informatīvajam ziņojumam “Par nepieciešamajām apropriācijas pārdalēm 2018.gadā”</dc:title>
  <dc:creator>Sandra Kasparenko</dc:creator>
  <dc:description>Sandra.Kasparenko@vm.gov.lv; 67876147</dc:description>
  <cp:lastModifiedBy>VM_Sandra_Kasparenko</cp:lastModifiedBy>
  <cp:lastPrinted>2018-11-07T10:16:05Z</cp:lastPrinted>
  <dcterms:created xsi:type="dcterms:W3CDTF">2018-08-08T13:26:58Z</dcterms:created>
  <dcterms:modified xsi:type="dcterms:W3CDTF">2018-11-07T15:07:16Z</dcterms:modified>
</cp:coreProperties>
</file>