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7180" windowHeight="12420" activeTab="2"/>
  </bookViews>
  <sheets>
    <sheet name="1.pielikums_Laika grafiks" sheetId="5" r:id="rId1"/>
    <sheet name="2.pielikums_Izmaksu sadalijums" sheetId="4" r:id="rId2"/>
    <sheet name="3.pielikums_Personāla atlīdzība" sheetId="3" r:id="rId3"/>
  </sheets>
  <calcPr calcId="145621"/>
</workbook>
</file>

<file path=xl/calcChain.xml><?xml version="1.0" encoding="utf-8"?>
<calcChain xmlns="http://schemas.openxmlformats.org/spreadsheetml/2006/main">
  <c r="AJ20" i="3" l="1"/>
  <c r="AJ19" i="3"/>
  <c r="AJ18" i="3"/>
  <c r="AJ17" i="3"/>
  <c r="AJ16" i="3"/>
  <c r="AJ15" i="3"/>
  <c r="AJ14" i="3"/>
  <c r="AJ13" i="3"/>
  <c r="AJ12" i="3"/>
  <c r="AJ11" i="3"/>
  <c r="AJ10" i="3"/>
  <c r="AJ9" i="3"/>
  <c r="AJ8" i="3"/>
  <c r="AK20" i="3" l="1"/>
  <c r="AK19" i="3"/>
  <c r="AK18" i="3"/>
  <c r="AK17" i="3"/>
  <c r="AK16" i="3"/>
  <c r="AK15" i="3"/>
  <c r="AK14" i="3"/>
  <c r="AK13" i="3"/>
  <c r="AK12" i="3"/>
  <c r="AK11" i="3"/>
  <c r="AK10" i="3"/>
  <c r="AK8" i="3"/>
  <c r="AL12" i="3" l="1"/>
  <c r="AM12" i="3" s="1"/>
  <c r="AR12" i="3" s="1"/>
  <c r="AO12" i="3"/>
  <c r="AP12" i="3" s="1"/>
  <c r="AO8" i="3"/>
  <c r="AK7" i="3"/>
  <c r="AL8" i="3"/>
  <c r="AL7" i="3" s="1"/>
  <c r="AL13" i="3"/>
  <c r="AM13" i="3" s="1"/>
  <c r="AR13" i="3" s="1"/>
  <c r="AO13" i="3"/>
  <c r="AP13" i="3" s="1"/>
  <c r="AL17" i="3"/>
  <c r="AM17" i="3" s="1"/>
  <c r="AR17" i="3" s="1"/>
  <c r="AO17" i="3"/>
  <c r="AP17" i="3" s="1"/>
  <c r="AL10" i="3"/>
  <c r="AO10" i="3"/>
  <c r="AK9" i="3"/>
  <c r="AL14" i="3"/>
  <c r="AM14" i="3" s="1"/>
  <c r="AR14" i="3" s="1"/>
  <c r="AO14" i="3"/>
  <c r="AP14" i="3" s="1"/>
  <c r="AL18" i="3"/>
  <c r="AM18" i="3"/>
  <c r="AR18" i="3" s="1"/>
  <c r="AO18" i="3"/>
  <c r="AP18" i="3" s="1"/>
  <c r="AL11" i="3"/>
  <c r="AM11" i="3" s="1"/>
  <c r="AR11" i="3" s="1"/>
  <c r="AO11" i="3"/>
  <c r="AP11" i="3" s="1"/>
  <c r="AL15" i="3"/>
  <c r="AM15" i="3" s="1"/>
  <c r="AR15" i="3" s="1"/>
  <c r="AO15" i="3"/>
  <c r="AP15" i="3" s="1"/>
  <c r="AL19" i="3"/>
  <c r="AM19" i="3"/>
  <c r="AR19" i="3" s="1"/>
  <c r="AO19" i="3"/>
  <c r="AP19" i="3" s="1"/>
  <c r="AL16" i="3"/>
  <c r="AM16" i="3" s="1"/>
  <c r="AR16" i="3" s="1"/>
  <c r="AO16" i="3"/>
  <c r="AP16" i="3" s="1"/>
  <c r="AL20" i="3"/>
  <c r="AM20" i="3" s="1"/>
  <c r="AR20" i="3" s="1"/>
  <c r="AO20" i="3"/>
  <c r="AP20" i="3" s="1"/>
  <c r="AA8" i="3"/>
  <c r="AM8" i="3" l="1"/>
  <c r="AR8" i="3" s="1"/>
  <c r="AN13" i="3"/>
  <c r="AQ13" i="3" s="1"/>
  <c r="AS13" i="3" s="1"/>
  <c r="AN11" i="3"/>
  <c r="AQ11" i="3" s="1"/>
  <c r="AS11" i="3" s="1"/>
  <c r="AN20" i="3"/>
  <c r="AQ20" i="3" s="1"/>
  <c r="AS20" i="3" s="1"/>
  <c r="AN15" i="3"/>
  <c r="AQ15" i="3" s="1"/>
  <c r="AS15" i="3" s="1"/>
  <c r="AN17" i="3"/>
  <c r="AQ17" i="3" s="1"/>
  <c r="AS17" i="3" s="1"/>
  <c r="AO7" i="3"/>
  <c r="AP8" i="3"/>
  <c r="AP7" i="3" s="1"/>
  <c r="AP6" i="3" s="1"/>
  <c r="AN19" i="3"/>
  <c r="AQ19" i="3" s="1"/>
  <c r="AS19" i="3" s="1"/>
  <c r="AN14" i="3"/>
  <c r="AQ14" i="3" s="1"/>
  <c r="AS14" i="3" s="1"/>
  <c r="AP10" i="3"/>
  <c r="AP9" i="3" s="1"/>
  <c r="AO9" i="3"/>
  <c r="AN8" i="3"/>
  <c r="AN7" i="3" s="1"/>
  <c r="AM7" i="3"/>
  <c r="AR7" i="3" s="1"/>
  <c r="AN16" i="3"/>
  <c r="AQ16" i="3" s="1"/>
  <c r="AS16" i="3" s="1"/>
  <c r="AQ18" i="3"/>
  <c r="AS18" i="3" s="1"/>
  <c r="AN18" i="3"/>
  <c r="AL9" i="3"/>
  <c r="AL6" i="3" s="1"/>
  <c r="AN12" i="3"/>
  <c r="AQ12" i="3" s="1"/>
  <c r="AS12" i="3" s="1"/>
  <c r="AM10" i="3"/>
  <c r="AR10" i="3" s="1"/>
  <c r="AK6" i="3"/>
  <c r="I11" i="3"/>
  <c r="J11" i="3" s="1"/>
  <c r="I12" i="3"/>
  <c r="I13" i="3"/>
  <c r="J13" i="3" s="1"/>
  <c r="N13" i="3" s="1"/>
  <c r="O13" i="3" s="1"/>
  <c r="I14" i="3"/>
  <c r="J14" i="3" s="1"/>
  <c r="I15" i="3"/>
  <c r="J15" i="3" s="1"/>
  <c r="I16" i="3"/>
  <c r="I17" i="3"/>
  <c r="J17" i="3" s="1"/>
  <c r="N17" i="3" s="1"/>
  <c r="O17" i="3" s="1"/>
  <c r="I18" i="3"/>
  <c r="J18" i="3" s="1"/>
  <c r="I19" i="3"/>
  <c r="J19" i="3" s="1"/>
  <c r="I20" i="3"/>
  <c r="AA10" i="3"/>
  <c r="AB10" i="3" s="1"/>
  <c r="AC10" i="3" s="1"/>
  <c r="AA11" i="3"/>
  <c r="AB11" i="3" s="1"/>
  <c r="AC11" i="3" s="1"/>
  <c r="AA12" i="3"/>
  <c r="AB12" i="3" s="1"/>
  <c r="AC12" i="3" s="1"/>
  <c r="AA13" i="3"/>
  <c r="AB13" i="3" s="1"/>
  <c r="AC13" i="3" s="1"/>
  <c r="AA14" i="3"/>
  <c r="AB14" i="3" s="1"/>
  <c r="AA15" i="3"/>
  <c r="AB15" i="3" s="1"/>
  <c r="AC15" i="3" s="1"/>
  <c r="AA16" i="3"/>
  <c r="AB16" i="3" s="1"/>
  <c r="AA17" i="3"/>
  <c r="AB17" i="3" s="1"/>
  <c r="AA18" i="3"/>
  <c r="AB18" i="3" s="1"/>
  <c r="AA19" i="3"/>
  <c r="AB19" i="3" s="1"/>
  <c r="AA20" i="3"/>
  <c r="AB20" i="3" s="1"/>
  <c r="AC20" i="3" s="1"/>
  <c r="AD20" i="3" s="1"/>
  <c r="R10" i="3"/>
  <c r="S10" i="3" s="1"/>
  <c r="R11" i="3"/>
  <c r="S11" i="3" s="1"/>
  <c r="R12" i="3"/>
  <c r="S12" i="3" s="1"/>
  <c r="W12" i="3" s="1"/>
  <c r="X12" i="3" s="1"/>
  <c r="R13" i="3"/>
  <c r="S13" i="3" s="1"/>
  <c r="W13" i="3" s="1"/>
  <c r="X13" i="3" s="1"/>
  <c r="R14" i="3"/>
  <c r="S14" i="3" s="1"/>
  <c r="R15" i="3"/>
  <c r="S15" i="3" s="1"/>
  <c r="R16" i="3"/>
  <c r="S16" i="3" s="1"/>
  <c r="T16" i="3" s="1"/>
  <c r="U16" i="3" s="1"/>
  <c r="V16" i="3" s="1"/>
  <c r="R17" i="3"/>
  <c r="S17" i="3" s="1"/>
  <c r="R18" i="3"/>
  <c r="S18" i="3" s="1"/>
  <c r="R19" i="3"/>
  <c r="S19" i="3" s="1"/>
  <c r="R20" i="3"/>
  <c r="S20" i="3" s="1"/>
  <c r="W20" i="3" s="1"/>
  <c r="X20" i="3" s="1"/>
  <c r="I10" i="3"/>
  <c r="J10" i="3" s="1"/>
  <c r="N10" i="3" s="1"/>
  <c r="O10" i="3" s="1"/>
  <c r="J12" i="3"/>
  <c r="J16" i="3"/>
  <c r="N16" i="3" s="1"/>
  <c r="O16" i="3" s="1"/>
  <c r="J20" i="3"/>
  <c r="K20" i="3" s="1"/>
  <c r="G9" i="3"/>
  <c r="G7" i="3"/>
  <c r="I8" i="3"/>
  <c r="J8" i="3" s="1"/>
  <c r="AB8" i="3"/>
  <c r="R8" i="3"/>
  <c r="S8" i="3" s="1"/>
  <c r="AO6" i="3" l="1"/>
  <c r="AQ8" i="3"/>
  <c r="AM9" i="3"/>
  <c r="AN10" i="3"/>
  <c r="AN9" i="3" s="1"/>
  <c r="AN6" i="3" s="1"/>
  <c r="AF15" i="3"/>
  <c r="AG15" i="3" s="1"/>
  <c r="K13" i="3"/>
  <c r="AD12" i="3"/>
  <c r="AE12" i="3" s="1"/>
  <c r="AD15" i="3"/>
  <c r="AE15" i="3" s="1"/>
  <c r="W19" i="3"/>
  <c r="X19" i="3" s="1"/>
  <c r="T19" i="3"/>
  <c r="N20" i="3"/>
  <c r="O20" i="3" s="1"/>
  <c r="AD11" i="3"/>
  <c r="AE11" i="3" s="1"/>
  <c r="G6" i="3"/>
  <c r="AD10" i="3"/>
  <c r="AE10" i="3" s="1"/>
  <c r="AC8" i="3"/>
  <c r="AF8" i="3"/>
  <c r="K8" i="3"/>
  <c r="L8" i="3" s="1"/>
  <c r="M8" i="3" s="1"/>
  <c r="N8" i="3"/>
  <c r="O8" i="3" s="1"/>
  <c r="W8" i="3"/>
  <c r="X8" i="3" s="1"/>
  <c r="T8" i="3"/>
  <c r="U8" i="3" s="1"/>
  <c r="S7" i="3"/>
  <c r="T11" i="3"/>
  <c r="U11" i="3" s="1"/>
  <c r="W11" i="3"/>
  <c r="X11" i="3" s="1"/>
  <c r="T14" i="3"/>
  <c r="U14" i="3" s="1"/>
  <c r="V14" i="3" s="1"/>
  <c r="W14" i="3"/>
  <c r="X14" i="3" s="1"/>
  <c r="K11" i="3"/>
  <c r="L11" i="3" s="1"/>
  <c r="N11" i="3"/>
  <c r="O11" i="3" s="1"/>
  <c r="J7" i="3"/>
  <c r="L20" i="3"/>
  <c r="M20" i="3" s="1"/>
  <c r="W16" i="3"/>
  <c r="X16" i="3" s="1"/>
  <c r="AF13" i="3"/>
  <c r="AG13" i="3" s="1"/>
  <c r="AF20" i="3"/>
  <c r="AG20" i="3" s="1"/>
  <c r="AD13" i="3"/>
  <c r="AE13" i="3" s="1"/>
  <c r="AF12" i="3"/>
  <c r="AG12" i="3" s="1"/>
  <c r="AF11" i="3"/>
  <c r="AG11" i="3" s="1"/>
  <c r="AF10" i="3"/>
  <c r="AG10" i="3" s="1"/>
  <c r="K19" i="3"/>
  <c r="L19" i="3" s="1"/>
  <c r="K14" i="3"/>
  <c r="L14" i="3" s="1"/>
  <c r="T18" i="3"/>
  <c r="U18" i="3" s="1"/>
  <c r="T15" i="3"/>
  <c r="U15" i="3" s="1"/>
  <c r="W15" i="3"/>
  <c r="X15" i="3" s="1"/>
  <c r="AC19" i="3"/>
  <c r="AD19" i="3" s="1"/>
  <c r="AF19" i="3"/>
  <c r="AG19" i="3" s="1"/>
  <c r="AB7" i="3"/>
  <c r="AC18" i="3"/>
  <c r="AD18" i="3" s="1"/>
  <c r="AF18" i="3"/>
  <c r="AG18" i="3" s="1"/>
  <c r="AF16" i="3"/>
  <c r="AG16" i="3" s="1"/>
  <c r="AC16" i="3"/>
  <c r="AD16" i="3" s="1"/>
  <c r="K15" i="3"/>
  <c r="L15" i="3" s="1"/>
  <c r="N15" i="3"/>
  <c r="O15" i="3" s="1"/>
  <c r="T17" i="3"/>
  <c r="U17" i="3" s="1"/>
  <c r="W17" i="3"/>
  <c r="X17" i="3" s="1"/>
  <c r="AE20" i="3"/>
  <c r="AF14" i="3"/>
  <c r="AG14" i="3" s="1"/>
  <c r="AC14" i="3"/>
  <c r="AD14" i="3" s="1"/>
  <c r="N19" i="3"/>
  <c r="O19" i="3" s="1"/>
  <c r="K18" i="3"/>
  <c r="L18" i="3" s="1"/>
  <c r="N18" i="3"/>
  <c r="O18" i="3" s="1"/>
  <c r="N14" i="3"/>
  <c r="O14" i="3" s="1"/>
  <c r="W18" i="3"/>
  <c r="X18" i="3" s="1"/>
  <c r="AB9" i="3"/>
  <c r="AC17" i="3"/>
  <c r="AD17" i="3" s="1"/>
  <c r="AF17" i="3"/>
  <c r="AG17" i="3" s="1"/>
  <c r="K10" i="3"/>
  <c r="J9" i="3"/>
  <c r="T13" i="3"/>
  <c r="U13" i="3" s="1"/>
  <c r="K17" i="3"/>
  <c r="L17" i="3" s="1"/>
  <c r="N12" i="3"/>
  <c r="K12" i="3"/>
  <c r="L12" i="3" s="1"/>
  <c r="S9" i="3"/>
  <c r="T20" i="3"/>
  <c r="U20" i="3" s="1"/>
  <c r="T12" i="3"/>
  <c r="U12" i="3" s="1"/>
  <c r="K16" i="3"/>
  <c r="L16" i="3" s="1"/>
  <c r="L13" i="3"/>
  <c r="U19" i="3"/>
  <c r="T10" i="3"/>
  <c r="W10" i="3"/>
  <c r="AQ10" i="3" l="1"/>
  <c r="AQ9" i="3" s="1"/>
  <c r="AS9" i="3" s="1"/>
  <c r="AM6" i="3"/>
  <c r="AR6" i="3" s="1"/>
  <c r="AR9" i="3"/>
  <c r="AS10" i="3"/>
  <c r="AQ7" i="3"/>
  <c r="AS7" i="3" s="1"/>
  <c r="AS8" i="3"/>
  <c r="AH15" i="3"/>
  <c r="Y16" i="3"/>
  <c r="AH13" i="3"/>
  <c r="AH20" i="3"/>
  <c r="Y14" i="3"/>
  <c r="AH10" i="3"/>
  <c r="J6" i="3"/>
  <c r="S6" i="3"/>
  <c r="N7" i="3"/>
  <c r="P8" i="3"/>
  <c r="O7" i="3"/>
  <c r="X7" i="3"/>
  <c r="P20" i="3"/>
  <c r="AH11" i="3"/>
  <c r="W7" i="3"/>
  <c r="AH12" i="3"/>
  <c r="M11" i="3"/>
  <c r="P11" i="3" s="1"/>
  <c r="V17" i="3"/>
  <c r="Y17" i="3" s="1"/>
  <c r="AE16" i="3"/>
  <c r="AH16" i="3" s="1"/>
  <c r="M16" i="3"/>
  <c r="P16" i="3" s="1"/>
  <c r="M17" i="3"/>
  <c r="P17" i="3" s="1"/>
  <c r="M14" i="3"/>
  <c r="P14" i="3" s="1"/>
  <c r="AE14" i="3"/>
  <c r="AH14" i="3" s="1"/>
  <c r="AE18" i="3"/>
  <c r="AH18" i="3" s="1"/>
  <c r="V12" i="3"/>
  <c r="Y12" i="3" s="1"/>
  <c r="AE19" i="3"/>
  <c r="AH19" i="3" s="1"/>
  <c r="V18" i="3"/>
  <c r="Y18" i="3" s="1"/>
  <c r="M19" i="3"/>
  <c r="P19" i="3" s="1"/>
  <c r="X10" i="3"/>
  <c r="X9" i="3" s="1"/>
  <c r="W9" i="3"/>
  <c r="M12" i="3"/>
  <c r="U7" i="3"/>
  <c r="V8" i="3"/>
  <c r="Y8" i="3" s="1"/>
  <c r="AF9" i="3"/>
  <c r="L10" i="3"/>
  <c r="K9" i="3"/>
  <c r="AE17" i="3"/>
  <c r="AH17" i="3" s="1"/>
  <c r="K7" i="3"/>
  <c r="AG8" i="3"/>
  <c r="AG7" i="3" s="1"/>
  <c r="AF7" i="3"/>
  <c r="V15" i="3"/>
  <c r="Y15" i="3" s="1"/>
  <c r="T9" i="3"/>
  <c r="U10" i="3"/>
  <c r="V19" i="3"/>
  <c r="Y19" i="3" s="1"/>
  <c r="AC9" i="3"/>
  <c r="V20" i="3"/>
  <c r="Y20" i="3" s="1"/>
  <c r="O12" i="3"/>
  <c r="O9" i="3" s="1"/>
  <c r="N9" i="3"/>
  <c r="T7" i="3"/>
  <c r="AG9" i="3"/>
  <c r="V13" i="3"/>
  <c r="Y13" i="3" s="1"/>
  <c r="AD9" i="3"/>
  <c r="M15" i="3"/>
  <c r="P15" i="3" s="1"/>
  <c r="AC7" i="3"/>
  <c r="AD8" i="3"/>
  <c r="V11" i="3"/>
  <c r="Y11" i="3" s="1"/>
  <c r="M13" i="3"/>
  <c r="P13" i="3" s="1"/>
  <c r="M18" i="3"/>
  <c r="P18" i="3" s="1"/>
  <c r="AB6" i="3"/>
  <c r="AQ6" i="3" l="1"/>
  <c r="AS6" i="3" s="1"/>
  <c r="N6" i="3"/>
  <c r="O6" i="3"/>
  <c r="P12" i="3"/>
  <c r="AH9" i="3"/>
  <c r="K6" i="3"/>
  <c r="W6" i="3"/>
  <c r="X6" i="3"/>
  <c r="AG6" i="3"/>
  <c r="T6" i="3"/>
  <c r="AC6" i="3"/>
  <c r="AE8" i="3"/>
  <c r="AE7" i="3" s="1"/>
  <c r="AD7" i="3"/>
  <c r="AD6" i="3" s="1"/>
  <c r="Y7" i="3"/>
  <c r="AE9" i="3"/>
  <c r="U9" i="3"/>
  <c r="U6" i="3" s="1"/>
  <c r="V10" i="3"/>
  <c r="V9" i="3" s="1"/>
  <c r="AF6" i="3"/>
  <c r="M7" i="3"/>
  <c r="L7" i="3"/>
  <c r="L9" i="3"/>
  <c r="M10" i="3"/>
  <c r="M9" i="3" s="1"/>
  <c r="V7" i="3"/>
  <c r="P10" i="3" l="1"/>
  <c r="AH8" i="3"/>
  <c r="AH7" i="3" s="1"/>
  <c r="AH6" i="3" s="1"/>
  <c r="Y10" i="3"/>
  <c r="Y9" i="3" s="1"/>
  <c r="Y6" i="3" s="1"/>
  <c r="P9" i="3"/>
  <c r="V6" i="3"/>
  <c r="M6" i="3"/>
  <c r="L6" i="3"/>
  <c r="AE6" i="3"/>
  <c r="P7" i="3" l="1"/>
  <c r="P6" i="3" l="1"/>
</calcChain>
</file>

<file path=xl/sharedStrings.xml><?xml version="1.0" encoding="utf-8"?>
<sst xmlns="http://schemas.openxmlformats.org/spreadsheetml/2006/main" count="265" uniqueCount="139">
  <si>
    <t>Nr.</t>
  </si>
  <si>
    <t>2019.gads</t>
  </si>
  <si>
    <t>2020.gads</t>
  </si>
  <si>
    <t>2021.gads</t>
  </si>
  <si>
    <t>Amatu klasifikācija</t>
  </si>
  <si>
    <t>Mēneša alga pēc MK 66
EUR</t>
  </si>
  <si>
    <t>Amata slodze</t>
  </si>
  <si>
    <t>Plānotais mēnešu skaits</t>
  </si>
  <si>
    <t>Mēneša alga ievērojot amata slodzi, EUR
9=6*7</t>
  </si>
  <si>
    <t>Atalgojums gadā
EUR
10=8*9</t>
  </si>
  <si>
    <t>Atalgojums gadā
EUR
12=10+11</t>
  </si>
  <si>
    <t>Darba devēja valsts sociālās apdrošināšanas obligātās iemaksas 24,09%
EUR
13=12*24,09/100</t>
  </si>
  <si>
    <t>3 gadi kopā atalgojums, EUR</t>
  </si>
  <si>
    <t>3 gadi kopā atlīdzība, EUR</t>
  </si>
  <si>
    <t>Amatu saime (apakšsaime) un līmenis pēc MK 1075</t>
  </si>
  <si>
    <t>Mēneš-algu grupa pēc MK 66</t>
  </si>
  <si>
    <t>Kategorija pēc MK 66</t>
  </si>
  <si>
    <t>Personāla izmaksas kopā</t>
  </si>
  <si>
    <t>Projekta vadības grupa KOPĀ</t>
  </si>
  <si>
    <t>3</t>
  </si>
  <si>
    <t>Projekta īstenošanas personāla izmaksas</t>
  </si>
  <si>
    <t>19.4. IV</t>
  </si>
  <si>
    <t>* Finansējums piemaksām, prēmijām un naudas balvām (t.sk. prēmija par ikgadējo darbības un tās rezultātu novērtējumu) rēķināts, nepārsniedzot MK 15.12.2009. instrukcijas nr.19 52.1.2. un 52.1.4. apakšpunktā noteikto ierobežojumu;</t>
  </si>
  <si>
    <t>** Finansējums darba devēja pabalstiem un kompensācijām (t.sk. atvaļinājuma pabalsts) rēķināts, nepārsniedzot MK 15.12.2009. instrukcijas nr.19 52.1.5.1.apakšpunktā noteikto ierobežojumu;</t>
  </si>
  <si>
    <t xml:space="preserve">Piemaksas, prēmijas un naudas balvas, 9%*
EUR
11=10*9/100
</t>
  </si>
  <si>
    <t>Darba devēja pabalsti un kompensācijas, 5%**
EUR
14=10*5/100</t>
  </si>
  <si>
    <t>Daļas vadītājs - Projekta vadītājs</t>
  </si>
  <si>
    <t>15</t>
  </si>
  <si>
    <t>16</t>
  </si>
  <si>
    <t>Atlīdzība gadā,
EUR
15=12+13+14+15</t>
  </si>
  <si>
    <t>17</t>
  </si>
  <si>
    <t>18</t>
  </si>
  <si>
    <t>19</t>
  </si>
  <si>
    <t>20</t>
  </si>
  <si>
    <t>21</t>
  </si>
  <si>
    <t>22</t>
  </si>
  <si>
    <t>23</t>
  </si>
  <si>
    <t>24</t>
  </si>
  <si>
    <t>Mēneša alga ievērojot amata slodzi, EUR
18=6*7</t>
  </si>
  <si>
    <t>Atalgojums gadā
EUR
19=17*18</t>
  </si>
  <si>
    <t xml:space="preserve">Piemaksas, prēmijas un naudas balvas, 9%*
EUR
20=19*9/100
</t>
  </si>
  <si>
    <t>Atalgojums gadā
EUR
21=19+20</t>
  </si>
  <si>
    <t>Darba devēja valsts sociālās apdrošināšanas obligātās iemaksas 24,09%
EUR
22=21*24,09/100</t>
  </si>
  <si>
    <t>Darba devēja pabalsti un kompensācijas, 5%**
EUR
23=18*5/100</t>
  </si>
  <si>
    <t>Darba devēja valsts sociālās apdrošināšanas obligātās iemaksas 24,09%
EUR
15=14*24,09/100</t>
  </si>
  <si>
    <t>Darba devēja valsts sociālās apdrošināšanas obligātās iemaksas 24,09%
EUR
24=23*24,09/100</t>
  </si>
  <si>
    <t>25</t>
  </si>
  <si>
    <t>Atlīdzība
EUR
25=21+22+23+24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</si>
  <si>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</si>
  <si>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</si>
  <si>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</si>
  <si>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</si>
  <si>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</si>
  <si>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</si>
  <si>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</si>
  <si>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</si>
  <si>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</si>
  <si>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Mēneša alga ievērojot amata slodzi,
EUR
27=6*7</t>
  </si>
  <si>
    <t>Atalgojums gadā
EUR
28=27*26</t>
  </si>
  <si>
    <t xml:space="preserve">Piemaksas, prēmijas un naudas balvas, 9%*
EUR
29=28*9/100
</t>
  </si>
  <si>
    <t>Atalgojums gadā
EUR
30=28+29</t>
  </si>
  <si>
    <t>Darba devēja valsts sociālās apdrošināšanas obligātās iemaksas 24,09%
EUR
31=30*24,09/100</t>
  </si>
  <si>
    <t>Darba devēja pabalsti un kompensācijas, 5%**
EUR
32=28*5/100</t>
  </si>
  <si>
    <t>Darba devēja valsts sociālās apdrošināšanas obligātās iemaksas 24,09%
EUR
33=32*24,09/100</t>
  </si>
  <si>
    <t>Atlīdzība
EUR
34=30+31+32+33</t>
  </si>
  <si>
    <t>Sistēmu analītiķis</t>
  </si>
  <si>
    <t>Vecākais sistēmu analītiķis</t>
  </si>
  <si>
    <t>Vadošais sistēmu analītiķis</t>
  </si>
  <si>
    <t>Biznesa procesu sistēmu analītiķis</t>
  </si>
  <si>
    <t>19.3. IIIA</t>
  </si>
  <si>
    <t>19.4. V</t>
  </si>
  <si>
    <t>19.4. III</t>
  </si>
  <si>
    <t>35. III</t>
  </si>
  <si>
    <t>35. IVA</t>
  </si>
  <si>
    <t>3.pielikums</t>
  </si>
  <si>
    <t>1.pielikums</t>
  </si>
  <si>
    <t>projekta iesniegumam</t>
  </si>
  <si>
    <t>Projekta īstenošanas laika grafiks</t>
  </si>
  <si>
    <t>Nr.p.k.</t>
  </si>
  <si>
    <t>Darbības nosaukums</t>
  </si>
  <si>
    <t>Projekta īstenošanas laika grafiks (ceturkšņos)*</t>
  </si>
  <si>
    <t>1.       </t>
  </si>
  <si>
    <t>D1: iegādāties, pielāgot un ieviest dokumentu skenēšanas apakšsistēmu SAIS (tai skaitā, nepieciešamo metadatu saglabāšanai pie skenētā dokumenta)</t>
  </si>
  <si>
    <t>X</t>
  </si>
  <si>
    <t>2.       </t>
  </si>
  <si>
    <t>D2: izveidot elektronisko dokumentu aprites un glabāšanas „shēmu” SAIS ietvaros</t>
  </si>
  <si>
    <t>3.       </t>
  </si>
  <si>
    <t>4.       </t>
  </si>
  <si>
    <t>5.       </t>
  </si>
  <si>
    <t>D5: izveidot risinājumu pakalpojuma izpildes gaitas statusu nosūtīšanai uz klienta darba vietu portālā www.latvija.lv</t>
  </si>
  <si>
    <t>6.       </t>
  </si>
  <si>
    <t>D6: pārveidot SAIS funkcionalitāti darbam pēc specializācijas principa</t>
  </si>
  <si>
    <t>7.       </t>
  </si>
  <si>
    <t>D7: izveidot pakalpojumu pieprasījumu sadales mehānismu</t>
  </si>
  <si>
    <t>8.       </t>
  </si>
  <si>
    <t>D8: izveidot pakalpojumu apstrādes monitoringu, lai nodrošinātu darbinieku vienādu noslodzi un varētu operatīvi analizēt darba izpildes rādītājus</t>
  </si>
  <si>
    <t>9.       </t>
  </si>
  <si>
    <t>D9: izveidot jaunu e-pakalpojumu „Paziņojums par tiesībām uz VSAA pakalpojumu”</t>
  </si>
  <si>
    <t>10.   </t>
  </si>
  <si>
    <t>D10: pilnveidot datu apmaiņas ar VID risinājumu</t>
  </si>
  <si>
    <t>11.   </t>
  </si>
  <si>
    <t>D11: izstrādāt un ieviest vēsturisko datu arhivēšanas risinājumu</t>
  </si>
  <si>
    <t>12.   </t>
  </si>
  <si>
    <t>13.   </t>
  </si>
  <si>
    <t>D13: izveidot saskarni elektroniskai datu nodošanai uz LNA</t>
  </si>
  <si>
    <t>14.   </t>
  </si>
  <si>
    <t>D14: Lietojamības projektēšana un testēšana</t>
  </si>
  <si>
    <t>2.pielikums</t>
  </si>
  <si>
    <t>Projekta izmaksu sadalījums</t>
  </si>
  <si>
    <t>Finansējuma avots</t>
  </si>
  <si>
    <r>
      <t>2019,</t>
    </r>
    <r>
      <rPr>
        <b/>
        <i/>
        <sz val="12"/>
        <color theme="1"/>
        <rFont val="Times New Roman"/>
        <family val="1"/>
        <charset val="186"/>
      </rPr>
      <t xml:space="preserve"> euro</t>
    </r>
  </si>
  <si>
    <r>
      <t xml:space="preserve">2020, </t>
    </r>
    <r>
      <rPr>
        <b/>
        <i/>
        <sz val="12"/>
        <color theme="1"/>
        <rFont val="Times New Roman"/>
        <family val="1"/>
        <charset val="186"/>
      </rPr>
      <t>euro</t>
    </r>
  </si>
  <si>
    <r>
      <t xml:space="preserve">2021, </t>
    </r>
    <r>
      <rPr>
        <b/>
        <i/>
        <sz val="12"/>
        <color theme="1"/>
        <rFont val="Times New Roman"/>
        <family val="1"/>
        <charset val="186"/>
      </rPr>
      <t>euro</t>
    </r>
  </si>
  <si>
    <r>
      <t xml:space="preserve">KOPĀ, </t>
    </r>
    <r>
      <rPr>
        <b/>
        <i/>
        <sz val="12"/>
        <color theme="1"/>
        <rFont val="Times New Roman"/>
        <family val="1"/>
        <charset val="186"/>
      </rPr>
      <t>euro</t>
    </r>
  </si>
  <si>
    <t>%</t>
  </si>
  <si>
    <t>ERAF finansējums</t>
  </si>
  <si>
    <t>1 158 890</t>
  </si>
  <si>
    <t>2 125 000</t>
  </si>
  <si>
    <t>Valsts budžeta finansējums</t>
  </si>
  <si>
    <t>Pašvaldības budžeta finansējums</t>
  </si>
  <si>
    <t>Kopējās izmaksas</t>
  </si>
  <si>
    <t>1 363 400</t>
  </si>
  <si>
    <t>2 500 000</t>
  </si>
  <si>
    <t>Sistēmu analītiķis - Procesa vadības vecākais eksperts</t>
  </si>
  <si>
    <t>Risinājumu attīstības vadītājs - Sistēmu konstruktors</t>
  </si>
  <si>
    <r>
      <t xml:space="preserve">2022, </t>
    </r>
    <r>
      <rPr>
        <b/>
        <i/>
        <sz val="12"/>
        <color theme="1"/>
        <rFont val="Times New Roman"/>
        <family val="1"/>
        <charset val="186"/>
      </rPr>
      <t>euro</t>
    </r>
  </si>
  <si>
    <t>2022.gads</t>
  </si>
  <si>
    <t>Mēneša alga ievērojot amata slodzi,
EUR
36=6*7</t>
  </si>
  <si>
    <t>Atalgojums gadā
EUR
37=36*35</t>
  </si>
  <si>
    <t xml:space="preserve">Piemaksas, prēmijas un naudas balvas, 9%*
EUR
38=37*9/100
</t>
  </si>
  <si>
    <t>Atalgojums gadā
EUR
39=37+38</t>
  </si>
  <si>
    <t>Darba devēja valsts sociālās apdrošināšanas obligātās iemaksas 24,09%
EUR
40=39*24,09/100</t>
  </si>
  <si>
    <t>Darba devēja pabalsti un kompensācijas, 5%**
EUR
41=37*5/100</t>
  </si>
  <si>
    <t>Darba devēja valsts sociālās apdrošināšanas obligātās iemaksas 24,09%
EUR
42=41*24,09/100</t>
  </si>
  <si>
    <t>Atlīdzība
EUR
43=39+40+41+42</t>
  </si>
  <si>
    <t>Daļas vadītājs - sistēmu analītiķis</t>
  </si>
  <si>
    <t>D12: izstrādāt 10 atvērto datu kopas, pilnveidojot informācijas sistēmu LabIS</t>
  </si>
  <si>
    <t>D3: paplašināt e-iesniegumu klāstu e-pakalpojuma Nr.172 „E-iesniegums VSAA pakalpojumiem” ietvaros, izveidojot 11 jaunus e-iesniegumus 10 VSAA pakalpojumiem, kurus var pieprasīt bez papildus dokumentu iesniegšanas, pilnveidojot Informācijas servisu sistēmu</t>
  </si>
  <si>
    <t>D4: pilnveidot 12 informatīvos e-pakalpojumus, tai skaitā, saglabājot pakalpojuma rezultātu (iegūto izziņu) klienta darba vietā portālā www.latvija.lv vai aizstājot ar e-paneļa risinājumu klienta darba vietā portālā www.latvija.lv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</si>
</sst>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8"/>
      <name val="Calibri"/>
      <family val="2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41"/>
      </patternFill>
    </fill>
    <fill>
      <patternFill patternType="solid">
        <fgColor indexed="50"/>
        <bgColor indexed="13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3" fillId="2" borderId="0" xfId="0" applyFont="1" applyFill="1"/>
    <xf numFmtId="0" fontId="4" fillId="0" borderId="0" xfId="0" applyFont="1"/>
    <xf numFmtId="3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2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3" fontId="4" fillId="0" borderId="0" xfId="0" applyNumberFormat="1" applyFont="1"/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7" xfId="0" applyNumberFormat="1" applyFont="1" applyFill="1" applyBorder="1" applyAlignment="1" applyProtection="1">
      <alignment horizontal="left"/>
      <protection locked="0"/>
    </xf>
    <xf numFmtId="4" fontId="2" fillId="5" borderId="7" xfId="0" applyNumberFormat="1" applyFont="1" applyFill="1" applyBorder="1" applyAlignment="1" applyProtection="1">
      <alignment horizontal="center" vertical="center"/>
      <protection locked="0"/>
    </xf>
    <xf numFmtId="4" fontId="2" fillId="5" borderId="7" xfId="0" applyNumberFormat="1" applyFont="1" applyFill="1" applyBorder="1" applyAlignment="1" applyProtection="1">
      <alignment horizontal="right" vertical="center"/>
      <protection locked="0"/>
    </xf>
    <xf numFmtId="4" fontId="2" fillId="5" borderId="8" xfId="0" applyNumberFormat="1" applyFont="1" applyFill="1" applyBorder="1" applyAlignment="1" applyProtection="1">
      <alignment horizontal="right" vertical="center"/>
      <protection locked="0"/>
    </xf>
    <xf numFmtId="4" fontId="2" fillId="5" borderId="6" xfId="0" applyNumberFormat="1" applyFont="1" applyFill="1" applyBorder="1" applyAlignment="1" applyProtection="1">
      <alignment horizontal="right" vertical="center"/>
      <protection locked="0"/>
    </xf>
    <xf numFmtId="4" fontId="2" fillId="6" borderId="9" xfId="0" applyNumberFormat="1" applyFont="1" applyFill="1" applyBorder="1" applyAlignment="1" applyProtection="1">
      <alignment horizontal="right"/>
    </xf>
    <xf numFmtId="4" fontId="4" fillId="0" borderId="0" xfId="0" applyNumberFormat="1" applyFont="1"/>
    <xf numFmtId="4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2" xfId="0" applyNumberFormat="1" applyFont="1" applyFill="1" applyBorder="1" applyAlignment="1" applyProtection="1">
      <alignment horizontal="left"/>
      <protection locked="0"/>
    </xf>
    <xf numFmtId="4" fontId="2" fillId="5" borderId="2" xfId="0" applyNumberFormat="1" applyFont="1" applyFill="1" applyBorder="1" applyAlignment="1" applyProtection="1">
      <alignment horizontal="center" vertical="center"/>
      <protection locked="0"/>
    </xf>
    <xf numFmtId="4" fontId="2" fillId="5" borderId="2" xfId="0" applyNumberFormat="1" applyFont="1" applyFill="1" applyBorder="1" applyAlignment="1" applyProtection="1">
      <alignment horizontal="right" vertical="center"/>
      <protection locked="0"/>
    </xf>
    <xf numFmtId="4" fontId="2" fillId="5" borderId="2" xfId="1" applyNumberFormat="1" applyFont="1" applyFill="1" applyBorder="1" applyAlignment="1" applyProtection="1">
      <alignment horizontal="right" vertical="center"/>
      <protection locked="0"/>
    </xf>
    <xf numFmtId="4" fontId="2" fillId="5" borderId="9" xfId="1" applyNumberFormat="1" applyFont="1" applyFill="1" applyBorder="1" applyAlignment="1" applyProtection="1">
      <alignment horizontal="right" vertical="center"/>
      <protection locked="0"/>
    </xf>
    <xf numFmtId="4" fontId="2" fillId="5" borderId="10" xfId="0" applyNumberFormat="1" applyFont="1" applyFill="1" applyBorder="1" applyAlignment="1" applyProtection="1">
      <alignment horizontal="right" vertical="center"/>
      <protection locked="0"/>
    </xf>
    <xf numFmtId="0" fontId="4" fillId="5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2" xfId="0" applyNumberFormat="1" applyFont="1" applyFill="1" applyBorder="1" applyAlignment="1" applyProtection="1">
      <alignment horizontal="center"/>
      <protection locked="0"/>
    </xf>
    <xf numFmtId="3" fontId="4" fillId="4" borderId="2" xfId="0" applyNumberFormat="1" applyFont="1" applyFill="1" applyBorder="1" applyAlignment="1" applyProtection="1">
      <alignment horizontal="center"/>
      <protection locked="0"/>
    </xf>
    <xf numFmtId="4" fontId="4" fillId="0" borderId="2" xfId="0" applyNumberFormat="1" applyFont="1" applyFill="1" applyBorder="1" applyAlignment="1" applyProtection="1">
      <alignment horizontal="right"/>
      <protection locked="0"/>
    </xf>
    <xf numFmtId="4" fontId="4" fillId="0" borderId="2" xfId="0" applyNumberFormat="1" applyFont="1" applyBorder="1" applyAlignment="1">
      <alignment horizontal="right"/>
    </xf>
    <xf numFmtId="4" fontId="2" fillId="6" borderId="2" xfId="0" applyNumberFormat="1" applyFont="1" applyFill="1" applyBorder="1" applyAlignment="1" applyProtection="1">
      <alignment horizontal="right"/>
    </xf>
    <xf numFmtId="4" fontId="4" fillId="0" borderId="11" xfId="0" applyNumberFormat="1" applyFont="1" applyBorder="1" applyAlignment="1">
      <alignment horizontal="right"/>
    </xf>
    <xf numFmtId="4" fontId="2" fillId="5" borderId="7" xfId="1" applyNumberFormat="1" applyFont="1" applyFill="1" applyBorder="1" applyAlignment="1" applyProtection="1">
      <alignment horizontal="right" vertical="center"/>
      <protection locked="0"/>
    </xf>
    <xf numFmtId="4" fontId="2" fillId="5" borderId="8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left" wrapText="1"/>
      <protection locked="0"/>
    </xf>
    <xf numFmtId="49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4" fontId="2" fillId="0" borderId="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5" fillId="0" borderId="0" xfId="0" applyFont="1"/>
    <xf numFmtId="2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/>
    <xf numFmtId="4" fontId="4" fillId="0" borderId="0" xfId="0" applyNumberFormat="1" applyFont="1" applyFill="1" applyBorder="1"/>
    <xf numFmtId="2" fontId="0" fillId="0" borderId="0" xfId="0" applyNumberFormat="1" applyFill="1" applyBorder="1"/>
    <xf numFmtId="4" fontId="4" fillId="0" borderId="2" xfId="0" applyNumberFormat="1" applyFont="1" applyFill="1" applyBorder="1" applyAlignment="1">
      <alignment wrapText="1"/>
    </xf>
    <xf numFmtId="10" fontId="2" fillId="8" borderId="1" xfId="0" applyNumberFormat="1" applyFont="1" applyFill="1" applyBorder="1" applyAlignment="1">
      <alignment horizontal="center" vertical="center" wrapText="1"/>
    </xf>
    <xf numFmtId="10" fontId="2" fillId="8" borderId="14" xfId="0" applyNumberFormat="1" applyFont="1" applyFill="1" applyBorder="1" applyAlignment="1">
      <alignment horizontal="center" vertical="center" wrapText="1"/>
    </xf>
    <xf numFmtId="0" fontId="2" fillId="4" borderId="5" xfId="0" quotePrefix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9" fillId="0" borderId="2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2" fillId="9" borderId="16" xfId="0" applyFont="1" applyFill="1" applyBorder="1" applyAlignment="1"/>
    <xf numFmtId="0" fontId="2" fillId="9" borderId="17" xfId="0" applyFont="1" applyFill="1" applyBorder="1" applyAlignment="1"/>
    <xf numFmtId="10" fontId="2" fillId="11" borderId="1" xfId="0" applyNumberFormat="1" applyFont="1" applyFill="1" applyBorder="1" applyAlignment="1">
      <alignment horizontal="center" vertical="center" wrapText="1"/>
    </xf>
    <xf numFmtId="10" fontId="2" fillId="11" borderId="14" xfId="0" applyNumberFormat="1" applyFont="1" applyFill="1" applyBorder="1" applyAlignment="1">
      <alignment horizontal="center" vertical="center" wrapText="1"/>
    </xf>
    <xf numFmtId="0" fontId="2" fillId="13" borderId="5" xfId="0" quotePrefix="1" applyFont="1" applyFill="1" applyBorder="1" applyAlignment="1" applyProtection="1">
      <alignment horizontal="center" vertical="center" wrapText="1"/>
    </xf>
    <xf numFmtId="4" fontId="2" fillId="12" borderId="6" xfId="0" applyNumberFormat="1" applyFont="1" applyFill="1" applyBorder="1" applyAlignment="1" applyProtection="1">
      <alignment horizontal="right" vertical="center"/>
      <protection locked="0"/>
    </xf>
    <xf numFmtId="4" fontId="2" fillId="12" borderId="7" xfId="0" applyNumberFormat="1" applyFont="1" applyFill="1" applyBorder="1" applyAlignment="1" applyProtection="1">
      <alignment horizontal="right" vertical="center"/>
      <protection locked="0"/>
    </xf>
    <xf numFmtId="4" fontId="2" fillId="12" borderId="8" xfId="0" applyNumberFormat="1" applyFont="1" applyFill="1" applyBorder="1" applyAlignment="1" applyProtection="1">
      <alignment horizontal="right" vertical="center"/>
      <protection locked="0"/>
    </xf>
    <xf numFmtId="4" fontId="2" fillId="12" borderId="10" xfId="0" applyNumberFormat="1" applyFont="1" applyFill="1" applyBorder="1" applyAlignment="1" applyProtection="1">
      <alignment horizontal="right" vertical="center"/>
      <protection locked="0"/>
    </xf>
    <xf numFmtId="4" fontId="2" fillId="12" borderId="2" xfId="0" applyNumberFormat="1" applyFont="1" applyFill="1" applyBorder="1" applyAlignment="1" applyProtection="1">
      <alignment horizontal="right" vertical="center"/>
      <protection locked="0"/>
    </xf>
    <xf numFmtId="4" fontId="2" fillId="12" borderId="2" xfId="1" applyNumberFormat="1" applyFont="1" applyFill="1" applyBorder="1" applyAlignment="1" applyProtection="1">
      <alignment horizontal="right" vertical="center"/>
      <protection locked="0"/>
    </xf>
    <xf numFmtId="4" fontId="2" fillId="12" borderId="9" xfId="1" applyNumberFormat="1" applyFont="1" applyFill="1" applyBorder="1" applyAlignment="1" applyProtection="1">
      <alignment horizontal="right" vertical="center"/>
      <protection locked="0"/>
    </xf>
    <xf numFmtId="4" fontId="4" fillId="11" borderId="10" xfId="0" applyNumberFormat="1" applyFont="1" applyFill="1" applyBorder="1" applyAlignment="1" applyProtection="1">
      <alignment horizontal="right"/>
      <protection locked="0"/>
    </xf>
    <xf numFmtId="4" fontId="4" fillId="11" borderId="2" xfId="0" applyNumberFormat="1" applyFont="1" applyFill="1" applyBorder="1" applyAlignment="1">
      <alignment horizontal="right"/>
    </xf>
    <xf numFmtId="4" fontId="2" fillId="14" borderId="2" xfId="0" applyNumberFormat="1" applyFont="1" applyFill="1" applyBorder="1" applyAlignment="1" applyProtection="1">
      <alignment horizontal="right"/>
    </xf>
    <xf numFmtId="4" fontId="4" fillId="11" borderId="11" xfId="0" applyNumberFormat="1" applyFont="1" applyFill="1" applyBorder="1" applyAlignment="1">
      <alignment horizontal="right"/>
    </xf>
    <xf numFmtId="4" fontId="2" fillId="14" borderId="9" xfId="0" applyNumberFormat="1" applyFont="1" applyFill="1" applyBorder="1" applyAlignment="1" applyProtection="1">
      <alignment horizontal="right"/>
    </xf>
    <xf numFmtId="4" fontId="2" fillId="12" borderId="7" xfId="1" applyNumberFormat="1" applyFont="1" applyFill="1" applyBorder="1" applyAlignment="1" applyProtection="1">
      <alignment horizontal="right" vertical="center"/>
      <protection locked="0"/>
    </xf>
    <xf numFmtId="4" fontId="2" fillId="12" borderId="8" xfId="1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justify" vertical="center"/>
    </xf>
    <xf numFmtId="0" fontId="13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20" xfId="0" applyFont="1" applyBorder="1" applyAlignment="1">
      <alignment horizontal="right"/>
    </xf>
    <xf numFmtId="0" fontId="2" fillId="0" borderId="0" xfId="0" applyFont="1" applyFill="1" applyBorder="1" applyAlignment="1" applyProtection="1">
      <alignment horizontal="center" wrapText="1"/>
    </xf>
    <xf numFmtId="0" fontId="2" fillId="9" borderId="15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 wrapText="1"/>
    </xf>
    <xf numFmtId="10" fontId="2" fillId="2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4" fontId="2" fillId="7" borderId="7" xfId="0" applyNumberFormat="1" applyFont="1" applyFill="1" applyBorder="1" applyAlignment="1" applyProtection="1">
      <alignment horizontal="center" vertical="center" wrapText="1"/>
    </xf>
    <xf numFmtId="4" fontId="2" fillId="7" borderId="2" xfId="0" applyNumberFormat="1" applyFont="1" applyFill="1" applyBorder="1" applyAlignment="1" applyProtection="1">
      <alignment horizontal="center" vertical="center" wrapText="1"/>
    </xf>
    <xf numFmtId="3" fontId="2" fillId="7" borderId="12" xfId="0" applyNumberFormat="1" applyFont="1" applyFill="1" applyBorder="1" applyAlignment="1" applyProtection="1">
      <alignment horizontal="center" vertical="center" wrapText="1"/>
    </xf>
    <xf numFmtId="3" fontId="2" fillId="7" borderId="13" xfId="0" applyNumberFormat="1" applyFont="1" applyFill="1" applyBorder="1" applyAlignment="1" applyProtection="1">
      <alignment horizontal="center" vertical="center" wrapText="1"/>
    </xf>
    <xf numFmtId="0" fontId="2" fillId="11" borderId="15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3" fontId="2" fillId="12" borderId="6" xfId="0" applyNumberFormat="1" applyFont="1" applyFill="1" applyBorder="1" applyAlignment="1" applyProtection="1">
      <alignment horizontal="center" vertical="center" wrapText="1"/>
    </xf>
    <xf numFmtId="3" fontId="2" fillId="12" borderId="10" xfId="0" applyNumberFormat="1" applyFont="1" applyFill="1" applyBorder="1" applyAlignment="1" applyProtection="1">
      <alignment horizontal="center" vertical="center" wrapText="1"/>
    </xf>
    <xf numFmtId="3" fontId="2" fillId="12" borderId="12" xfId="0" applyNumberFormat="1" applyFont="1" applyFill="1" applyBorder="1" applyAlignment="1" applyProtection="1">
      <alignment horizontal="center" vertical="center" wrapText="1"/>
    </xf>
    <xf numFmtId="3" fontId="2" fillId="12" borderId="13" xfId="0" applyNumberFormat="1" applyFont="1" applyFill="1" applyBorder="1" applyAlignment="1" applyProtection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10" fontId="2" fillId="8" borderId="12" xfId="0" applyNumberFormat="1" applyFont="1" applyFill="1" applyBorder="1" applyAlignment="1">
      <alignment horizontal="center" vertical="center" wrapText="1"/>
    </xf>
    <xf numFmtId="10" fontId="2" fillId="8" borderId="13" xfId="0" applyNumberFormat="1" applyFont="1" applyFill="1" applyBorder="1" applyAlignment="1">
      <alignment horizontal="center" vertical="center" wrapText="1"/>
    </xf>
    <xf numFmtId="10" fontId="2" fillId="11" borderId="12" xfId="0" applyNumberFormat="1" applyFont="1" applyFill="1" applyBorder="1" applyAlignment="1">
      <alignment horizontal="center" vertical="center" wrapText="1"/>
    </xf>
    <xf numFmtId="10" fontId="2" fillId="11" borderId="13" xfId="0" applyNumberFormat="1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3" fontId="2" fillId="7" borderId="6" xfId="0" applyNumberFormat="1" applyFont="1" applyFill="1" applyBorder="1" applyAlignment="1" applyProtection="1">
      <alignment horizontal="center" vertical="center" wrapText="1"/>
    </xf>
    <xf numFmtId="3" fontId="2" fillId="7" borderId="10" xfId="0" applyNumberFormat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0" zoomScaleNormal="80" workbookViewId="0">
      <selection activeCell="U17" sqref="U17"/>
    </sheetView>
  </sheetViews>
  <sheetFormatPr defaultRowHeight="15.75" x14ac:dyDescent="0.25"/>
  <cols>
    <col min="1" max="1" width="8" style="65" customWidth="1"/>
    <col min="2" max="2" width="57.42578125" style="57" customWidth="1"/>
    <col min="3" max="16384" width="9.140625" style="57"/>
  </cols>
  <sheetData>
    <row r="1" spans="1:14" x14ac:dyDescent="0.25">
      <c r="A1" s="101" t="s">
        <v>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x14ac:dyDescent="0.25">
      <c r="A2" s="102" t="s">
        <v>76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s="60" customFormat="1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s="60" customFormat="1" ht="18.75" x14ac:dyDescent="0.3">
      <c r="A4" s="103" t="s">
        <v>77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x14ac:dyDescent="0.2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x14ac:dyDescent="0.25">
      <c r="A6" s="104" t="s">
        <v>78</v>
      </c>
      <c r="B6" s="105" t="s">
        <v>79</v>
      </c>
      <c r="C6" s="106" t="s">
        <v>80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</row>
    <row r="7" spans="1:14" x14ac:dyDescent="0.25">
      <c r="A7" s="104"/>
      <c r="B7" s="105"/>
      <c r="C7" s="94">
        <v>2019</v>
      </c>
      <c r="D7" s="109">
        <v>2020</v>
      </c>
      <c r="E7" s="110"/>
      <c r="F7" s="110"/>
      <c r="G7" s="111"/>
      <c r="H7" s="109">
        <v>2021</v>
      </c>
      <c r="I7" s="110"/>
      <c r="J7" s="110"/>
      <c r="K7" s="111"/>
      <c r="L7" s="109">
        <v>2022</v>
      </c>
      <c r="M7" s="110"/>
      <c r="N7" s="111"/>
    </row>
    <row r="8" spans="1:14" x14ac:dyDescent="0.25">
      <c r="A8" s="63"/>
      <c r="B8" s="64"/>
      <c r="C8" s="97">
        <v>4</v>
      </c>
      <c r="D8" s="97">
        <v>1</v>
      </c>
      <c r="E8" s="97">
        <v>2</v>
      </c>
      <c r="F8" s="97">
        <v>3</v>
      </c>
      <c r="G8" s="97">
        <v>4</v>
      </c>
      <c r="H8" s="97">
        <v>1</v>
      </c>
      <c r="I8" s="97">
        <v>2</v>
      </c>
      <c r="J8" s="97">
        <v>3</v>
      </c>
      <c r="K8" s="97">
        <v>4</v>
      </c>
      <c r="L8" s="97">
        <v>1</v>
      </c>
      <c r="M8" s="97">
        <v>2</v>
      </c>
      <c r="N8" s="97">
        <v>3</v>
      </c>
    </row>
    <row r="9" spans="1:14" ht="47.25" x14ac:dyDescent="0.25">
      <c r="A9" s="63" t="s">
        <v>81</v>
      </c>
      <c r="B9" s="98" t="s">
        <v>82</v>
      </c>
      <c r="C9" s="63"/>
      <c r="D9" s="63"/>
      <c r="E9" s="63" t="s">
        <v>83</v>
      </c>
      <c r="F9" s="63" t="s">
        <v>83</v>
      </c>
      <c r="G9" s="63" t="s">
        <v>83</v>
      </c>
      <c r="H9" s="63" t="s">
        <v>83</v>
      </c>
      <c r="I9" s="63" t="s">
        <v>83</v>
      </c>
      <c r="J9" s="63" t="s">
        <v>83</v>
      </c>
      <c r="K9" s="63" t="s">
        <v>83</v>
      </c>
      <c r="L9" s="63" t="s">
        <v>83</v>
      </c>
      <c r="M9" s="63"/>
      <c r="N9" s="63"/>
    </row>
    <row r="10" spans="1:14" ht="31.5" x14ac:dyDescent="0.25">
      <c r="A10" s="63" t="s">
        <v>84</v>
      </c>
      <c r="B10" s="98" t="s">
        <v>85</v>
      </c>
      <c r="C10" s="63"/>
      <c r="D10" s="63"/>
      <c r="E10" s="63" t="s">
        <v>83</v>
      </c>
      <c r="F10" s="63" t="s">
        <v>83</v>
      </c>
      <c r="G10" s="63" t="s">
        <v>83</v>
      </c>
      <c r="H10" s="63" t="s">
        <v>83</v>
      </c>
      <c r="I10" s="63" t="s">
        <v>83</v>
      </c>
      <c r="J10" s="63" t="s">
        <v>83</v>
      </c>
      <c r="K10" s="63" t="s">
        <v>83</v>
      </c>
      <c r="L10" s="63" t="s">
        <v>83</v>
      </c>
      <c r="M10" s="63"/>
      <c r="N10" s="63"/>
    </row>
    <row r="11" spans="1:14" ht="78.75" x14ac:dyDescent="0.25">
      <c r="A11" s="63" t="s">
        <v>86</v>
      </c>
      <c r="B11" s="99" t="s">
        <v>137</v>
      </c>
      <c r="C11" s="63" t="s">
        <v>83</v>
      </c>
      <c r="D11" s="63" t="s">
        <v>83</v>
      </c>
      <c r="E11" s="63" t="s">
        <v>83</v>
      </c>
      <c r="F11" s="63" t="s">
        <v>83</v>
      </c>
      <c r="G11" s="63"/>
      <c r="H11" s="63"/>
      <c r="I11" s="63"/>
      <c r="J11" s="63"/>
      <c r="K11" s="63"/>
      <c r="L11" s="63"/>
      <c r="M11" s="63"/>
      <c r="N11" s="63"/>
    </row>
    <row r="12" spans="1:14" ht="64.5" customHeight="1" x14ac:dyDescent="0.25">
      <c r="A12" s="63" t="s">
        <v>87</v>
      </c>
      <c r="B12" s="99" t="s">
        <v>138</v>
      </c>
      <c r="C12" s="63"/>
      <c r="D12" s="63"/>
      <c r="E12" s="63" t="s">
        <v>83</v>
      </c>
      <c r="F12" s="63" t="s">
        <v>83</v>
      </c>
      <c r="G12" s="63" t="s">
        <v>83</v>
      </c>
      <c r="H12" s="63" t="s">
        <v>83</v>
      </c>
      <c r="I12" s="63" t="s">
        <v>83</v>
      </c>
      <c r="J12" s="63" t="s">
        <v>83</v>
      </c>
      <c r="K12" s="63"/>
      <c r="L12" s="63"/>
      <c r="M12" s="63"/>
      <c r="N12" s="63"/>
    </row>
    <row r="13" spans="1:14" ht="31.5" x14ac:dyDescent="0.25">
      <c r="A13" s="63" t="s">
        <v>88</v>
      </c>
      <c r="B13" s="98" t="s">
        <v>89</v>
      </c>
      <c r="C13" s="63"/>
      <c r="D13" s="63" t="s">
        <v>83</v>
      </c>
      <c r="E13" s="63" t="s">
        <v>83</v>
      </c>
      <c r="F13" s="63" t="s">
        <v>83</v>
      </c>
      <c r="G13" s="63" t="s">
        <v>83</v>
      </c>
      <c r="H13" s="63"/>
      <c r="I13" s="63"/>
      <c r="J13" s="63"/>
      <c r="K13" s="63"/>
      <c r="L13" s="63"/>
      <c r="M13" s="63"/>
      <c r="N13" s="63"/>
    </row>
    <row r="14" spans="1:14" ht="31.5" x14ac:dyDescent="0.25">
      <c r="A14" s="63" t="s">
        <v>90</v>
      </c>
      <c r="B14" s="98" t="s">
        <v>91</v>
      </c>
      <c r="C14" s="63" t="s">
        <v>83</v>
      </c>
      <c r="D14" s="63" t="s">
        <v>83</v>
      </c>
      <c r="E14" s="63" t="s">
        <v>83</v>
      </c>
      <c r="F14" s="63" t="s">
        <v>83</v>
      </c>
      <c r="G14" s="63" t="s">
        <v>83</v>
      </c>
      <c r="H14" s="63" t="s">
        <v>83</v>
      </c>
      <c r="I14" s="63" t="s">
        <v>83</v>
      </c>
      <c r="J14" s="63" t="s">
        <v>83</v>
      </c>
      <c r="K14" s="63" t="s">
        <v>83</v>
      </c>
      <c r="L14" s="63" t="s">
        <v>83</v>
      </c>
      <c r="M14" s="63"/>
      <c r="N14" s="63"/>
    </row>
    <row r="15" spans="1:14" x14ac:dyDescent="0.25">
      <c r="A15" s="63" t="s">
        <v>92</v>
      </c>
      <c r="B15" s="98" t="s">
        <v>93</v>
      </c>
      <c r="C15" s="63" t="s">
        <v>83</v>
      </c>
      <c r="D15" s="63" t="s">
        <v>83</v>
      </c>
      <c r="E15" s="63" t="s">
        <v>83</v>
      </c>
      <c r="F15" s="63" t="s">
        <v>83</v>
      </c>
      <c r="G15" s="63" t="s">
        <v>83</v>
      </c>
      <c r="H15" s="63" t="s">
        <v>83</v>
      </c>
      <c r="I15" s="63" t="s">
        <v>83</v>
      </c>
      <c r="J15" s="63" t="s">
        <v>83</v>
      </c>
      <c r="K15" s="63" t="s">
        <v>83</v>
      </c>
      <c r="L15" s="63" t="s">
        <v>83</v>
      </c>
      <c r="M15" s="63"/>
      <c r="N15" s="63"/>
    </row>
    <row r="16" spans="1:14" ht="47.25" x14ac:dyDescent="0.25">
      <c r="A16" s="63" t="s">
        <v>94</v>
      </c>
      <c r="B16" s="98" t="s">
        <v>95</v>
      </c>
      <c r="C16" s="63"/>
      <c r="D16" s="63"/>
      <c r="E16" s="63"/>
      <c r="F16" s="63"/>
      <c r="G16" s="63" t="s">
        <v>83</v>
      </c>
      <c r="H16" s="63" t="s">
        <v>83</v>
      </c>
      <c r="I16" s="63" t="s">
        <v>83</v>
      </c>
      <c r="J16" s="63" t="s">
        <v>83</v>
      </c>
      <c r="K16" s="63" t="s">
        <v>83</v>
      </c>
      <c r="L16" s="63" t="s">
        <v>83</v>
      </c>
      <c r="M16" s="63"/>
      <c r="N16" s="63"/>
    </row>
    <row r="17" spans="1:14" ht="31.5" x14ac:dyDescent="0.25">
      <c r="A17" s="63" t="s">
        <v>96</v>
      </c>
      <c r="B17" s="98" t="s">
        <v>97</v>
      </c>
      <c r="C17" s="63"/>
      <c r="D17" s="63"/>
      <c r="E17" s="63"/>
      <c r="F17" s="63"/>
      <c r="G17" s="63" t="s">
        <v>83</v>
      </c>
      <c r="H17" s="63" t="s">
        <v>83</v>
      </c>
      <c r="I17" s="63" t="s">
        <v>83</v>
      </c>
      <c r="J17" s="63" t="s">
        <v>83</v>
      </c>
      <c r="K17" s="63"/>
      <c r="L17" s="63"/>
      <c r="M17" s="63"/>
      <c r="N17" s="63"/>
    </row>
    <row r="18" spans="1:14" x14ac:dyDescent="0.25">
      <c r="A18" s="63" t="s">
        <v>98</v>
      </c>
      <c r="B18" s="98" t="s">
        <v>99</v>
      </c>
      <c r="C18" s="63" t="s">
        <v>83</v>
      </c>
      <c r="D18" s="63" t="s">
        <v>83</v>
      </c>
      <c r="E18" s="63" t="s">
        <v>83</v>
      </c>
      <c r="F18" s="63" t="s">
        <v>83</v>
      </c>
      <c r="G18" s="63" t="s">
        <v>83</v>
      </c>
      <c r="H18" s="63" t="s">
        <v>83</v>
      </c>
      <c r="I18" s="63" t="s">
        <v>83</v>
      </c>
      <c r="J18" s="63" t="s">
        <v>83</v>
      </c>
      <c r="K18" s="63" t="s">
        <v>83</v>
      </c>
      <c r="L18" s="63" t="s">
        <v>83</v>
      </c>
      <c r="M18" s="63" t="s">
        <v>83</v>
      </c>
      <c r="N18" s="63" t="s">
        <v>83</v>
      </c>
    </row>
    <row r="19" spans="1:14" x14ac:dyDescent="0.25">
      <c r="A19" s="63" t="s">
        <v>100</v>
      </c>
      <c r="B19" s="98" t="s">
        <v>101</v>
      </c>
      <c r="C19" s="63" t="s">
        <v>83</v>
      </c>
      <c r="D19" s="63" t="s">
        <v>83</v>
      </c>
      <c r="E19" s="63" t="s">
        <v>83</v>
      </c>
      <c r="F19" s="63" t="s">
        <v>83</v>
      </c>
      <c r="G19" s="63" t="s">
        <v>83</v>
      </c>
      <c r="H19" s="63" t="s">
        <v>83</v>
      </c>
      <c r="I19" s="63" t="s">
        <v>83</v>
      </c>
      <c r="J19" s="63" t="s">
        <v>83</v>
      </c>
      <c r="K19" s="63"/>
      <c r="L19" s="63"/>
      <c r="M19" s="63"/>
      <c r="N19" s="63"/>
    </row>
    <row r="20" spans="1:14" ht="31.5" x14ac:dyDescent="0.25">
      <c r="A20" s="63" t="s">
        <v>102</v>
      </c>
      <c r="B20" s="100" t="s">
        <v>136</v>
      </c>
      <c r="C20" s="63"/>
      <c r="D20" s="63"/>
      <c r="E20" s="63"/>
      <c r="F20" s="63"/>
      <c r="G20" s="63"/>
      <c r="H20" s="63"/>
      <c r="I20" s="63" t="s">
        <v>83</v>
      </c>
      <c r="J20" s="63" t="s">
        <v>83</v>
      </c>
      <c r="K20" s="63" t="s">
        <v>83</v>
      </c>
      <c r="L20" s="63" t="s">
        <v>83</v>
      </c>
      <c r="M20" s="63" t="s">
        <v>83</v>
      </c>
      <c r="N20" s="63" t="s">
        <v>83</v>
      </c>
    </row>
    <row r="21" spans="1:14" x14ac:dyDescent="0.25">
      <c r="A21" s="63" t="s">
        <v>103</v>
      </c>
      <c r="B21" s="98" t="s">
        <v>104</v>
      </c>
      <c r="C21" s="63" t="s">
        <v>83</v>
      </c>
      <c r="D21" s="63" t="s">
        <v>83</v>
      </c>
      <c r="E21" s="63" t="s">
        <v>83</v>
      </c>
      <c r="F21" s="72" t="s">
        <v>83</v>
      </c>
      <c r="G21" s="72"/>
      <c r="H21" s="72"/>
      <c r="I21" s="63"/>
      <c r="J21" s="63"/>
      <c r="K21" s="63"/>
      <c r="L21" s="63"/>
      <c r="M21" s="63"/>
      <c r="N21" s="63"/>
    </row>
    <row r="22" spans="1:14" x14ac:dyDescent="0.25">
      <c r="A22" s="63" t="s">
        <v>105</v>
      </c>
      <c r="B22" s="98" t="s">
        <v>106</v>
      </c>
      <c r="C22" s="63" t="s">
        <v>83</v>
      </c>
      <c r="D22" s="63" t="s">
        <v>83</v>
      </c>
      <c r="E22" s="63" t="s">
        <v>83</v>
      </c>
      <c r="F22" s="63" t="s">
        <v>83</v>
      </c>
      <c r="G22" s="63" t="s">
        <v>83</v>
      </c>
      <c r="H22" s="63" t="s">
        <v>83</v>
      </c>
      <c r="I22" s="63" t="s">
        <v>83</v>
      </c>
      <c r="J22" s="63" t="s">
        <v>83</v>
      </c>
      <c r="K22" s="63" t="s">
        <v>83</v>
      </c>
      <c r="L22" s="63" t="s">
        <v>83</v>
      </c>
      <c r="M22" s="63" t="s">
        <v>83</v>
      </c>
      <c r="N22" s="63" t="s">
        <v>83</v>
      </c>
    </row>
  </sheetData>
  <mergeCells count="9">
    <mergeCell ref="A1:N1"/>
    <mergeCell ref="A2:N2"/>
    <mergeCell ref="A4:N4"/>
    <mergeCell ref="A6:A7"/>
    <mergeCell ref="B6:B7"/>
    <mergeCell ref="C6:N6"/>
    <mergeCell ref="D7:G7"/>
    <mergeCell ref="H7:K7"/>
    <mergeCell ref="L7:N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L25" sqref="L25"/>
    </sheetView>
  </sheetViews>
  <sheetFormatPr defaultRowHeight="15" x14ac:dyDescent="0.25"/>
  <cols>
    <col min="1" max="1" width="6.7109375" customWidth="1"/>
    <col min="2" max="2" width="27.42578125" customWidth="1"/>
    <col min="3" max="3" width="13" customWidth="1"/>
    <col min="4" max="4" width="14" customWidth="1"/>
    <col min="5" max="6" width="13" customWidth="1"/>
    <col min="7" max="7" width="14.42578125" customWidth="1"/>
    <col min="8" max="8" width="12" customWidth="1"/>
  </cols>
  <sheetData>
    <row r="1" spans="1:8" ht="15.75" x14ac:dyDescent="0.25">
      <c r="A1" s="101" t="s">
        <v>107</v>
      </c>
      <c r="B1" s="101"/>
      <c r="C1" s="101"/>
      <c r="D1" s="101"/>
      <c r="E1" s="101"/>
      <c r="F1" s="101"/>
      <c r="G1" s="101"/>
      <c r="H1" s="101"/>
    </row>
    <row r="2" spans="1:8" ht="15.75" x14ac:dyDescent="0.25">
      <c r="A2" s="101" t="s">
        <v>76</v>
      </c>
      <c r="B2" s="101"/>
      <c r="C2" s="101"/>
      <c r="D2" s="101"/>
      <c r="E2" s="101"/>
      <c r="F2" s="101"/>
      <c r="G2" s="101"/>
      <c r="H2" s="101"/>
    </row>
    <row r="3" spans="1:8" ht="15.75" x14ac:dyDescent="0.25">
      <c r="A3" s="57"/>
      <c r="B3" s="57"/>
      <c r="C3" s="57"/>
      <c r="D3" s="57"/>
      <c r="E3" s="57"/>
      <c r="F3" s="57"/>
      <c r="G3" s="57"/>
      <c r="H3" s="57"/>
    </row>
    <row r="4" spans="1:8" ht="18.75" x14ac:dyDescent="0.3">
      <c r="A4" s="112" t="s">
        <v>108</v>
      </c>
      <c r="B4" s="112"/>
      <c r="C4" s="112"/>
      <c r="D4" s="112"/>
      <c r="E4" s="112"/>
      <c r="F4" s="112"/>
      <c r="G4" s="112"/>
      <c r="H4" s="112"/>
    </row>
    <row r="5" spans="1:8" ht="15.75" x14ac:dyDescent="0.25">
      <c r="A5" s="57"/>
      <c r="B5" s="57"/>
      <c r="C5" s="57"/>
      <c r="D5" s="57"/>
      <c r="E5" s="57"/>
      <c r="F5" s="57"/>
      <c r="G5" s="57"/>
      <c r="H5" s="57"/>
    </row>
    <row r="6" spans="1:8" ht="15.75" x14ac:dyDescent="0.25">
      <c r="A6" s="67"/>
      <c r="B6" s="66" t="s">
        <v>109</v>
      </c>
      <c r="C6" s="69" t="s">
        <v>110</v>
      </c>
      <c r="D6" s="69" t="s">
        <v>111</v>
      </c>
      <c r="E6" s="94" t="s">
        <v>112</v>
      </c>
      <c r="F6" s="94" t="s">
        <v>125</v>
      </c>
      <c r="G6" s="69" t="s">
        <v>113</v>
      </c>
      <c r="H6" s="69" t="s">
        <v>114</v>
      </c>
    </row>
    <row r="7" spans="1:8" ht="31.5" customHeight="1" x14ac:dyDescent="0.25">
      <c r="A7" s="67">
        <v>1</v>
      </c>
      <c r="B7" s="68" t="s">
        <v>115</v>
      </c>
      <c r="C7" s="70">
        <v>189863</v>
      </c>
      <c r="D7" s="67" t="s">
        <v>116</v>
      </c>
      <c r="E7" s="95">
        <v>498610</v>
      </c>
      <c r="F7" s="95">
        <v>277637</v>
      </c>
      <c r="G7" s="67" t="s">
        <v>117</v>
      </c>
      <c r="H7" s="67">
        <v>85</v>
      </c>
    </row>
    <row r="8" spans="1:8" ht="28.5" customHeight="1" x14ac:dyDescent="0.25">
      <c r="A8" s="67">
        <v>2</v>
      </c>
      <c r="B8" s="68" t="s">
        <v>118</v>
      </c>
      <c r="C8" s="70">
        <v>33505</v>
      </c>
      <c r="D8" s="70">
        <v>204510</v>
      </c>
      <c r="E8" s="95">
        <v>87990</v>
      </c>
      <c r="F8" s="95">
        <v>48995</v>
      </c>
      <c r="G8" s="70">
        <v>375000</v>
      </c>
      <c r="H8" s="67">
        <v>15</v>
      </c>
    </row>
    <row r="9" spans="1:8" ht="31.5" x14ac:dyDescent="0.25">
      <c r="A9" s="67">
        <v>3</v>
      </c>
      <c r="B9" s="68" t="s">
        <v>119</v>
      </c>
      <c r="C9" s="67">
        <v>0</v>
      </c>
      <c r="D9" s="67">
        <v>0</v>
      </c>
      <c r="E9" s="72">
        <v>0</v>
      </c>
      <c r="F9" s="72">
        <v>0</v>
      </c>
      <c r="G9" s="67">
        <v>0</v>
      </c>
      <c r="H9" s="67">
        <v>0</v>
      </c>
    </row>
    <row r="10" spans="1:8" ht="31.5" customHeight="1" x14ac:dyDescent="0.25">
      <c r="A10" s="67">
        <v>4</v>
      </c>
      <c r="B10" s="66" t="s">
        <v>120</v>
      </c>
      <c r="C10" s="70">
        <v>223368</v>
      </c>
      <c r="D10" s="93" t="s">
        <v>121</v>
      </c>
      <c r="E10" s="95">
        <v>586600</v>
      </c>
      <c r="F10" s="95">
        <v>326632</v>
      </c>
      <c r="G10" s="67" t="s">
        <v>122</v>
      </c>
      <c r="H10" s="67">
        <v>100</v>
      </c>
    </row>
    <row r="11" spans="1:8" ht="15.75" x14ac:dyDescent="0.25">
      <c r="D11" s="96"/>
      <c r="E11" s="73"/>
      <c r="F11" s="73"/>
    </row>
    <row r="12" spans="1:8" x14ac:dyDescent="0.25">
      <c r="E12" s="71"/>
      <c r="F12" s="71"/>
    </row>
  </sheetData>
  <mergeCells count="3">
    <mergeCell ref="A1:H1"/>
    <mergeCell ref="A2:H2"/>
    <mergeCell ref="A4:H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"/>
  <sheetViews>
    <sheetView tabSelected="1" topLeftCell="Z1" workbookViewId="0">
      <selection activeCell="AH30" sqref="AH30"/>
    </sheetView>
  </sheetViews>
  <sheetFormatPr defaultColWidth="9.140625" defaultRowHeight="12.75" x14ac:dyDescent="0.2"/>
  <cols>
    <col min="1" max="1" width="3.42578125" style="2" customWidth="1"/>
    <col min="2" max="2" width="41.42578125" style="2" customWidth="1"/>
    <col min="3" max="3" width="8.28515625" style="2" customWidth="1"/>
    <col min="4" max="4" width="10" style="2" customWidth="1"/>
    <col min="5" max="5" width="9.85546875" style="2" bestFit="1" customWidth="1"/>
    <col min="6" max="6" width="10.140625" style="2" bestFit="1" customWidth="1"/>
    <col min="7" max="7" width="6.28515625" style="2" bestFit="1" customWidth="1"/>
    <col min="8" max="8" width="9.5703125" style="2" customWidth="1"/>
    <col min="9" max="9" width="8.42578125" style="2" bestFit="1" customWidth="1"/>
    <col min="10" max="10" width="9.28515625" style="2" customWidth="1"/>
    <col min="11" max="11" width="12.5703125" style="2" customWidth="1"/>
    <col min="12" max="12" width="11.5703125" style="2" customWidth="1"/>
    <col min="13" max="13" width="14" style="2" customWidth="1"/>
    <col min="14" max="15" width="11.7109375" style="2" customWidth="1"/>
    <col min="16" max="16" width="12.85546875" style="2" bestFit="1" customWidth="1"/>
    <col min="17" max="17" width="9.140625" style="2" customWidth="1"/>
    <col min="18" max="18" width="9.28515625" style="2" customWidth="1"/>
    <col min="19" max="19" width="9.85546875" style="2" customWidth="1"/>
    <col min="20" max="20" width="12.5703125" style="2" customWidth="1"/>
    <col min="21" max="21" width="12.85546875" style="2" customWidth="1"/>
    <col min="22" max="22" width="14" style="2" customWidth="1"/>
    <col min="23" max="24" width="11.7109375" style="2" customWidth="1"/>
    <col min="25" max="25" width="12.85546875" style="2" customWidth="1"/>
    <col min="26" max="26" width="8.42578125" style="2" customWidth="1"/>
    <col min="27" max="27" width="10.85546875" style="2" customWidth="1"/>
    <col min="28" max="28" width="9.28515625" style="2" customWidth="1"/>
    <col min="29" max="29" width="12.5703125" style="2" customWidth="1"/>
    <col min="30" max="30" width="12.85546875" style="2" customWidth="1"/>
    <col min="31" max="31" width="14" style="2" customWidth="1"/>
    <col min="32" max="33" width="11.7109375" style="2" customWidth="1"/>
    <col min="34" max="43" width="12.85546875" style="2" customWidth="1"/>
    <col min="44" max="44" width="10.28515625" style="2" customWidth="1"/>
    <col min="45" max="45" width="10" style="2" customWidth="1"/>
    <col min="46" max="46" width="9.85546875" style="2" bestFit="1" customWidth="1"/>
    <col min="47" max="47" width="10.5703125" style="2" bestFit="1" customWidth="1"/>
    <col min="48" max="16384" width="9.140625" style="2"/>
  </cols>
  <sheetData>
    <row r="1" spans="1:46" ht="13.5" thickBo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"/>
      <c r="X1" s="113" t="s">
        <v>74</v>
      </c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</row>
    <row r="2" spans="1:46" ht="15.75" customHeight="1" thickBot="1" x14ac:dyDescent="0.25">
      <c r="A2" s="3"/>
      <c r="B2" s="4"/>
      <c r="C2" s="4"/>
      <c r="D2" s="5"/>
      <c r="E2" s="5"/>
      <c r="F2" s="5"/>
      <c r="G2" s="6"/>
      <c r="H2" s="115" t="s">
        <v>1</v>
      </c>
      <c r="I2" s="116"/>
      <c r="J2" s="116"/>
      <c r="K2" s="116"/>
      <c r="L2" s="116"/>
      <c r="M2" s="116"/>
      <c r="N2" s="116"/>
      <c r="O2" s="116"/>
      <c r="P2" s="117"/>
      <c r="Q2" s="115" t="s">
        <v>2</v>
      </c>
      <c r="R2" s="116"/>
      <c r="S2" s="116"/>
      <c r="T2" s="116"/>
      <c r="U2" s="116"/>
      <c r="V2" s="116"/>
      <c r="W2" s="116"/>
      <c r="X2" s="116"/>
      <c r="Y2" s="117"/>
      <c r="Z2" s="115" t="s">
        <v>3</v>
      </c>
      <c r="AA2" s="116"/>
      <c r="AB2" s="116"/>
      <c r="AC2" s="116"/>
      <c r="AD2" s="116"/>
      <c r="AE2" s="116"/>
      <c r="AF2" s="116"/>
      <c r="AG2" s="116"/>
      <c r="AH2" s="116"/>
      <c r="AI2" s="134" t="s">
        <v>126</v>
      </c>
      <c r="AJ2" s="135"/>
      <c r="AK2" s="135"/>
      <c r="AL2" s="135"/>
      <c r="AM2" s="135"/>
      <c r="AN2" s="135"/>
      <c r="AO2" s="135"/>
      <c r="AP2" s="135"/>
      <c r="AQ2" s="135"/>
      <c r="AR2" s="74"/>
      <c r="AS2" s="75"/>
    </row>
    <row r="3" spans="1:46" ht="12.75" customHeight="1" x14ac:dyDescent="0.2">
      <c r="A3" s="119" t="s">
        <v>0</v>
      </c>
      <c r="B3" s="121"/>
      <c r="C3" s="123" t="s">
        <v>4</v>
      </c>
      <c r="D3" s="123"/>
      <c r="E3" s="123"/>
      <c r="F3" s="128" t="s">
        <v>5</v>
      </c>
      <c r="G3" s="130" t="s">
        <v>6</v>
      </c>
      <c r="H3" s="132" t="s">
        <v>7</v>
      </c>
      <c r="I3" s="132" t="s">
        <v>8</v>
      </c>
      <c r="J3" s="132" t="s">
        <v>9</v>
      </c>
      <c r="K3" s="132" t="s">
        <v>24</v>
      </c>
      <c r="L3" s="132" t="s">
        <v>10</v>
      </c>
      <c r="M3" s="124" t="s">
        <v>11</v>
      </c>
      <c r="N3" s="53"/>
      <c r="O3" s="142" t="s">
        <v>44</v>
      </c>
      <c r="P3" s="126" t="s">
        <v>29</v>
      </c>
      <c r="Q3" s="148" t="s">
        <v>7</v>
      </c>
      <c r="R3" s="132" t="s">
        <v>38</v>
      </c>
      <c r="S3" s="132" t="s">
        <v>39</v>
      </c>
      <c r="T3" s="132" t="s">
        <v>40</v>
      </c>
      <c r="U3" s="132" t="s">
        <v>41</v>
      </c>
      <c r="V3" s="124" t="s">
        <v>42</v>
      </c>
      <c r="W3" s="7"/>
      <c r="X3" s="142" t="s">
        <v>45</v>
      </c>
      <c r="Y3" s="126" t="s">
        <v>47</v>
      </c>
      <c r="Z3" s="148" t="s">
        <v>7</v>
      </c>
      <c r="AA3" s="132" t="s">
        <v>57</v>
      </c>
      <c r="AB3" s="132" t="s">
        <v>58</v>
      </c>
      <c r="AC3" s="132" t="s">
        <v>59</v>
      </c>
      <c r="AD3" s="132" t="s">
        <v>60</v>
      </c>
      <c r="AE3" s="124" t="s">
        <v>61</v>
      </c>
      <c r="AF3" s="7"/>
      <c r="AG3" s="142" t="s">
        <v>63</v>
      </c>
      <c r="AH3" s="126" t="s">
        <v>64</v>
      </c>
      <c r="AI3" s="136" t="s">
        <v>7</v>
      </c>
      <c r="AJ3" s="138" t="s">
        <v>127</v>
      </c>
      <c r="AK3" s="138" t="s">
        <v>128</v>
      </c>
      <c r="AL3" s="138" t="s">
        <v>129</v>
      </c>
      <c r="AM3" s="138" t="s">
        <v>130</v>
      </c>
      <c r="AN3" s="144" t="s">
        <v>131</v>
      </c>
      <c r="AO3" s="76"/>
      <c r="AP3" s="144" t="s">
        <v>133</v>
      </c>
      <c r="AQ3" s="146" t="s">
        <v>134</v>
      </c>
      <c r="AR3" s="140" t="s">
        <v>12</v>
      </c>
      <c r="AS3" s="140" t="s">
        <v>13</v>
      </c>
    </row>
    <row r="4" spans="1:46" ht="127.9" customHeight="1" x14ac:dyDescent="0.2">
      <c r="A4" s="120"/>
      <c r="B4" s="122"/>
      <c r="C4" s="8" t="s">
        <v>14</v>
      </c>
      <c r="D4" s="8" t="s">
        <v>15</v>
      </c>
      <c r="E4" s="8" t="s">
        <v>16</v>
      </c>
      <c r="F4" s="129"/>
      <c r="G4" s="131"/>
      <c r="H4" s="133"/>
      <c r="I4" s="133"/>
      <c r="J4" s="133"/>
      <c r="K4" s="133"/>
      <c r="L4" s="133"/>
      <c r="M4" s="125"/>
      <c r="N4" s="54" t="s">
        <v>25</v>
      </c>
      <c r="O4" s="143"/>
      <c r="P4" s="127"/>
      <c r="Q4" s="149"/>
      <c r="R4" s="133"/>
      <c r="S4" s="133"/>
      <c r="T4" s="133"/>
      <c r="U4" s="133"/>
      <c r="V4" s="125"/>
      <c r="W4" s="54" t="s">
        <v>43</v>
      </c>
      <c r="X4" s="143"/>
      <c r="Y4" s="127"/>
      <c r="Z4" s="149"/>
      <c r="AA4" s="133"/>
      <c r="AB4" s="133"/>
      <c r="AC4" s="133"/>
      <c r="AD4" s="133"/>
      <c r="AE4" s="125"/>
      <c r="AF4" s="54" t="s">
        <v>62</v>
      </c>
      <c r="AG4" s="143"/>
      <c r="AH4" s="127"/>
      <c r="AI4" s="137"/>
      <c r="AJ4" s="139"/>
      <c r="AK4" s="139"/>
      <c r="AL4" s="139"/>
      <c r="AM4" s="139"/>
      <c r="AN4" s="145"/>
      <c r="AO4" s="77" t="s">
        <v>132</v>
      </c>
      <c r="AP4" s="145"/>
      <c r="AQ4" s="147"/>
      <c r="AR4" s="141"/>
      <c r="AS4" s="141"/>
      <c r="AT4" s="9"/>
    </row>
    <row r="5" spans="1:46" ht="13.9" customHeight="1" thickBot="1" x14ac:dyDescent="0.25">
      <c r="A5" s="10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2">
        <v>14</v>
      </c>
      <c r="O5" s="55" t="s">
        <v>27</v>
      </c>
      <c r="P5" s="55" t="s">
        <v>28</v>
      </c>
      <c r="Q5" s="55" t="s">
        <v>30</v>
      </c>
      <c r="R5" s="55" t="s">
        <v>31</v>
      </c>
      <c r="S5" s="55" t="s">
        <v>32</v>
      </c>
      <c r="T5" s="55" t="s">
        <v>33</v>
      </c>
      <c r="U5" s="55" t="s">
        <v>34</v>
      </c>
      <c r="V5" s="55" t="s">
        <v>35</v>
      </c>
      <c r="W5" s="55" t="s">
        <v>36</v>
      </c>
      <c r="X5" s="55" t="s">
        <v>37</v>
      </c>
      <c r="Y5" s="55" t="s">
        <v>46</v>
      </c>
      <c r="Z5" s="55" t="s">
        <v>48</v>
      </c>
      <c r="AA5" s="55" t="s">
        <v>49</v>
      </c>
      <c r="AB5" s="55" t="s">
        <v>50</v>
      </c>
      <c r="AC5" s="55" t="s">
        <v>51</v>
      </c>
      <c r="AD5" s="55" t="s">
        <v>52</v>
      </c>
      <c r="AE5" s="55" t="s">
        <v>53</v>
      </c>
      <c r="AF5" s="55" t="s">
        <v>54</v>
      </c>
      <c r="AG5" s="55" t="s">
        <v>55</v>
      </c>
      <c r="AH5" s="55" t="s">
        <v>56</v>
      </c>
      <c r="AI5" s="78">
        <v>35</v>
      </c>
      <c r="AJ5" s="78">
        <v>36</v>
      </c>
      <c r="AK5" s="78">
        <v>37</v>
      </c>
      <c r="AL5" s="78">
        <v>38</v>
      </c>
      <c r="AM5" s="78">
        <v>39</v>
      </c>
      <c r="AN5" s="78">
        <v>40</v>
      </c>
      <c r="AO5" s="78">
        <v>41</v>
      </c>
      <c r="AP5" s="78">
        <v>42</v>
      </c>
      <c r="AQ5" s="78">
        <v>43</v>
      </c>
      <c r="AR5" s="55">
        <v>44</v>
      </c>
      <c r="AS5" s="55">
        <v>45</v>
      </c>
    </row>
    <row r="6" spans="1:46" s="20" customFormat="1" x14ac:dyDescent="0.2">
      <c r="A6" s="13"/>
      <c r="B6" s="14" t="s">
        <v>17</v>
      </c>
      <c r="C6" s="15"/>
      <c r="D6" s="15"/>
      <c r="E6" s="15"/>
      <c r="F6" s="16"/>
      <c r="G6" s="16">
        <f>G7+G9</f>
        <v>3.7999999999999994</v>
      </c>
      <c r="H6" s="16"/>
      <c r="I6" s="16"/>
      <c r="J6" s="16">
        <f t="shared" ref="J6:P6" si="0">J7+J9</f>
        <v>16518.3</v>
      </c>
      <c r="K6" s="16">
        <f t="shared" si="0"/>
        <v>1486.6469999999999</v>
      </c>
      <c r="L6" s="16">
        <f t="shared" si="0"/>
        <v>18004.947</v>
      </c>
      <c r="M6" s="16">
        <f t="shared" si="0"/>
        <v>4337.3917322999996</v>
      </c>
      <c r="N6" s="16">
        <f t="shared" si="0"/>
        <v>825.91499999999996</v>
      </c>
      <c r="O6" s="16">
        <f t="shared" si="0"/>
        <v>198.96292349999996</v>
      </c>
      <c r="P6" s="17">
        <f t="shared" si="0"/>
        <v>23367.216655799999</v>
      </c>
      <c r="Q6" s="18"/>
      <c r="R6" s="16"/>
      <c r="S6" s="16">
        <f t="shared" ref="S6:Y6" si="1">S7+S9</f>
        <v>65358.900000000009</v>
      </c>
      <c r="T6" s="16">
        <f t="shared" si="1"/>
        <v>5882.3009999999995</v>
      </c>
      <c r="U6" s="16">
        <f t="shared" si="1"/>
        <v>71241.200999999986</v>
      </c>
      <c r="V6" s="16">
        <f t="shared" si="1"/>
        <v>17162.0053209</v>
      </c>
      <c r="W6" s="16">
        <f t="shared" si="1"/>
        <v>3267.9449999999993</v>
      </c>
      <c r="X6" s="16">
        <f t="shared" si="1"/>
        <v>787.24795049999989</v>
      </c>
      <c r="Y6" s="17">
        <f t="shared" si="1"/>
        <v>92458.399271399991</v>
      </c>
      <c r="Z6" s="18"/>
      <c r="AA6" s="16"/>
      <c r="AB6" s="16">
        <f t="shared" ref="AB6:AH6" si="2">AB7+AB9</f>
        <v>34315.199999999997</v>
      </c>
      <c r="AC6" s="16">
        <f t="shared" si="2"/>
        <v>3088.3679999999995</v>
      </c>
      <c r="AD6" s="16">
        <f t="shared" si="2"/>
        <v>37403.567999999999</v>
      </c>
      <c r="AE6" s="16">
        <f t="shared" si="2"/>
        <v>9010.5195311999996</v>
      </c>
      <c r="AF6" s="16">
        <f t="shared" si="2"/>
        <v>1715.7599999999998</v>
      </c>
      <c r="AG6" s="16">
        <f t="shared" si="2"/>
        <v>413.32658399999997</v>
      </c>
      <c r="AH6" s="17">
        <f t="shared" si="2"/>
        <v>48543.174115199996</v>
      </c>
      <c r="AI6" s="79"/>
      <c r="AJ6" s="80"/>
      <c r="AK6" s="80">
        <f t="shared" ref="AK6:AQ6" si="3">AK7+AK9</f>
        <v>0</v>
      </c>
      <c r="AL6" s="80">
        <f t="shared" si="3"/>
        <v>0</v>
      </c>
      <c r="AM6" s="80">
        <f t="shared" si="3"/>
        <v>0</v>
      </c>
      <c r="AN6" s="80">
        <f t="shared" si="3"/>
        <v>0</v>
      </c>
      <c r="AO6" s="80">
        <f t="shared" si="3"/>
        <v>0</v>
      </c>
      <c r="AP6" s="80">
        <f t="shared" si="3"/>
        <v>0</v>
      </c>
      <c r="AQ6" s="81">
        <f t="shared" si="3"/>
        <v>0</v>
      </c>
      <c r="AR6" s="19">
        <f>L6+U6+AD6+AM6</f>
        <v>126649.71599999999</v>
      </c>
      <c r="AS6" s="19">
        <f>P6+Y6+AH6+AQ6</f>
        <v>164368.79004239998</v>
      </c>
    </row>
    <row r="7" spans="1:46" s="20" customFormat="1" ht="13.15" customHeight="1" x14ac:dyDescent="0.2">
      <c r="A7" s="21"/>
      <c r="B7" s="22" t="s">
        <v>18</v>
      </c>
      <c r="C7" s="23"/>
      <c r="D7" s="23"/>
      <c r="E7" s="23"/>
      <c r="F7" s="24"/>
      <c r="G7" s="24">
        <f>SUM(G8:G8)</f>
        <v>0.5</v>
      </c>
      <c r="H7" s="24"/>
      <c r="I7" s="24"/>
      <c r="J7" s="25">
        <f t="shared" ref="J7:P7" si="4">SUM(J8:J8)</f>
        <v>5751</v>
      </c>
      <c r="K7" s="25">
        <f t="shared" si="4"/>
        <v>517.59</v>
      </c>
      <c r="L7" s="25">
        <f t="shared" si="4"/>
        <v>6268.59</v>
      </c>
      <c r="M7" s="25">
        <f t="shared" si="4"/>
        <v>1510.1033309999998</v>
      </c>
      <c r="N7" s="25">
        <f t="shared" si="4"/>
        <v>287.55</v>
      </c>
      <c r="O7" s="25">
        <f t="shared" si="4"/>
        <v>69.270794999999993</v>
      </c>
      <c r="P7" s="26">
        <f t="shared" si="4"/>
        <v>8135.5141260000009</v>
      </c>
      <c r="Q7" s="27"/>
      <c r="R7" s="24"/>
      <c r="S7" s="25">
        <f t="shared" ref="S7:Y7" si="5">SUM(S8:S8)</f>
        <v>11502</v>
      </c>
      <c r="T7" s="25">
        <f t="shared" si="5"/>
        <v>1035.18</v>
      </c>
      <c r="U7" s="25">
        <f t="shared" si="5"/>
        <v>12537.18</v>
      </c>
      <c r="V7" s="25">
        <f t="shared" si="5"/>
        <v>3020.2066619999996</v>
      </c>
      <c r="W7" s="25">
        <f t="shared" si="5"/>
        <v>575.1</v>
      </c>
      <c r="X7" s="25">
        <f t="shared" si="5"/>
        <v>138.54158999999999</v>
      </c>
      <c r="Y7" s="26">
        <f t="shared" si="5"/>
        <v>16271.028252000002</v>
      </c>
      <c r="Z7" s="27"/>
      <c r="AA7" s="24"/>
      <c r="AB7" s="25">
        <f t="shared" ref="AB7:AH7" si="6">SUM(AB8:AB8)</f>
        <v>11502</v>
      </c>
      <c r="AC7" s="25">
        <f t="shared" si="6"/>
        <v>1035.18</v>
      </c>
      <c r="AD7" s="25">
        <f t="shared" si="6"/>
        <v>12537.18</v>
      </c>
      <c r="AE7" s="25">
        <f t="shared" si="6"/>
        <v>3020.2066619999996</v>
      </c>
      <c r="AF7" s="25">
        <f t="shared" si="6"/>
        <v>575.1</v>
      </c>
      <c r="AG7" s="25">
        <f t="shared" si="6"/>
        <v>138.54158999999999</v>
      </c>
      <c r="AH7" s="26">
        <f t="shared" si="6"/>
        <v>16271.028252000002</v>
      </c>
      <c r="AI7" s="82"/>
      <c r="AJ7" s="83"/>
      <c r="AK7" s="84">
        <f t="shared" ref="AK7:AQ7" si="7">SUM(AK8:AK8)</f>
        <v>0</v>
      </c>
      <c r="AL7" s="84">
        <f t="shared" si="7"/>
        <v>0</v>
      </c>
      <c r="AM7" s="84">
        <f t="shared" si="7"/>
        <v>0</v>
      </c>
      <c r="AN7" s="84">
        <f t="shared" si="7"/>
        <v>0</v>
      </c>
      <c r="AO7" s="84">
        <f t="shared" si="7"/>
        <v>0</v>
      </c>
      <c r="AP7" s="84">
        <f t="shared" si="7"/>
        <v>0</v>
      </c>
      <c r="AQ7" s="85">
        <f t="shared" si="7"/>
        <v>0</v>
      </c>
      <c r="AR7" s="19">
        <f>L7+U7+AD7+AM7</f>
        <v>31342.95</v>
      </c>
      <c r="AS7" s="19">
        <f t="shared" ref="AS7:AS20" si="8">P7+Y7+AH7+AQ7</f>
        <v>40677.570630000002</v>
      </c>
    </row>
    <row r="8" spans="1:46" s="20" customFormat="1" ht="13.5" thickBot="1" x14ac:dyDescent="0.25">
      <c r="A8" s="28">
        <v>1</v>
      </c>
      <c r="B8" s="52" t="s">
        <v>26</v>
      </c>
      <c r="C8" s="29" t="s">
        <v>69</v>
      </c>
      <c r="D8" s="30">
        <v>13</v>
      </c>
      <c r="E8" s="29" t="s">
        <v>19</v>
      </c>
      <c r="F8" s="31">
        <v>1917</v>
      </c>
      <c r="G8" s="31">
        <v>0.5</v>
      </c>
      <c r="H8" s="31">
        <v>6</v>
      </c>
      <c r="I8" s="32">
        <f>F8*G8</f>
        <v>958.5</v>
      </c>
      <c r="J8" s="33">
        <f>H8*I8</f>
        <v>5751</v>
      </c>
      <c r="K8" s="32">
        <f>J8*9/100</f>
        <v>517.59</v>
      </c>
      <c r="L8" s="33">
        <f>J8+K8</f>
        <v>6268.59</v>
      </c>
      <c r="M8" s="32">
        <f>(L8*24.09/100)</f>
        <v>1510.1033309999998</v>
      </c>
      <c r="N8" s="34">
        <f>J8*5/100</f>
        <v>287.55</v>
      </c>
      <c r="O8" s="34">
        <f>N8*24.09/100</f>
        <v>69.270794999999993</v>
      </c>
      <c r="P8" s="19">
        <f>L8+M8+N8+O8</f>
        <v>8135.5141260000009</v>
      </c>
      <c r="Q8" s="56">
        <v>12</v>
      </c>
      <c r="R8" s="32">
        <f>F8*G8</f>
        <v>958.5</v>
      </c>
      <c r="S8" s="33">
        <f>Q8*R8</f>
        <v>11502</v>
      </c>
      <c r="T8" s="32">
        <f>S8*9/100</f>
        <v>1035.18</v>
      </c>
      <c r="U8" s="33">
        <f>S8+T8</f>
        <v>12537.18</v>
      </c>
      <c r="V8" s="32">
        <f>(U8*24.09/100)</f>
        <v>3020.2066619999996</v>
      </c>
      <c r="W8" s="34">
        <f>S8*5/100</f>
        <v>575.1</v>
      </c>
      <c r="X8" s="34">
        <f>W8*24.09/100</f>
        <v>138.54158999999999</v>
      </c>
      <c r="Y8" s="19">
        <f>U8+V8+W8+X8</f>
        <v>16271.028252000002</v>
      </c>
      <c r="Z8" s="56">
        <v>12</v>
      </c>
      <c r="AA8" s="32">
        <f>F8*G8</f>
        <v>958.5</v>
      </c>
      <c r="AB8" s="33">
        <f>Z8*AA8</f>
        <v>11502</v>
      </c>
      <c r="AC8" s="32">
        <f>AB8*9/100</f>
        <v>1035.18</v>
      </c>
      <c r="AD8" s="33">
        <f>AB8+AC8</f>
        <v>12537.18</v>
      </c>
      <c r="AE8" s="32">
        <f>(AD8*24.09/100)</f>
        <v>3020.2066619999996</v>
      </c>
      <c r="AF8" s="34">
        <f>AB8*5/100</f>
        <v>575.1</v>
      </c>
      <c r="AG8" s="34">
        <f>AF8*24.09/100</f>
        <v>138.54158999999999</v>
      </c>
      <c r="AH8" s="19">
        <f>AD8+AE8+AF8+AG8</f>
        <v>16271.028252000002</v>
      </c>
      <c r="AI8" s="86">
        <v>0</v>
      </c>
      <c r="AJ8" s="87">
        <f>F8*G8</f>
        <v>958.5</v>
      </c>
      <c r="AK8" s="88">
        <f>AI8*AJ8</f>
        <v>0</v>
      </c>
      <c r="AL8" s="87">
        <f>AK8*9/100</f>
        <v>0</v>
      </c>
      <c r="AM8" s="88">
        <f>AK8+AL8</f>
        <v>0</v>
      </c>
      <c r="AN8" s="87">
        <f>(AM8*24.09/100)</f>
        <v>0</v>
      </c>
      <c r="AO8" s="89">
        <f>AK8*5/100</f>
        <v>0</v>
      </c>
      <c r="AP8" s="89">
        <f>AO8*24.09/100</f>
        <v>0</v>
      </c>
      <c r="AQ8" s="90">
        <f>AM8+AN8+AO8+AP8</f>
        <v>0</v>
      </c>
      <c r="AR8" s="19">
        <f>L8+U8+AD8+AM8</f>
        <v>31342.95</v>
      </c>
      <c r="AS8" s="19">
        <f t="shared" si="8"/>
        <v>40677.570630000002</v>
      </c>
    </row>
    <row r="9" spans="1:46" s="20" customFormat="1" x14ac:dyDescent="0.2">
      <c r="A9" s="13"/>
      <c r="B9" s="14" t="s">
        <v>20</v>
      </c>
      <c r="C9" s="15"/>
      <c r="D9" s="15"/>
      <c r="E9" s="15"/>
      <c r="F9" s="16"/>
      <c r="G9" s="16">
        <f>SUM(G10:G20)</f>
        <v>3.2999999999999994</v>
      </c>
      <c r="H9" s="16"/>
      <c r="I9" s="16"/>
      <c r="J9" s="35">
        <f t="shared" ref="J9:P9" si="9">SUM(J10:J20)</f>
        <v>10767.3</v>
      </c>
      <c r="K9" s="35">
        <f t="shared" si="9"/>
        <v>969.0569999999999</v>
      </c>
      <c r="L9" s="35">
        <f t="shared" si="9"/>
        <v>11736.356999999998</v>
      </c>
      <c r="M9" s="35">
        <f t="shared" si="9"/>
        <v>2827.2884012999998</v>
      </c>
      <c r="N9" s="35">
        <f t="shared" si="9"/>
        <v>538.3649999999999</v>
      </c>
      <c r="O9" s="35">
        <f t="shared" si="9"/>
        <v>129.69212849999997</v>
      </c>
      <c r="P9" s="36">
        <f t="shared" si="9"/>
        <v>15231.702529799999</v>
      </c>
      <c r="Q9" s="18"/>
      <c r="R9" s="16"/>
      <c r="S9" s="35">
        <f t="shared" ref="S9:Y9" si="10">SUM(S10:S20)</f>
        <v>53856.900000000009</v>
      </c>
      <c r="T9" s="35">
        <f t="shared" si="10"/>
        <v>4847.1209999999992</v>
      </c>
      <c r="U9" s="35">
        <f t="shared" si="10"/>
        <v>58704.020999999986</v>
      </c>
      <c r="V9" s="35">
        <f t="shared" si="10"/>
        <v>14141.798658899999</v>
      </c>
      <c r="W9" s="35">
        <f t="shared" si="10"/>
        <v>2692.8449999999993</v>
      </c>
      <c r="X9" s="35">
        <f t="shared" si="10"/>
        <v>648.70636049999996</v>
      </c>
      <c r="Y9" s="36">
        <f t="shared" si="10"/>
        <v>76187.371019399987</v>
      </c>
      <c r="Z9" s="18"/>
      <c r="AA9" s="16"/>
      <c r="AB9" s="35">
        <f t="shared" ref="AB9:AH9" si="11">SUM(AB10:AB20)</f>
        <v>22813.199999999997</v>
      </c>
      <c r="AC9" s="35">
        <f t="shared" si="11"/>
        <v>2053.1879999999996</v>
      </c>
      <c r="AD9" s="35">
        <f t="shared" si="11"/>
        <v>24866.387999999995</v>
      </c>
      <c r="AE9" s="35">
        <f t="shared" si="11"/>
        <v>5990.3128691999991</v>
      </c>
      <c r="AF9" s="35">
        <f t="shared" si="11"/>
        <v>1140.6599999999999</v>
      </c>
      <c r="AG9" s="35">
        <f t="shared" si="11"/>
        <v>274.78499399999998</v>
      </c>
      <c r="AH9" s="36">
        <f t="shared" si="11"/>
        <v>32272.145863199996</v>
      </c>
      <c r="AI9" s="79"/>
      <c r="AJ9" s="87">
        <f t="shared" ref="AJ9:AJ20" si="12">F9*G9</f>
        <v>0</v>
      </c>
      <c r="AK9" s="91">
        <f t="shared" ref="AK9:AQ9" si="13">SUM(AK10:AK20)</f>
        <v>0</v>
      </c>
      <c r="AL9" s="91">
        <f t="shared" si="13"/>
        <v>0</v>
      </c>
      <c r="AM9" s="91">
        <f t="shared" si="13"/>
        <v>0</v>
      </c>
      <c r="AN9" s="91">
        <f t="shared" si="13"/>
        <v>0</v>
      </c>
      <c r="AO9" s="91">
        <f t="shared" si="13"/>
        <v>0</v>
      </c>
      <c r="AP9" s="91">
        <f t="shared" si="13"/>
        <v>0</v>
      </c>
      <c r="AQ9" s="92">
        <f t="shared" si="13"/>
        <v>0</v>
      </c>
      <c r="AR9" s="19">
        <f>L9+U9+AD9+AM9</f>
        <v>95306.765999999974</v>
      </c>
      <c r="AS9" s="19">
        <f t="shared" si="8"/>
        <v>123691.21941239998</v>
      </c>
    </row>
    <row r="10" spans="1:46" s="20" customFormat="1" ht="13.15" customHeight="1" x14ac:dyDescent="0.2">
      <c r="A10" s="28">
        <v>2</v>
      </c>
      <c r="B10" s="52" t="s">
        <v>124</v>
      </c>
      <c r="C10" s="29" t="s">
        <v>70</v>
      </c>
      <c r="D10" s="30">
        <v>13</v>
      </c>
      <c r="E10" s="29" t="s">
        <v>19</v>
      </c>
      <c r="F10" s="31">
        <v>1917</v>
      </c>
      <c r="G10" s="31">
        <v>0.3</v>
      </c>
      <c r="H10" s="31">
        <v>0</v>
      </c>
      <c r="I10" s="32">
        <f>F10*G10</f>
        <v>575.1</v>
      </c>
      <c r="J10" s="33">
        <f>H10*I10</f>
        <v>0</v>
      </c>
      <c r="K10" s="32">
        <f>J10*9/100</f>
        <v>0</v>
      </c>
      <c r="L10" s="33">
        <f>J10+K10</f>
        <v>0</v>
      </c>
      <c r="M10" s="32">
        <f>(L10*24.09/100)</f>
        <v>0</v>
      </c>
      <c r="N10" s="34">
        <f>J10*5/100</f>
        <v>0</v>
      </c>
      <c r="O10" s="34">
        <f>N10*24.09/100</f>
        <v>0</v>
      </c>
      <c r="P10" s="19">
        <f>L10+M10+N10+O10</f>
        <v>0</v>
      </c>
      <c r="Q10" s="56">
        <v>11</v>
      </c>
      <c r="R10" s="32">
        <f>F10*G10</f>
        <v>575.1</v>
      </c>
      <c r="S10" s="33">
        <f>Q10*R10</f>
        <v>6326.1</v>
      </c>
      <c r="T10" s="32">
        <f>S10*9/100</f>
        <v>569.34900000000005</v>
      </c>
      <c r="U10" s="33">
        <f>S10+T10</f>
        <v>6895.4490000000005</v>
      </c>
      <c r="V10" s="32">
        <f>(U10*24.09/100)</f>
        <v>1661.1136641000003</v>
      </c>
      <c r="W10" s="34">
        <f>S10*5/100</f>
        <v>316.30500000000001</v>
      </c>
      <c r="X10" s="34">
        <f>W10*24.09/100</f>
        <v>76.197874499999998</v>
      </c>
      <c r="Y10" s="19">
        <f>U10+V10+W10+X10</f>
        <v>8949.0655386000017</v>
      </c>
      <c r="Z10" s="56">
        <v>6</v>
      </c>
      <c r="AA10" s="32">
        <f>F10*G10</f>
        <v>575.1</v>
      </c>
      <c r="AB10" s="33">
        <f>Z10*AA10</f>
        <v>3450.6000000000004</v>
      </c>
      <c r="AC10" s="32">
        <f>AB10*9/100</f>
        <v>310.55400000000003</v>
      </c>
      <c r="AD10" s="33">
        <f>AB10+AC10</f>
        <v>3761.1540000000005</v>
      </c>
      <c r="AE10" s="32">
        <f>(AD10*24.09/100)</f>
        <v>906.06199860000004</v>
      </c>
      <c r="AF10" s="34">
        <f>AB10*5/100</f>
        <v>172.53</v>
      </c>
      <c r="AG10" s="34">
        <f>AF10*24.09/100</f>
        <v>41.562477000000001</v>
      </c>
      <c r="AH10" s="19">
        <f>AD10+AE10+AF10+AG10</f>
        <v>4881.3084756000007</v>
      </c>
      <c r="AI10" s="86">
        <v>0</v>
      </c>
      <c r="AJ10" s="87">
        <f t="shared" si="12"/>
        <v>575.1</v>
      </c>
      <c r="AK10" s="88">
        <f>AI10*AJ10</f>
        <v>0</v>
      </c>
      <c r="AL10" s="87">
        <f>AK10*9/100</f>
        <v>0</v>
      </c>
      <c r="AM10" s="88">
        <f>AK10+AL10</f>
        <v>0</v>
      </c>
      <c r="AN10" s="87">
        <f>(AM10*24.09/100)</f>
        <v>0</v>
      </c>
      <c r="AO10" s="89">
        <f>AK10*5/100</f>
        <v>0</v>
      </c>
      <c r="AP10" s="89">
        <f>AO10*24.09/100</f>
        <v>0</v>
      </c>
      <c r="AQ10" s="90">
        <f>AM10+AN10+AO10+AP10</f>
        <v>0</v>
      </c>
      <c r="AR10" s="19">
        <f t="shared" ref="AR10:AR20" si="14">L10+U10+AD10+AM10</f>
        <v>10656.603000000001</v>
      </c>
      <c r="AS10" s="19">
        <f t="shared" si="8"/>
        <v>13830.374014200002</v>
      </c>
    </row>
    <row r="11" spans="1:46" s="20" customFormat="1" x14ac:dyDescent="0.2">
      <c r="A11" s="28">
        <v>3</v>
      </c>
      <c r="B11" s="52" t="s">
        <v>65</v>
      </c>
      <c r="C11" s="29" t="s">
        <v>71</v>
      </c>
      <c r="D11" s="30">
        <v>10</v>
      </c>
      <c r="E11" s="29" t="s">
        <v>19</v>
      </c>
      <c r="F11" s="31">
        <v>1287</v>
      </c>
      <c r="G11" s="31">
        <v>0.3</v>
      </c>
      <c r="H11" s="31">
        <v>3</v>
      </c>
      <c r="I11" s="32">
        <f t="shared" ref="I11:I20" si="15">F11*G11</f>
        <v>386.09999999999997</v>
      </c>
      <c r="J11" s="33">
        <f t="shared" ref="J11:J20" si="16">H11*I11</f>
        <v>1158.3</v>
      </c>
      <c r="K11" s="32">
        <f t="shared" ref="K11:K20" si="17">J11*9/100</f>
        <v>104.24699999999999</v>
      </c>
      <c r="L11" s="33">
        <f t="shared" ref="L11:L20" si="18">J11+K11</f>
        <v>1262.547</v>
      </c>
      <c r="M11" s="32">
        <f t="shared" ref="M11:M20" si="19">(L11*24.09/100)</f>
        <v>304.14757229999998</v>
      </c>
      <c r="N11" s="34">
        <f t="shared" ref="N11:N20" si="20">J11*5/100</f>
        <v>57.914999999999999</v>
      </c>
      <c r="O11" s="34">
        <f>N11*24.09/100</f>
        <v>13.9517235</v>
      </c>
      <c r="P11" s="19">
        <f>L11+M11+N11+O11</f>
        <v>1638.5612957999999</v>
      </c>
      <c r="Q11" s="56">
        <v>12</v>
      </c>
      <c r="R11" s="32">
        <f t="shared" ref="R11:R20" si="21">F11*G11</f>
        <v>386.09999999999997</v>
      </c>
      <c r="S11" s="33">
        <f t="shared" ref="S11:S20" si="22">Q11*R11</f>
        <v>4633.2</v>
      </c>
      <c r="T11" s="32">
        <f t="shared" ref="T11:T20" si="23">S11*9/100</f>
        <v>416.98799999999994</v>
      </c>
      <c r="U11" s="33">
        <f t="shared" ref="U11:U20" si="24">S11+T11</f>
        <v>5050.1880000000001</v>
      </c>
      <c r="V11" s="32">
        <f t="shared" ref="V11:V20" si="25">(U11*24.09/100)</f>
        <v>1216.5902891999999</v>
      </c>
      <c r="W11" s="34">
        <f t="shared" ref="W11:W20" si="26">S11*5/100</f>
        <v>231.66</v>
      </c>
      <c r="X11" s="34">
        <f>W11*24.09/100</f>
        <v>55.806894</v>
      </c>
      <c r="Y11" s="19">
        <f>U11+V11+W11+X11</f>
        <v>6554.2451831999997</v>
      </c>
      <c r="Z11" s="56">
        <v>6</v>
      </c>
      <c r="AA11" s="32">
        <f t="shared" ref="AA11:AA20" si="27">F11*G11</f>
        <v>386.09999999999997</v>
      </c>
      <c r="AB11" s="33">
        <f t="shared" ref="AB11:AB20" si="28">Z11*AA11</f>
        <v>2316.6</v>
      </c>
      <c r="AC11" s="32">
        <f t="shared" ref="AC11:AC20" si="29">AB11*9/100</f>
        <v>208.49399999999997</v>
      </c>
      <c r="AD11" s="33">
        <f t="shared" ref="AD11:AD20" si="30">AB11+AC11</f>
        <v>2525.0940000000001</v>
      </c>
      <c r="AE11" s="32">
        <f t="shared" ref="AE11:AE20" si="31">(AD11*24.09/100)</f>
        <v>608.29514459999996</v>
      </c>
      <c r="AF11" s="34">
        <f t="shared" ref="AF11:AF20" si="32">AB11*5/100</f>
        <v>115.83</v>
      </c>
      <c r="AG11" s="34">
        <f>AF11*24.09/100</f>
        <v>27.903447</v>
      </c>
      <c r="AH11" s="19">
        <f>AD11+AE11+AF11+AG11</f>
        <v>3277.1225915999999</v>
      </c>
      <c r="AI11" s="86">
        <v>0</v>
      </c>
      <c r="AJ11" s="87">
        <f t="shared" si="12"/>
        <v>386.09999999999997</v>
      </c>
      <c r="AK11" s="88">
        <f t="shared" ref="AK11:AK20" si="33">AI11*AJ11</f>
        <v>0</v>
      </c>
      <c r="AL11" s="87">
        <f t="shared" ref="AL11:AL20" si="34">AK11*9/100</f>
        <v>0</v>
      </c>
      <c r="AM11" s="88">
        <f t="shared" ref="AM11:AM20" si="35">AK11+AL11</f>
        <v>0</v>
      </c>
      <c r="AN11" s="87">
        <f t="shared" ref="AN11:AN20" si="36">(AM11*24.09/100)</f>
        <v>0</v>
      </c>
      <c r="AO11" s="89">
        <f t="shared" ref="AO11:AO20" si="37">AK11*5/100</f>
        <v>0</v>
      </c>
      <c r="AP11" s="89">
        <f>AO11*24.09/100</f>
        <v>0</v>
      </c>
      <c r="AQ11" s="90">
        <f>AM11+AN11+AO11+AP11</f>
        <v>0</v>
      </c>
      <c r="AR11" s="19">
        <f t="shared" si="14"/>
        <v>8837.8290000000015</v>
      </c>
      <c r="AS11" s="19">
        <f t="shared" si="8"/>
        <v>11469.929070599999</v>
      </c>
    </row>
    <row r="12" spans="1:46" s="20" customFormat="1" ht="13.15" customHeight="1" x14ac:dyDescent="0.2">
      <c r="A12" s="28">
        <v>4</v>
      </c>
      <c r="B12" s="52" t="s">
        <v>65</v>
      </c>
      <c r="C12" s="29" t="s">
        <v>71</v>
      </c>
      <c r="D12" s="30">
        <v>10</v>
      </c>
      <c r="E12" s="29" t="s">
        <v>19</v>
      </c>
      <c r="F12" s="31">
        <v>1287</v>
      </c>
      <c r="G12" s="31">
        <v>0.3</v>
      </c>
      <c r="H12" s="31">
        <v>3</v>
      </c>
      <c r="I12" s="32">
        <f t="shared" si="15"/>
        <v>386.09999999999997</v>
      </c>
      <c r="J12" s="33">
        <f t="shared" si="16"/>
        <v>1158.3</v>
      </c>
      <c r="K12" s="32">
        <f t="shared" si="17"/>
        <v>104.24699999999999</v>
      </c>
      <c r="L12" s="33">
        <f t="shared" si="18"/>
        <v>1262.547</v>
      </c>
      <c r="M12" s="32">
        <f t="shared" si="19"/>
        <v>304.14757229999998</v>
      </c>
      <c r="N12" s="34">
        <f t="shared" si="20"/>
        <v>57.914999999999999</v>
      </c>
      <c r="O12" s="34">
        <f t="shared" ref="O12:O20" si="38">N12*24.09/100</f>
        <v>13.9517235</v>
      </c>
      <c r="P12" s="19">
        <f t="shared" ref="P12:P20" si="39">L12+M12+N12+O12</f>
        <v>1638.5612957999999</v>
      </c>
      <c r="Q12" s="56">
        <v>12</v>
      </c>
      <c r="R12" s="32">
        <f t="shared" si="21"/>
        <v>386.09999999999997</v>
      </c>
      <c r="S12" s="33">
        <f t="shared" si="22"/>
        <v>4633.2</v>
      </c>
      <c r="T12" s="32">
        <f t="shared" si="23"/>
        <v>416.98799999999994</v>
      </c>
      <c r="U12" s="33">
        <f t="shared" si="24"/>
        <v>5050.1880000000001</v>
      </c>
      <c r="V12" s="32">
        <f t="shared" si="25"/>
        <v>1216.5902891999999</v>
      </c>
      <c r="W12" s="34">
        <f t="shared" si="26"/>
        <v>231.66</v>
      </c>
      <c r="X12" s="34">
        <f t="shared" ref="X12:X20" si="40">W12*24.09/100</f>
        <v>55.806894</v>
      </c>
      <c r="Y12" s="19">
        <f t="shared" ref="Y12:Y20" si="41">U12+V12+W12+X12</f>
        <v>6554.2451831999997</v>
      </c>
      <c r="Z12" s="56">
        <v>6</v>
      </c>
      <c r="AA12" s="32">
        <f t="shared" si="27"/>
        <v>386.09999999999997</v>
      </c>
      <c r="AB12" s="33">
        <f t="shared" si="28"/>
        <v>2316.6</v>
      </c>
      <c r="AC12" s="32">
        <f t="shared" si="29"/>
        <v>208.49399999999997</v>
      </c>
      <c r="AD12" s="33">
        <f t="shared" si="30"/>
        <v>2525.0940000000001</v>
      </c>
      <c r="AE12" s="32">
        <f t="shared" si="31"/>
        <v>608.29514459999996</v>
      </c>
      <c r="AF12" s="34">
        <f t="shared" si="32"/>
        <v>115.83</v>
      </c>
      <c r="AG12" s="34">
        <f t="shared" ref="AG12:AG20" si="42">AF12*24.09/100</f>
        <v>27.903447</v>
      </c>
      <c r="AH12" s="19">
        <f t="shared" ref="AH12:AH20" si="43">AD12+AE12+AF12+AG12</f>
        <v>3277.1225915999999</v>
      </c>
      <c r="AI12" s="86">
        <v>0</v>
      </c>
      <c r="AJ12" s="87">
        <f t="shared" si="12"/>
        <v>386.09999999999997</v>
      </c>
      <c r="AK12" s="88">
        <f t="shared" si="33"/>
        <v>0</v>
      </c>
      <c r="AL12" s="87">
        <f t="shared" si="34"/>
        <v>0</v>
      </c>
      <c r="AM12" s="88">
        <f t="shared" si="35"/>
        <v>0</v>
      </c>
      <c r="AN12" s="87">
        <f t="shared" si="36"/>
        <v>0</v>
      </c>
      <c r="AO12" s="89">
        <f t="shared" si="37"/>
        <v>0</v>
      </c>
      <c r="AP12" s="89">
        <f t="shared" ref="AP12:AP20" si="44">AO12*24.09/100</f>
        <v>0</v>
      </c>
      <c r="AQ12" s="90">
        <f t="shared" ref="AQ12:AQ20" si="45">AM12+AN12+AO12+AP12</f>
        <v>0</v>
      </c>
      <c r="AR12" s="19">
        <f t="shared" si="14"/>
        <v>8837.8290000000015</v>
      </c>
      <c r="AS12" s="19">
        <f t="shared" si="8"/>
        <v>11469.929070599999</v>
      </c>
    </row>
    <row r="13" spans="1:46" s="20" customFormat="1" x14ac:dyDescent="0.2">
      <c r="A13" s="28">
        <v>5</v>
      </c>
      <c r="B13" s="52" t="s">
        <v>66</v>
      </c>
      <c r="C13" s="29" t="s">
        <v>21</v>
      </c>
      <c r="D13" s="30">
        <v>12</v>
      </c>
      <c r="E13" s="29" t="s">
        <v>19</v>
      </c>
      <c r="F13" s="31">
        <v>1485</v>
      </c>
      <c r="G13" s="31">
        <v>0.3</v>
      </c>
      <c r="H13" s="31">
        <v>3</v>
      </c>
      <c r="I13" s="32">
        <f t="shared" si="15"/>
        <v>445.5</v>
      </c>
      <c r="J13" s="33">
        <f t="shared" si="16"/>
        <v>1336.5</v>
      </c>
      <c r="K13" s="32">
        <f t="shared" si="17"/>
        <v>120.285</v>
      </c>
      <c r="L13" s="33">
        <f t="shared" si="18"/>
        <v>1456.7850000000001</v>
      </c>
      <c r="M13" s="32">
        <f t="shared" si="19"/>
        <v>350.93950649999999</v>
      </c>
      <c r="N13" s="34">
        <f t="shared" si="20"/>
        <v>66.825000000000003</v>
      </c>
      <c r="O13" s="34">
        <f t="shared" si="38"/>
        <v>16.098142500000002</v>
      </c>
      <c r="P13" s="19">
        <f t="shared" si="39"/>
        <v>1890.6476490000002</v>
      </c>
      <c r="Q13" s="56">
        <v>12</v>
      </c>
      <c r="R13" s="32">
        <f t="shared" si="21"/>
        <v>445.5</v>
      </c>
      <c r="S13" s="33">
        <f t="shared" si="22"/>
        <v>5346</v>
      </c>
      <c r="T13" s="32">
        <f t="shared" si="23"/>
        <v>481.14</v>
      </c>
      <c r="U13" s="33">
        <f t="shared" si="24"/>
        <v>5827.14</v>
      </c>
      <c r="V13" s="32">
        <f t="shared" si="25"/>
        <v>1403.758026</v>
      </c>
      <c r="W13" s="34">
        <f t="shared" si="26"/>
        <v>267.3</v>
      </c>
      <c r="X13" s="34">
        <f t="shared" si="40"/>
        <v>64.392570000000006</v>
      </c>
      <c r="Y13" s="19">
        <f t="shared" si="41"/>
        <v>7562.5905960000009</v>
      </c>
      <c r="Z13" s="56">
        <v>6</v>
      </c>
      <c r="AA13" s="32">
        <f t="shared" si="27"/>
        <v>445.5</v>
      </c>
      <c r="AB13" s="33">
        <f t="shared" si="28"/>
        <v>2673</v>
      </c>
      <c r="AC13" s="32">
        <f t="shared" si="29"/>
        <v>240.57</v>
      </c>
      <c r="AD13" s="33">
        <f t="shared" si="30"/>
        <v>2913.57</v>
      </c>
      <c r="AE13" s="32">
        <f t="shared" si="31"/>
        <v>701.87901299999999</v>
      </c>
      <c r="AF13" s="34">
        <f t="shared" si="32"/>
        <v>133.65</v>
      </c>
      <c r="AG13" s="34">
        <f t="shared" si="42"/>
        <v>32.196285000000003</v>
      </c>
      <c r="AH13" s="19">
        <f t="shared" si="43"/>
        <v>3781.2952980000005</v>
      </c>
      <c r="AI13" s="86">
        <v>0</v>
      </c>
      <c r="AJ13" s="87">
        <f t="shared" si="12"/>
        <v>445.5</v>
      </c>
      <c r="AK13" s="88">
        <f t="shared" si="33"/>
        <v>0</v>
      </c>
      <c r="AL13" s="87">
        <f t="shared" si="34"/>
        <v>0</v>
      </c>
      <c r="AM13" s="88">
        <f t="shared" si="35"/>
        <v>0</v>
      </c>
      <c r="AN13" s="87">
        <f t="shared" si="36"/>
        <v>0</v>
      </c>
      <c r="AO13" s="89">
        <f t="shared" si="37"/>
        <v>0</v>
      </c>
      <c r="AP13" s="89">
        <f t="shared" si="44"/>
        <v>0</v>
      </c>
      <c r="AQ13" s="90">
        <f t="shared" si="45"/>
        <v>0</v>
      </c>
      <c r="AR13" s="19">
        <f t="shared" si="14"/>
        <v>10197.495000000001</v>
      </c>
      <c r="AS13" s="19">
        <f t="shared" si="8"/>
        <v>13234.533543000001</v>
      </c>
    </row>
    <row r="14" spans="1:46" s="20" customFormat="1" x14ac:dyDescent="0.2">
      <c r="A14" s="28">
        <v>6</v>
      </c>
      <c r="B14" s="52" t="s">
        <v>67</v>
      </c>
      <c r="C14" s="29" t="s">
        <v>21</v>
      </c>
      <c r="D14" s="30">
        <v>12</v>
      </c>
      <c r="E14" s="29" t="s">
        <v>19</v>
      </c>
      <c r="F14" s="31">
        <v>1647</v>
      </c>
      <c r="G14" s="31">
        <v>0.3</v>
      </c>
      <c r="H14" s="31">
        <v>0</v>
      </c>
      <c r="I14" s="32">
        <f t="shared" si="15"/>
        <v>494.09999999999997</v>
      </c>
      <c r="J14" s="33">
        <f t="shared" si="16"/>
        <v>0</v>
      </c>
      <c r="K14" s="32">
        <f t="shared" si="17"/>
        <v>0</v>
      </c>
      <c r="L14" s="33">
        <f t="shared" si="18"/>
        <v>0</v>
      </c>
      <c r="M14" s="32">
        <f t="shared" si="19"/>
        <v>0</v>
      </c>
      <c r="N14" s="34">
        <f t="shared" si="20"/>
        <v>0</v>
      </c>
      <c r="O14" s="34">
        <f t="shared" si="38"/>
        <v>0</v>
      </c>
      <c r="P14" s="19">
        <f t="shared" si="39"/>
        <v>0</v>
      </c>
      <c r="Q14" s="56">
        <v>12</v>
      </c>
      <c r="R14" s="32">
        <f t="shared" si="21"/>
        <v>494.09999999999997</v>
      </c>
      <c r="S14" s="33">
        <f t="shared" si="22"/>
        <v>5929.2</v>
      </c>
      <c r="T14" s="32">
        <f t="shared" si="23"/>
        <v>533.62799999999993</v>
      </c>
      <c r="U14" s="33">
        <f t="shared" si="24"/>
        <v>6462.8279999999995</v>
      </c>
      <c r="V14" s="32">
        <f t="shared" si="25"/>
        <v>1556.8952651999998</v>
      </c>
      <c r="W14" s="34">
        <f t="shared" si="26"/>
        <v>296.45999999999998</v>
      </c>
      <c r="X14" s="34">
        <f t="shared" si="40"/>
        <v>71.417214000000001</v>
      </c>
      <c r="Y14" s="19">
        <f t="shared" si="41"/>
        <v>8387.6004791999985</v>
      </c>
      <c r="Z14" s="56">
        <v>6</v>
      </c>
      <c r="AA14" s="32">
        <f t="shared" si="27"/>
        <v>494.09999999999997</v>
      </c>
      <c r="AB14" s="33">
        <f t="shared" si="28"/>
        <v>2964.6</v>
      </c>
      <c r="AC14" s="32">
        <f t="shared" si="29"/>
        <v>266.81399999999996</v>
      </c>
      <c r="AD14" s="33">
        <f t="shared" si="30"/>
        <v>3231.4139999999998</v>
      </c>
      <c r="AE14" s="32">
        <f t="shared" si="31"/>
        <v>778.44763259999991</v>
      </c>
      <c r="AF14" s="34">
        <f t="shared" si="32"/>
        <v>148.22999999999999</v>
      </c>
      <c r="AG14" s="34">
        <f t="shared" si="42"/>
        <v>35.708607000000001</v>
      </c>
      <c r="AH14" s="19">
        <f t="shared" si="43"/>
        <v>4193.8002395999993</v>
      </c>
      <c r="AI14" s="86">
        <v>0</v>
      </c>
      <c r="AJ14" s="87">
        <f t="shared" si="12"/>
        <v>494.09999999999997</v>
      </c>
      <c r="AK14" s="88">
        <f t="shared" si="33"/>
        <v>0</v>
      </c>
      <c r="AL14" s="87">
        <f t="shared" si="34"/>
        <v>0</v>
      </c>
      <c r="AM14" s="88">
        <f t="shared" si="35"/>
        <v>0</v>
      </c>
      <c r="AN14" s="87">
        <f t="shared" si="36"/>
        <v>0</v>
      </c>
      <c r="AO14" s="89">
        <f t="shared" si="37"/>
        <v>0</v>
      </c>
      <c r="AP14" s="89">
        <f t="shared" si="44"/>
        <v>0</v>
      </c>
      <c r="AQ14" s="90">
        <f t="shared" si="45"/>
        <v>0</v>
      </c>
      <c r="AR14" s="19">
        <f t="shared" si="14"/>
        <v>9694.2419999999984</v>
      </c>
      <c r="AS14" s="19">
        <f t="shared" si="8"/>
        <v>12581.400718799998</v>
      </c>
    </row>
    <row r="15" spans="1:46" s="20" customFormat="1" ht="25.5" x14ac:dyDescent="0.2">
      <c r="A15" s="28">
        <v>7</v>
      </c>
      <c r="B15" s="52" t="s">
        <v>123</v>
      </c>
      <c r="C15" s="29" t="s">
        <v>72</v>
      </c>
      <c r="D15" s="30">
        <v>10</v>
      </c>
      <c r="E15" s="29" t="s">
        <v>19</v>
      </c>
      <c r="F15" s="31">
        <v>1223</v>
      </c>
      <c r="G15" s="31">
        <v>0.3</v>
      </c>
      <c r="H15" s="31">
        <v>3</v>
      </c>
      <c r="I15" s="32">
        <f t="shared" si="15"/>
        <v>366.9</v>
      </c>
      <c r="J15" s="33">
        <f t="shared" si="16"/>
        <v>1100.6999999999998</v>
      </c>
      <c r="K15" s="32">
        <f t="shared" si="17"/>
        <v>99.062999999999988</v>
      </c>
      <c r="L15" s="33">
        <f t="shared" si="18"/>
        <v>1199.7629999999999</v>
      </c>
      <c r="M15" s="32">
        <f t="shared" si="19"/>
        <v>289.02290669999996</v>
      </c>
      <c r="N15" s="34">
        <f t="shared" si="20"/>
        <v>55.034999999999989</v>
      </c>
      <c r="O15" s="34">
        <f t="shared" si="38"/>
        <v>13.257931499999998</v>
      </c>
      <c r="P15" s="19">
        <f t="shared" si="39"/>
        <v>1557.0788382000001</v>
      </c>
      <c r="Q15" s="56">
        <v>12</v>
      </c>
      <c r="R15" s="32">
        <f t="shared" si="21"/>
        <v>366.9</v>
      </c>
      <c r="S15" s="33">
        <f t="shared" si="22"/>
        <v>4402.7999999999993</v>
      </c>
      <c r="T15" s="32">
        <f t="shared" si="23"/>
        <v>396.25199999999995</v>
      </c>
      <c r="U15" s="33">
        <f t="shared" si="24"/>
        <v>4799.0519999999997</v>
      </c>
      <c r="V15" s="32">
        <f t="shared" si="25"/>
        <v>1156.0916267999999</v>
      </c>
      <c r="W15" s="34">
        <f t="shared" si="26"/>
        <v>220.13999999999996</v>
      </c>
      <c r="X15" s="34">
        <f t="shared" si="40"/>
        <v>53.031725999999992</v>
      </c>
      <c r="Y15" s="19">
        <f t="shared" si="41"/>
        <v>6228.3153528000003</v>
      </c>
      <c r="Z15" s="56">
        <v>6</v>
      </c>
      <c r="AA15" s="32">
        <f t="shared" si="27"/>
        <v>366.9</v>
      </c>
      <c r="AB15" s="33">
        <f t="shared" si="28"/>
        <v>2201.3999999999996</v>
      </c>
      <c r="AC15" s="32">
        <f t="shared" si="29"/>
        <v>198.12599999999998</v>
      </c>
      <c r="AD15" s="33">
        <f t="shared" si="30"/>
        <v>2399.5259999999998</v>
      </c>
      <c r="AE15" s="32">
        <f t="shared" si="31"/>
        <v>578.04581339999993</v>
      </c>
      <c r="AF15" s="34">
        <f t="shared" si="32"/>
        <v>110.06999999999998</v>
      </c>
      <c r="AG15" s="34">
        <f t="shared" si="42"/>
        <v>26.515862999999996</v>
      </c>
      <c r="AH15" s="19">
        <f t="shared" si="43"/>
        <v>3114.1576764000001</v>
      </c>
      <c r="AI15" s="86">
        <v>0</v>
      </c>
      <c r="AJ15" s="87">
        <f t="shared" si="12"/>
        <v>366.9</v>
      </c>
      <c r="AK15" s="88">
        <f t="shared" si="33"/>
        <v>0</v>
      </c>
      <c r="AL15" s="87">
        <f t="shared" si="34"/>
        <v>0</v>
      </c>
      <c r="AM15" s="88">
        <f t="shared" si="35"/>
        <v>0</v>
      </c>
      <c r="AN15" s="87">
        <f t="shared" si="36"/>
        <v>0</v>
      </c>
      <c r="AO15" s="89">
        <f t="shared" si="37"/>
        <v>0</v>
      </c>
      <c r="AP15" s="89">
        <f t="shared" si="44"/>
        <v>0</v>
      </c>
      <c r="AQ15" s="90">
        <f t="shared" si="45"/>
        <v>0</v>
      </c>
      <c r="AR15" s="19">
        <f t="shared" si="14"/>
        <v>8398.3410000000003</v>
      </c>
      <c r="AS15" s="19">
        <f t="shared" si="8"/>
        <v>10899.551867400001</v>
      </c>
    </row>
    <row r="16" spans="1:46" s="20" customFormat="1" ht="25.5" x14ac:dyDescent="0.2">
      <c r="A16" s="28">
        <v>8</v>
      </c>
      <c r="B16" s="52" t="s">
        <v>123</v>
      </c>
      <c r="C16" s="29" t="s">
        <v>72</v>
      </c>
      <c r="D16" s="30">
        <v>10</v>
      </c>
      <c r="E16" s="29" t="s">
        <v>19</v>
      </c>
      <c r="F16" s="31">
        <v>1223</v>
      </c>
      <c r="G16" s="31">
        <v>0.3</v>
      </c>
      <c r="H16" s="31">
        <v>3</v>
      </c>
      <c r="I16" s="32">
        <f t="shared" si="15"/>
        <v>366.9</v>
      </c>
      <c r="J16" s="33">
        <f t="shared" si="16"/>
        <v>1100.6999999999998</v>
      </c>
      <c r="K16" s="32">
        <f t="shared" si="17"/>
        <v>99.062999999999988</v>
      </c>
      <c r="L16" s="33">
        <f t="shared" si="18"/>
        <v>1199.7629999999999</v>
      </c>
      <c r="M16" s="32">
        <f t="shared" si="19"/>
        <v>289.02290669999996</v>
      </c>
      <c r="N16" s="34">
        <f t="shared" si="20"/>
        <v>55.034999999999989</v>
      </c>
      <c r="O16" s="34">
        <f t="shared" si="38"/>
        <v>13.257931499999998</v>
      </c>
      <c r="P16" s="19">
        <f t="shared" si="39"/>
        <v>1557.0788382000001</v>
      </c>
      <c r="Q16" s="56">
        <v>12</v>
      </c>
      <c r="R16" s="32">
        <f t="shared" si="21"/>
        <v>366.9</v>
      </c>
      <c r="S16" s="33">
        <f t="shared" si="22"/>
        <v>4402.7999999999993</v>
      </c>
      <c r="T16" s="32">
        <f t="shared" si="23"/>
        <v>396.25199999999995</v>
      </c>
      <c r="U16" s="33">
        <f t="shared" si="24"/>
        <v>4799.0519999999997</v>
      </c>
      <c r="V16" s="32">
        <f t="shared" si="25"/>
        <v>1156.0916267999999</v>
      </c>
      <c r="W16" s="34">
        <f t="shared" si="26"/>
        <v>220.13999999999996</v>
      </c>
      <c r="X16" s="34">
        <f t="shared" si="40"/>
        <v>53.031725999999992</v>
      </c>
      <c r="Y16" s="19">
        <f t="shared" si="41"/>
        <v>6228.3153528000003</v>
      </c>
      <c r="Z16" s="56">
        <v>0</v>
      </c>
      <c r="AA16" s="32">
        <f t="shared" si="27"/>
        <v>366.9</v>
      </c>
      <c r="AB16" s="33">
        <f t="shared" si="28"/>
        <v>0</v>
      </c>
      <c r="AC16" s="32">
        <f t="shared" si="29"/>
        <v>0</v>
      </c>
      <c r="AD16" s="33">
        <f t="shared" si="30"/>
        <v>0</v>
      </c>
      <c r="AE16" s="32">
        <f t="shared" si="31"/>
        <v>0</v>
      </c>
      <c r="AF16" s="34">
        <f t="shared" si="32"/>
        <v>0</v>
      </c>
      <c r="AG16" s="34">
        <f t="shared" si="42"/>
        <v>0</v>
      </c>
      <c r="AH16" s="19">
        <f t="shared" si="43"/>
        <v>0</v>
      </c>
      <c r="AI16" s="86">
        <v>0</v>
      </c>
      <c r="AJ16" s="87">
        <f t="shared" si="12"/>
        <v>366.9</v>
      </c>
      <c r="AK16" s="88">
        <f t="shared" si="33"/>
        <v>0</v>
      </c>
      <c r="AL16" s="87">
        <f t="shared" si="34"/>
        <v>0</v>
      </c>
      <c r="AM16" s="88">
        <f t="shared" si="35"/>
        <v>0</v>
      </c>
      <c r="AN16" s="87">
        <f t="shared" si="36"/>
        <v>0</v>
      </c>
      <c r="AO16" s="89">
        <f t="shared" si="37"/>
        <v>0</v>
      </c>
      <c r="AP16" s="89">
        <f t="shared" si="44"/>
        <v>0</v>
      </c>
      <c r="AQ16" s="90">
        <f t="shared" si="45"/>
        <v>0</v>
      </c>
      <c r="AR16" s="19">
        <f t="shared" si="14"/>
        <v>5998.8149999999996</v>
      </c>
      <c r="AS16" s="19">
        <f t="shared" si="8"/>
        <v>7785.3941910000003</v>
      </c>
    </row>
    <row r="17" spans="1:45" s="20" customFormat="1" ht="25.5" x14ac:dyDescent="0.2">
      <c r="A17" s="28">
        <v>9</v>
      </c>
      <c r="B17" s="52" t="s">
        <v>123</v>
      </c>
      <c r="C17" s="29" t="s">
        <v>72</v>
      </c>
      <c r="D17" s="30">
        <v>10</v>
      </c>
      <c r="E17" s="29" t="s">
        <v>19</v>
      </c>
      <c r="F17" s="31">
        <v>1223</v>
      </c>
      <c r="G17" s="31">
        <v>0.3</v>
      </c>
      <c r="H17" s="31">
        <v>3</v>
      </c>
      <c r="I17" s="32">
        <f t="shared" si="15"/>
        <v>366.9</v>
      </c>
      <c r="J17" s="33">
        <f t="shared" si="16"/>
        <v>1100.6999999999998</v>
      </c>
      <c r="K17" s="32">
        <f t="shared" si="17"/>
        <v>99.062999999999988</v>
      </c>
      <c r="L17" s="33">
        <f t="shared" si="18"/>
        <v>1199.7629999999999</v>
      </c>
      <c r="M17" s="32">
        <f t="shared" si="19"/>
        <v>289.02290669999996</v>
      </c>
      <c r="N17" s="34">
        <f t="shared" si="20"/>
        <v>55.034999999999989</v>
      </c>
      <c r="O17" s="34">
        <f t="shared" si="38"/>
        <v>13.257931499999998</v>
      </c>
      <c r="P17" s="19">
        <f t="shared" si="39"/>
        <v>1557.0788382000001</v>
      </c>
      <c r="Q17" s="56">
        <v>12</v>
      </c>
      <c r="R17" s="32">
        <f t="shared" si="21"/>
        <v>366.9</v>
      </c>
      <c r="S17" s="33">
        <f t="shared" si="22"/>
        <v>4402.7999999999993</v>
      </c>
      <c r="T17" s="32">
        <f t="shared" si="23"/>
        <v>396.25199999999995</v>
      </c>
      <c r="U17" s="33">
        <f t="shared" si="24"/>
        <v>4799.0519999999997</v>
      </c>
      <c r="V17" s="32">
        <f t="shared" si="25"/>
        <v>1156.0916267999999</v>
      </c>
      <c r="W17" s="34">
        <f t="shared" si="26"/>
        <v>220.13999999999996</v>
      </c>
      <c r="X17" s="34">
        <f t="shared" si="40"/>
        <v>53.031725999999992</v>
      </c>
      <c r="Y17" s="19">
        <f t="shared" si="41"/>
        <v>6228.3153528000003</v>
      </c>
      <c r="Z17" s="56">
        <v>6</v>
      </c>
      <c r="AA17" s="32">
        <f t="shared" si="27"/>
        <v>366.9</v>
      </c>
      <c r="AB17" s="33">
        <f t="shared" si="28"/>
        <v>2201.3999999999996</v>
      </c>
      <c r="AC17" s="32">
        <f t="shared" si="29"/>
        <v>198.12599999999998</v>
      </c>
      <c r="AD17" s="33">
        <f t="shared" si="30"/>
        <v>2399.5259999999998</v>
      </c>
      <c r="AE17" s="32">
        <f t="shared" si="31"/>
        <v>578.04581339999993</v>
      </c>
      <c r="AF17" s="34">
        <f t="shared" si="32"/>
        <v>110.06999999999998</v>
      </c>
      <c r="AG17" s="34">
        <f t="shared" si="42"/>
        <v>26.515862999999996</v>
      </c>
      <c r="AH17" s="19">
        <f t="shared" si="43"/>
        <v>3114.1576764000001</v>
      </c>
      <c r="AI17" s="86">
        <v>0</v>
      </c>
      <c r="AJ17" s="87">
        <f t="shared" si="12"/>
        <v>366.9</v>
      </c>
      <c r="AK17" s="88">
        <f t="shared" si="33"/>
        <v>0</v>
      </c>
      <c r="AL17" s="87">
        <f t="shared" si="34"/>
        <v>0</v>
      </c>
      <c r="AM17" s="88">
        <f t="shared" si="35"/>
        <v>0</v>
      </c>
      <c r="AN17" s="87">
        <f t="shared" si="36"/>
        <v>0</v>
      </c>
      <c r="AO17" s="89">
        <f t="shared" si="37"/>
        <v>0</v>
      </c>
      <c r="AP17" s="89">
        <f t="shared" si="44"/>
        <v>0</v>
      </c>
      <c r="AQ17" s="90">
        <f t="shared" si="45"/>
        <v>0</v>
      </c>
      <c r="AR17" s="19">
        <f t="shared" si="14"/>
        <v>8398.3410000000003</v>
      </c>
      <c r="AS17" s="19">
        <f t="shared" si="8"/>
        <v>10899.551867400001</v>
      </c>
    </row>
    <row r="18" spans="1:45" s="20" customFormat="1" ht="25.5" x14ac:dyDescent="0.2">
      <c r="A18" s="28">
        <v>10</v>
      </c>
      <c r="B18" s="52" t="s">
        <v>123</v>
      </c>
      <c r="C18" s="29" t="s">
        <v>72</v>
      </c>
      <c r="D18" s="30">
        <v>10</v>
      </c>
      <c r="E18" s="29" t="s">
        <v>19</v>
      </c>
      <c r="F18" s="31">
        <v>1223</v>
      </c>
      <c r="G18" s="31">
        <v>0.3</v>
      </c>
      <c r="H18" s="31">
        <v>4</v>
      </c>
      <c r="I18" s="32">
        <f t="shared" si="15"/>
        <v>366.9</v>
      </c>
      <c r="J18" s="33">
        <f t="shared" si="16"/>
        <v>1467.6</v>
      </c>
      <c r="K18" s="32">
        <f t="shared" si="17"/>
        <v>132.084</v>
      </c>
      <c r="L18" s="33">
        <f t="shared" si="18"/>
        <v>1599.684</v>
      </c>
      <c r="M18" s="32">
        <f t="shared" si="19"/>
        <v>385.36387559999997</v>
      </c>
      <c r="N18" s="34">
        <f t="shared" si="20"/>
        <v>73.38</v>
      </c>
      <c r="O18" s="34">
        <f t="shared" si="38"/>
        <v>17.677242</v>
      </c>
      <c r="P18" s="19">
        <f t="shared" si="39"/>
        <v>2076.1051176000001</v>
      </c>
      <c r="Q18" s="56">
        <v>12</v>
      </c>
      <c r="R18" s="32">
        <f t="shared" si="21"/>
        <v>366.9</v>
      </c>
      <c r="S18" s="33">
        <f t="shared" si="22"/>
        <v>4402.7999999999993</v>
      </c>
      <c r="T18" s="32">
        <f t="shared" si="23"/>
        <v>396.25199999999995</v>
      </c>
      <c r="U18" s="33">
        <f t="shared" si="24"/>
        <v>4799.0519999999997</v>
      </c>
      <c r="V18" s="32">
        <f t="shared" si="25"/>
        <v>1156.0916267999999</v>
      </c>
      <c r="W18" s="34">
        <f t="shared" si="26"/>
        <v>220.13999999999996</v>
      </c>
      <c r="X18" s="34">
        <f t="shared" si="40"/>
        <v>53.031725999999992</v>
      </c>
      <c r="Y18" s="19">
        <f t="shared" si="41"/>
        <v>6228.3153528000003</v>
      </c>
      <c r="Z18" s="56">
        <v>0</v>
      </c>
      <c r="AA18" s="32">
        <f t="shared" si="27"/>
        <v>366.9</v>
      </c>
      <c r="AB18" s="33">
        <f t="shared" si="28"/>
        <v>0</v>
      </c>
      <c r="AC18" s="32">
        <f t="shared" si="29"/>
        <v>0</v>
      </c>
      <c r="AD18" s="33">
        <f t="shared" si="30"/>
        <v>0</v>
      </c>
      <c r="AE18" s="32">
        <f t="shared" si="31"/>
        <v>0</v>
      </c>
      <c r="AF18" s="34">
        <f t="shared" si="32"/>
        <v>0</v>
      </c>
      <c r="AG18" s="34">
        <f t="shared" si="42"/>
        <v>0</v>
      </c>
      <c r="AH18" s="19">
        <f t="shared" si="43"/>
        <v>0</v>
      </c>
      <c r="AI18" s="86">
        <v>0</v>
      </c>
      <c r="AJ18" s="87">
        <f t="shared" si="12"/>
        <v>366.9</v>
      </c>
      <c r="AK18" s="88">
        <f t="shared" si="33"/>
        <v>0</v>
      </c>
      <c r="AL18" s="87">
        <f t="shared" si="34"/>
        <v>0</v>
      </c>
      <c r="AM18" s="88">
        <f t="shared" si="35"/>
        <v>0</v>
      </c>
      <c r="AN18" s="87">
        <f t="shared" si="36"/>
        <v>0</v>
      </c>
      <c r="AO18" s="89">
        <f t="shared" si="37"/>
        <v>0</v>
      </c>
      <c r="AP18" s="89">
        <f t="shared" si="44"/>
        <v>0</v>
      </c>
      <c r="AQ18" s="90">
        <f t="shared" si="45"/>
        <v>0</v>
      </c>
      <c r="AR18" s="19">
        <f t="shared" si="14"/>
        <v>6398.7359999999999</v>
      </c>
      <c r="AS18" s="19">
        <f t="shared" si="8"/>
        <v>8304.4204704000003</v>
      </c>
    </row>
    <row r="19" spans="1:45" s="20" customFormat="1" x14ac:dyDescent="0.2">
      <c r="A19" s="28">
        <v>11</v>
      </c>
      <c r="B19" s="52" t="s">
        <v>68</v>
      </c>
      <c r="C19" s="29" t="s">
        <v>71</v>
      </c>
      <c r="D19" s="30">
        <v>10</v>
      </c>
      <c r="E19" s="29" t="s">
        <v>19</v>
      </c>
      <c r="F19" s="31">
        <v>1223</v>
      </c>
      <c r="G19" s="31">
        <v>0.3</v>
      </c>
      <c r="H19" s="31">
        <v>3</v>
      </c>
      <c r="I19" s="32">
        <f t="shared" si="15"/>
        <v>366.9</v>
      </c>
      <c r="J19" s="33">
        <f t="shared" si="16"/>
        <v>1100.6999999999998</v>
      </c>
      <c r="K19" s="32">
        <f t="shared" si="17"/>
        <v>99.062999999999988</v>
      </c>
      <c r="L19" s="33">
        <f t="shared" si="18"/>
        <v>1199.7629999999999</v>
      </c>
      <c r="M19" s="32">
        <f t="shared" si="19"/>
        <v>289.02290669999996</v>
      </c>
      <c r="N19" s="34">
        <f t="shared" si="20"/>
        <v>55.034999999999989</v>
      </c>
      <c r="O19" s="34">
        <f t="shared" si="38"/>
        <v>13.257931499999998</v>
      </c>
      <c r="P19" s="19">
        <f t="shared" si="39"/>
        <v>1557.0788382000001</v>
      </c>
      <c r="Q19" s="56">
        <v>12</v>
      </c>
      <c r="R19" s="32">
        <f t="shared" si="21"/>
        <v>366.9</v>
      </c>
      <c r="S19" s="33">
        <f t="shared" si="22"/>
        <v>4402.7999999999993</v>
      </c>
      <c r="T19" s="32">
        <f t="shared" si="23"/>
        <v>396.25199999999995</v>
      </c>
      <c r="U19" s="33">
        <f t="shared" si="24"/>
        <v>4799.0519999999997</v>
      </c>
      <c r="V19" s="32">
        <f t="shared" si="25"/>
        <v>1156.0916267999999</v>
      </c>
      <c r="W19" s="34">
        <f t="shared" si="26"/>
        <v>220.13999999999996</v>
      </c>
      <c r="X19" s="34">
        <f t="shared" si="40"/>
        <v>53.031725999999992</v>
      </c>
      <c r="Y19" s="19">
        <f t="shared" si="41"/>
        <v>6228.3153528000003</v>
      </c>
      <c r="Z19" s="56">
        <v>6</v>
      </c>
      <c r="AA19" s="32">
        <f t="shared" si="27"/>
        <v>366.9</v>
      </c>
      <c r="AB19" s="33">
        <f t="shared" si="28"/>
        <v>2201.3999999999996</v>
      </c>
      <c r="AC19" s="32">
        <f t="shared" si="29"/>
        <v>198.12599999999998</v>
      </c>
      <c r="AD19" s="33">
        <f t="shared" si="30"/>
        <v>2399.5259999999998</v>
      </c>
      <c r="AE19" s="32">
        <f t="shared" si="31"/>
        <v>578.04581339999993</v>
      </c>
      <c r="AF19" s="34">
        <f t="shared" si="32"/>
        <v>110.06999999999998</v>
      </c>
      <c r="AG19" s="34">
        <f t="shared" si="42"/>
        <v>26.515862999999996</v>
      </c>
      <c r="AH19" s="19">
        <f t="shared" si="43"/>
        <v>3114.1576764000001</v>
      </c>
      <c r="AI19" s="86">
        <v>0</v>
      </c>
      <c r="AJ19" s="87">
        <f t="shared" si="12"/>
        <v>366.9</v>
      </c>
      <c r="AK19" s="88">
        <f t="shared" si="33"/>
        <v>0</v>
      </c>
      <c r="AL19" s="87">
        <f t="shared" si="34"/>
        <v>0</v>
      </c>
      <c r="AM19" s="88">
        <f t="shared" si="35"/>
        <v>0</v>
      </c>
      <c r="AN19" s="87">
        <f t="shared" si="36"/>
        <v>0</v>
      </c>
      <c r="AO19" s="89">
        <f t="shared" si="37"/>
        <v>0</v>
      </c>
      <c r="AP19" s="89">
        <f t="shared" si="44"/>
        <v>0</v>
      </c>
      <c r="AQ19" s="90">
        <f t="shared" si="45"/>
        <v>0</v>
      </c>
      <c r="AR19" s="19">
        <f t="shared" si="14"/>
        <v>8398.3410000000003</v>
      </c>
      <c r="AS19" s="19">
        <f t="shared" si="8"/>
        <v>10899.551867400001</v>
      </c>
    </row>
    <row r="20" spans="1:45" s="20" customFormat="1" x14ac:dyDescent="0.2">
      <c r="A20" s="28">
        <v>12</v>
      </c>
      <c r="B20" s="52" t="s">
        <v>135</v>
      </c>
      <c r="C20" s="29" t="s">
        <v>73</v>
      </c>
      <c r="D20" s="30">
        <v>11</v>
      </c>
      <c r="E20" s="29" t="s">
        <v>19</v>
      </c>
      <c r="F20" s="31">
        <v>1382</v>
      </c>
      <c r="G20" s="31">
        <v>0.3</v>
      </c>
      <c r="H20" s="31">
        <v>3</v>
      </c>
      <c r="I20" s="32">
        <f t="shared" si="15"/>
        <v>414.59999999999997</v>
      </c>
      <c r="J20" s="33">
        <f t="shared" si="16"/>
        <v>1243.8</v>
      </c>
      <c r="K20" s="32">
        <f t="shared" si="17"/>
        <v>111.94199999999999</v>
      </c>
      <c r="L20" s="33">
        <f t="shared" si="18"/>
        <v>1355.742</v>
      </c>
      <c r="M20" s="32">
        <f t="shared" si="19"/>
        <v>326.59824779999997</v>
      </c>
      <c r="N20" s="34">
        <f t="shared" si="20"/>
        <v>62.19</v>
      </c>
      <c r="O20" s="34">
        <f t="shared" si="38"/>
        <v>14.981570999999999</v>
      </c>
      <c r="P20" s="19">
        <f t="shared" si="39"/>
        <v>1759.5118187999999</v>
      </c>
      <c r="Q20" s="56">
        <v>12</v>
      </c>
      <c r="R20" s="32">
        <f t="shared" si="21"/>
        <v>414.59999999999997</v>
      </c>
      <c r="S20" s="33">
        <f t="shared" si="22"/>
        <v>4975.2</v>
      </c>
      <c r="T20" s="32">
        <f t="shared" si="23"/>
        <v>447.76799999999997</v>
      </c>
      <c r="U20" s="33">
        <f t="shared" si="24"/>
        <v>5422.9679999999998</v>
      </c>
      <c r="V20" s="32">
        <f t="shared" si="25"/>
        <v>1306.3929911999999</v>
      </c>
      <c r="W20" s="34">
        <f t="shared" si="26"/>
        <v>248.76</v>
      </c>
      <c r="X20" s="34">
        <f t="shared" si="40"/>
        <v>59.926283999999995</v>
      </c>
      <c r="Y20" s="19">
        <f t="shared" si="41"/>
        <v>7038.0472751999996</v>
      </c>
      <c r="Z20" s="56">
        <v>6</v>
      </c>
      <c r="AA20" s="32">
        <f t="shared" si="27"/>
        <v>414.59999999999997</v>
      </c>
      <c r="AB20" s="33">
        <f t="shared" si="28"/>
        <v>2487.6</v>
      </c>
      <c r="AC20" s="32">
        <f t="shared" si="29"/>
        <v>223.88399999999999</v>
      </c>
      <c r="AD20" s="33">
        <f t="shared" si="30"/>
        <v>2711.4839999999999</v>
      </c>
      <c r="AE20" s="32">
        <f t="shared" si="31"/>
        <v>653.19649559999993</v>
      </c>
      <c r="AF20" s="34">
        <f t="shared" si="32"/>
        <v>124.38</v>
      </c>
      <c r="AG20" s="34">
        <f t="shared" si="42"/>
        <v>29.963141999999998</v>
      </c>
      <c r="AH20" s="19">
        <f t="shared" si="43"/>
        <v>3519.0236375999998</v>
      </c>
      <c r="AI20" s="86">
        <v>0</v>
      </c>
      <c r="AJ20" s="87">
        <f t="shared" si="12"/>
        <v>414.59999999999997</v>
      </c>
      <c r="AK20" s="88">
        <f t="shared" si="33"/>
        <v>0</v>
      </c>
      <c r="AL20" s="87">
        <f t="shared" si="34"/>
        <v>0</v>
      </c>
      <c r="AM20" s="88">
        <f t="shared" si="35"/>
        <v>0</v>
      </c>
      <c r="AN20" s="87">
        <f t="shared" si="36"/>
        <v>0</v>
      </c>
      <c r="AO20" s="89">
        <f t="shared" si="37"/>
        <v>0</v>
      </c>
      <c r="AP20" s="89">
        <f t="shared" si="44"/>
        <v>0</v>
      </c>
      <c r="AQ20" s="90">
        <f t="shared" si="45"/>
        <v>0</v>
      </c>
      <c r="AR20" s="19">
        <f t="shared" si="14"/>
        <v>9490.1939999999995</v>
      </c>
      <c r="AS20" s="19">
        <f t="shared" si="8"/>
        <v>12316.5827316</v>
      </c>
    </row>
    <row r="21" spans="1:45" x14ac:dyDescent="0.2">
      <c r="A21" s="37"/>
      <c r="B21" s="38"/>
      <c r="C21" s="39"/>
      <c r="D21" s="39"/>
      <c r="E21" s="39"/>
      <c r="F21" s="39"/>
      <c r="G21" s="39"/>
      <c r="H21" s="39"/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2"/>
      <c r="Z21" s="41"/>
      <c r="AA21" s="41"/>
      <c r="AB21" s="41"/>
      <c r="AC21" s="41"/>
      <c r="AD21" s="41"/>
      <c r="AE21" s="41"/>
      <c r="AF21" s="41"/>
      <c r="AG21" s="41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1"/>
      <c r="AS21" s="43"/>
    </row>
    <row r="22" spans="1:45" ht="13.15" customHeight="1" x14ac:dyDescent="0.2">
      <c r="B22" s="2" t="s">
        <v>22</v>
      </c>
      <c r="W22" s="20"/>
      <c r="X22" s="20"/>
      <c r="AR22" s="20"/>
    </row>
    <row r="23" spans="1:45" x14ac:dyDescent="0.2">
      <c r="B23" s="2" t="s">
        <v>23</v>
      </c>
    </row>
    <row r="25" spans="1:45" x14ac:dyDescent="0.2">
      <c r="B25" s="44"/>
      <c r="AS25" s="20"/>
    </row>
    <row r="38" spans="2:7" ht="13.15" customHeight="1" x14ac:dyDescent="0.2">
      <c r="B38" s="41"/>
      <c r="C38" s="41"/>
      <c r="D38" s="41"/>
      <c r="E38" s="41"/>
      <c r="F38" s="41"/>
    </row>
    <row r="39" spans="2:7" ht="15" x14ac:dyDescent="0.25">
      <c r="B39" s="41"/>
      <c r="C39" s="41"/>
      <c r="D39" s="45"/>
      <c r="E39" s="45"/>
      <c r="F39" s="46"/>
      <c r="G39"/>
    </row>
    <row r="40" spans="2:7" ht="14.45" customHeight="1" x14ac:dyDescent="0.25">
      <c r="B40" s="41"/>
      <c r="C40" s="41"/>
      <c r="D40" s="45"/>
      <c r="E40" s="45"/>
      <c r="F40" s="46"/>
      <c r="G40"/>
    </row>
    <row r="41" spans="2:7" ht="15" x14ac:dyDescent="0.25">
      <c r="B41" s="41"/>
      <c r="C41" s="41"/>
      <c r="D41" s="45"/>
      <c r="E41" s="45"/>
      <c r="F41" s="46"/>
      <c r="G41"/>
    </row>
    <row r="42" spans="2:7" ht="14.45" customHeight="1" x14ac:dyDescent="0.25">
      <c r="B42" s="41"/>
      <c r="C42" s="41"/>
      <c r="D42" s="45"/>
      <c r="E42" s="45"/>
      <c r="F42" s="46"/>
      <c r="G42"/>
    </row>
    <row r="43" spans="2:7" ht="15" x14ac:dyDescent="0.25">
      <c r="B43" s="41"/>
      <c r="C43" s="41"/>
      <c r="D43" s="45"/>
      <c r="E43" s="45"/>
      <c r="F43" s="46"/>
      <c r="G43"/>
    </row>
    <row r="44" spans="2:7" ht="14.45" customHeight="1" x14ac:dyDescent="0.25">
      <c r="B44" s="41"/>
      <c r="C44" s="41"/>
      <c r="D44" s="45"/>
      <c r="E44" s="45"/>
      <c r="F44" s="46"/>
      <c r="G44"/>
    </row>
    <row r="45" spans="2:7" ht="15" x14ac:dyDescent="0.25">
      <c r="B45" s="41"/>
      <c r="C45" s="41"/>
      <c r="D45" s="45"/>
      <c r="E45" s="45"/>
      <c r="F45" s="46"/>
      <c r="G45"/>
    </row>
    <row r="46" spans="2:7" ht="14.45" customHeight="1" x14ac:dyDescent="0.25">
      <c r="B46" s="41"/>
      <c r="C46" s="41"/>
      <c r="D46" s="45"/>
      <c r="E46" s="45"/>
      <c r="F46" s="46"/>
      <c r="G46"/>
    </row>
    <row r="47" spans="2:7" ht="15" x14ac:dyDescent="0.25">
      <c r="B47" s="41"/>
      <c r="C47" s="41"/>
      <c r="D47" s="47"/>
      <c r="E47" s="47"/>
      <c r="F47" s="46"/>
      <c r="G47"/>
    </row>
    <row r="48" spans="2:7" ht="14.45" customHeight="1" x14ac:dyDescent="0.25">
      <c r="B48" s="41"/>
      <c r="C48" s="41"/>
      <c r="D48" s="47"/>
      <c r="E48" s="47"/>
      <c r="F48" s="46"/>
      <c r="G48"/>
    </row>
    <row r="49" spans="2:7" ht="15" x14ac:dyDescent="0.25">
      <c r="B49" s="41"/>
      <c r="C49" s="41"/>
      <c r="D49" s="47"/>
      <c r="E49" s="47"/>
      <c r="F49" s="46"/>
      <c r="G49"/>
    </row>
    <row r="50" spans="2:7" ht="14.45" customHeight="1" x14ac:dyDescent="0.25">
      <c r="B50" s="41"/>
      <c r="C50" s="41"/>
      <c r="D50" s="47"/>
      <c r="E50" s="47"/>
      <c r="F50" s="46"/>
      <c r="G50"/>
    </row>
    <row r="51" spans="2:7" ht="15" x14ac:dyDescent="0.25">
      <c r="B51" s="41"/>
      <c r="C51" s="41"/>
      <c r="D51" s="47"/>
      <c r="E51" s="47"/>
      <c r="F51" s="46"/>
      <c r="G51"/>
    </row>
    <row r="52" spans="2:7" ht="14.45" customHeight="1" x14ac:dyDescent="0.25">
      <c r="B52" s="41"/>
      <c r="C52" s="41"/>
      <c r="D52" s="47"/>
      <c r="E52" s="47"/>
      <c r="F52" s="46"/>
      <c r="G52"/>
    </row>
    <row r="53" spans="2:7" ht="15" x14ac:dyDescent="0.25">
      <c r="B53" s="41"/>
      <c r="C53" s="41"/>
      <c r="D53" s="45"/>
      <c r="E53" s="45"/>
      <c r="F53" s="46"/>
      <c r="G53"/>
    </row>
    <row r="54" spans="2:7" ht="14.45" customHeight="1" x14ac:dyDescent="0.25">
      <c r="B54" s="41"/>
      <c r="C54" s="41"/>
      <c r="D54" s="45"/>
      <c r="E54" s="45"/>
      <c r="F54" s="46"/>
      <c r="G54"/>
    </row>
    <row r="55" spans="2:7" ht="15" x14ac:dyDescent="0.25">
      <c r="B55" s="41"/>
      <c r="C55" s="41"/>
      <c r="D55" s="45"/>
      <c r="E55" s="45"/>
      <c r="F55" s="46"/>
      <c r="G55"/>
    </row>
    <row r="56" spans="2:7" ht="14.45" customHeight="1" x14ac:dyDescent="0.25">
      <c r="B56" s="41"/>
      <c r="C56" s="41"/>
      <c r="D56" s="45"/>
      <c r="E56" s="45"/>
      <c r="F56" s="46"/>
      <c r="G56"/>
    </row>
    <row r="57" spans="2:7" ht="15" x14ac:dyDescent="0.25">
      <c r="B57" s="41"/>
      <c r="C57" s="41"/>
      <c r="D57" s="45"/>
      <c r="E57" s="45"/>
      <c r="F57" s="46"/>
      <c r="G57"/>
    </row>
    <row r="58" spans="2:7" ht="14.45" customHeight="1" x14ac:dyDescent="0.25">
      <c r="B58" s="41"/>
      <c r="C58" s="41"/>
      <c r="D58" s="118"/>
      <c r="E58" s="118"/>
      <c r="F58" s="46"/>
      <c r="G58"/>
    </row>
    <row r="59" spans="2:7" ht="15" x14ac:dyDescent="0.25">
      <c r="B59" s="41"/>
      <c r="C59" s="41"/>
      <c r="D59" s="118"/>
      <c r="E59" s="118"/>
      <c r="F59" s="46"/>
      <c r="G59"/>
    </row>
    <row r="60" spans="2:7" ht="14.45" customHeight="1" x14ac:dyDescent="0.25">
      <c r="B60" s="41"/>
      <c r="C60" s="41"/>
      <c r="D60" s="45"/>
      <c r="E60" s="45"/>
      <c r="F60" s="46"/>
      <c r="G60"/>
    </row>
    <row r="61" spans="2:7" ht="15" x14ac:dyDescent="0.25">
      <c r="B61" s="41"/>
      <c r="C61" s="41"/>
      <c r="D61" s="45"/>
      <c r="E61" s="45"/>
      <c r="F61" s="46"/>
      <c r="G61"/>
    </row>
    <row r="62" spans="2:7" ht="14.45" customHeight="1" x14ac:dyDescent="0.25">
      <c r="B62" s="41"/>
      <c r="C62" s="41"/>
      <c r="D62" s="45"/>
      <c r="E62" s="45"/>
      <c r="F62" s="46"/>
      <c r="G62"/>
    </row>
    <row r="63" spans="2:7" ht="15" x14ac:dyDescent="0.25">
      <c r="B63" s="41"/>
      <c r="C63" s="41"/>
      <c r="D63" s="45"/>
      <c r="E63" s="45"/>
      <c r="F63" s="46"/>
      <c r="G63"/>
    </row>
    <row r="64" spans="2:7" ht="14.45" customHeight="1" x14ac:dyDescent="0.25">
      <c r="B64" s="41"/>
      <c r="C64" s="48"/>
      <c r="D64" s="49"/>
      <c r="E64" s="48"/>
      <c r="F64" s="46"/>
      <c r="G64"/>
    </row>
    <row r="65" spans="2:7" ht="15" x14ac:dyDescent="0.25">
      <c r="B65" s="41"/>
      <c r="C65" s="48"/>
      <c r="D65" s="49"/>
      <c r="E65" s="48"/>
      <c r="F65" s="46"/>
      <c r="G65"/>
    </row>
    <row r="66" spans="2:7" ht="14.45" customHeight="1" x14ac:dyDescent="0.25">
      <c r="B66" s="50"/>
      <c r="C66" s="41"/>
      <c r="D66" s="45"/>
      <c r="E66" s="45"/>
      <c r="F66" s="51"/>
      <c r="G66"/>
    </row>
    <row r="67" spans="2:7" ht="15" x14ac:dyDescent="0.25">
      <c r="B67" s="41"/>
      <c r="C67" s="41"/>
      <c r="D67" s="45"/>
      <c r="E67" s="45"/>
      <c r="F67" s="51"/>
      <c r="G67"/>
    </row>
    <row r="68" spans="2:7" ht="13.15" customHeight="1" x14ac:dyDescent="0.2">
      <c r="B68" s="41"/>
      <c r="C68" s="41"/>
      <c r="D68" s="50"/>
      <c r="E68" s="49"/>
      <c r="F68" s="41"/>
    </row>
  </sheetData>
  <mergeCells count="47">
    <mergeCell ref="H3:H4"/>
    <mergeCell ref="I3:I4"/>
    <mergeCell ref="J3:J4"/>
    <mergeCell ref="AA3:AA4"/>
    <mergeCell ref="L3:L4"/>
    <mergeCell ref="M3:M4"/>
    <mergeCell ref="X3:X4"/>
    <mergeCell ref="U3:U4"/>
    <mergeCell ref="Z3:Z4"/>
    <mergeCell ref="O3:O4"/>
    <mergeCell ref="Q3:Q4"/>
    <mergeCell ref="AR3:AR4"/>
    <mergeCell ref="T3:T4"/>
    <mergeCell ref="K3:K4"/>
    <mergeCell ref="AG3:AG4"/>
    <mergeCell ref="AS3:AS4"/>
    <mergeCell ref="AB3:AB4"/>
    <mergeCell ref="AC3:AC4"/>
    <mergeCell ref="AD3:AD4"/>
    <mergeCell ref="AE3:AE4"/>
    <mergeCell ref="AH3:AH4"/>
    <mergeCell ref="AL3:AL4"/>
    <mergeCell ref="AM3:AM4"/>
    <mergeCell ref="AN3:AN4"/>
    <mergeCell ref="AP3:AP4"/>
    <mergeCell ref="AQ3:AQ4"/>
    <mergeCell ref="Z2:AH2"/>
    <mergeCell ref="AI2:AQ2"/>
    <mergeCell ref="AI3:AI4"/>
    <mergeCell ref="AJ3:AJ4"/>
    <mergeCell ref="AK3:AK4"/>
    <mergeCell ref="X1:AS1"/>
    <mergeCell ref="A1:P1"/>
    <mergeCell ref="H2:P2"/>
    <mergeCell ref="Q2:Y2"/>
    <mergeCell ref="D58:D59"/>
    <mergeCell ref="E58:E59"/>
    <mergeCell ref="A3:A4"/>
    <mergeCell ref="B3:B4"/>
    <mergeCell ref="C3:E3"/>
    <mergeCell ref="V3:V4"/>
    <mergeCell ref="Y3:Y4"/>
    <mergeCell ref="P3:P4"/>
    <mergeCell ref="F3:F4"/>
    <mergeCell ref="G3:G4"/>
    <mergeCell ref="R3:R4"/>
    <mergeCell ref="S3:S4"/>
  </mergeCells>
  <phoneticPr fontId="8" type="noConversion"/>
  <pageMargins left="0.19685039370078741" right="0.19685039370078741" top="0.15748031496062992" bottom="0.19685039370078741" header="0.15748031496062992" footer="0.15748031496062992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1.pielikums_Laika grafiks</vt:lpstr>
      <vt:lpstr>2.pielikums_Izmaksu sadalijums</vt:lpstr>
      <vt:lpstr>3.pielikums_Personāla atlīdzība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Zamarina</dc:creator>
  <cp:lastModifiedBy>Irena Salmane</cp:lastModifiedBy>
  <cp:lastPrinted>2019-05-28T06:11:25Z</cp:lastPrinted>
  <dcterms:created xsi:type="dcterms:W3CDTF">2018-06-27T10:14:36Z</dcterms:created>
  <dcterms:modified xsi:type="dcterms:W3CDTF">2019-05-28T06:19:01Z</dcterms:modified>
</cp:coreProperties>
</file>