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952" activeTab="0"/>
  </bookViews>
  <sheets>
    <sheet name="soc_reh" sheetId="1" r:id="rId1"/>
  </sheets>
  <definedNames>
    <definedName name="_xlnm.Print_Titles" localSheetId="0">'soc_reh'!$A:$A</definedName>
  </definedNames>
  <calcPr fullCalcOnLoad="1"/>
</workbook>
</file>

<file path=xl/comments1.xml><?xml version="1.0" encoding="utf-8"?>
<comments xmlns="http://schemas.openxmlformats.org/spreadsheetml/2006/main">
  <authors>
    <author>Administrator</author>
    <author>Anita Ozolina</author>
    <author>Liene Saukuma</author>
  </authors>
  <commentList>
    <comment ref="I10" authorId="0">
      <text>
        <r>
          <rPr>
            <b/>
            <sz val="9"/>
            <rFont val="Tahoma"/>
            <family val="2"/>
          </rPr>
          <t>Administrator:</t>
        </r>
        <r>
          <rPr>
            <sz val="9"/>
            <rFont val="Tahoma"/>
            <family val="2"/>
          </rPr>
          <t xml:space="preserve">
247 Č + 278 R</t>
        </r>
      </text>
    </comment>
    <comment ref="M10" authorId="1">
      <text>
        <r>
          <rPr>
            <b/>
            <sz val="9"/>
            <rFont val="Tahoma"/>
            <family val="2"/>
          </rPr>
          <t>Anita Ozolina:</t>
        </r>
        <r>
          <rPr>
            <sz val="9"/>
            <rFont val="Tahoma"/>
            <family val="2"/>
          </rPr>
          <t xml:space="preserve">
250 PR un 250 Č</t>
        </r>
      </text>
    </comment>
    <comment ref="M8" authorId="0">
      <text>
        <r>
          <rPr>
            <b/>
            <sz val="9"/>
            <rFont val="Tahoma"/>
            <family val="2"/>
          </rPr>
          <t>Administrator:</t>
        </r>
        <r>
          <rPr>
            <sz val="9"/>
            <rFont val="Tahoma"/>
            <family val="2"/>
          </rPr>
          <t xml:space="preserve">
apm.23% no F grupas</t>
        </r>
      </text>
    </comment>
    <comment ref="M9" authorId="0">
      <text>
        <r>
          <rPr>
            <b/>
            <sz val="9"/>
            <rFont val="Tahoma"/>
            <family val="2"/>
          </rPr>
          <t>Administrator:</t>
        </r>
        <r>
          <rPr>
            <sz val="9"/>
            <rFont val="Tahoma"/>
            <family val="2"/>
          </rPr>
          <t xml:space="preserve">
apm 77% no F grupas</t>
        </r>
      </text>
    </comment>
    <comment ref="V12" authorId="1">
      <text>
        <r>
          <rPr>
            <b/>
            <sz val="9"/>
            <rFont val="Tahoma"/>
            <family val="2"/>
          </rPr>
          <t>Anita Ozolina:</t>
        </r>
        <r>
          <rPr>
            <sz val="9"/>
            <rFont val="Tahoma"/>
            <family val="2"/>
          </rPr>
          <t xml:space="preserve">
iedots paskaidrojuma rakstam 3940</t>
        </r>
      </text>
    </comment>
    <comment ref="AC12" authorId="1">
      <text>
        <r>
          <rPr>
            <b/>
            <sz val="9"/>
            <rFont val="Tahoma"/>
            <family val="2"/>
          </rPr>
          <t>Anita Ozolina:</t>
        </r>
        <r>
          <rPr>
            <sz val="9"/>
            <rFont val="Tahoma"/>
            <family val="2"/>
          </rPr>
          <t xml:space="preserve">
iedots paskaidrojuma rakstam 3940</t>
        </r>
      </text>
    </comment>
    <comment ref="V10" authorId="1">
      <text>
        <r>
          <rPr>
            <b/>
            <sz val="9"/>
            <rFont val="Tahoma"/>
            <family val="2"/>
          </rPr>
          <t>Anita Ozolina:</t>
        </r>
        <r>
          <rPr>
            <sz val="9"/>
            <rFont val="Tahoma"/>
            <family val="2"/>
          </rPr>
          <t xml:space="preserve">
kā vienojāmies samazināju no 1800 uz 1500</t>
        </r>
      </text>
    </comment>
    <comment ref="B11" authorId="1">
      <text>
        <r>
          <rPr>
            <b/>
            <sz val="9"/>
            <rFont val="Tahoma"/>
            <family val="2"/>
          </rPr>
          <t>Anita Ozolina:</t>
        </r>
        <r>
          <rPr>
            <sz val="9"/>
            <rFont val="Tahoma"/>
            <family val="2"/>
          </rPr>
          <t xml:space="preserve">
prezizēts, lai sakan ar anutāciju (lūgums no LM)</t>
        </r>
      </text>
    </comment>
    <comment ref="AC10" authorId="1">
      <text>
        <r>
          <rPr>
            <b/>
            <sz val="9"/>
            <rFont val="Tahoma"/>
            <family val="2"/>
          </rPr>
          <t>Anita Ozolina:</t>
        </r>
        <r>
          <rPr>
            <sz val="9"/>
            <rFont val="Tahoma"/>
            <family val="2"/>
          </rPr>
          <t xml:space="preserve">
kā vienojāmies samazināju no 1800 uz 1500</t>
        </r>
      </text>
    </comment>
    <comment ref="AR10" authorId="1">
      <text>
        <r>
          <rPr>
            <b/>
            <sz val="9"/>
            <rFont val="Tahoma"/>
            <family val="2"/>
          </rPr>
          <t>Anita Ozolina:</t>
        </r>
        <r>
          <rPr>
            <sz val="9"/>
            <rFont val="Tahoma"/>
            <family val="2"/>
          </rPr>
          <t xml:space="preserve">
kā vienojāmies samazināju no 1800 uz 1500</t>
        </r>
      </text>
    </comment>
    <comment ref="AR12" authorId="1">
      <text>
        <r>
          <rPr>
            <b/>
            <sz val="9"/>
            <rFont val="Tahoma"/>
            <family val="2"/>
          </rPr>
          <t>Anita Ozolina:</t>
        </r>
        <r>
          <rPr>
            <sz val="9"/>
            <rFont val="Tahoma"/>
            <family val="2"/>
          </rPr>
          <t xml:space="preserve">
iedots paskaidrojuma rakstam 3940</t>
        </r>
      </text>
    </comment>
    <comment ref="Z8" authorId="2">
      <text>
        <r>
          <rPr>
            <b/>
            <sz val="9"/>
            <rFont val="Tahoma"/>
            <family val="2"/>
          </rPr>
          <t>Liene Saukuma:</t>
        </r>
        <r>
          <rPr>
            <sz val="9"/>
            <rFont val="Tahoma"/>
            <family val="2"/>
          </rPr>
          <t xml:space="preserve">
=Personu skaits rindā uz 01.1.2020. - 2020.g. sniegtais skaits</t>
        </r>
      </text>
    </comment>
    <comment ref="AO8" authorId="2">
      <text>
        <r>
          <rPr>
            <b/>
            <sz val="9"/>
            <rFont val="Tahoma"/>
            <family val="2"/>
          </rPr>
          <t>Liene Saukuma:</t>
        </r>
        <r>
          <rPr>
            <sz val="9"/>
            <rFont val="Tahoma"/>
            <family val="2"/>
          </rPr>
          <t xml:space="preserve">
=personu skaits rindā uz 01.01.2020.-2020.gadā sniegto pak.skaits
Te man sanāk, ka jābūt 4646 (5597-951)</t>
        </r>
      </text>
    </comment>
    <comment ref="Q7" authorId="2">
      <text>
        <r>
          <rPr>
            <b/>
            <sz val="9"/>
            <rFont val="Tahoma"/>
            <family val="2"/>
          </rPr>
          <t>Liene Saukuma:
Skaits gadā/12 mēn</t>
        </r>
      </text>
    </comment>
    <comment ref="S7" authorId="2">
      <text>
        <r>
          <rPr>
            <b/>
            <sz val="9"/>
            <rFont val="Tahoma"/>
            <family val="2"/>
          </rPr>
          <t>Liene Saukuma:</t>
        </r>
        <r>
          <rPr>
            <sz val="9"/>
            <rFont val="Tahoma"/>
            <family val="2"/>
          </rPr>
          <t xml:space="preserve">
30% no 5508 (vidējais MR (stacionārā un dienas stacionārā) saņēmušo skaits darbspējīgā vecumā gadā, ņemts no NVD datiem par 2015.g., 2016.g., 2017.g.1.pusg.)</t>
        </r>
      </text>
    </comment>
  </commentList>
</comments>
</file>

<file path=xl/sharedStrings.xml><?xml version="1.0" encoding="utf-8"?>
<sst xmlns="http://schemas.openxmlformats.org/spreadsheetml/2006/main" count="123" uniqueCount="76">
  <si>
    <t>X</t>
  </si>
  <si>
    <t>Pakalpojumu saņēmēju mērķa grupa</t>
  </si>
  <si>
    <t>gadā iestāsies rindā</t>
  </si>
  <si>
    <t>KOPĀ</t>
  </si>
  <si>
    <t>kursa ilgums dienās</t>
  </si>
  <si>
    <t>apkalpoto personu skaits</t>
  </si>
  <si>
    <t>plānotais finansējums</t>
  </si>
  <si>
    <t>izmaiņas kursa ilgums dienās</t>
  </si>
  <si>
    <t>izmaiņas apkalpoto personu skaits</t>
  </si>
  <si>
    <t>izmaiņas plānotais finansējums</t>
  </si>
  <si>
    <t>24=20-16</t>
  </si>
  <si>
    <t>25=21-17</t>
  </si>
  <si>
    <t>23=19-15</t>
  </si>
  <si>
    <t>Pakalpojumu saņēmēju rindas prognoze</t>
  </si>
  <si>
    <t>6=3*4*5</t>
  </si>
  <si>
    <t>26=22-18</t>
  </si>
  <si>
    <t>30=27*28*29</t>
  </si>
  <si>
    <t>Sociālās rehabilitācijas pakalpojuma saņēmēju skaita un rindas prognoze</t>
  </si>
  <si>
    <t>Pielikums Ministru kabineta noteikumu projekta  anotācijai</t>
  </si>
  <si>
    <t>Personu skaits rindā uz 01.01.2021.</t>
  </si>
  <si>
    <t xml:space="preserve">2020.gada plāns </t>
  </si>
  <si>
    <t>Personu skaits rindā uz 01.01.2020.</t>
  </si>
  <si>
    <t>2019.gada janvāris - marts</t>
  </si>
  <si>
    <t>Informācija par rindu uz 01.01.2020.</t>
  </si>
  <si>
    <t>Informācija par rindu uz 01.01.2021.</t>
  </si>
  <si>
    <t xml:space="preserve">2021.gada plāns </t>
  </si>
  <si>
    <t>Izmaiņas 2019. gadā  ņemot vērā plānotās izmaiņas normatīvajā regulējumā (pārejas periodā)</t>
  </si>
  <si>
    <t>2020.gads un turpmāk ņemot vērā plānotās izmaiņas normatīvajā regulējumā (pēc pārejas perioda beigām)</t>
  </si>
  <si>
    <t>10=7*8*9</t>
  </si>
  <si>
    <t>16=13*14*15</t>
  </si>
  <si>
    <t>17=9+15</t>
  </si>
  <si>
    <t>18=12+16</t>
  </si>
  <si>
    <t>20=19* 12 mēn.</t>
  </si>
  <si>
    <t>25=22*23*24</t>
  </si>
  <si>
    <t>27=22* 12 mēn.</t>
  </si>
  <si>
    <t>Informācija par rindu uz 01.01.2022.</t>
  </si>
  <si>
    <t>Personu skaits rindā uz 01.01.2022.</t>
  </si>
  <si>
    <r>
      <t>cena (</t>
    </r>
    <r>
      <rPr>
        <i/>
        <sz val="12"/>
        <rFont val="Times New Roman"/>
        <family val="1"/>
      </rPr>
      <t>euro</t>
    </r>
    <r>
      <rPr>
        <sz val="12"/>
        <rFont val="Times New Roman"/>
        <family val="1"/>
      </rPr>
      <t>)</t>
    </r>
  </si>
  <si>
    <r>
      <t xml:space="preserve">izmaiņas cena </t>
    </r>
    <r>
      <rPr>
        <i/>
        <sz val="12"/>
        <rFont val="Times New Roman"/>
        <family val="1"/>
      </rPr>
      <t>(euro)</t>
    </r>
  </si>
  <si>
    <t>2019.gada esošais pakalpojumu grozs</t>
  </si>
  <si>
    <t>2019.gada jaunais pakalpojumu grozs</t>
  </si>
  <si>
    <t>2019.gads kopā</t>
  </si>
  <si>
    <t>Plānotais finansējums valsts budžeta likumā sociālajai rehabilitācijai (bez soc.pakalpojumu rindas)</t>
  </si>
  <si>
    <r>
      <t>cena (</t>
    </r>
    <r>
      <rPr>
        <i/>
        <sz val="11"/>
        <rFont val="Times New Roman"/>
        <family val="1"/>
      </rPr>
      <t>euro</t>
    </r>
    <r>
      <rPr>
        <sz val="11"/>
        <rFont val="Times New Roman"/>
        <family val="1"/>
      </rPr>
      <t>)</t>
    </r>
  </si>
  <si>
    <t>21=2-17+20</t>
  </si>
  <si>
    <t>2019.gada aprīlis - augusts</t>
  </si>
  <si>
    <t>2019.gada septembris-decembris</t>
  </si>
  <si>
    <t xml:space="preserve">2022.gada plāns </t>
  </si>
  <si>
    <t>32=29*30*31</t>
  </si>
  <si>
    <t>35=34* 12 mēn.</t>
  </si>
  <si>
    <t>36=28-31+34</t>
  </si>
  <si>
    <t>40=37*38*39</t>
  </si>
  <si>
    <t>41=2</t>
  </si>
  <si>
    <t>42=21</t>
  </si>
  <si>
    <t>43=28</t>
  </si>
  <si>
    <t>Sociālās rehabilitācijas pakalpojums personām ar funkcionēšanas traucējumiem darbspējīgā vecumā un personām ar funkcionāliem traucējumiem pēc darbspējīgā vecumā, kuras strādā (14 dienu kurss, pēc medicīniskās rehabilitācijas)</t>
  </si>
  <si>
    <t>Sociālās rehabilitācijas pakalpojums personām ar funkcionēšanas traucējumiem darbspējīgā vecumā un personām ar funkcionēšanas traucējumiem pēc darbspējīgā vecumā, kuras strādā (14 dienu kurss)</t>
  </si>
  <si>
    <t>Sociālās rehabilitācijas pakalpojums personām ar funkcionēšanas traucējumiem darbspējīgā vecumā un personām ar funkcionēšanas traucējumiem pēc darbspējīgā vecumā, kuras strādā (21 dienas kurss)</t>
  </si>
  <si>
    <t>ČAES avārijas seku likvidēšanas dalībnieki un cietušās personas un politiski represētas personas (21 dienas kurss)</t>
  </si>
  <si>
    <t>personu skaits rindā uz 01.01.2019.</t>
  </si>
  <si>
    <t>Personu skaits rindā uz 01.01.2019.</t>
  </si>
  <si>
    <t xml:space="preserve">Personu skaits rindā uz 01.01.2021. </t>
  </si>
  <si>
    <t xml:space="preserve">2019.gads </t>
  </si>
  <si>
    <t xml:space="preserve">2020.gads </t>
  </si>
  <si>
    <t>Informāciju par prognozēto pakalpojumu saņēmēju skaitu gadā</t>
  </si>
  <si>
    <t xml:space="preserve">2021.gads </t>
  </si>
  <si>
    <t xml:space="preserve">2022.gads </t>
  </si>
  <si>
    <t>45=2</t>
  </si>
  <si>
    <t>46=21</t>
  </si>
  <si>
    <t>47=28</t>
  </si>
  <si>
    <t>48=36</t>
  </si>
  <si>
    <t>personu skaits, kas tiek uzņemtas rindā vidēji mēnesī*</t>
  </si>
  <si>
    <t>* SIVA dati par rindā uzņemto personu skaitu 2018. -2019.gadā vidēji mēnesī; NVD dati par sniegtajiem medicīniskās rehabilitācijas pakalpojumiem stacionārā un dienas stcionārā personām darbspējīgā vecumā 2015., 2016.g. un 2017.g.1.pusgadā (vidēji - 5508 personas gadā), prognozēts, ka 2020.g. pieprasījums pēc SR personām pēc MR būs 30% (no 5508 personām), attiecīgi 2021.g. - 40% (no 5508 personām), bet 2020.g. - 50% (no 5508 personām)</t>
  </si>
  <si>
    <t xml:space="preserve">28=21-24+27 </t>
  </si>
  <si>
    <t xml:space="preserve">Saskaņā ar Sociālās integrācijas valsts aģentūras (turpmāk - SIVA) apstiprinātajām pakalpojuma cenām. Sociālās integrācijas valsts aģentūras mērķis ir sniegt profesionālās un sociālās rehabilitācijas pakalpojumus personām ar invaliditāti un personām ar funkcionāliem traucējumiem. Šā mērķa  realizācijai tiek piešķirta dotācija un attiecīgi noteikti rezultatīvie rādītāji. Dotācijas finansējums ir nepietiekams, tā nenodrošina iestādes attīstību, risks iestādes darbības ilgtspējībai, ir nepietiekami līdzekļi pamatlīdzekļu bāzes uzturēšanai. Lai attīstītos un vienlaicīgi krasi nesamazinātu rezultatīvo rādītāju apjumu  (kas pagarinātu rindas pakalpojuma saņemšanai un līdz ar to radītu neapmierinātību klientos)- rēķinot pašizmaksas Valsts budžeta pakalpojumiem un Maksas pakalpojumiem ir atšķirīga pieeja t.i. - tiešās izmaksas (darba alga, izejmateriāli, elektroenerģija, ūdens u.c.) ir vienādas gan budžeta cenām, gan maksas pakalpojumiem, - netiešās izmaksas  (pamatlīdzekļu nolietojums, inventāra nolietojums u.c.) valsts budžeta pakalpojumiem  ir mazākas salīdzinot ar maksas pakalpojumiem.
</t>
  </si>
  <si>
    <t>Anita Ozoliņa, Sociālās integrāciajs valsts aģentūra</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</si>
</sst>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0.000000"/>
    <numFmt numFmtId="189" formatCode="0.0000"/>
    <numFmt numFmtId="190" formatCode="#,##0.0"/>
    <numFmt numFmtId="191" formatCode="#,##0.000"/>
    <numFmt numFmtId="192" formatCode="#,##0.0000"/>
    <numFmt numFmtId="193" formatCode="#,##0.00000"/>
    <numFmt numFmtId="194" formatCode="#,##0.000000"/>
    <numFmt numFmtId="195" formatCode="#,##0.0000000"/>
    <numFmt numFmtId="196" formatCode="#,##0.00000000"/>
    <numFmt numFmtId="197" formatCode="0.00000"/>
    <numFmt numFmtId="198" formatCode="#,##0.000000000"/>
    <numFmt numFmtId="199" formatCode="#,##0.0000000000"/>
    <numFmt numFmtId="200" formatCode="#,##0.00000000000"/>
    <numFmt numFmtId="201" formatCode="#,##0.000000000000"/>
    <numFmt numFmtId="202" formatCode="0.0%"/>
    <numFmt numFmtId="203" formatCode="0.0000000"/>
    <numFmt numFmtId="204" formatCode="0.00000000"/>
    <numFmt numFmtId="205" formatCode="0.000000000"/>
    <numFmt numFmtId="206" formatCode="0.0000000000"/>
    <numFmt numFmtId="207" formatCode="0.00000000000"/>
    <numFmt numFmtId="208" formatCode="0.000000000000"/>
    <numFmt numFmtId="209" formatCode="0.0000000000000"/>
    <numFmt numFmtId="210" formatCode="0.00000000000000"/>
    <numFmt numFmtId="211" formatCode="0.000000000000000"/>
    <numFmt numFmtId="212" formatCode="0.0000000000000000"/>
    <numFmt numFmtId="213" formatCode="&quot;Yes&quot;;&quot;Yes&quot;;&quot;No&quot;"/>
    <numFmt numFmtId="214" formatCode="&quot;True&quot;;&quot;True&quot;;&quot;False&quot;"/>
    <numFmt numFmtId="215" formatCode="&quot;On&quot;;&quot;On&quot;;&quot;Off&quot;"/>
    <numFmt numFmtId="216" formatCode="[$€-2]\ #,##0.00_);[Red]\([$€-2]\ #,##0.00\)"/>
  </numFmts>
  <fonts count="55">
    <font>
      <sz val="11"/>
      <name val="Arial"/>
      <family val="2"/>
    </font>
    <font>
      <sz val="11"/>
      <color indexed="8"/>
      <name val="Calibri"/>
      <family val="2"/>
    </font>
    <font>
      <sz val="10"/>
      <name val="BaltHelvetica"/>
      <family val="0"/>
    </font>
    <font>
      <sz val="10"/>
      <name val="BaltGaramond"/>
      <family val="2"/>
    </font>
    <font>
      <sz val="10"/>
      <name val="Helv"/>
      <family val="0"/>
    </font>
    <font>
      <sz val="10"/>
      <name val="Arial"/>
      <family val="2"/>
    </font>
    <font>
      <i/>
      <sz val="10"/>
      <name val="Times New Roman"/>
      <family val="1"/>
    </font>
    <font>
      <sz val="12"/>
      <name val="Times New Roman"/>
      <family val="1"/>
    </font>
    <font>
      <b/>
      <sz val="12"/>
      <name val="Times New Roman"/>
      <family val="1"/>
    </font>
    <font>
      <sz val="9"/>
      <name val="Tahoma"/>
      <family val="2"/>
    </font>
    <font>
      <b/>
      <sz val="9"/>
      <name val="Tahoma"/>
      <family val="2"/>
    </font>
    <font>
      <sz val="11"/>
      <name val="Times New Roman"/>
      <family val="1"/>
    </font>
    <font>
      <i/>
      <sz val="12"/>
      <name val="Times New Roman"/>
      <family val="1"/>
    </font>
    <font>
      <b/>
      <sz val="11"/>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FF000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
      <patternFill patternType="solid">
        <fgColor rgb="FFD9D9D9"/>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2499700039625167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bottom style="thin"/>
    </border>
    <border>
      <left/>
      <right style="thin"/>
      <top/>
      <bottom style="thin"/>
    </border>
    <border>
      <left style="medium"/>
      <right style="medium"/>
      <top style="medium"/>
      <bottom style="thin"/>
    </border>
    <border>
      <left style="thin"/>
      <right/>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medium"/>
      <top style="thin"/>
      <bottom style="thin"/>
    </border>
    <border>
      <left style="medium"/>
      <right>
        <color indexed="63"/>
      </right>
      <top style="thin"/>
      <bottom style="thin"/>
    </border>
    <border>
      <left style="medium"/>
      <right style="thin"/>
      <top/>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color indexed="63"/>
      </right>
      <top style="thin"/>
      <bottom style="medium"/>
    </border>
    <border>
      <left style="medium"/>
      <right style="thin"/>
      <top style="medium"/>
      <bottom style="medium"/>
    </border>
    <border>
      <left style="thin"/>
      <right style="medium"/>
      <top style="medium"/>
      <bottom style="medium"/>
    </border>
    <border>
      <left style="thin"/>
      <right style="thin"/>
      <top>
        <color indexed="63"/>
      </top>
      <bottom style="medium"/>
    </border>
    <border>
      <left style="thin"/>
      <right style="thin"/>
      <top style="medium"/>
      <bottom style="medium"/>
    </border>
    <border>
      <left style="medium"/>
      <right style="medium"/>
      <top style="medium"/>
      <bottom style="medium"/>
    </border>
    <border>
      <left style="thin"/>
      <right/>
      <top style="medium"/>
      <bottom style="medium"/>
    </border>
    <border>
      <left>
        <color indexed="63"/>
      </left>
      <right>
        <color indexed="63"/>
      </right>
      <top style="medium"/>
      <bottom style="medium"/>
    </border>
    <border>
      <left style="medium"/>
      <right/>
      <top style="medium"/>
      <bottom style="medium"/>
    </border>
    <border>
      <left>
        <color indexed="63"/>
      </left>
      <right>
        <color indexed="63"/>
      </right>
      <top>
        <color indexed="63"/>
      </top>
      <bottom style="medium"/>
    </border>
    <border>
      <left/>
      <right style="thin"/>
      <top style="thin"/>
      <bottom style="thin"/>
    </border>
    <border>
      <left style="medium"/>
      <right style="medium"/>
      <top/>
      <bottom style="thin"/>
    </border>
    <border>
      <left style="thin"/>
      <right style="thin"/>
      <top style="thin"/>
      <bottom/>
    </border>
    <border>
      <left style="thin"/>
      <right/>
      <top style="thin"/>
      <bottom/>
    </border>
    <border>
      <left style="medium"/>
      <right style="medium"/>
      <top style="thin"/>
      <bottom>
        <color indexed="63"/>
      </bottom>
    </border>
    <border>
      <left>
        <color indexed="63"/>
      </left>
      <right style="thin"/>
      <top>
        <color indexed="63"/>
      </top>
      <bottom style="medium"/>
    </border>
    <border>
      <left style="medium"/>
      <right>
        <color indexed="63"/>
      </right>
      <top>
        <color indexed="63"/>
      </top>
      <bottom style="medium"/>
    </border>
    <border>
      <left/>
      <right style="medium"/>
      <top>
        <color indexed="63"/>
      </top>
      <bottom style="medium"/>
    </border>
    <border>
      <left style="medium"/>
      <right/>
      <top style="thin"/>
      <bottom/>
    </border>
    <border>
      <left style="medium"/>
      <right style="medium"/>
      <top>
        <color indexed="63"/>
      </top>
      <bottom style="medium"/>
    </border>
    <border>
      <left>
        <color indexed="63"/>
      </left>
      <right>
        <color indexed="63"/>
      </right>
      <top style="thin"/>
      <bottom style="thin"/>
    </border>
    <border>
      <left style="thin"/>
      <right/>
      <top>
        <color indexed="63"/>
      </top>
      <bottom style="medium"/>
    </border>
    <border>
      <left style="medium"/>
      <right style="thin"/>
      <top>
        <color indexed="63"/>
      </top>
      <bottom style="medium"/>
    </border>
    <border>
      <left style="thin"/>
      <right style="medium"/>
      <top style="thin"/>
      <bottom style="thin"/>
    </border>
    <border>
      <left>
        <color indexed="63"/>
      </left>
      <right style="thin"/>
      <top>
        <color indexed="63"/>
      </top>
      <bottom>
        <color indexed="63"/>
      </bottom>
    </border>
    <border>
      <left>
        <color indexed="63"/>
      </left>
      <right style="thin"/>
      <top style="thin"/>
      <bottom/>
    </border>
    <border>
      <left/>
      <right style="thin"/>
      <top style="medium"/>
      <bottom style="medium"/>
    </border>
    <border>
      <left style="thin"/>
      <right style="medium"/>
      <top style="thin"/>
      <bottom>
        <color indexed="63"/>
      </bottom>
    </border>
    <border>
      <left style="thin"/>
      <right style="medium"/>
      <top style="medium"/>
      <bottom style="thin"/>
    </border>
    <border>
      <left style="medium"/>
      <right>
        <color indexed="63"/>
      </right>
      <top style="medium"/>
      <bottom style="thin"/>
    </border>
    <border>
      <left style="thin"/>
      <right style="medium"/>
      <top style="thin"/>
      <bottom style="medium"/>
    </border>
    <border>
      <left/>
      <right style="medium"/>
      <top style="medium"/>
      <bottom style="medium"/>
    </border>
    <border>
      <left style="medium"/>
      <right style="thin"/>
      <top style="thin"/>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thin"/>
    </border>
    <border>
      <left>
        <color indexed="63"/>
      </left>
      <right style="medium"/>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6" fontId="3" fillId="0" borderId="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187" fontId="3" fillId="31" borderId="0">
      <alignment/>
      <protection/>
    </xf>
    <xf numFmtId="0" fontId="47" fillId="0" borderId="6" applyNumberFormat="0" applyFill="0" applyAlignment="0" applyProtection="0"/>
    <xf numFmtId="0" fontId="48" fillId="32" borderId="0" applyNumberFormat="0" applyBorder="0" applyAlignment="0" applyProtection="0"/>
    <xf numFmtId="0" fontId="0" fillId="0" borderId="0">
      <alignment/>
      <protection/>
    </xf>
    <xf numFmtId="0" fontId="5" fillId="0" borderId="0">
      <alignment/>
      <protection/>
    </xf>
    <xf numFmtId="0" fontId="0" fillId="33" borderId="7" applyNumberFormat="0" applyFont="0" applyAlignment="0" applyProtection="0"/>
    <xf numFmtId="0" fontId="49" fillId="27" borderId="8" applyNumberFormat="0" applyAlignment="0" applyProtection="0"/>
    <xf numFmtId="0" fontId="2" fillId="0" borderId="0">
      <alignment/>
      <protection/>
    </xf>
    <xf numFmtId="9" fontId="0" fillId="0" borderId="0" applyFont="0" applyFill="0" applyBorder="0" applyAlignment="0" applyProtection="0"/>
    <xf numFmtId="186" fontId="3" fillId="34" borderId="0" applyBorder="0" applyProtection="0">
      <alignment/>
    </xf>
    <xf numFmtId="0" fontId="4" fillId="0" borderId="0">
      <alignment/>
      <protection/>
    </xf>
    <xf numFmtId="0" fontId="50" fillId="0" borderId="0" applyNumberFormat="0" applyFill="0" applyBorder="0" applyAlignment="0" applyProtection="0"/>
    <xf numFmtId="0" fontId="51" fillId="0" borderId="9" applyNumberFormat="0" applyFill="0" applyAlignment="0" applyProtection="0"/>
    <xf numFmtId="186" fontId="3" fillId="35" borderId="0" applyBorder="0" applyProtection="0">
      <alignment/>
    </xf>
    <xf numFmtId="0" fontId="52" fillId="0" borderId="0" applyNumberFormat="0" applyFill="0" applyBorder="0" applyAlignment="0" applyProtection="0"/>
  </cellStyleXfs>
  <cellXfs count="278">
    <xf numFmtId="0" fontId="0" fillId="0" borderId="0" xfId="0" applyAlignment="1">
      <alignment/>
    </xf>
    <xf numFmtId="0" fontId="8" fillId="36" borderId="10" xfId="0" applyNumberFormat="1" applyFont="1" applyFill="1" applyBorder="1" applyAlignment="1" applyProtection="1">
      <alignment horizontal="center" vertical="center" wrapText="1"/>
      <protection/>
    </xf>
    <xf numFmtId="0" fontId="8" fillId="36" borderId="11" xfId="0" applyNumberFormat="1" applyFont="1" applyFill="1" applyBorder="1" applyAlignment="1" applyProtection="1">
      <alignment horizontal="center" vertical="center" wrapText="1"/>
      <protection/>
    </xf>
    <xf numFmtId="0" fontId="8" fillId="36" borderId="12" xfId="0" applyNumberFormat="1" applyFont="1" applyFill="1" applyBorder="1" applyAlignment="1" applyProtection="1">
      <alignment horizontal="center" vertical="center" wrapText="1"/>
      <protection/>
    </xf>
    <xf numFmtId="0" fontId="8" fillId="36" borderId="13" xfId="0" applyNumberFormat="1" applyFont="1" applyFill="1" applyBorder="1" applyAlignment="1" applyProtection="1">
      <alignment horizontal="center" vertical="center" wrapText="1"/>
      <protection/>
    </xf>
    <xf numFmtId="0" fontId="8" fillId="36" borderId="14" xfId="0" applyNumberFormat="1" applyFont="1" applyFill="1" applyBorder="1" applyAlignment="1" applyProtection="1">
      <alignment horizontal="center" vertical="center" wrapText="1"/>
      <protection/>
    </xf>
    <xf numFmtId="0" fontId="8" fillId="36" borderId="15" xfId="0" applyNumberFormat="1" applyFont="1" applyFill="1" applyBorder="1" applyAlignment="1" applyProtection="1">
      <alignment horizontal="center" vertical="center" wrapText="1"/>
      <protection/>
    </xf>
    <xf numFmtId="0" fontId="8" fillId="36" borderId="16" xfId="0" applyNumberFormat="1" applyFont="1" applyFill="1" applyBorder="1" applyAlignment="1" applyProtection="1">
      <alignment horizontal="center" vertical="center" wrapText="1"/>
      <protection/>
    </xf>
    <xf numFmtId="0" fontId="7" fillId="0" borderId="0" xfId="0" applyFont="1" applyAlignment="1">
      <alignment/>
    </xf>
    <xf numFmtId="0" fontId="8" fillId="0" borderId="0" xfId="0" applyFont="1" applyAlignment="1">
      <alignment vertical="top" wrapText="1"/>
    </xf>
    <xf numFmtId="0" fontId="7" fillId="0" borderId="0" xfId="0" applyFont="1" applyAlignment="1">
      <alignment vertical="top"/>
    </xf>
    <xf numFmtId="0" fontId="7" fillId="0" borderId="0" xfId="0" applyFont="1" applyBorder="1" applyAlignment="1">
      <alignment/>
    </xf>
    <xf numFmtId="0" fontId="8" fillId="0" borderId="0" xfId="0" applyFont="1" applyBorder="1" applyAlignment="1">
      <alignment horizontal="center" vertical="center"/>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37" borderId="19" xfId="0" applyNumberFormat="1" applyFont="1" applyFill="1" applyBorder="1" applyAlignment="1" applyProtection="1">
      <alignment horizontal="center" vertical="center" wrapText="1"/>
      <protection/>
    </xf>
    <xf numFmtId="0" fontId="7" fillId="37" borderId="17" xfId="0" applyNumberFormat="1" applyFont="1" applyFill="1" applyBorder="1" applyAlignment="1" applyProtection="1">
      <alignment horizontal="center" vertical="center" wrapText="1"/>
      <protection/>
    </xf>
    <xf numFmtId="0" fontId="7" fillId="37" borderId="20" xfId="0" applyNumberFormat="1" applyFont="1" applyFill="1" applyBorder="1" applyAlignment="1" applyProtection="1">
      <alignment horizontal="center" vertical="center" wrapText="1"/>
      <protection/>
    </xf>
    <xf numFmtId="0" fontId="7" fillId="3" borderId="21" xfId="0" applyNumberFormat="1" applyFont="1" applyFill="1" applyBorder="1" applyAlignment="1" applyProtection="1">
      <alignment horizontal="center" vertical="center" wrapText="1"/>
      <protection/>
    </xf>
    <xf numFmtId="0" fontId="7" fillId="3" borderId="22" xfId="0" applyNumberFormat="1" applyFont="1" applyFill="1" applyBorder="1" applyAlignment="1" applyProtection="1">
      <alignment horizontal="center" vertical="center" wrapText="1"/>
      <protection/>
    </xf>
    <xf numFmtId="0" fontId="7" fillId="3"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wrapText="1"/>
      <protection/>
    </xf>
    <xf numFmtId="0" fontId="8" fillId="37" borderId="25" xfId="0" applyNumberFormat="1" applyFont="1" applyFill="1" applyBorder="1" applyAlignment="1" applyProtection="1">
      <alignment horizontal="center" vertical="center" wrapText="1"/>
      <protection/>
    </xf>
    <xf numFmtId="0" fontId="8" fillId="37" borderId="26" xfId="0" applyNumberFormat="1" applyFont="1" applyFill="1" applyBorder="1" applyAlignment="1" applyProtection="1">
      <alignment horizontal="center" vertical="center" wrapText="1"/>
      <protection/>
    </xf>
    <xf numFmtId="0" fontId="8" fillId="37" borderId="27" xfId="0" applyNumberFormat="1" applyFont="1" applyFill="1" applyBorder="1" applyAlignment="1" applyProtection="1">
      <alignment horizontal="center" vertical="center" wrapText="1"/>
      <protection/>
    </xf>
    <xf numFmtId="0" fontId="8" fillId="3" borderId="24" xfId="0" applyNumberFormat="1" applyFont="1" applyFill="1" applyBorder="1" applyAlignment="1" applyProtection="1">
      <alignment horizontal="center" vertical="center"/>
      <protection/>
    </xf>
    <xf numFmtId="0" fontId="8" fillId="3" borderId="25" xfId="0" applyNumberFormat="1" applyFont="1" applyFill="1" applyBorder="1" applyAlignment="1" applyProtection="1">
      <alignment horizontal="center" vertical="center" wrapText="1"/>
      <protection/>
    </xf>
    <xf numFmtId="0" fontId="8" fillId="3" borderId="26" xfId="0" applyNumberFormat="1" applyFont="1" applyFill="1" applyBorder="1" applyAlignment="1" applyProtection="1">
      <alignment horizontal="center" vertical="center" wrapText="1"/>
      <protection/>
    </xf>
    <xf numFmtId="0" fontId="8" fillId="3" borderId="28"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8" fillId="3" borderId="24" xfId="0" applyNumberFormat="1" applyFont="1" applyFill="1" applyBorder="1" applyAlignment="1" applyProtection="1">
      <alignment horizontal="center" vertical="top"/>
      <protection/>
    </xf>
    <xf numFmtId="0" fontId="8" fillId="3" borderId="25" xfId="0" applyNumberFormat="1" applyFont="1" applyFill="1" applyBorder="1" applyAlignment="1" applyProtection="1">
      <alignment horizontal="center" vertical="top" wrapText="1"/>
      <protection/>
    </xf>
    <xf numFmtId="0" fontId="8" fillId="3" borderId="26" xfId="0" applyNumberFormat="1" applyFont="1" applyFill="1" applyBorder="1" applyAlignment="1" applyProtection="1">
      <alignment horizontal="center" vertical="top" wrapText="1"/>
      <protection/>
    </xf>
    <xf numFmtId="0" fontId="8" fillId="3" borderId="28" xfId="0" applyNumberFormat="1" applyFont="1" applyFill="1" applyBorder="1" applyAlignment="1" applyProtection="1">
      <alignment horizontal="center" vertical="top" wrapText="1"/>
      <protection/>
    </xf>
    <xf numFmtId="0" fontId="7" fillId="0" borderId="0" xfId="0" applyFont="1" applyBorder="1" applyAlignment="1">
      <alignment vertical="top"/>
    </xf>
    <xf numFmtId="3" fontId="7" fillId="0" borderId="24" xfId="0" applyNumberFormat="1" applyFont="1" applyFill="1" applyBorder="1" applyAlignment="1">
      <alignment horizontal="center" vertical="top"/>
    </xf>
    <xf numFmtId="2" fontId="7" fillId="3" borderId="29" xfId="0" applyNumberFormat="1" applyFont="1" applyFill="1" applyBorder="1" applyAlignment="1" applyProtection="1">
      <alignment horizontal="center" vertical="top"/>
      <protection/>
    </xf>
    <xf numFmtId="0" fontId="7" fillId="3" borderId="17" xfId="0" applyNumberFormat="1" applyFont="1" applyFill="1" applyBorder="1" applyAlignment="1" applyProtection="1">
      <alignment horizontal="center" vertical="top"/>
      <protection/>
    </xf>
    <xf numFmtId="0" fontId="7" fillId="3" borderId="20" xfId="0" applyNumberFormat="1" applyFont="1" applyFill="1" applyBorder="1" applyAlignment="1" applyProtection="1">
      <alignment horizontal="center" vertical="top"/>
      <protection/>
    </xf>
    <xf numFmtId="4" fontId="7" fillId="3" borderId="30" xfId="0" applyNumberFormat="1" applyFont="1" applyFill="1" applyBorder="1" applyAlignment="1" applyProtection="1">
      <alignment horizontal="center" vertical="top"/>
      <protection/>
    </xf>
    <xf numFmtId="2" fontId="7" fillId="3" borderId="24" xfId="0" applyNumberFormat="1" applyFont="1" applyFill="1" applyBorder="1" applyAlignment="1" applyProtection="1">
      <alignment horizontal="center" vertical="top"/>
      <protection/>
    </xf>
    <xf numFmtId="0" fontId="7" fillId="3" borderId="25" xfId="0" applyNumberFormat="1" applyFont="1" applyFill="1" applyBorder="1" applyAlignment="1" applyProtection="1">
      <alignment horizontal="center" vertical="top"/>
      <protection/>
    </xf>
    <xf numFmtId="0" fontId="7" fillId="3" borderId="26" xfId="0" applyNumberFormat="1" applyFont="1" applyFill="1" applyBorder="1" applyAlignment="1" applyProtection="1">
      <alignment horizontal="center" vertical="top"/>
      <protection/>
    </xf>
    <xf numFmtId="4" fontId="7" fillId="3" borderId="28" xfId="0" applyNumberFormat="1" applyFont="1" applyFill="1" applyBorder="1" applyAlignment="1" applyProtection="1">
      <alignment horizontal="center" vertical="top"/>
      <protection/>
    </xf>
    <xf numFmtId="0" fontId="7" fillId="3" borderId="31" xfId="0" applyNumberFormat="1" applyFont="1" applyFill="1" applyBorder="1" applyAlignment="1" applyProtection="1">
      <alignment horizontal="center" vertical="top"/>
      <protection/>
    </xf>
    <xf numFmtId="0" fontId="7" fillId="3" borderId="32" xfId="0" applyNumberFormat="1" applyFont="1" applyFill="1" applyBorder="1" applyAlignment="1" applyProtection="1">
      <alignment horizontal="center" vertical="top"/>
      <protection/>
    </xf>
    <xf numFmtId="0" fontId="7" fillId="3" borderId="33" xfId="0" applyNumberFormat="1" applyFont="1" applyFill="1" applyBorder="1" applyAlignment="1" applyProtection="1">
      <alignment horizontal="center" vertical="top"/>
      <protection/>
    </xf>
    <xf numFmtId="4" fontId="7" fillId="3" borderId="34" xfId="0" applyNumberFormat="1" applyFont="1" applyFill="1" applyBorder="1" applyAlignment="1" applyProtection="1">
      <alignment horizontal="center" vertical="top"/>
      <protection/>
    </xf>
    <xf numFmtId="3" fontId="8" fillId="0" borderId="35" xfId="0" applyNumberFormat="1" applyFont="1" applyFill="1" applyBorder="1" applyAlignment="1" applyProtection="1">
      <alignment horizontal="center" vertical="top"/>
      <protection/>
    </xf>
    <xf numFmtId="3" fontId="8" fillId="0" borderId="36" xfId="0" applyNumberFormat="1" applyFont="1" applyFill="1" applyBorder="1" applyAlignment="1" applyProtection="1">
      <alignment horizontal="center" vertical="top"/>
      <protection/>
    </xf>
    <xf numFmtId="0" fontId="8" fillId="0" borderId="37" xfId="0" applyNumberFormat="1" applyFont="1" applyFill="1" applyBorder="1" applyAlignment="1" applyProtection="1">
      <alignment horizontal="center" vertical="top"/>
      <protection/>
    </xf>
    <xf numFmtId="0" fontId="8" fillId="37" borderId="38" xfId="0" applyNumberFormat="1" applyFont="1" applyFill="1" applyBorder="1" applyAlignment="1" applyProtection="1">
      <alignment horizontal="center" vertical="top"/>
      <protection/>
    </xf>
    <xf numFmtId="4" fontId="8" fillId="37" borderId="39" xfId="0" applyNumberFormat="1" applyFont="1" applyFill="1" applyBorder="1" applyAlignment="1" applyProtection="1">
      <alignment horizontal="center" vertical="top"/>
      <protection/>
    </xf>
    <xf numFmtId="0" fontId="8" fillId="3" borderId="35" xfId="0" applyNumberFormat="1" applyFont="1" applyFill="1" applyBorder="1" applyAlignment="1" applyProtection="1">
      <alignment horizontal="center" vertical="top"/>
      <protection/>
    </xf>
    <xf numFmtId="0" fontId="8" fillId="3" borderId="38" xfId="0" applyNumberFormat="1" applyFont="1" applyFill="1" applyBorder="1" applyAlignment="1" applyProtection="1">
      <alignment horizontal="center" vertical="top"/>
      <protection/>
    </xf>
    <xf numFmtId="0" fontId="8" fillId="3" borderId="40" xfId="0" applyNumberFormat="1" applyFont="1" applyFill="1" applyBorder="1" applyAlignment="1" applyProtection="1">
      <alignment horizontal="center" vertical="top"/>
      <protection/>
    </xf>
    <xf numFmtId="4" fontId="8" fillId="3" borderId="39" xfId="0" applyNumberFormat="1" applyFont="1" applyFill="1" applyBorder="1" applyAlignment="1" applyProtection="1">
      <alignment horizontal="center" vertical="top"/>
      <protection/>
    </xf>
    <xf numFmtId="0" fontId="8" fillId="0" borderId="0" xfId="0" applyFont="1" applyAlignment="1">
      <alignment/>
    </xf>
    <xf numFmtId="0" fontId="8" fillId="0" borderId="41" xfId="0" applyNumberFormat="1" applyFont="1" applyFill="1" applyBorder="1" applyAlignment="1" applyProtection="1">
      <alignment horizontal="center" vertical="center"/>
      <protection/>
    </xf>
    <xf numFmtId="4" fontId="8" fillId="0" borderId="39" xfId="0" applyNumberFormat="1" applyFont="1" applyFill="1" applyBorder="1" applyAlignment="1" applyProtection="1">
      <alignment horizontal="center" vertical="center"/>
      <protection/>
    </xf>
    <xf numFmtId="4" fontId="8" fillId="0" borderId="41" xfId="0" applyNumberFormat="1" applyFont="1" applyFill="1" applyBorder="1" applyAlignment="1" applyProtection="1">
      <alignment horizontal="center" vertical="center"/>
      <protection/>
    </xf>
    <xf numFmtId="4" fontId="8" fillId="0" borderId="42" xfId="0" applyNumberFormat="1" applyFont="1" applyFill="1" applyBorder="1" applyAlignment="1" applyProtection="1">
      <alignment horizontal="center" vertical="center"/>
      <protection/>
    </xf>
    <xf numFmtId="4" fontId="8" fillId="0" borderId="10" xfId="0" applyNumberFormat="1" applyFont="1" applyFill="1" applyBorder="1" applyAlignment="1" applyProtection="1">
      <alignment horizontal="center" vertical="center"/>
      <protection/>
    </xf>
    <xf numFmtId="0" fontId="8" fillId="0" borderId="0" xfId="0" applyFont="1" applyFill="1" applyAlignment="1">
      <alignment horizontal="center" vertical="center"/>
    </xf>
    <xf numFmtId="0" fontId="8" fillId="0" borderId="1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4" fontId="8" fillId="0" borderId="0" xfId="0" applyNumberFormat="1" applyFont="1" applyFill="1" applyBorder="1" applyAlignment="1" applyProtection="1">
      <alignment horizontal="center" vertical="center"/>
      <protection/>
    </xf>
    <xf numFmtId="4" fontId="8" fillId="0" borderId="43" xfId="0" applyNumberFormat="1" applyFont="1" applyFill="1" applyBorder="1" applyAlignment="1" applyProtection="1">
      <alignment horizontal="center" vertical="center"/>
      <protection/>
    </xf>
    <xf numFmtId="0" fontId="7" fillId="0" borderId="25"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protection/>
    </xf>
    <xf numFmtId="0" fontId="8" fillId="0" borderId="26" xfId="0" applyNumberFormat="1" applyFont="1" applyFill="1" applyBorder="1" applyAlignment="1" applyProtection="1">
      <alignment horizontal="center" vertical="center" wrapText="1"/>
      <protection/>
    </xf>
    <xf numFmtId="4" fontId="7" fillId="37" borderId="27" xfId="0" applyNumberFormat="1" applyFont="1" applyFill="1" applyBorder="1" applyAlignment="1" applyProtection="1">
      <alignment horizontal="center" vertical="top"/>
      <protection/>
    </xf>
    <xf numFmtId="3" fontId="7" fillId="37" borderId="25" xfId="0" applyNumberFormat="1" applyFont="1" applyFill="1" applyBorder="1" applyAlignment="1" applyProtection="1">
      <alignment horizontal="center" vertical="top"/>
      <protection/>
    </xf>
    <xf numFmtId="3" fontId="7" fillId="37" borderId="26" xfId="0" applyNumberFormat="1" applyFont="1" applyFill="1" applyBorder="1" applyAlignment="1" applyProtection="1">
      <alignment horizontal="center" vertical="top"/>
      <protection/>
    </xf>
    <xf numFmtId="0" fontId="7" fillId="0" borderId="17" xfId="0" applyNumberFormat="1" applyFont="1" applyFill="1" applyBorder="1" applyAlignment="1" applyProtection="1">
      <alignment horizontal="center" vertical="top"/>
      <protection/>
    </xf>
    <xf numFmtId="4" fontId="7" fillId="37" borderId="45" xfId="0" applyNumberFormat="1" applyFont="1" applyFill="1" applyBorder="1" applyAlignment="1" applyProtection="1">
      <alignment horizontal="center" vertical="top"/>
      <protection/>
    </xf>
    <xf numFmtId="3" fontId="7" fillId="37" borderId="17" xfId="0" applyNumberFormat="1" applyFont="1" applyFill="1" applyBorder="1" applyAlignment="1" applyProtection="1">
      <alignment horizontal="center" vertical="top"/>
      <protection/>
    </xf>
    <xf numFmtId="3" fontId="7" fillId="37" borderId="20" xfId="0" applyNumberFormat="1" applyFont="1" applyFill="1" applyBorder="1" applyAlignment="1" applyProtection="1">
      <alignment horizontal="center" vertical="top"/>
      <protection/>
    </xf>
    <xf numFmtId="0" fontId="7" fillId="0" borderId="32" xfId="0" applyNumberFormat="1" applyFont="1" applyFill="1" applyBorder="1" applyAlignment="1" applyProtection="1">
      <alignment horizontal="center" vertical="top"/>
      <protection/>
    </xf>
    <xf numFmtId="3" fontId="7" fillId="37" borderId="46" xfId="0" applyNumberFormat="1" applyFont="1" applyFill="1" applyBorder="1" applyAlignment="1" applyProtection="1">
      <alignment horizontal="center" vertical="top"/>
      <protection/>
    </xf>
    <xf numFmtId="3" fontId="7" fillId="37" borderId="47" xfId="0" applyNumberFormat="1" applyFont="1" applyFill="1" applyBorder="1" applyAlignment="1" applyProtection="1">
      <alignment horizontal="center" vertical="top"/>
      <protection/>
    </xf>
    <xf numFmtId="4" fontId="7" fillId="37" borderId="48" xfId="0" applyNumberFormat="1" applyFont="1" applyFill="1" applyBorder="1" applyAlignment="1" applyProtection="1">
      <alignment horizontal="center" vertical="top"/>
      <protection/>
    </xf>
    <xf numFmtId="3" fontId="8" fillId="37" borderId="41" xfId="0" applyNumberFormat="1" applyFont="1" applyFill="1" applyBorder="1" applyAlignment="1" applyProtection="1">
      <alignment horizontal="center" vertical="top"/>
      <protection/>
    </xf>
    <xf numFmtId="3" fontId="8" fillId="0" borderId="41" xfId="0" applyNumberFormat="1" applyFont="1" applyFill="1" applyBorder="1" applyAlignment="1" applyProtection="1">
      <alignment horizontal="center" vertical="center"/>
      <protection/>
    </xf>
    <xf numFmtId="2" fontId="7" fillId="0" borderId="18" xfId="0" applyNumberFormat="1" applyFont="1" applyFill="1" applyBorder="1" applyAlignment="1" applyProtection="1">
      <alignment horizontal="center" vertical="top"/>
      <protection/>
    </xf>
    <xf numFmtId="3" fontId="7" fillId="0" borderId="31" xfId="0" applyNumberFormat="1" applyFont="1" applyFill="1" applyBorder="1" applyAlignment="1">
      <alignment horizontal="center" vertical="top"/>
    </xf>
    <xf numFmtId="4" fontId="7" fillId="0" borderId="32"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horizontal="center" vertical="center" wrapText="1"/>
      <protection/>
    </xf>
    <xf numFmtId="0" fontId="7" fillId="38" borderId="25" xfId="0" applyNumberFormat="1" applyFont="1" applyFill="1" applyBorder="1" applyAlignment="1" applyProtection="1">
      <alignment horizontal="center" vertical="center" wrapText="1"/>
      <protection/>
    </xf>
    <xf numFmtId="0" fontId="8" fillId="38" borderId="25" xfId="0" applyNumberFormat="1" applyFont="1" applyFill="1" applyBorder="1" applyAlignment="1" applyProtection="1">
      <alignment horizontal="center" vertical="center" wrapText="1"/>
      <protection/>
    </xf>
    <xf numFmtId="0" fontId="8" fillId="38" borderId="25" xfId="0" applyNumberFormat="1" applyFont="1" applyFill="1" applyBorder="1" applyAlignment="1" applyProtection="1">
      <alignment horizontal="center" vertical="center"/>
      <protection/>
    </xf>
    <xf numFmtId="2" fontId="7" fillId="38" borderId="25" xfId="0" applyNumberFormat="1" applyFont="1" applyFill="1" applyBorder="1" applyAlignment="1" applyProtection="1">
      <alignment horizontal="center" vertical="top"/>
      <protection/>
    </xf>
    <xf numFmtId="0" fontId="7" fillId="38" borderId="25" xfId="0" applyNumberFormat="1" applyFont="1" applyFill="1" applyBorder="1" applyAlignment="1" applyProtection="1">
      <alignment horizontal="center" vertical="top"/>
      <protection/>
    </xf>
    <xf numFmtId="4" fontId="7" fillId="38" borderId="25" xfId="0" applyNumberFormat="1" applyFont="1" applyFill="1" applyBorder="1" applyAlignment="1" applyProtection="1">
      <alignment horizontal="center" vertical="top"/>
      <protection/>
    </xf>
    <xf numFmtId="0" fontId="7" fillId="38" borderId="32" xfId="0" applyNumberFormat="1" applyFont="1" applyFill="1" applyBorder="1" applyAlignment="1" applyProtection="1">
      <alignment horizontal="center" vertical="top"/>
      <protection/>
    </xf>
    <xf numFmtId="4" fontId="7" fillId="38" borderId="32" xfId="0" applyNumberFormat="1" applyFont="1" applyFill="1" applyBorder="1" applyAlignment="1" applyProtection="1">
      <alignment horizontal="center" vertical="top"/>
      <protection/>
    </xf>
    <xf numFmtId="0" fontId="11" fillId="38" borderId="25" xfId="0" applyNumberFormat="1" applyFont="1" applyFill="1" applyBorder="1" applyAlignment="1" applyProtection="1">
      <alignment horizontal="center" vertical="center" wrapText="1"/>
      <protection/>
    </xf>
    <xf numFmtId="0" fontId="7" fillId="38" borderId="30" xfId="59" applyFont="1" applyFill="1" applyBorder="1" applyAlignment="1">
      <alignment horizontal="left" vertical="top" wrapText="1"/>
      <protection/>
    </xf>
    <xf numFmtId="0" fontId="7" fillId="0" borderId="24" xfId="0" applyNumberFormat="1" applyFont="1" applyFill="1" applyBorder="1" applyAlignment="1" applyProtection="1">
      <alignment horizontal="center" vertical="top" wrapText="1"/>
      <protection/>
    </xf>
    <xf numFmtId="0" fontId="7" fillId="38" borderId="25" xfId="0" applyNumberFormat="1" applyFont="1" applyFill="1" applyBorder="1" applyAlignment="1" applyProtection="1">
      <alignment horizontal="center" vertical="top" wrapText="1"/>
      <protection/>
    </xf>
    <xf numFmtId="0" fontId="7" fillId="38" borderId="28" xfId="59" applyFont="1" applyFill="1" applyBorder="1" applyAlignment="1">
      <alignment horizontal="left" vertical="top" wrapText="1"/>
      <protection/>
    </xf>
    <xf numFmtId="0" fontId="8" fillId="38" borderId="28" xfId="0" applyNumberFormat="1" applyFont="1" applyFill="1" applyBorder="1" applyAlignment="1" applyProtection="1">
      <alignment horizontal="center" vertical="center" wrapText="1"/>
      <protection/>
    </xf>
    <xf numFmtId="0" fontId="8" fillId="38" borderId="26" xfId="0" applyNumberFormat="1" applyFont="1" applyFill="1" applyBorder="1" applyAlignment="1" applyProtection="1">
      <alignment horizontal="center" vertical="center" wrapText="1"/>
      <protection/>
    </xf>
    <xf numFmtId="0" fontId="7" fillId="38" borderId="26" xfId="0" applyNumberFormat="1" applyFont="1" applyFill="1" applyBorder="1" applyAlignment="1" applyProtection="1">
      <alignment horizontal="center" vertical="top"/>
      <protection/>
    </xf>
    <xf numFmtId="0" fontId="7" fillId="38" borderId="47" xfId="0" applyNumberFormat="1" applyFont="1" applyFill="1" applyBorder="1" applyAlignment="1" applyProtection="1">
      <alignment horizontal="center" vertical="top"/>
      <protection/>
    </xf>
    <xf numFmtId="0" fontId="7" fillId="0" borderId="25" xfId="0" applyNumberFormat="1" applyFont="1" applyFill="1" applyBorder="1" applyAlignment="1" applyProtection="1">
      <alignment horizontal="center" vertical="top" wrapText="1"/>
      <protection/>
    </xf>
    <xf numFmtId="2" fontId="7" fillId="0" borderId="49" xfId="0" applyNumberFormat="1" applyFont="1" applyFill="1" applyBorder="1" applyAlignment="1" applyProtection="1">
      <alignment horizontal="center" vertical="top"/>
      <protection/>
    </xf>
    <xf numFmtId="0" fontId="8" fillId="0" borderId="50"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protection/>
    </xf>
    <xf numFmtId="0" fontId="8" fillId="38" borderId="43" xfId="0" applyNumberFormat="1" applyFont="1" applyFill="1" applyBorder="1" applyAlignment="1" applyProtection="1">
      <alignment horizontal="center" vertical="center"/>
      <protection/>
    </xf>
    <xf numFmtId="4" fontId="8" fillId="0" borderId="51" xfId="0" applyNumberFormat="1" applyFont="1" applyFill="1" applyBorder="1" applyAlignment="1" applyProtection="1">
      <alignment horizontal="center" vertical="center"/>
      <protection/>
    </xf>
    <xf numFmtId="0" fontId="7" fillId="38" borderId="52" xfId="0" applyNumberFormat="1" applyFont="1" applyFill="1" applyBorder="1" applyAlignment="1" applyProtection="1">
      <alignment vertical="top" wrapText="1"/>
      <protection/>
    </xf>
    <xf numFmtId="0" fontId="8" fillId="39" borderId="53" xfId="0" applyNumberFormat="1" applyFont="1" applyFill="1" applyBorder="1" applyAlignment="1" applyProtection="1">
      <alignment horizontal="center" vertical="center" wrapText="1"/>
      <protection/>
    </xf>
    <xf numFmtId="0" fontId="8" fillId="38" borderId="42" xfId="0" applyNumberFormat="1" applyFont="1" applyFill="1" applyBorder="1" applyAlignment="1" applyProtection="1">
      <alignment horizontal="right" vertical="top" wrapText="1"/>
      <protection/>
    </xf>
    <xf numFmtId="3" fontId="8" fillId="0" borderId="38" xfId="0" applyNumberFormat="1" applyFont="1" applyFill="1" applyBorder="1" applyAlignment="1" applyProtection="1">
      <alignment horizontal="center" vertical="top"/>
      <protection/>
    </xf>
    <xf numFmtId="0" fontId="8" fillId="38" borderId="38" xfId="0" applyNumberFormat="1" applyFont="1" applyFill="1" applyBorder="1" applyAlignment="1" applyProtection="1">
      <alignment horizontal="center" vertical="top"/>
      <protection/>
    </xf>
    <xf numFmtId="4" fontId="8" fillId="8" borderId="36" xfId="0" applyNumberFormat="1" applyFont="1" applyFill="1" applyBorder="1" applyAlignment="1" applyProtection="1">
      <alignment horizontal="center" vertical="top"/>
      <protection/>
    </xf>
    <xf numFmtId="0" fontId="8" fillId="8" borderId="54"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4" fontId="8" fillId="0" borderId="55" xfId="0" applyNumberFormat="1" applyFont="1" applyFill="1" applyBorder="1" applyAlignment="1" applyProtection="1">
      <alignment horizontal="center" vertical="top"/>
      <protection/>
    </xf>
    <xf numFmtId="0" fontId="7" fillId="38" borderId="46" xfId="0" applyNumberFormat="1" applyFont="1" applyFill="1" applyBorder="1" applyAlignment="1" applyProtection="1">
      <alignment horizontal="center" vertical="center" wrapText="1"/>
      <protection/>
    </xf>
    <xf numFmtId="3" fontId="8" fillId="0" borderId="37" xfId="0" applyNumberFormat="1" applyFont="1" applyFill="1" applyBorder="1" applyAlignment="1" applyProtection="1">
      <alignment horizontal="center" vertical="top"/>
      <protection/>
    </xf>
    <xf numFmtId="0" fontId="8" fillId="38" borderId="37" xfId="0" applyNumberFormat="1" applyFont="1" applyFill="1" applyBorder="1" applyAlignment="1" applyProtection="1">
      <alignment horizontal="center" vertical="top"/>
      <protection/>
    </xf>
    <xf numFmtId="4" fontId="8" fillId="38" borderId="37" xfId="0" applyNumberFormat="1" applyFont="1" applyFill="1" applyBorder="1" applyAlignment="1" applyProtection="1">
      <alignment horizontal="center" vertical="top"/>
      <protection/>
    </xf>
    <xf numFmtId="4" fontId="7" fillId="0" borderId="26" xfId="0" applyNumberFormat="1" applyFont="1" applyFill="1" applyBorder="1" applyAlignment="1" applyProtection="1">
      <alignment horizontal="center" vertical="top"/>
      <protection/>
    </xf>
    <xf numFmtId="4" fontId="7" fillId="0" borderId="33" xfId="0" applyNumberFormat="1" applyFont="1" applyFill="1" applyBorder="1" applyAlignment="1" applyProtection="1">
      <alignment horizontal="center" vertical="top"/>
      <protection/>
    </xf>
    <xf numFmtId="0" fontId="8" fillId="8" borderId="24" xfId="0" applyNumberFormat="1" applyFont="1" applyFill="1" applyBorder="1" applyAlignment="1" applyProtection="1">
      <alignment horizontal="center" vertical="center" wrapText="1"/>
      <protection/>
    </xf>
    <xf numFmtId="0" fontId="8" fillId="38" borderId="0" xfId="0" applyNumberFormat="1" applyFont="1" applyFill="1" applyBorder="1" applyAlignment="1" applyProtection="1">
      <alignment horizontal="center" vertical="center" wrapText="1"/>
      <protection/>
    </xf>
    <xf numFmtId="3" fontId="8" fillId="8" borderId="24" xfId="0" applyNumberFormat="1" applyFont="1" applyFill="1" applyBorder="1" applyAlignment="1" applyProtection="1">
      <alignment horizontal="center" vertical="top" wrapText="1"/>
      <protection/>
    </xf>
    <xf numFmtId="3" fontId="8" fillId="8" borderId="56" xfId="0" applyNumberFormat="1" applyFont="1" applyFill="1" applyBorder="1" applyAlignment="1" applyProtection="1">
      <alignment horizontal="center" vertical="top"/>
      <protection/>
    </xf>
    <xf numFmtId="4" fontId="8" fillId="8" borderId="54" xfId="0" applyNumberFormat="1" applyFont="1" applyFill="1" applyBorder="1" applyAlignment="1" applyProtection="1">
      <alignment horizontal="center" vertical="top" wrapText="1"/>
      <protection/>
    </xf>
    <xf numFmtId="4" fontId="8" fillId="8" borderId="55" xfId="0" applyNumberFormat="1" applyFont="1" applyFill="1" applyBorder="1" applyAlignment="1" applyProtection="1">
      <alignment horizontal="center" vertical="top"/>
      <protection/>
    </xf>
    <xf numFmtId="4" fontId="8" fillId="8" borderId="57" xfId="0" applyNumberFormat="1" applyFont="1" applyFill="1" applyBorder="1" applyAlignment="1" applyProtection="1">
      <alignment horizontal="center" vertical="top"/>
      <protection/>
    </xf>
    <xf numFmtId="0" fontId="7" fillId="38" borderId="24" xfId="0" applyNumberFormat="1" applyFont="1" applyFill="1" applyBorder="1" applyAlignment="1" applyProtection="1">
      <alignment horizontal="center" vertical="center" wrapText="1"/>
      <protection/>
    </xf>
    <xf numFmtId="0" fontId="8" fillId="38" borderId="24" xfId="0" applyNumberFormat="1" applyFont="1" applyFill="1" applyBorder="1" applyAlignment="1" applyProtection="1">
      <alignment horizontal="center" vertical="center" wrapText="1"/>
      <protection/>
    </xf>
    <xf numFmtId="3" fontId="7" fillId="38" borderId="24" xfId="0" applyNumberFormat="1" applyFont="1" applyFill="1" applyBorder="1" applyAlignment="1" applyProtection="1">
      <alignment horizontal="center" vertical="top"/>
      <protection/>
    </xf>
    <xf numFmtId="3" fontId="8" fillId="8" borderId="39" xfId="0" applyNumberFormat="1" applyFont="1" applyFill="1" applyBorder="1" applyAlignment="1" applyProtection="1">
      <alignment horizontal="center" vertical="center"/>
      <protection/>
    </xf>
    <xf numFmtId="3" fontId="7" fillId="38" borderId="31" xfId="0" applyNumberFormat="1" applyFont="1" applyFill="1" applyBorder="1" applyAlignment="1" applyProtection="1">
      <alignment horizontal="center" vertical="top"/>
      <protection/>
    </xf>
    <xf numFmtId="3" fontId="8" fillId="0" borderId="42" xfId="0" applyNumberFormat="1" applyFont="1" applyFill="1" applyBorder="1" applyAlignment="1" applyProtection="1">
      <alignment horizontal="center" vertical="center"/>
      <protection/>
    </xf>
    <xf numFmtId="3" fontId="8" fillId="8" borderId="42" xfId="0" applyNumberFormat="1" applyFont="1" applyFill="1" applyBorder="1" applyAlignment="1" applyProtection="1">
      <alignment vertical="center"/>
      <protection/>
    </xf>
    <xf numFmtId="0" fontId="7" fillId="0" borderId="26" xfId="0" applyNumberFormat="1" applyFont="1" applyFill="1" applyBorder="1" applyAlignment="1" applyProtection="1">
      <alignment horizontal="center" vertical="center" wrapText="1"/>
      <protection/>
    </xf>
    <xf numFmtId="3" fontId="7" fillId="0" borderId="26" xfId="0" applyNumberFormat="1" applyFont="1" applyFill="1" applyBorder="1" applyAlignment="1" applyProtection="1">
      <alignment horizontal="center" vertical="top"/>
      <protection/>
    </xf>
    <xf numFmtId="3" fontId="7" fillId="0" borderId="33" xfId="0" applyNumberFormat="1" applyFont="1" applyFill="1" applyBorder="1" applyAlignment="1" applyProtection="1">
      <alignment horizontal="center" vertical="top"/>
      <protection/>
    </xf>
    <xf numFmtId="3" fontId="8" fillId="0" borderId="40" xfId="0" applyNumberFormat="1" applyFont="1" applyFill="1" applyBorder="1" applyAlignment="1" applyProtection="1">
      <alignment horizontal="center" vertical="top"/>
      <protection/>
    </xf>
    <xf numFmtId="0" fontId="8" fillId="8" borderId="21" xfId="0" applyNumberFormat="1" applyFont="1" applyFill="1" applyBorder="1" applyAlignment="1" applyProtection="1">
      <alignment horizontal="center" vertical="center" wrapText="1"/>
      <protection/>
    </xf>
    <xf numFmtId="3" fontId="8" fillId="8" borderId="35" xfId="0" applyNumberFormat="1" applyFont="1" applyFill="1" applyBorder="1" applyAlignment="1" applyProtection="1">
      <alignment horizontal="center" vertical="top"/>
      <protection/>
    </xf>
    <xf numFmtId="0" fontId="8" fillId="8" borderId="23" xfId="0" applyNumberFormat="1" applyFont="1" applyFill="1" applyBorder="1" applyAlignment="1" applyProtection="1">
      <alignment horizontal="center" vertical="center" wrapText="1"/>
      <protection/>
    </xf>
    <xf numFmtId="0" fontId="8" fillId="8" borderId="26" xfId="0" applyNumberFormat="1" applyFont="1" applyFill="1" applyBorder="1" applyAlignment="1" applyProtection="1">
      <alignment horizontal="center" vertical="center" wrapText="1"/>
      <protection/>
    </xf>
    <xf numFmtId="4" fontId="8" fillId="8" borderId="26" xfId="0" applyNumberFormat="1" applyFont="1" applyFill="1" applyBorder="1" applyAlignment="1" applyProtection="1">
      <alignment horizontal="center" vertical="top" wrapText="1"/>
      <protection/>
    </xf>
    <xf numFmtId="4" fontId="8" fillId="8" borderId="26" xfId="0" applyNumberFormat="1" applyFont="1" applyFill="1" applyBorder="1" applyAlignment="1" applyProtection="1">
      <alignment horizontal="center" vertical="top"/>
      <protection/>
    </xf>
    <xf numFmtId="4" fontId="8" fillId="8" borderId="33" xfId="0" applyNumberFormat="1" applyFont="1" applyFill="1" applyBorder="1" applyAlignment="1" applyProtection="1">
      <alignment horizontal="center" vertical="top"/>
      <protection/>
    </xf>
    <xf numFmtId="0" fontId="8" fillId="36" borderId="58" xfId="0" applyNumberFormat="1" applyFont="1" applyFill="1" applyBorder="1" applyAlignment="1" applyProtection="1">
      <alignment horizontal="center" vertical="center" wrapText="1"/>
      <protection/>
    </xf>
    <xf numFmtId="0" fontId="7" fillId="37" borderId="18" xfId="0" applyNumberFormat="1" applyFont="1" applyFill="1" applyBorder="1" applyAlignment="1" applyProtection="1">
      <alignment horizontal="center" vertical="center" wrapText="1"/>
      <protection/>
    </xf>
    <xf numFmtId="0" fontId="8" fillId="37" borderId="44" xfId="0" applyNumberFormat="1" applyFont="1" applyFill="1" applyBorder="1" applyAlignment="1" applyProtection="1">
      <alignment horizontal="center" vertical="center" wrapText="1"/>
      <protection/>
    </xf>
    <xf numFmtId="4" fontId="7" fillId="37" borderId="44" xfId="0" applyNumberFormat="1" applyFont="1" applyFill="1" applyBorder="1" applyAlignment="1" applyProtection="1">
      <alignment horizontal="center" vertical="top"/>
      <protection/>
    </xf>
    <xf numFmtId="4" fontId="7" fillId="37" borderId="18" xfId="0" applyNumberFormat="1" applyFont="1" applyFill="1" applyBorder="1" applyAlignment="1" applyProtection="1">
      <alignment horizontal="center" vertical="top"/>
      <protection/>
    </xf>
    <xf numFmtId="4" fontId="7" fillId="37" borderId="59" xfId="0" applyNumberFormat="1" applyFont="1" applyFill="1" applyBorder="1" applyAlignment="1" applyProtection="1">
      <alignment horizontal="center" vertical="top"/>
      <protection/>
    </xf>
    <xf numFmtId="0" fontId="7" fillId="38" borderId="57" xfId="0" applyNumberFormat="1" applyFont="1" applyFill="1" applyBorder="1" applyAlignment="1" applyProtection="1">
      <alignment horizontal="center" vertical="center" wrapText="1"/>
      <protection/>
    </xf>
    <xf numFmtId="0" fontId="7" fillId="38" borderId="24" xfId="0" applyNumberFormat="1" applyFont="1" applyFill="1" applyBorder="1" applyAlignment="1" applyProtection="1">
      <alignment horizontal="center" vertical="top"/>
      <protection/>
    </xf>
    <xf numFmtId="1" fontId="7" fillId="38" borderId="31" xfId="0" applyNumberFormat="1" applyFont="1" applyFill="1" applyBorder="1" applyAlignment="1" applyProtection="1">
      <alignment horizontal="center" vertical="top"/>
      <protection/>
    </xf>
    <xf numFmtId="0" fontId="7" fillId="38" borderId="26" xfId="0" applyNumberFormat="1" applyFont="1" applyFill="1" applyBorder="1" applyAlignment="1" applyProtection="1">
      <alignment horizontal="center" vertical="center" wrapText="1"/>
      <protection/>
    </xf>
    <xf numFmtId="4" fontId="8" fillId="8" borderId="40" xfId="0" applyNumberFormat="1" applyFont="1" applyFill="1" applyBorder="1" applyAlignment="1" applyProtection="1">
      <alignment horizontal="center" vertical="top"/>
      <protection/>
    </xf>
    <xf numFmtId="0" fontId="8" fillId="37" borderId="60" xfId="0" applyNumberFormat="1" applyFont="1" applyFill="1" applyBorder="1" applyAlignment="1" applyProtection="1">
      <alignment horizontal="center" vertical="top"/>
      <protection/>
    </xf>
    <xf numFmtId="2" fontId="7" fillId="38" borderId="46" xfId="0" applyNumberFormat="1" applyFont="1" applyFill="1" applyBorder="1" applyAlignment="1" applyProtection="1">
      <alignment horizontal="center" vertical="top"/>
      <protection/>
    </xf>
    <xf numFmtId="3" fontId="8" fillId="38" borderId="35" xfId="0" applyNumberFormat="1" applyFont="1" applyFill="1" applyBorder="1" applyAlignment="1" applyProtection="1">
      <alignment horizontal="center" vertical="top"/>
      <protection/>
    </xf>
    <xf numFmtId="3" fontId="8" fillId="38" borderId="38" xfId="0" applyNumberFormat="1" applyFont="1" applyFill="1" applyBorder="1" applyAlignment="1" applyProtection="1">
      <alignment horizontal="center" vertical="top"/>
      <protection/>
    </xf>
    <xf numFmtId="0" fontId="8" fillId="38" borderId="40" xfId="0" applyNumberFormat="1" applyFont="1" applyFill="1" applyBorder="1" applyAlignment="1" applyProtection="1">
      <alignment horizontal="center" vertical="top"/>
      <protection/>
    </xf>
    <xf numFmtId="4" fontId="8" fillId="8" borderId="61" xfId="0" applyNumberFormat="1" applyFont="1" applyFill="1" applyBorder="1" applyAlignment="1" applyProtection="1">
      <alignment horizontal="center" vertical="top"/>
      <protection/>
    </xf>
    <xf numFmtId="4" fontId="8" fillId="8" borderId="21" xfId="0" applyNumberFormat="1" applyFont="1" applyFill="1" applyBorder="1" applyAlignment="1" applyProtection="1">
      <alignment horizontal="center" vertical="center" wrapText="1"/>
      <protection/>
    </xf>
    <xf numFmtId="4" fontId="8" fillId="8" borderId="62" xfId="0" applyNumberFormat="1" applyFont="1" applyFill="1" applyBorder="1" applyAlignment="1" applyProtection="1">
      <alignment horizontal="center" vertical="center" wrapText="1"/>
      <protection/>
    </xf>
    <xf numFmtId="4" fontId="8" fillId="8" borderId="57" xfId="0" applyNumberFormat="1" applyFont="1" applyFill="1" applyBorder="1" applyAlignment="1" applyProtection="1">
      <alignment horizontal="center" vertical="center" wrapText="1"/>
      <protection/>
    </xf>
    <xf numFmtId="3" fontId="8" fillId="8" borderId="24" xfId="0" applyNumberFormat="1" applyFont="1" applyFill="1" applyBorder="1" applyAlignment="1" applyProtection="1">
      <alignment horizontal="center" vertical="center" wrapText="1"/>
      <protection/>
    </xf>
    <xf numFmtId="2" fontId="7" fillId="0" borderId="44" xfId="0" applyNumberFormat="1" applyFont="1" applyFill="1" applyBorder="1" applyAlignment="1" applyProtection="1">
      <alignment horizontal="center" vertical="top"/>
      <protection/>
    </xf>
    <xf numFmtId="3" fontId="7" fillId="0" borderId="26" xfId="0" applyNumberFormat="1" applyFont="1" applyFill="1" applyBorder="1" applyAlignment="1" applyProtection="1">
      <alignment horizontal="center" vertical="top" wrapText="1"/>
      <protection/>
    </xf>
    <xf numFmtId="1" fontId="7" fillId="38" borderId="26" xfId="0" applyNumberFormat="1" applyFont="1" applyFill="1" applyBorder="1" applyAlignment="1" applyProtection="1">
      <alignment horizontal="center" vertical="top" wrapText="1"/>
      <protection/>
    </xf>
    <xf numFmtId="3" fontId="8" fillId="8" borderId="53" xfId="0" applyNumberFormat="1" applyFont="1" applyFill="1" applyBorder="1" applyAlignment="1" applyProtection="1">
      <alignment vertical="center"/>
      <protection/>
    </xf>
    <xf numFmtId="0" fontId="7" fillId="3" borderId="63" xfId="0" applyNumberFormat="1" applyFont="1" applyFill="1" applyBorder="1" applyAlignment="1" applyProtection="1">
      <alignment horizontal="center" vertical="center" wrapText="1"/>
      <protection/>
    </xf>
    <xf numFmtId="1" fontId="8" fillId="38" borderId="64" xfId="0" applyNumberFormat="1" applyFont="1" applyFill="1" applyBorder="1" applyAlignment="1" applyProtection="1">
      <alignment horizontal="center" vertical="top" wrapText="1"/>
      <protection/>
    </xf>
    <xf numFmtId="1" fontId="7" fillId="38" borderId="25" xfId="0" applyNumberFormat="1" applyFont="1" applyFill="1" applyBorder="1" applyAlignment="1">
      <alignment horizontal="center" vertical="top"/>
    </xf>
    <xf numFmtId="1" fontId="7" fillId="38" borderId="57" xfId="0" applyNumberFormat="1" applyFont="1" applyFill="1" applyBorder="1" applyAlignment="1">
      <alignment horizontal="center" vertical="top"/>
    </xf>
    <xf numFmtId="0" fontId="8" fillId="0" borderId="0" xfId="0" applyFont="1" applyFill="1" applyBorder="1" applyAlignment="1">
      <alignment horizontal="center" vertical="center"/>
    </xf>
    <xf numFmtId="3" fontId="8" fillId="0" borderId="65" xfId="0" applyNumberFormat="1" applyFont="1" applyFill="1" applyBorder="1" applyAlignment="1" applyProtection="1">
      <alignment horizontal="center" vertical="top"/>
      <protection/>
    </xf>
    <xf numFmtId="3" fontId="8" fillId="38" borderId="35" xfId="0" applyNumberFormat="1" applyFont="1" applyFill="1" applyBorder="1" applyAlignment="1">
      <alignment/>
    </xf>
    <xf numFmtId="3" fontId="8" fillId="38" borderId="38" xfId="0" applyNumberFormat="1" applyFont="1" applyFill="1" applyBorder="1" applyAlignment="1">
      <alignment/>
    </xf>
    <xf numFmtId="3" fontId="8" fillId="38" borderId="36" xfId="0" applyNumberFormat="1" applyFont="1" applyFill="1" applyBorder="1" applyAlignment="1">
      <alignment/>
    </xf>
    <xf numFmtId="0" fontId="12" fillId="0" borderId="0" xfId="0" applyFont="1" applyAlignment="1">
      <alignment/>
    </xf>
    <xf numFmtId="0" fontId="12" fillId="38" borderId="0" xfId="0" applyFont="1" applyFill="1" applyAlignment="1">
      <alignment/>
    </xf>
    <xf numFmtId="3" fontId="8" fillId="8" borderId="24" xfId="0" applyNumberFormat="1" applyFont="1" applyFill="1" applyBorder="1" applyAlignment="1" applyProtection="1">
      <alignment horizontal="center" vertical="top"/>
      <protection/>
    </xf>
    <xf numFmtId="3" fontId="8" fillId="8" borderId="31" xfId="0" applyNumberFormat="1" applyFont="1" applyFill="1" applyBorder="1" applyAlignment="1" applyProtection="1">
      <alignment horizontal="center" vertical="top"/>
      <protection/>
    </xf>
    <xf numFmtId="0" fontId="8" fillId="38" borderId="57" xfId="0" applyNumberFormat="1" applyFont="1" applyFill="1" applyBorder="1" applyAlignment="1" applyProtection="1">
      <alignment horizontal="center" vertical="center" wrapText="1"/>
      <protection/>
    </xf>
    <xf numFmtId="3" fontId="7" fillId="38" borderId="25" xfId="0" applyNumberFormat="1" applyFont="1" applyFill="1" applyBorder="1" applyAlignment="1">
      <alignment horizontal="center" vertical="top"/>
    </xf>
    <xf numFmtId="3" fontId="7" fillId="38" borderId="57" xfId="0" applyNumberFormat="1" applyFont="1" applyFill="1" applyBorder="1" applyAlignment="1">
      <alignment horizontal="center" vertical="top"/>
    </xf>
    <xf numFmtId="3" fontId="7" fillId="38" borderId="32" xfId="0" applyNumberFormat="1" applyFont="1" applyFill="1" applyBorder="1" applyAlignment="1">
      <alignment horizontal="center" vertical="top"/>
    </xf>
    <xf numFmtId="3" fontId="7" fillId="38" borderId="64" xfId="0" applyNumberFormat="1" applyFont="1" applyFill="1" applyBorder="1" applyAlignment="1">
      <alignment horizontal="center" vertical="top"/>
    </xf>
    <xf numFmtId="3" fontId="7" fillId="38" borderId="24" xfId="0" applyNumberFormat="1" applyFont="1" applyFill="1" applyBorder="1" applyAlignment="1" applyProtection="1">
      <alignment horizontal="center" vertical="top" wrapText="1"/>
      <protection/>
    </xf>
    <xf numFmtId="3" fontId="7" fillId="38" borderId="32" xfId="0" applyNumberFormat="1" applyFont="1" applyFill="1" applyBorder="1" applyAlignment="1" applyProtection="1">
      <alignment horizontal="center" vertical="top" wrapText="1"/>
      <protection/>
    </xf>
    <xf numFmtId="1" fontId="7" fillId="38" borderId="24" xfId="0" applyNumberFormat="1" applyFont="1" applyFill="1" applyBorder="1" applyAlignment="1" applyProtection="1">
      <alignment horizontal="center" vertical="top" wrapText="1"/>
      <protection/>
    </xf>
    <xf numFmtId="1" fontId="7" fillId="38" borderId="25" xfId="0" applyNumberFormat="1" applyFont="1" applyFill="1" applyBorder="1" applyAlignment="1" applyProtection="1">
      <alignment horizontal="center" vertical="top" wrapText="1"/>
      <protection/>
    </xf>
    <xf numFmtId="1" fontId="7" fillId="38" borderId="66" xfId="0" applyNumberFormat="1" applyFont="1" applyFill="1" applyBorder="1" applyAlignment="1" applyProtection="1">
      <alignment horizontal="center" vertical="top"/>
      <protection/>
    </xf>
    <xf numFmtId="1" fontId="7" fillId="38" borderId="46" xfId="0" applyNumberFormat="1" applyFont="1" applyFill="1" applyBorder="1" applyAlignment="1" applyProtection="1">
      <alignment horizontal="center" vertical="top" wrapText="1"/>
      <protection/>
    </xf>
    <xf numFmtId="3" fontId="7" fillId="38" borderId="46" xfId="0" applyNumberFormat="1" applyFont="1" applyFill="1" applyBorder="1" applyAlignment="1" applyProtection="1">
      <alignment horizontal="center" vertical="top"/>
      <protection/>
    </xf>
    <xf numFmtId="3" fontId="7" fillId="38" borderId="46" xfId="0" applyNumberFormat="1" applyFont="1" applyFill="1" applyBorder="1" applyAlignment="1" applyProtection="1">
      <alignment horizontal="center" vertical="top" wrapText="1"/>
      <protection/>
    </xf>
    <xf numFmtId="4" fontId="7" fillId="0" borderId="46" xfId="0" applyNumberFormat="1" applyFont="1" applyFill="1" applyBorder="1" applyAlignment="1" applyProtection="1">
      <alignment horizontal="center" vertical="top"/>
      <protection/>
    </xf>
    <xf numFmtId="3" fontId="7" fillId="38" borderId="17" xfId="0" applyNumberFormat="1" applyFont="1" applyFill="1" applyBorder="1" applyAlignment="1" applyProtection="1">
      <alignment horizontal="center" vertical="top"/>
      <protection/>
    </xf>
    <xf numFmtId="3" fontId="7" fillId="38" borderId="17" xfId="0" applyNumberFormat="1" applyFont="1" applyFill="1" applyBorder="1" applyAlignment="1" applyProtection="1">
      <alignment horizontal="center" vertical="top" wrapText="1"/>
      <protection/>
    </xf>
    <xf numFmtId="4" fontId="7" fillId="0" borderId="17" xfId="0" applyNumberFormat="1" applyFont="1" applyFill="1" applyBorder="1" applyAlignment="1" applyProtection="1">
      <alignment horizontal="center" vertical="top"/>
      <protection/>
    </xf>
    <xf numFmtId="3" fontId="7" fillId="38" borderId="32" xfId="0" applyNumberFormat="1" applyFont="1" applyFill="1" applyBorder="1" applyAlignment="1" applyProtection="1">
      <alignment horizontal="center" vertical="top"/>
      <protection/>
    </xf>
    <xf numFmtId="1" fontId="7" fillId="38" borderId="46" xfId="0" applyNumberFormat="1" applyFont="1" applyFill="1" applyBorder="1" applyAlignment="1" applyProtection="1">
      <alignment horizontal="center" vertical="top"/>
      <protection/>
    </xf>
    <xf numFmtId="1" fontId="7" fillId="38" borderId="32" xfId="0" applyNumberFormat="1" applyFont="1" applyFill="1" applyBorder="1" applyAlignment="1" applyProtection="1">
      <alignment horizontal="center" vertical="top"/>
      <protection/>
    </xf>
    <xf numFmtId="3" fontId="7" fillId="38" borderId="25" xfId="0" applyNumberFormat="1" applyFont="1" applyFill="1" applyBorder="1" applyAlignment="1" applyProtection="1">
      <alignment horizontal="center" vertical="top"/>
      <protection/>
    </xf>
    <xf numFmtId="3" fontId="7" fillId="38" borderId="25" xfId="0" applyNumberFormat="1" applyFont="1" applyFill="1" applyBorder="1" applyAlignment="1" applyProtection="1">
      <alignment horizontal="center" vertical="top" wrapText="1"/>
      <protection/>
    </xf>
    <xf numFmtId="3" fontId="7" fillId="38" borderId="26" xfId="0" applyNumberFormat="1" applyFont="1" applyFill="1" applyBorder="1" applyAlignment="1" applyProtection="1">
      <alignment horizontal="center" vertical="top"/>
      <protection/>
    </xf>
    <xf numFmtId="0" fontId="7" fillId="0" borderId="0" xfId="0" applyFont="1" applyFill="1" applyAlignment="1">
      <alignment/>
    </xf>
    <xf numFmtId="0" fontId="12" fillId="0" borderId="0" xfId="0" applyFont="1" applyFill="1" applyAlignment="1">
      <alignment/>
    </xf>
    <xf numFmtId="4" fontId="8" fillId="0" borderId="67" xfId="0" applyNumberFormat="1" applyFont="1" applyFill="1" applyBorder="1" applyAlignment="1" applyProtection="1">
      <alignment horizontal="center" vertical="center"/>
      <protection/>
    </xf>
    <xf numFmtId="201" fontId="8" fillId="0" borderId="0" xfId="0" applyNumberFormat="1" applyFont="1" applyFill="1" applyBorder="1" applyAlignment="1" applyProtection="1">
      <alignment horizontal="center" vertical="center"/>
      <protection/>
    </xf>
    <xf numFmtId="1" fontId="7" fillId="38" borderId="57" xfId="0" applyNumberFormat="1" applyFont="1" applyFill="1" applyBorder="1" applyAlignment="1" applyProtection="1">
      <alignment horizontal="center" vertical="top" wrapText="1"/>
      <protection/>
    </xf>
    <xf numFmtId="0" fontId="7" fillId="38" borderId="24" xfId="0" applyNumberFormat="1" applyFont="1" applyFill="1" applyBorder="1" applyAlignment="1" applyProtection="1">
      <alignment horizontal="center" vertical="top" wrapText="1"/>
      <protection/>
    </xf>
    <xf numFmtId="0" fontId="8" fillId="38" borderId="57" xfId="0" applyFont="1" applyFill="1" applyBorder="1" applyAlignment="1">
      <alignment horizontal="center" vertical="center"/>
    </xf>
    <xf numFmtId="0" fontId="7" fillId="10" borderId="28" xfId="0" applyNumberFormat="1" applyFont="1" applyFill="1" applyBorder="1" applyAlignment="1" applyProtection="1">
      <alignment horizontal="center" vertical="center" wrapText="1"/>
      <protection/>
    </xf>
    <xf numFmtId="0" fontId="7" fillId="10" borderId="25" xfId="0" applyNumberFormat="1" applyFont="1" applyFill="1" applyBorder="1" applyAlignment="1" applyProtection="1">
      <alignment horizontal="center" vertical="center" wrapText="1"/>
      <protection/>
    </xf>
    <xf numFmtId="0" fontId="7" fillId="10" borderId="44" xfId="0" applyNumberFormat="1" applyFont="1" applyFill="1" applyBorder="1" applyAlignment="1" applyProtection="1">
      <alignment horizontal="center" vertical="center" wrapText="1"/>
      <protection/>
    </xf>
    <xf numFmtId="0" fontId="8" fillId="10" borderId="24" xfId="0" applyNumberFormat="1" applyFont="1" applyFill="1" applyBorder="1" applyAlignment="1" applyProtection="1">
      <alignment horizontal="center" vertical="center" wrapText="1"/>
      <protection/>
    </xf>
    <xf numFmtId="0" fontId="8" fillId="10" borderId="25" xfId="0" applyNumberFormat="1" applyFont="1" applyFill="1" applyBorder="1" applyAlignment="1" applyProtection="1">
      <alignment horizontal="center" vertical="center" wrapText="1"/>
      <protection/>
    </xf>
    <xf numFmtId="3" fontId="7" fillId="10" borderId="24" xfId="0" applyNumberFormat="1" applyFont="1" applyFill="1" applyBorder="1" applyAlignment="1" applyProtection="1">
      <alignment horizontal="center" vertical="top" wrapText="1"/>
      <protection/>
    </xf>
    <xf numFmtId="1" fontId="7" fillId="10" borderId="25" xfId="0" applyNumberFormat="1" applyFont="1" applyFill="1" applyBorder="1" applyAlignment="1">
      <alignment horizontal="center" vertical="top"/>
    </xf>
    <xf numFmtId="3" fontId="8" fillId="10" borderId="35" xfId="0" applyNumberFormat="1" applyFont="1" applyFill="1" applyBorder="1" applyAlignment="1">
      <alignment/>
    </xf>
    <xf numFmtId="3" fontId="8" fillId="10" borderId="38" xfId="0" applyNumberFormat="1" applyFont="1" applyFill="1" applyBorder="1" applyAlignment="1">
      <alignment/>
    </xf>
    <xf numFmtId="0" fontId="6" fillId="0" borderId="0" xfId="0" applyNumberFormat="1" applyFont="1" applyFill="1" applyBorder="1" applyAlignment="1" applyProtection="1">
      <alignment horizontal="left" vertical="top" wrapText="1"/>
      <protection/>
    </xf>
    <xf numFmtId="0" fontId="6" fillId="0" borderId="0" xfId="0" applyFont="1" applyFill="1" applyAlignment="1">
      <alignment horizontal="left" vertical="top" wrapText="1"/>
    </xf>
    <xf numFmtId="0" fontId="8" fillId="36" borderId="60" xfId="0" applyNumberFormat="1" applyFont="1" applyFill="1" applyBorder="1" applyAlignment="1" applyProtection="1">
      <alignment horizontal="center" vertical="center" wrapText="1"/>
      <protection/>
    </xf>
    <xf numFmtId="0" fontId="8" fillId="36" borderId="38" xfId="0" applyNumberFormat="1" applyFont="1" applyFill="1" applyBorder="1" applyAlignment="1" applyProtection="1">
      <alignment horizontal="center" vertical="center" wrapText="1"/>
      <protection/>
    </xf>
    <xf numFmtId="0" fontId="8" fillId="36" borderId="36" xfId="0" applyNumberFormat="1" applyFont="1" applyFill="1" applyBorder="1" applyAlignment="1" applyProtection="1">
      <alignment horizontal="center" vertical="center" wrapText="1"/>
      <protection/>
    </xf>
    <xf numFmtId="0" fontId="8" fillId="36" borderId="40" xfId="0" applyNumberFormat="1" applyFont="1" applyFill="1" applyBorder="1" applyAlignment="1" applyProtection="1">
      <alignment horizontal="center" vertical="center" wrapText="1"/>
      <protection/>
    </xf>
    <xf numFmtId="3" fontId="7" fillId="0" borderId="0" xfId="0" applyNumberFormat="1" applyFont="1" applyBorder="1" applyAlignment="1">
      <alignment horizontal="center" vertical="center" wrapText="1"/>
    </xf>
    <xf numFmtId="0" fontId="8" fillId="36" borderId="21" xfId="0" applyNumberFormat="1" applyFont="1" applyFill="1" applyBorder="1" applyAlignment="1" applyProtection="1">
      <alignment horizontal="center" vertical="center" wrapText="1"/>
      <protection/>
    </xf>
    <xf numFmtId="0" fontId="7" fillId="0" borderId="22"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7" xfId="0" applyFont="1" applyBorder="1" applyAlignment="1">
      <alignment horizontal="center" vertical="center" wrapText="1"/>
    </xf>
    <xf numFmtId="0" fontId="8" fillId="36" borderId="22" xfId="0" applyNumberFormat="1" applyFont="1" applyFill="1" applyBorder="1" applyAlignment="1" applyProtection="1">
      <alignment horizontal="center" vertical="center" wrapText="1"/>
      <protection/>
    </xf>
    <xf numFmtId="0" fontId="7" fillId="0" borderId="46" xfId="0" applyFont="1" applyBorder="1" applyAlignment="1">
      <alignment horizontal="center" vertical="center" wrapText="1"/>
    </xf>
    <xf numFmtId="0" fontId="7" fillId="0" borderId="61" xfId="0" applyFont="1" applyBorder="1" applyAlignment="1">
      <alignment horizontal="center" vertical="center" wrapText="1"/>
    </xf>
    <xf numFmtId="0" fontId="7" fillId="39" borderId="63" xfId="0" applyNumberFormat="1" applyFont="1" applyFill="1" applyBorder="1" applyAlignment="1" applyProtection="1">
      <alignment horizontal="center" vertical="center" wrapText="1"/>
      <protection/>
    </xf>
    <xf numFmtId="0" fontId="7" fillId="39" borderId="30" xfId="0" applyNumberFormat="1" applyFont="1" applyFill="1" applyBorder="1" applyAlignment="1" applyProtection="1">
      <alignment horizontal="center" vertical="center" wrapText="1"/>
      <protection/>
    </xf>
    <xf numFmtId="0" fontId="7" fillId="39" borderId="28" xfId="0" applyNumberFormat="1" applyFont="1" applyFill="1" applyBorder="1" applyAlignment="1" applyProtection="1">
      <alignment horizontal="center" vertical="center" wrapText="1"/>
      <protection/>
    </xf>
    <xf numFmtId="0" fontId="13" fillId="0" borderId="25" xfId="0" applyFont="1" applyBorder="1" applyAlignment="1">
      <alignment horizontal="center" vertical="center" wrapText="1"/>
    </xf>
    <xf numFmtId="0" fontId="8" fillId="8" borderId="21" xfId="0" applyNumberFormat="1" applyFont="1" applyFill="1" applyBorder="1" applyAlignment="1" applyProtection="1">
      <alignment horizontal="center" vertical="center" wrapText="1"/>
      <protection/>
    </xf>
    <xf numFmtId="0" fontId="8" fillId="0" borderId="24" xfId="0" applyFont="1" applyBorder="1" applyAlignment="1">
      <alignment horizontal="center" vertical="center" wrapText="1"/>
    </xf>
    <xf numFmtId="4" fontId="53" fillId="0" borderId="10" xfId="0" applyNumberFormat="1" applyFont="1" applyFill="1" applyBorder="1" applyAlignment="1" applyProtection="1">
      <alignment horizontal="center" vertical="center"/>
      <protection/>
    </xf>
    <xf numFmtId="4" fontId="53" fillId="0" borderId="11" xfId="0" applyNumberFormat="1" applyFont="1" applyFill="1" applyBorder="1" applyAlignment="1" applyProtection="1">
      <alignment horizontal="center" vertical="center"/>
      <protection/>
    </xf>
    <xf numFmtId="0" fontId="8" fillId="36" borderId="68" xfId="0" applyNumberFormat="1" applyFont="1" applyFill="1" applyBorder="1" applyAlignment="1" applyProtection="1">
      <alignment horizontal="center" vertical="center" wrapText="1"/>
      <protection/>
    </xf>
    <xf numFmtId="0" fontId="8" fillId="36" borderId="10" xfId="0" applyNumberFormat="1" applyFont="1" applyFill="1" applyBorder="1" applyAlignment="1" applyProtection="1">
      <alignment horizontal="center" vertical="center" wrapText="1"/>
      <protection/>
    </xf>
    <xf numFmtId="0" fontId="8" fillId="36" borderId="11" xfId="0" applyNumberFormat="1" applyFont="1" applyFill="1" applyBorder="1" applyAlignment="1" applyProtection="1">
      <alignment horizontal="center" vertical="center" wrapText="1"/>
      <protection/>
    </xf>
    <xf numFmtId="0" fontId="8" fillId="36" borderId="30" xfId="0" applyNumberFormat="1" applyFont="1" applyFill="1" applyBorder="1" applyAlignment="1" applyProtection="1">
      <alignment horizontal="center" vertical="center" wrapText="1"/>
      <protection/>
    </xf>
    <xf numFmtId="0" fontId="8" fillId="36" borderId="69" xfId="0" applyNumberFormat="1" applyFont="1" applyFill="1" applyBorder="1" applyAlignment="1" applyProtection="1">
      <alignment horizontal="center" vertical="center" wrapText="1"/>
      <protection/>
    </xf>
    <xf numFmtId="0" fontId="8" fillId="36" borderId="70" xfId="0" applyNumberFormat="1" applyFont="1" applyFill="1" applyBorder="1" applyAlignment="1" applyProtection="1">
      <alignment horizontal="center" vertical="center" wrapText="1"/>
      <protection/>
    </xf>
    <xf numFmtId="0" fontId="8" fillId="10" borderId="68" xfId="0" applyNumberFormat="1" applyFont="1" applyFill="1" applyBorder="1" applyAlignment="1" applyProtection="1">
      <alignment horizontal="center" vertical="center" wrapText="1"/>
      <protection/>
    </xf>
    <xf numFmtId="0" fontId="8" fillId="10" borderId="10" xfId="0" applyNumberFormat="1" applyFont="1" applyFill="1" applyBorder="1" applyAlignment="1" applyProtection="1">
      <alignment horizontal="center" vertical="center" wrapText="1"/>
      <protection/>
    </xf>
    <xf numFmtId="0" fontId="8" fillId="10" borderId="30" xfId="0" applyNumberFormat="1" applyFont="1" applyFill="1" applyBorder="1" applyAlignment="1" applyProtection="1">
      <alignment horizontal="center" vertical="center" wrapText="1"/>
      <protection/>
    </xf>
    <xf numFmtId="0" fontId="8" fillId="10" borderId="69" xfId="0" applyNumberFormat="1" applyFont="1" applyFill="1" applyBorder="1" applyAlignment="1" applyProtection="1">
      <alignment horizontal="center" vertical="center" wrapText="1"/>
      <protection/>
    </xf>
    <xf numFmtId="0" fontId="8" fillId="0" borderId="0" xfId="0" applyFont="1" applyAlignment="1">
      <alignment horizontal="right" vertical="top" wrapText="1"/>
    </xf>
    <xf numFmtId="0" fontId="8" fillId="0" borderId="0" xfId="0" applyFont="1" applyBorder="1" applyAlignment="1">
      <alignment horizontal="center" vertical="center"/>
    </xf>
    <xf numFmtId="0" fontId="8" fillId="36" borderId="23" xfId="0" applyNumberFormat="1" applyFont="1" applyFill="1" applyBorder="1" applyAlignment="1" applyProtection="1">
      <alignment horizontal="center" vertical="center" wrapText="1"/>
      <protection/>
    </xf>
    <xf numFmtId="0" fontId="7" fillId="0" borderId="23" xfId="0" applyFont="1" applyBorder="1" applyAlignment="1">
      <alignment horizontal="center" vertical="center" wrapText="1"/>
    </xf>
    <xf numFmtId="0" fontId="7" fillId="0" borderId="47" xfId="0" applyFont="1" applyBorder="1" applyAlignment="1">
      <alignment horizontal="center" vertical="center" wrapText="1"/>
    </xf>
    <xf numFmtId="0" fontId="8" fillId="8" borderId="23" xfId="0" applyNumberFormat="1" applyFont="1" applyFill="1" applyBorder="1" applyAlignment="1" applyProtection="1">
      <alignment horizontal="center" vertical="center" wrapText="1"/>
      <protection/>
    </xf>
    <xf numFmtId="0" fontId="8" fillId="0" borderId="26" xfId="0" applyFont="1" applyBorder="1" applyAlignment="1">
      <alignment horizontal="center" vertical="center" wrapText="1"/>
    </xf>
    <xf numFmtId="0" fontId="11" fillId="0" borderId="24" xfId="0" applyNumberFormat="1" applyFont="1" applyFill="1" applyBorder="1" applyAlignment="1" applyProtection="1">
      <alignment horizontal="center" vertical="center" wrapText="1"/>
      <protection/>
    </xf>
    <xf numFmtId="0" fontId="11" fillId="0" borderId="24" xfId="0" applyFont="1" applyBorder="1" applyAlignment="1">
      <alignment horizontal="center" vertical="center" wrapText="1"/>
    </xf>
    <xf numFmtId="0" fontId="13" fillId="38" borderId="25" xfId="0" applyNumberFormat="1" applyFont="1" applyFill="1" applyBorder="1" applyAlignment="1" applyProtection="1">
      <alignment horizontal="center" vertical="center" wrapText="1"/>
      <protection/>
    </xf>
    <xf numFmtId="0" fontId="13" fillId="38" borderId="25" xfId="0" applyFont="1" applyFill="1" applyBorder="1" applyAlignment="1">
      <alignment horizontal="center" vertical="center" wrapText="1"/>
    </xf>
    <xf numFmtId="0" fontId="8" fillId="38" borderId="69" xfId="0" applyNumberFormat="1" applyFont="1" applyFill="1" applyBorder="1" applyAlignment="1" applyProtection="1">
      <alignment horizontal="center" vertical="center" wrapText="1"/>
      <protection/>
    </xf>
    <xf numFmtId="0" fontId="8" fillId="8" borderId="42" xfId="0" applyNumberFormat="1" applyFont="1" applyFill="1" applyBorder="1" applyAlignment="1" applyProtection="1">
      <alignment horizontal="center" vertical="center" wrapText="1"/>
      <protection/>
    </xf>
    <xf numFmtId="0" fontId="7" fillId="8" borderId="41"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Koefic." xfId="56"/>
    <cellStyle name="Linked Cell" xfId="57"/>
    <cellStyle name="Neutral" xfId="58"/>
    <cellStyle name="Normal 2" xfId="59"/>
    <cellStyle name="Normal 3" xfId="60"/>
    <cellStyle name="Note" xfId="61"/>
    <cellStyle name="Output" xfId="62"/>
    <cellStyle name="Parastais_FMLikp01_p05_221205_pap_afp_makp" xfId="63"/>
    <cellStyle name="Percent" xfId="64"/>
    <cellStyle name="Pie??m." xfId="65"/>
    <cellStyle name="Style 1" xfId="66"/>
    <cellStyle name="Title" xfId="67"/>
    <cellStyle name="Total" xfId="68"/>
    <cellStyle name="V?st."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X17"/>
  <sheetViews>
    <sheetView tabSelected="1" zoomScale="70" zoomScaleNormal="70" zoomScalePageLayoutView="70" workbookViewId="0" topLeftCell="A7">
      <pane xSplit="1" topLeftCell="B1" activePane="topRight" state="frozen"/>
      <selection pane="topLeft" activeCell="A1" sqref="A1"/>
      <selection pane="topRight" activeCell="A16" sqref="A16"/>
    </sheetView>
  </sheetViews>
  <sheetFormatPr defaultColWidth="5.00390625" defaultRowHeight="14.25"/>
  <cols>
    <col min="1" max="1" width="35.50390625" style="8" customWidth="1"/>
    <col min="2" max="2" width="9.75390625" style="8" customWidth="1"/>
    <col min="3" max="3" width="7.375" style="8" customWidth="1"/>
    <col min="4" max="4" width="6.75390625" style="8" customWidth="1"/>
    <col min="5" max="5" width="10.125" style="8" customWidth="1"/>
    <col min="6" max="6" width="10.625" style="8" customWidth="1"/>
    <col min="7" max="8" width="6.50390625" style="8" customWidth="1"/>
    <col min="9" max="9" width="8.125" style="8" customWidth="1"/>
    <col min="10" max="10" width="13.25390625" style="8" customWidth="1"/>
    <col min="11" max="11" width="7.125" style="8" customWidth="1"/>
    <col min="12" max="12" width="7.25390625" style="8" customWidth="1"/>
    <col min="13" max="13" width="7.375" style="8" customWidth="1"/>
    <col min="14" max="14" width="13.125" style="8" customWidth="1"/>
    <col min="15" max="15" width="11.50390625" style="8" customWidth="1"/>
    <col min="16" max="16" width="13.125" style="8" customWidth="1"/>
    <col min="17" max="17" width="10.75390625" style="8" customWidth="1"/>
    <col min="18" max="18" width="8.00390625" style="8" customWidth="1"/>
    <col min="19" max="19" width="11.50390625" style="8" customWidth="1"/>
    <col min="20" max="20" width="7.50390625" style="8" customWidth="1"/>
    <col min="21" max="21" width="7.625" style="8" customWidth="1"/>
    <col min="22" max="22" width="10.75390625" style="8" customWidth="1"/>
    <col min="23" max="23" width="13.625" style="8" customWidth="1"/>
    <col min="24" max="24" width="10.50390625" style="8" customWidth="1"/>
    <col min="25" max="25" width="8.00390625" style="8" customWidth="1"/>
    <col min="26" max="26" width="12.625" style="8" customWidth="1"/>
    <col min="27" max="27" width="7.375" style="8" customWidth="1"/>
    <col min="28" max="28" width="6.625" style="8" customWidth="1"/>
    <col min="29" max="29" width="11.00390625" style="8" customWidth="1"/>
    <col min="30" max="30" width="12.75390625" style="8" customWidth="1"/>
    <col min="31" max="31" width="8.875" style="8" hidden="1" customWidth="1"/>
    <col min="32" max="32" width="9.00390625" style="8" hidden="1" customWidth="1"/>
    <col min="33" max="33" width="8.75390625" style="8" hidden="1" customWidth="1"/>
    <col min="34" max="34" width="15.00390625" style="8" hidden="1" customWidth="1"/>
    <col min="35" max="35" width="7.375" style="8" hidden="1" customWidth="1"/>
    <col min="36" max="36" width="6.75390625" style="8" hidden="1" customWidth="1"/>
    <col min="37" max="37" width="9.00390625" style="8" hidden="1" customWidth="1"/>
    <col min="38" max="38" width="16.50390625" style="8" hidden="1" customWidth="1"/>
    <col min="39" max="39" width="8.75390625" style="8" customWidth="1"/>
    <col min="40" max="40" width="8.00390625" style="8" customWidth="1"/>
    <col min="41" max="41" width="13.375" style="8" customWidth="1"/>
    <col min="42" max="42" width="7.375" style="8" customWidth="1"/>
    <col min="43" max="43" width="6.625" style="8" customWidth="1"/>
    <col min="44" max="44" width="11.00390625" style="8" customWidth="1"/>
    <col min="45" max="46" width="12.75390625" style="8" customWidth="1"/>
    <col min="47" max="47" width="13.25390625" style="8" customWidth="1"/>
    <col min="48" max="49" width="11.00390625" style="8" customWidth="1"/>
    <col min="50" max="50" width="12.75390625" style="8" customWidth="1"/>
    <col min="51" max="51" width="13.25390625" style="8" customWidth="1"/>
    <col min="52" max="52" width="11.00390625" style="8" customWidth="1"/>
    <col min="53" max="53" width="12.375" style="8" customWidth="1"/>
    <col min="54" max="16384" width="5.00390625" style="8" customWidth="1"/>
  </cols>
  <sheetData>
    <row r="1" spans="14:52" ht="21.75" customHeight="1">
      <c r="N1" s="9"/>
      <c r="O1" s="9"/>
      <c r="P1" s="9"/>
      <c r="Q1" s="264" t="s">
        <v>18</v>
      </c>
      <c r="R1" s="264"/>
      <c r="S1" s="264"/>
      <c r="T1" s="264"/>
      <c r="U1" s="264"/>
      <c r="V1" s="264"/>
      <c r="W1" s="264"/>
      <c r="X1" s="264"/>
      <c r="Y1" s="264"/>
      <c r="Z1" s="264"/>
      <c r="AA1" s="264"/>
      <c r="AB1" s="264"/>
      <c r="AC1" s="264"/>
      <c r="AD1" s="264"/>
      <c r="AT1" s="10"/>
      <c r="AU1" s="10"/>
      <c r="AV1" s="10"/>
      <c r="AW1" s="10"/>
      <c r="AX1" s="10"/>
      <c r="AY1" s="10"/>
      <c r="AZ1" s="10"/>
    </row>
    <row r="2" spans="1:41" ht="33" customHeight="1" thickBot="1">
      <c r="A2" s="11"/>
      <c r="B2" s="265" t="s">
        <v>17</v>
      </c>
      <c r="C2" s="265"/>
      <c r="D2" s="265"/>
      <c r="E2" s="265"/>
      <c r="F2" s="265"/>
      <c r="G2" s="265"/>
      <c r="H2" s="265"/>
      <c r="I2" s="265"/>
      <c r="J2" s="265"/>
      <c r="K2" s="265"/>
      <c r="L2" s="265"/>
      <c r="M2" s="265"/>
      <c r="N2" s="265"/>
      <c r="O2" s="265"/>
      <c r="P2" s="265"/>
      <c r="Q2" s="265"/>
      <c r="R2" s="265"/>
      <c r="S2" s="265"/>
      <c r="T2" s="265"/>
      <c r="U2" s="265"/>
      <c r="V2" s="265"/>
      <c r="W2" s="265"/>
      <c r="X2" s="12"/>
      <c r="Y2" s="12"/>
      <c r="Z2" s="12"/>
      <c r="AM2" s="12"/>
      <c r="AN2" s="12"/>
      <c r="AO2" s="12"/>
    </row>
    <row r="3" spans="1:53" ht="81.75" customHeight="1" thickBot="1">
      <c r="A3" s="246" t="s">
        <v>1</v>
      </c>
      <c r="B3" s="237" t="s">
        <v>39</v>
      </c>
      <c r="C3" s="243"/>
      <c r="D3" s="243"/>
      <c r="E3" s="243"/>
      <c r="F3" s="243"/>
      <c r="G3" s="238"/>
      <c r="H3" s="238"/>
      <c r="I3" s="238"/>
      <c r="J3" s="238"/>
      <c r="K3" s="243" t="s">
        <v>40</v>
      </c>
      <c r="L3" s="243"/>
      <c r="M3" s="243"/>
      <c r="N3" s="266"/>
      <c r="O3" s="276" t="s">
        <v>41</v>
      </c>
      <c r="P3" s="277"/>
      <c r="Q3" s="237" t="s">
        <v>23</v>
      </c>
      <c r="R3" s="238"/>
      <c r="S3" s="238"/>
      <c r="T3" s="243" t="s">
        <v>20</v>
      </c>
      <c r="U3" s="238"/>
      <c r="V3" s="238"/>
      <c r="W3" s="267"/>
      <c r="X3" s="237" t="s">
        <v>24</v>
      </c>
      <c r="Y3" s="238"/>
      <c r="Z3" s="238"/>
      <c r="AA3" s="243" t="s">
        <v>25</v>
      </c>
      <c r="AB3" s="238"/>
      <c r="AC3" s="238"/>
      <c r="AD3" s="239"/>
      <c r="AE3" s="232" t="s">
        <v>26</v>
      </c>
      <c r="AF3" s="233"/>
      <c r="AG3" s="233"/>
      <c r="AH3" s="234"/>
      <c r="AI3" s="232" t="s">
        <v>27</v>
      </c>
      <c r="AJ3" s="233"/>
      <c r="AK3" s="233"/>
      <c r="AL3" s="235"/>
      <c r="AM3" s="237" t="s">
        <v>35</v>
      </c>
      <c r="AN3" s="238"/>
      <c r="AO3" s="239"/>
      <c r="AP3" s="243" t="s">
        <v>47</v>
      </c>
      <c r="AQ3" s="238"/>
      <c r="AR3" s="238"/>
      <c r="AS3" s="239"/>
      <c r="AT3" s="260" t="s">
        <v>64</v>
      </c>
      <c r="AU3" s="261"/>
      <c r="AV3" s="261"/>
      <c r="AW3" s="261"/>
      <c r="AX3" s="254" t="s">
        <v>13</v>
      </c>
      <c r="AY3" s="255"/>
      <c r="AZ3" s="255"/>
      <c r="BA3" s="256"/>
    </row>
    <row r="4" spans="1:53" ht="81.75" customHeight="1" thickBot="1">
      <c r="A4" s="247"/>
      <c r="B4" s="271" t="s">
        <v>59</v>
      </c>
      <c r="C4" s="249" t="s">
        <v>22</v>
      </c>
      <c r="D4" s="249"/>
      <c r="E4" s="249"/>
      <c r="F4" s="249"/>
      <c r="G4" s="273" t="s">
        <v>45</v>
      </c>
      <c r="H4" s="274"/>
      <c r="I4" s="274"/>
      <c r="J4" s="274"/>
      <c r="K4" s="275" t="s">
        <v>46</v>
      </c>
      <c r="L4" s="275"/>
      <c r="M4" s="275"/>
      <c r="N4" s="275"/>
      <c r="O4" s="250" t="s">
        <v>5</v>
      </c>
      <c r="P4" s="269" t="s">
        <v>6</v>
      </c>
      <c r="Q4" s="240"/>
      <c r="R4" s="241"/>
      <c r="S4" s="241"/>
      <c r="T4" s="241"/>
      <c r="U4" s="241"/>
      <c r="V4" s="244"/>
      <c r="W4" s="268"/>
      <c r="X4" s="240"/>
      <c r="Y4" s="241"/>
      <c r="Z4" s="241"/>
      <c r="AA4" s="241"/>
      <c r="AB4" s="241"/>
      <c r="AC4" s="244"/>
      <c r="AD4" s="245"/>
      <c r="AE4" s="153"/>
      <c r="AF4" s="3"/>
      <c r="AG4" s="4"/>
      <c r="AH4" s="2"/>
      <c r="AI4" s="5"/>
      <c r="AJ4" s="6"/>
      <c r="AK4" s="7"/>
      <c r="AL4" s="1"/>
      <c r="AM4" s="240"/>
      <c r="AN4" s="241"/>
      <c r="AO4" s="242"/>
      <c r="AP4" s="241"/>
      <c r="AQ4" s="241"/>
      <c r="AR4" s="244"/>
      <c r="AS4" s="245"/>
      <c r="AT4" s="262"/>
      <c r="AU4" s="263"/>
      <c r="AV4" s="263"/>
      <c r="AW4" s="263"/>
      <c r="AX4" s="257"/>
      <c r="AY4" s="258"/>
      <c r="AZ4" s="258"/>
      <c r="BA4" s="259"/>
    </row>
    <row r="5" spans="1:53" ht="145.5" customHeight="1">
      <c r="A5" s="248"/>
      <c r="B5" s="272"/>
      <c r="C5" s="98" t="s">
        <v>43</v>
      </c>
      <c r="D5" s="98" t="s">
        <v>4</v>
      </c>
      <c r="E5" s="98" t="s">
        <v>5</v>
      </c>
      <c r="F5" s="98" t="s">
        <v>6</v>
      </c>
      <c r="G5" s="98" t="s">
        <v>43</v>
      </c>
      <c r="H5" s="98" t="s">
        <v>4</v>
      </c>
      <c r="I5" s="98" t="s">
        <v>5</v>
      </c>
      <c r="J5" s="98" t="s">
        <v>6</v>
      </c>
      <c r="K5" s="14" t="s">
        <v>37</v>
      </c>
      <c r="L5" s="13" t="s">
        <v>4</v>
      </c>
      <c r="M5" s="122" t="s">
        <v>5</v>
      </c>
      <c r="N5" s="120" t="s">
        <v>6</v>
      </c>
      <c r="O5" s="251"/>
      <c r="P5" s="270"/>
      <c r="Q5" s="135" t="s">
        <v>71</v>
      </c>
      <c r="R5" s="90" t="s">
        <v>2</v>
      </c>
      <c r="S5" s="90" t="s">
        <v>21</v>
      </c>
      <c r="T5" s="70" t="s">
        <v>37</v>
      </c>
      <c r="U5" s="142" t="s">
        <v>4</v>
      </c>
      <c r="V5" s="146" t="s">
        <v>5</v>
      </c>
      <c r="W5" s="148" t="s">
        <v>6</v>
      </c>
      <c r="X5" s="135" t="s">
        <v>71</v>
      </c>
      <c r="Y5" s="90" t="s">
        <v>2</v>
      </c>
      <c r="Z5" s="90" t="s">
        <v>19</v>
      </c>
      <c r="AA5" s="90" t="s">
        <v>37</v>
      </c>
      <c r="AB5" s="162" t="s">
        <v>4</v>
      </c>
      <c r="AC5" s="170" t="s">
        <v>5</v>
      </c>
      <c r="AD5" s="171" t="s">
        <v>6</v>
      </c>
      <c r="AE5" s="154" t="s">
        <v>38</v>
      </c>
      <c r="AF5" s="16" t="s">
        <v>7</v>
      </c>
      <c r="AG5" s="17" t="s">
        <v>8</v>
      </c>
      <c r="AH5" s="15" t="s">
        <v>9</v>
      </c>
      <c r="AI5" s="18" t="s">
        <v>37</v>
      </c>
      <c r="AJ5" s="19" t="s">
        <v>4</v>
      </c>
      <c r="AK5" s="20" t="s">
        <v>5</v>
      </c>
      <c r="AL5" s="178" t="s">
        <v>6</v>
      </c>
      <c r="AM5" s="135" t="s">
        <v>71</v>
      </c>
      <c r="AN5" s="90" t="s">
        <v>2</v>
      </c>
      <c r="AO5" s="159" t="s">
        <v>36</v>
      </c>
      <c r="AP5" s="90" t="s">
        <v>37</v>
      </c>
      <c r="AQ5" s="162" t="s">
        <v>4</v>
      </c>
      <c r="AR5" s="170" t="s">
        <v>5</v>
      </c>
      <c r="AS5" s="171" t="s">
        <v>6</v>
      </c>
      <c r="AT5" s="221" t="s">
        <v>62</v>
      </c>
      <c r="AU5" s="222" t="s">
        <v>63</v>
      </c>
      <c r="AV5" s="223" t="s">
        <v>65</v>
      </c>
      <c r="AW5" s="223" t="s">
        <v>66</v>
      </c>
      <c r="AX5" s="135" t="s">
        <v>60</v>
      </c>
      <c r="AY5" s="90" t="s">
        <v>21</v>
      </c>
      <c r="AZ5" s="90" t="s">
        <v>61</v>
      </c>
      <c r="BA5" s="159" t="s">
        <v>36</v>
      </c>
    </row>
    <row r="6" spans="1:76" ht="32.25" customHeight="1">
      <c r="A6" s="103">
        <v>1</v>
      </c>
      <c r="B6" s="21">
        <v>2</v>
      </c>
      <c r="C6" s="92">
        <v>3</v>
      </c>
      <c r="D6" s="91">
        <v>4</v>
      </c>
      <c r="E6" s="91">
        <v>5</v>
      </c>
      <c r="F6" s="91" t="s">
        <v>14</v>
      </c>
      <c r="G6" s="92">
        <v>7</v>
      </c>
      <c r="H6" s="91">
        <v>8</v>
      </c>
      <c r="I6" s="91">
        <v>9</v>
      </c>
      <c r="J6" s="91" t="s">
        <v>28</v>
      </c>
      <c r="K6" s="71">
        <v>13</v>
      </c>
      <c r="L6" s="23">
        <v>14</v>
      </c>
      <c r="M6" s="91">
        <v>15</v>
      </c>
      <c r="N6" s="72" t="s">
        <v>29</v>
      </c>
      <c r="O6" s="128" t="s">
        <v>30</v>
      </c>
      <c r="P6" s="119" t="s">
        <v>31</v>
      </c>
      <c r="Q6" s="136">
        <v>19</v>
      </c>
      <c r="R6" s="91" t="s">
        <v>32</v>
      </c>
      <c r="S6" s="91" t="s">
        <v>44</v>
      </c>
      <c r="T6" s="22">
        <v>22</v>
      </c>
      <c r="U6" s="72">
        <v>23</v>
      </c>
      <c r="V6" s="128">
        <v>24</v>
      </c>
      <c r="W6" s="149" t="s">
        <v>33</v>
      </c>
      <c r="X6" s="136">
        <v>26</v>
      </c>
      <c r="Y6" s="91" t="s">
        <v>34</v>
      </c>
      <c r="Z6" s="91" t="s">
        <v>73</v>
      </c>
      <c r="AA6" s="92">
        <v>29</v>
      </c>
      <c r="AB6" s="104">
        <v>30</v>
      </c>
      <c r="AC6" s="173">
        <v>31</v>
      </c>
      <c r="AD6" s="172" t="s">
        <v>48</v>
      </c>
      <c r="AE6" s="155" t="s">
        <v>12</v>
      </c>
      <c r="AF6" s="24" t="s">
        <v>10</v>
      </c>
      <c r="AG6" s="25" t="s">
        <v>11</v>
      </c>
      <c r="AH6" s="26" t="s">
        <v>15</v>
      </c>
      <c r="AI6" s="27">
        <v>27</v>
      </c>
      <c r="AJ6" s="28">
        <v>28</v>
      </c>
      <c r="AK6" s="29">
        <v>29</v>
      </c>
      <c r="AL6" s="30" t="s">
        <v>16</v>
      </c>
      <c r="AM6" s="136">
        <v>34</v>
      </c>
      <c r="AN6" s="91" t="s">
        <v>49</v>
      </c>
      <c r="AO6" s="191" t="s">
        <v>50</v>
      </c>
      <c r="AP6" s="92">
        <v>37</v>
      </c>
      <c r="AQ6" s="104">
        <v>38</v>
      </c>
      <c r="AR6" s="173">
        <v>39</v>
      </c>
      <c r="AS6" s="172" t="s">
        <v>51</v>
      </c>
      <c r="AT6" s="224" t="s">
        <v>52</v>
      </c>
      <c r="AU6" s="225" t="s">
        <v>53</v>
      </c>
      <c r="AV6" s="225" t="s">
        <v>54</v>
      </c>
      <c r="AW6" s="225" t="s">
        <v>54</v>
      </c>
      <c r="AX6" s="136" t="s">
        <v>67</v>
      </c>
      <c r="AY6" s="91" t="s">
        <v>68</v>
      </c>
      <c r="AZ6" s="91" t="s">
        <v>69</v>
      </c>
      <c r="BA6" s="220" t="s">
        <v>70</v>
      </c>
      <c r="BB6" s="31"/>
      <c r="BC6" s="31"/>
      <c r="BD6" s="31"/>
      <c r="BE6" s="31"/>
      <c r="BF6" s="31"/>
      <c r="BG6" s="31"/>
      <c r="BH6" s="31"/>
      <c r="BI6" s="31"/>
      <c r="BJ6" s="31"/>
      <c r="BK6" s="31"/>
      <c r="BL6" s="31"/>
      <c r="BM6" s="31"/>
      <c r="BN6" s="31"/>
      <c r="BO6" s="31"/>
      <c r="BP6" s="31"/>
      <c r="BQ6" s="31"/>
      <c r="BR6" s="31"/>
      <c r="BS6" s="31"/>
      <c r="BT6" s="31"/>
      <c r="BU6" s="31"/>
      <c r="BV6" s="31"/>
      <c r="BW6" s="31"/>
      <c r="BX6" s="31"/>
    </row>
    <row r="7" spans="1:53" s="36" customFormat="1" ht="117" customHeight="1">
      <c r="A7" s="99" t="s">
        <v>55</v>
      </c>
      <c r="B7" s="100">
        <v>0</v>
      </c>
      <c r="C7" s="94">
        <v>0</v>
      </c>
      <c r="D7" s="101">
        <v>0</v>
      </c>
      <c r="E7" s="101">
        <v>0</v>
      </c>
      <c r="F7" s="101">
        <v>0</v>
      </c>
      <c r="G7" s="94">
        <v>0</v>
      </c>
      <c r="H7" s="101">
        <v>0</v>
      </c>
      <c r="I7" s="101">
        <v>0</v>
      </c>
      <c r="J7" s="101">
        <v>0</v>
      </c>
      <c r="K7" s="174">
        <v>44.2</v>
      </c>
      <c r="L7" s="107">
        <v>14</v>
      </c>
      <c r="M7" s="101">
        <v>0</v>
      </c>
      <c r="N7" s="126">
        <f>K7*L7*M7</f>
        <v>0</v>
      </c>
      <c r="O7" s="130">
        <f aca="true" t="shared" si="0" ref="O7:P10">E7+I7+M7</f>
        <v>0</v>
      </c>
      <c r="P7" s="132">
        <f t="shared" si="0"/>
        <v>0</v>
      </c>
      <c r="Q7" s="196">
        <v>150</v>
      </c>
      <c r="R7" s="202">
        <f>Q7*12</f>
        <v>1800</v>
      </c>
      <c r="S7" s="203">
        <f>B7-O7+R7</f>
        <v>1800</v>
      </c>
      <c r="T7" s="204">
        <v>44.2</v>
      </c>
      <c r="U7" s="175">
        <v>14</v>
      </c>
      <c r="V7" s="130">
        <v>1652</v>
      </c>
      <c r="W7" s="150">
        <f>T7*U7*V7</f>
        <v>1022257.6000000001</v>
      </c>
      <c r="X7" s="198">
        <v>200</v>
      </c>
      <c r="Y7" s="94">
        <f>X7*12</f>
        <v>2400</v>
      </c>
      <c r="Z7" s="199">
        <f>S7-V7+Y7</f>
        <v>2548</v>
      </c>
      <c r="AA7" s="93">
        <v>44.2</v>
      </c>
      <c r="AB7" s="176">
        <v>14</v>
      </c>
      <c r="AC7" s="130">
        <v>2203</v>
      </c>
      <c r="AD7" s="134">
        <f>AA7*AB7*AC7</f>
        <v>1363216.4000000001</v>
      </c>
      <c r="AE7" s="156">
        <f aca="true" t="shared" si="1" ref="AE7:AH9">AA7-T7</f>
        <v>0</v>
      </c>
      <c r="AF7" s="74">
        <f t="shared" si="1"/>
        <v>0</v>
      </c>
      <c r="AG7" s="75">
        <f t="shared" si="1"/>
        <v>551</v>
      </c>
      <c r="AH7" s="73">
        <f t="shared" si="1"/>
        <v>340958.80000000005</v>
      </c>
      <c r="AI7" s="32"/>
      <c r="AJ7" s="33"/>
      <c r="AK7" s="34"/>
      <c r="AL7" s="35"/>
      <c r="AM7" s="198">
        <v>200</v>
      </c>
      <c r="AN7" s="94">
        <f>AM7*12</f>
        <v>2400</v>
      </c>
      <c r="AO7" s="218">
        <f>Z7-AC7+AN7</f>
        <v>2745</v>
      </c>
      <c r="AP7" s="93">
        <v>44.2</v>
      </c>
      <c r="AQ7" s="176">
        <v>14</v>
      </c>
      <c r="AR7" s="130">
        <v>2754</v>
      </c>
      <c r="AS7" s="134">
        <f>AP7*AQ7*AR7</f>
        <v>1704175.2000000002</v>
      </c>
      <c r="AT7" s="226">
        <f>O7</f>
        <v>0</v>
      </c>
      <c r="AU7" s="227">
        <f>V7</f>
        <v>1652</v>
      </c>
      <c r="AV7" s="227">
        <f>AC7</f>
        <v>2203</v>
      </c>
      <c r="AW7" s="227">
        <f>AR7</f>
        <v>2754</v>
      </c>
      <c r="AX7" s="219">
        <f>B7</f>
        <v>0</v>
      </c>
      <c r="AY7" s="180">
        <f>S7</f>
        <v>1800</v>
      </c>
      <c r="AZ7" s="180">
        <f>Z7</f>
        <v>2548</v>
      </c>
      <c r="BA7" s="181">
        <f>AO7</f>
        <v>2745</v>
      </c>
    </row>
    <row r="8" spans="1:53" s="10" customFormat="1" ht="102" customHeight="1">
      <c r="A8" s="99" t="s">
        <v>56</v>
      </c>
      <c r="B8" s="37">
        <v>1981</v>
      </c>
      <c r="C8" s="93">
        <v>37.92</v>
      </c>
      <c r="D8" s="94">
        <v>14</v>
      </c>
      <c r="E8" s="94">
        <v>184</v>
      </c>
      <c r="F8" s="95">
        <f>C8*D8*E8</f>
        <v>97681.92</v>
      </c>
      <c r="G8" s="93">
        <v>44.2</v>
      </c>
      <c r="H8" s="94">
        <v>14</v>
      </c>
      <c r="I8" s="94">
        <f>236+35</f>
        <v>271</v>
      </c>
      <c r="J8" s="95">
        <f>G8*H8*I8</f>
        <v>167694.80000000002</v>
      </c>
      <c r="K8" s="86">
        <f>G8</f>
        <v>44.2</v>
      </c>
      <c r="L8" s="76">
        <v>14</v>
      </c>
      <c r="M8" s="94">
        <v>225</v>
      </c>
      <c r="N8" s="126">
        <f>K8*L8*M8</f>
        <v>139230.00000000003</v>
      </c>
      <c r="O8" s="130">
        <f t="shared" si="0"/>
        <v>680</v>
      </c>
      <c r="P8" s="132">
        <f t="shared" si="0"/>
        <v>404606.7200000001</v>
      </c>
      <c r="Q8" s="137">
        <v>120</v>
      </c>
      <c r="R8" s="211">
        <f>Q8*12</f>
        <v>1440</v>
      </c>
      <c r="S8" s="212">
        <f>B8-O8+R8+B9-O9</f>
        <v>7099</v>
      </c>
      <c r="T8" s="95">
        <f>K8</f>
        <v>44.2</v>
      </c>
      <c r="U8" s="213">
        <v>14</v>
      </c>
      <c r="V8" s="189">
        <v>1502</v>
      </c>
      <c r="W8" s="151">
        <f>T8*U8*V8</f>
        <v>929437.6000000001</v>
      </c>
      <c r="X8" s="160">
        <v>0</v>
      </c>
      <c r="Y8" s="94">
        <f>X8*12</f>
        <v>0</v>
      </c>
      <c r="Z8" s="199">
        <f>S8-V8+Y8</f>
        <v>5597</v>
      </c>
      <c r="AA8" s="93">
        <v>44.2</v>
      </c>
      <c r="AB8" s="105">
        <v>14</v>
      </c>
      <c r="AC8" s="189">
        <v>951</v>
      </c>
      <c r="AD8" s="134">
        <f>AA8*AB8*AC8</f>
        <v>588478.8</v>
      </c>
      <c r="AE8" s="157">
        <f t="shared" si="1"/>
        <v>0</v>
      </c>
      <c r="AF8" s="78">
        <f t="shared" si="1"/>
        <v>0</v>
      </c>
      <c r="AG8" s="79">
        <f t="shared" si="1"/>
        <v>-551</v>
      </c>
      <c r="AH8" s="77">
        <f t="shared" si="1"/>
        <v>-340958.80000000005</v>
      </c>
      <c r="AI8" s="38">
        <v>37.09</v>
      </c>
      <c r="AJ8" s="39">
        <v>14</v>
      </c>
      <c r="AK8" s="40">
        <f>2545+1</f>
        <v>2546</v>
      </c>
      <c r="AL8" s="41">
        <f>AI8*AJ8*AK8</f>
        <v>1322035.96</v>
      </c>
      <c r="AM8" s="160">
        <v>0</v>
      </c>
      <c r="AN8" s="94">
        <v>0</v>
      </c>
      <c r="AO8" s="218">
        <f>Z8-AC8+AN8</f>
        <v>4646</v>
      </c>
      <c r="AP8" s="93">
        <v>44.2</v>
      </c>
      <c r="AQ8" s="105">
        <v>14</v>
      </c>
      <c r="AR8" s="189">
        <v>400</v>
      </c>
      <c r="AS8" s="134">
        <f>AP8*AQ8*AR8</f>
        <v>247520.00000000003</v>
      </c>
      <c r="AT8" s="226">
        <f>O8</f>
        <v>680</v>
      </c>
      <c r="AU8" s="227">
        <f>V8</f>
        <v>1502</v>
      </c>
      <c r="AV8" s="227">
        <f>AC8</f>
        <v>951</v>
      </c>
      <c r="AW8" s="227">
        <f>AR8</f>
        <v>400</v>
      </c>
      <c r="AX8" s="137">
        <f>B8</f>
        <v>1981</v>
      </c>
      <c r="AY8" s="192">
        <f>S8</f>
        <v>7099</v>
      </c>
      <c r="AZ8" s="192">
        <f>Z8</f>
        <v>5597</v>
      </c>
      <c r="BA8" s="193">
        <f>AO8</f>
        <v>4646</v>
      </c>
    </row>
    <row r="9" spans="1:53" s="10" customFormat="1" ht="96" customHeight="1">
      <c r="A9" s="102" t="s">
        <v>57</v>
      </c>
      <c r="B9" s="37">
        <f>5805+476</f>
        <v>6281</v>
      </c>
      <c r="C9" s="93">
        <v>36.68</v>
      </c>
      <c r="D9" s="94">
        <v>21</v>
      </c>
      <c r="E9" s="94">
        <v>513</v>
      </c>
      <c r="F9" s="95">
        <f>C9*D9*E9</f>
        <v>395153.64</v>
      </c>
      <c r="G9" s="93">
        <v>42.04</v>
      </c>
      <c r="H9" s="94">
        <v>21</v>
      </c>
      <c r="I9" s="94">
        <f>559+88</f>
        <v>647</v>
      </c>
      <c r="J9" s="95">
        <f>G9*H9*I9</f>
        <v>571197.48</v>
      </c>
      <c r="K9" s="86">
        <f>G9</f>
        <v>42.04</v>
      </c>
      <c r="L9" s="94">
        <v>21</v>
      </c>
      <c r="M9" s="94">
        <v>763</v>
      </c>
      <c r="N9" s="126">
        <f>K9*L9*M9</f>
        <v>673606.92</v>
      </c>
      <c r="O9" s="130">
        <f t="shared" si="0"/>
        <v>1923</v>
      </c>
      <c r="P9" s="132">
        <f t="shared" si="0"/>
        <v>1639958.04</v>
      </c>
      <c r="Q9" s="137">
        <v>0</v>
      </c>
      <c r="R9" s="205">
        <v>0</v>
      </c>
      <c r="S9" s="206">
        <v>0</v>
      </c>
      <c r="T9" s="207">
        <v>0</v>
      </c>
      <c r="U9" s="143">
        <v>0</v>
      </c>
      <c r="V9" s="189">
        <v>0</v>
      </c>
      <c r="W9" s="151">
        <f>T9*U9*V9</f>
        <v>0</v>
      </c>
      <c r="X9" s="160">
        <v>0</v>
      </c>
      <c r="Y9" s="94">
        <v>0</v>
      </c>
      <c r="Z9" s="199">
        <v>0</v>
      </c>
      <c r="AA9" s="93">
        <v>0</v>
      </c>
      <c r="AB9" s="105">
        <v>0</v>
      </c>
      <c r="AC9" s="189">
        <v>0</v>
      </c>
      <c r="AD9" s="134">
        <f>AA9*AB9*AC9</f>
        <v>0</v>
      </c>
      <c r="AE9" s="156">
        <f t="shared" si="1"/>
        <v>0</v>
      </c>
      <c r="AF9" s="74">
        <f t="shared" si="1"/>
        <v>0</v>
      </c>
      <c r="AG9" s="75">
        <f t="shared" si="1"/>
        <v>0</v>
      </c>
      <c r="AH9" s="73">
        <f t="shared" si="1"/>
        <v>0</v>
      </c>
      <c r="AI9" s="42"/>
      <c r="AJ9" s="43"/>
      <c r="AK9" s="44"/>
      <c r="AL9" s="45">
        <f>AI9*AJ9*AK9</f>
        <v>0</v>
      </c>
      <c r="AM9" s="160">
        <v>0</v>
      </c>
      <c r="AN9" s="94">
        <v>0</v>
      </c>
      <c r="AO9" s="218">
        <v>0</v>
      </c>
      <c r="AP9" s="93">
        <v>0</v>
      </c>
      <c r="AQ9" s="105">
        <v>0</v>
      </c>
      <c r="AR9" s="189">
        <v>0</v>
      </c>
      <c r="AS9" s="134">
        <f>AP9*AQ9*AR9</f>
        <v>0</v>
      </c>
      <c r="AT9" s="226">
        <f>O9</f>
        <v>1923</v>
      </c>
      <c r="AU9" s="227">
        <f>V9</f>
        <v>0</v>
      </c>
      <c r="AV9" s="227">
        <f>AC9</f>
        <v>0</v>
      </c>
      <c r="AW9" s="227">
        <f>AR9</f>
        <v>0</v>
      </c>
      <c r="AX9" s="137">
        <f>B9</f>
        <v>6281</v>
      </c>
      <c r="AY9" s="192">
        <v>0</v>
      </c>
      <c r="AZ9" s="192">
        <v>0</v>
      </c>
      <c r="BA9" s="193">
        <v>0</v>
      </c>
    </row>
    <row r="10" spans="1:53" s="10" customFormat="1" ht="58.5" customHeight="1" thickBot="1">
      <c r="A10" s="113" t="s">
        <v>58</v>
      </c>
      <c r="B10" s="87">
        <f>407+1253+82+164</f>
        <v>1906</v>
      </c>
      <c r="C10" s="96">
        <v>31.81</v>
      </c>
      <c r="D10" s="96">
        <v>21</v>
      </c>
      <c r="E10" s="96">
        <v>410</v>
      </c>
      <c r="F10" s="97">
        <f>C10*D10*E10</f>
        <v>273884.1</v>
      </c>
      <c r="G10" s="96">
        <v>36.76</v>
      </c>
      <c r="H10" s="96">
        <v>21</v>
      </c>
      <c r="I10" s="96">
        <f>247+278</f>
        <v>525</v>
      </c>
      <c r="J10" s="97">
        <f>G10*H10*I10</f>
        <v>405278.99999999994</v>
      </c>
      <c r="K10" s="108">
        <f>G10</f>
        <v>36.76</v>
      </c>
      <c r="L10" s="80">
        <v>21</v>
      </c>
      <c r="M10" s="96">
        <f>250+250</f>
        <v>500</v>
      </c>
      <c r="N10" s="127">
        <f>K10*L10*M10</f>
        <v>385979.99999999994</v>
      </c>
      <c r="O10" s="130">
        <f t="shared" si="0"/>
        <v>1435</v>
      </c>
      <c r="P10" s="132">
        <f t="shared" si="0"/>
        <v>1065143.0999999999</v>
      </c>
      <c r="Q10" s="139">
        <f>R10/12</f>
        <v>125</v>
      </c>
      <c r="R10" s="208">
        <v>1500</v>
      </c>
      <c r="S10" s="197">
        <f>B10-O10+R10</f>
        <v>1971</v>
      </c>
      <c r="T10" s="88">
        <f>K10</f>
        <v>36.76</v>
      </c>
      <c r="U10" s="144">
        <v>21</v>
      </c>
      <c r="V10" s="190">
        <v>1500</v>
      </c>
      <c r="W10" s="152">
        <f>T10*U10*V10</f>
        <v>1157940</v>
      </c>
      <c r="X10" s="200">
        <f>Y10/12</f>
        <v>125</v>
      </c>
      <c r="Y10" s="209">
        <v>1500</v>
      </c>
      <c r="Z10" s="201">
        <f>S10-V10+Y10</f>
        <v>1971</v>
      </c>
      <c r="AA10" s="165">
        <v>36.76</v>
      </c>
      <c r="AB10" s="106">
        <v>21</v>
      </c>
      <c r="AC10" s="190">
        <v>1500</v>
      </c>
      <c r="AD10" s="169">
        <f>AA10*AB10*AC10</f>
        <v>1157940</v>
      </c>
      <c r="AE10" s="158">
        <f>AA10-T10</f>
        <v>0</v>
      </c>
      <c r="AF10" s="81">
        <f>AB10-U10</f>
        <v>0</v>
      </c>
      <c r="AG10" s="82">
        <f>AC10-V10</f>
        <v>0</v>
      </c>
      <c r="AH10" s="83">
        <f>AD10-W10</f>
        <v>0</v>
      </c>
      <c r="AI10" s="46">
        <v>33.79</v>
      </c>
      <c r="AJ10" s="47">
        <v>21</v>
      </c>
      <c r="AK10" s="48">
        <f>988+2</f>
        <v>990</v>
      </c>
      <c r="AL10" s="49">
        <f>AI10*AJ10*AK10</f>
        <v>702494.1</v>
      </c>
      <c r="AM10" s="161">
        <f>AN10/12</f>
        <v>125</v>
      </c>
      <c r="AN10" s="210">
        <v>1500</v>
      </c>
      <c r="AO10" s="179">
        <f>Z10-AC10+AN10</f>
        <v>1971</v>
      </c>
      <c r="AP10" s="165">
        <v>36.76</v>
      </c>
      <c r="AQ10" s="106">
        <v>21</v>
      </c>
      <c r="AR10" s="190">
        <v>1500</v>
      </c>
      <c r="AS10" s="169">
        <f>AP10*AQ10*AR10</f>
        <v>1157940</v>
      </c>
      <c r="AT10" s="226">
        <f>O10</f>
        <v>1435</v>
      </c>
      <c r="AU10" s="227">
        <f>V10</f>
        <v>1500</v>
      </c>
      <c r="AV10" s="227">
        <f>AC10</f>
        <v>1500</v>
      </c>
      <c r="AW10" s="227">
        <f>AR10</f>
        <v>1500</v>
      </c>
      <c r="AX10" s="139">
        <f>B10</f>
        <v>1906</v>
      </c>
      <c r="AY10" s="194">
        <f>S10</f>
        <v>1971</v>
      </c>
      <c r="AZ10" s="194">
        <f>Z10</f>
        <v>1971</v>
      </c>
      <c r="BA10" s="195">
        <f>AO10</f>
        <v>1971</v>
      </c>
    </row>
    <row r="11" spans="1:53" s="59" customFormat="1" ht="21" customHeight="1" thickBot="1">
      <c r="A11" s="115" t="s">
        <v>3</v>
      </c>
      <c r="B11" s="123">
        <f>SUM(B7:B10)</f>
        <v>10168</v>
      </c>
      <c r="C11" s="124" t="s">
        <v>0</v>
      </c>
      <c r="D11" s="124" t="s">
        <v>0</v>
      </c>
      <c r="E11" s="124">
        <f>SUM(E7:E10)</f>
        <v>1107</v>
      </c>
      <c r="F11" s="125">
        <f>SUM(F7:F10)</f>
        <v>766719.6599999999</v>
      </c>
      <c r="G11" s="124" t="s">
        <v>0</v>
      </c>
      <c r="H11" s="124" t="s">
        <v>0</v>
      </c>
      <c r="I11" s="124">
        <f>SUM(I7:I10)</f>
        <v>1443</v>
      </c>
      <c r="J11" s="125">
        <f>SUM(J7:J10)</f>
        <v>1144171.28</v>
      </c>
      <c r="K11" s="52" t="s">
        <v>0</v>
      </c>
      <c r="L11" s="52" t="s">
        <v>0</v>
      </c>
      <c r="M11" s="52">
        <f>SUM(M7:M10)</f>
        <v>1488</v>
      </c>
      <c r="N11" s="121">
        <f>SUM(N7:N10)</f>
        <v>1198816.92</v>
      </c>
      <c r="O11" s="131">
        <f>SUM(O7:O10)</f>
        <v>4038</v>
      </c>
      <c r="P11" s="133">
        <f>SUM(P8:P10)</f>
        <v>3109707.8600000003</v>
      </c>
      <c r="Q11" s="50">
        <f>SUM(Q7:Q10)</f>
        <v>395</v>
      </c>
      <c r="R11" s="116">
        <f>SUM(R7:R10)</f>
        <v>4740</v>
      </c>
      <c r="S11" s="116">
        <f>SUM(S7:S10)</f>
        <v>10870</v>
      </c>
      <c r="T11" s="116" t="s">
        <v>0</v>
      </c>
      <c r="U11" s="145" t="s">
        <v>0</v>
      </c>
      <c r="V11" s="147">
        <f>SUM(V7:V10)</f>
        <v>4654</v>
      </c>
      <c r="W11" s="163">
        <f>SUM(W7:W10)</f>
        <v>3109635.2</v>
      </c>
      <c r="X11" s="166">
        <f>SUM(X7:X10)</f>
        <v>325</v>
      </c>
      <c r="Y11" s="167">
        <f>SUM(Y7:Y10)</f>
        <v>3900</v>
      </c>
      <c r="Z11" s="167">
        <f>SUM(Z7:Z10)</f>
        <v>10116</v>
      </c>
      <c r="AA11" s="117" t="s">
        <v>0</v>
      </c>
      <c r="AB11" s="168" t="s">
        <v>0</v>
      </c>
      <c r="AC11" s="147">
        <f>SUM(AC7:AC10)</f>
        <v>4654</v>
      </c>
      <c r="AD11" s="118">
        <f>SUM(AD7:AD10)</f>
        <v>3109635.2</v>
      </c>
      <c r="AE11" s="164" t="s">
        <v>0</v>
      </c>
      <c r="AF11" s="53" t="s">
        <v>0</v>
      </c>
      <c r="AG11" s="84">
        <f>SUM(AG7:AG10)</f>
        <v>0</v>
      </c>
      <c r="AH11" s="54">
        <f>SUM(AH7:AH10)</f>
        <v>0</v>
      </c>
      <c r="AI11" s="55" t="s">
        <v>0</v>
      </c>
      <c r="AJ11" s="56" t="s">
        <v>0</v>
      </c>
      <c r="AK11" s="57">
        <f>SUM(AK8:AK10)</f>
        <v>3536</v>
      </c>
      <c r="AL11" s="58">
        <f>SUM(AL8:AL10)</f>
        <v>2024530.06</v>
      </c>
      <c r="AM11" s="50">
        <f aca="true" t="shared" si="2" ref="AM11:BA11">SUM(AM7:AM10)</f>
        <v>325</v>
      </c>
      <c r="AN11" s="51">
        <f t="shared" si="2"/>
        <v>3900</v>
      </c>
      <c r="AO11" s="183">
        <f t="shared" si="2"/>
        <v>9362</v>
      </c>
      <c r="AP11" s="117" t="s">
        <v>0</v>
      </c>
      <c r="AQ11" s="168" t="s">
        <v>0</v>
      </c>
      <c r="AR11" s="147">
        <f aca="true" t="shared" si="3" ref="AR11:AW11">SUM(AR7:AR10)</f>
        <v>4654</v>
      </c>
      <c r="AS11" s="118">
        <f t="shared" si="3"/>
        <v>3109635.2</v>
      </c>
      <c r="AT11" s="228">
        <f t="shared" si="3"/>
        <v>4038</v>
      </c>
      <c r="AU11" s="229">
        <f t="shared" si="3"/>
        <v>4654</v>
      </c>
      <c r="AV11" s="229">
        <f t="shared" si="3"/>
        <v>4654</v>
      </c>
      <c r="AW11" s="229">
        <f t="shared" si="3"/>
        <v>4654</v>
      </c>
      <c r="AX11" s="184">
        <f t="shared" si="2"/>
        <v>10168</v>
      </c>
      <c r="AY11" s="185">
        <f t="shared" si="2"/>
        <v>10870</v>
      </c>
      <c r="AZ11" s="185">
        <f t="shared" si="2"/>
        <v>10116</v>
      </c>
      <c r="BA11" s="186">
        <f t="shared" si="2"/>
        <v>9362</v>
      </c>
    </row>
    <row r="12" spans="1:52" s="65" customFormat="1" ht="53.25" customHeight="1" thickBot="1">
      <c r="A12" s="114" t="s">
        <v>42</v>
      </c>
      <c r="B12" s="109"/>
      <c r="C12" s="110"/>
      <c r="D12" s="110"/>
      <c r="E12" s="110"/>
      <c r="F12" s="69"/>
      <c r="G12" s="110"/>
      <c r="H12" s="110"/>
      <c r="I12" s="110"/>
      <c r="J12" s="69"/>
      <c r="K12" s="110"/>
      <c r="L12" s="110"/>
      <c r="M12" s="111"/>
      <c r="N12" s="112"/>
      <c r="O12" s="141">
        <v>4260</v>
      </c>
      <c r="P12" s="141">
        <v>3110063</v>
      </c>
      <c r="Q12" s="140"/>
      <c r="R12" s="85"/>
      <c r="S12" s="85"/>
      <c r="T12" s="85"/>
      <c r="U12" s="85"/>
      <c r="V12" s="138">
        <v>3940</v>
      </c>
      <c r="W12" s="138">
        <f>P12</f>
        <v>3110063</v>
      </c>
      <c r="X12" s="110"/>
      <c r="Y12" s="110"/>
      <c r="Z12" s="110"/>
      <c r="AA12" s="69"/>
      <c r="AB12" s="69"/>
      <c r="AC12" s="138">
        <v>3940</v>
      </c>
      <c r="AD12" s="177">
        <f>W12</f>
        <v>3110063</v>
      </c>
      <c r="AE12" s="63"/>
      <c r="AF12" s="62"/>
      <c r="AG12" s="62"/>
      <c r="AH12" s="61">
        <f>AD12-W12</f>
        <v>0</v>
      </c>
      <c r="AI12" s="60"/>
      <c r="AJ12" s="60"/>
      <c r="AK12" s="60"/>
      <c r="AL12" s="63">
        <v>2821781.13</v>
      </c>
      <c r="AM12" s="66"/>
      <c r="AN12" s="67"/>
      <c r="AO12" s="67"/>
      <c r="AP12" s="64"/>
      <c r="AQ12" s="64"/>
      <c r="AR12" s="138">
        <v>3940</v>
      </c>
      <c r="AS12" s="177">
        <f>AD12</f>
        <v>3110063</v>
      </c>
      <c r="AT12" s="66"/>
      <c r="AU12" s="236"/>
      <c r="AV12" s="236"/>
      <c r="AW12" s="236"/>
      <c r="AX12" s="66"/>
      <c r="AY12" s="236"/>
      <c r="AZ12" s="236"/>
    </row>
    <row r="13" spans="1:52" s="65" customFormat="1" ht="21" customHeight="1" thickBot="1">
      <c r="A13" s="129"/>
      <c r="B13" s="89"/>
      <c r="C13" s="67"/>
      <c r="D13" s="67"/>
      <c r="E13" s="67"/>
      <c r="F13" s="68"/>
      <c r="G13" s="67"/>
      <c r="H13" s="67"/>
      <c r="I13" s="67"/>
      <c r="J13" s="68"/>
      <c r="K13" s="252"/>
      <c r="L13" s="252"/>
      <c r="M13" s="252"/>
      <c r="N13" s="253"/>
      <c r="O13" s="138">
        <f>O11-O12</f>
        <v>-222</v>
      </c>
      <c r="P13" s="217"/>
      <c r="Q13" s="67"/>
      <c r="R13" s="67"/>
      <c r="S13" s="67"/>
      <c r="T13" s="67"/>
      <c r="U13" s="67"/>
      <c r="V13" s="138">
        <f>V11-V12</f>
        <v>714</v>
      </c>
      <c r="W13" s="216"/>
      <c r="X13" s="66"/>
      <c r="Y13" s="66"/>
      <c r="Z13" s="66"/>
      <c r="AA13" s="64"/>
      <c r="AB13" s="64"/>
      <c r="AC13" s="138">
        <f>AC11-AC12</f>
        <v>714</v>
      </c>
      <c r="AD13" s="64"/>
      <c r="AE13" s="68"/>
      <c r="AF13" s="68"/>
      <c r="AG13" s="68"/>
      <c r="AH13" s="68"/>
      <c r="AI13" s="67"/>
      <c r="AJ13" s="67"/>
      <c r="AK13" s="67"/>
      <c r="AL13" s="68"/>
      <c r="AM13" s="67"/>
      <c r="AN13" s="67"/>
      <c r="AO13" s="67"/>
      <c r="AP13" s="68"/>
      <c r="AQ13" s="68"/>
      <c r="AR13" s="138">
        <f>AR11-AR12</f>
        <v>714</v>
      </c>
      <c r="AS13" s="64"/>
      <c r="AT13" s="68"/>
      <c r="AU13" s="182"/>
      <c r="AV13" s="182"/>
      <c r="AW13" s="182"/>
      <c r="AX13" s="68"/>
      <c r="AY13" s="182"/>
      <c r="AZ13" s="182"/>
    </row>
    <row r="14" spans="1:39" s="187" customFormat="1" ht="46.5" customHeight="1">
      <c r="A14" s="230" t="s">
        <v>74</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15"/>
      <c r="AE14" s="215"/>
      <c r="AF14" s="215"/>
      <c r="AG14" s="215"/>
      <c r="AH14" s="215"/>
      <c r="AI14" s="215"/>
      <c r="AJ14" s="215"/>
      <c r="AK14" s="215"/>
      <c r="AL14" s="215"/>
      <c r="AM14" s="215"/>
    </row>
    <row r="15" spans="1:58" s="188" customFormat="1" ht="31.5" customHeight="1">
      <c r="A15" s="231" t="s">
        <v>72</v>
      </c>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row>
    <row r="16" spans="1:58" ht="15.75">
      <c r="A16" s="214" t="s">
        <v>75</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row>
    <row r="17" spans="1:39" ht="15.75">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row>
  </sheetData>
  <sheetProtection/>
  <mergeCells count="27">
    <mergeCell ref="Q1:AD1"/>
    <mergeCell ref="B2:W2"/>
    <mergeCell ref="K3:N3"/>
    <mergeCell ref="B3:J3"/>
    <mergeCell ref="T3:W4"/>
    <mergeCell ref="P4:P5"/>
    <mergeCell ref="B4:B5"/>
    <mergeCell ref="G4:J4"/>
    <mergeCell ref="K4:N4"/>
    <mergeCell ref="O3:P3"/>
    <mergeCell ref="O4:O5"/>
    <mergeCell ref="K13:N13"/>
    <mergeCell ref="X3:Z4"/>
    <mergeCell ref="AX3:BA4"/>
    <mergeCell ref="AA3:AD4"/>
    <mergeCell ref="AT3:AW4"/>
    <mergeCell ref="AU12:AW12"/>
    <mergeCell ref="A14:AC14"/>
    <mergeCell ref="A15:AC15"/>
    <mergeCell ref="AE3:AH3"/>
    <mergeCell ref="AI3:AL3"/>
    <mergeCell ref="AY12:AZ12"/>
    <mergeCell ref="AM3:AO4"/>
    <mergeCell ref="AP3:AS4"/>
    <mergeCell ref="A3:A5"/>
    <mergeCell ref="C4:F4"/>
    <mergeCell ref="Q3:S4"/>
  </mergeCells>
  <printOptions/>
  <pageMargins left="0.2362204724409449" right="0.2362204724409449" top="0.7480314960629921" bottom="0.7480314960629921" header="0.31496062992125984" footer="0.31496062992125984"/>
  <pageSetup fitToHeight="0" horizontalDpi="600" verticalDpi="600" orientation="landscape" pageOrder="overThenDown" paperSize="9" scale="50" r:id="rId3"/>
  <headerFooter>
    <oddHeader>&amp;C&amp;"Times New Roman,Regular"&amp;P&amp;"Arial,Regular"
</oddHeader>
    <oddFooter>&amp;C&amp;"Times New Roman,Regular"LManotp_281116_SIVA;  Ministru kabineta noteikumu projekts "Noteikumi par sociālās rehabilitācijas pakalpojuma saņemšanu no valsts budzēta līdzekļiem"
</oddFooter>
  </headerFooter>
  <colBreaks count="1" manualBreakCount="1">
    <brk id="30"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Labklājības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Kārtība, kādā Sociālās integrācijas valsts aģentūrā tiek sniegti no valsts budžeta līdzekļiem finansēti sociālās rehabilitācijas pakalpojumi</dc:title>
  <dc:subject>Anotācijas pielikums</dc:subject>
  <dc:creator>Inese Kise</dc:creator>
  <cp:keywords/>
  <dc:description>LM SPD vecākā eksperte Ineta Pikše, tel.67021634, ineta.pikse@lm.gov.lv, fax.67021678</dc:description>
  <cp:lastModifiedBy>Ineta Pikse</cp:lastModifiedBy>
  <cp:lastPrinted>2019-10-07T13:39:45Z</cp:lastPrinted>
  <dcterms:created xsi:type="dcterms:W3CDTF">2007-05-11T15:37:47Z</dcterms:created>
  <dcterms:modified xsi:type="dcterms:W3CDTF">2019-10-07T14:03:54Z</dcterms:modified>
  <cp:category>pielikums</cp:category>
  <cp:version/>
  <cp:contentType/>
  <cp:contentStatus/>
</cp:coreProperties>
</file>