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fs-01\users$\Kristiana.Sebre\Desktop\Ineta Lavrinoviča  LD VSS 13,02\"/>
    </mc:Choice>
  </mc:AlternateContent>
  <xr:revisionPtr revIDLastSave="0" documentId="13_ncr:1_{EABFE004-912B-46C8-9DA3-87640D995C7F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kopsavilkums (2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20" i="1" l="1"/>
  <c r="H20" i="1"/>
  <c r="N20" i="1" s="1"/>
  <c r="AA20" i="1" s="1"/>
  <c r="AC20" i="1" s="1"/>
  <c r="AE20" i="1" s="1"/>
  <c r="Z19" i="1"/>
  <c r="H19" i="1"/>
  <c r="N19" i="1" s="1"/>
  <c r="Z17" i="1"/>
  <c r="H17" i="1"/>
  <c r="N17" i="1" s="1"/>
  <c r="AA17" i="1" s="1"/>
  <c r="AC17" i="1" s="1"/>
  <c r="AE17" i="1" s="1"/>
  <c r="Z15" i="1"/>
  <c r="H15" i="1"/>
  <c r="N15" i="1" s="1"/>
  <c r="Z14" i="1"/>
  <c r="H14" i="1"/>
  <c r="N14" i="1" s="1"/>
  <c r="AA14" i="1" s="1"/>
  <c r="AC14" i="1" s="1"/>
  <c r="AE14" i="1" s="1"/>
  <c r="Z13" i="1"/>
  <c r="H13" i="1"/>
  <c r="N13" i="1" s="1"/>
  <c r="Z12" i="1"/>
  <c r="H12" i="1"/>
  <c r="N12" i="1" s="1"/>
  <c r="AA12" i="1" s="1"/>
  <c r="AC12" i="1" s="1"/>
  <c r="Z11" i="1"/>
  <c r="H11" i="1"/>
  <c r="N11" i="1" s="1"/>
  <c r="Z9" i="1"/>
  <c r="H9" i="1"/>
  <c r="N9" i="1" s="1"/>
  <c r="AA11" i="1" l="1"/>
  <c r="AC11" i="1" s="1"/>
  <c r="AA13" i="1"/>
  <c r="AC13" i="1" s="1"/>
  <c r="AA9" i="1"/>
  <c r="AC9" i="1" s="1"/>
  <c r="AE9" i="1" s="1"/>
  <c r="AA15" i="1"/>
  <c r="AC15" i="1" s="1"/>
  <c r="AE15" i="1" s="1"/>
  <c r="AA19" i="1"/>
  <c r="AC19" i="1" s="1"/>
  <c r="AE19" i="1" s="1"/>
  <c r="AF19" i="1" s="1"/>
  <c r="AD13" i="1"/>
  <c r="AE13" i="1" s="1"/>
  <c r="AD12" i="1"/>
  <c r="AE12" i="1" s="1"/>
  <c r="AF12" i="1" s="1"/>
  <c r="AF21" i="1" s="1"/>
  <c r="AD11" i="1"/>
  <c r="AE11" i="1" s="1"/>
</calcChain>
</file>

<file path=xl/sharedStrings.xml><?xml version="1.0" encoding="utf-8"?>
<sst xmlns="http://schemas.openxmlformats.org/spreadsheetml/2006/main" count="83" uniqueCount="68">
  <si>
    <t>Darbību un pakalpojumu izcenojuma aprēķins</t>
  </si>
  <si>
    <t>Cenrāža punkts</t>
  </si>
  <si>
    <t>Pakalpojuma nosaukums</t>
  </si>
  <si>
    <t>mērvienība</t>
  </si>
  <si>
    <t>esošais izcenojums</t>
  </si>
  <si>
    <t>laika patēriņš, minūtēs</t>
  </si>
  <si>
    <t>Tiešās izmaksas, EUR</t>
  </si>
  <si>
    <t>Netiešās izmaksas, EUR</t>
  </si>
  <si>
    <t>Pakalpojuma izmaksas kopā (bez PVN)</t>
  </si>
  <si>
    <t>Progno-zētais pakalpo-jumu skaits gadā, gab.</t>
  </si>
  <si>
    <t>Pakalpojuma izcenojums bez PVN,  EUR</t>
  </si>
  <si>
    <t>PVN, 21%, EUR</t>
  </si>
  <si>
    <t>Pakalpojuma izcenojums ar PVN,  EUR</t>
  </si>
  <si>
    <t>Atalgojums</t>
  </si>
  <si>
    <t>VSAOI, 24.09%</t>
  </si>
  <si>
    <t>Tiešās izmaksas, kopā</t>
  </si>
  <si>
    <t>t.sk.</t>
  </si>
  <si>
    <t>Netiešās izmaksas, kopā</t>
  </si>
  <si>
    <t>Jaunais</t>
  </si>
  <si>
    <t>Esošais</t>
  </si>
  <si>
    <t>EKK 2210</t>
  </si>
  <si>
    <t>EKK 2250</t>
  </si>
  <si>
    <t>EKK 2311</t>
  </si>
  <si>
    <t xml:space="preserve">Pārējie EKK </t>
  </si>
  <si>
    <t>EKK 2330</t>
  </si>
  <si>
    <t>EKK 1000</t>
  </si>
  <si>
    <t>EKK 2100</t>
  </si>
  <si>
    <t>EKK 2220</t>
  </si>
  <si>
    <t>EKK 2240</t>
  </si>
  <si>
    <t>EKK 2260</t>
  </si>
  <si>
    <t>EKK 2310</t>
  </si>
  <si>
    <t>EKK 2320</t>
  </si>
  <si>
    <t>EKK 2350</t>
  </si>
  <si>
    <t>EKK 5000</t>
  </si>
  <si>
    <t>1.</t>
  </si>
  <si>
    <t>Datu apstrāde</t>
  </si>
  <si>
    <t>1.1.</t>
  </si>
  <si>
    <r>
      <t>liellopa pases sagatavošana un izsniegšana dzīvnieka eksportam normatīvajos aktos noteiktajā termiņā</t>
    </r>
    <r>
      <rPr>
        <vertAlign val="superscript"/>
        <sz val="10"/>
        <rFont val="Times New Roman"/>
        <family val="1"/>
        <charset val="186"/>
      </rPr>
      <t>1</t>
    </r>
  </si>
  <si>
    <t>gab.</t>
  </si>
  <si>
    <t>1.3.</t>
  </si>
  <si>
    <t>ierakstītas vēstules sagatavošanu un nosūtīšana:</t>
  </si>
  <si>
    <t>1.3.1.</t>
  </si>
  <si>
    <t>līdz 10 liellopu pases vai viens zirga identifikācijas dokuments</t>
  </si>
  <si>
    <t>1.3.2.</t>
  </si>
  <si>
    <t>no 11 līdz 50 liellopu pasēm  vai 5 zirga identifikācijas dokumenti</t>
  </si>
  <si>
    <t>1.3.3.</t>
  </si>
  <si>
    <t>sīkpakas noformēšana liellopu pasēm vai zirgu identifikācijas dokumentiem un to nosūtīšanai uz sūtījumu saņemšanas termināļiem vai pastu</t>
  </si>
  <si>
    <t>1.6.</t>
  </si>
  <si>
    <t>dzīvnieks</t>
  </si>
  <si>
    <t>1.21.</t>
  </si>
  <si>
    <t>2.</t>
  </si>
  <si>
    <t>2.1.</t>
  </si>
  <si>
    <t xml:space="preserve">lapa </t>
  </si>
  <si>
    <t>5.7.</t>
  </si>
  <si>
    <t>stunda</t>
  </si>
  <si>
    <t>5.</t>
  </si>
  <si>
    <t>1</t>
  </si>
  <si>
    <t>2</t>
  </si>
  <si>
    <t xml:space="preserve"> ieņēmumu pieaugums, EUR                  32=(31-5) x 28</t>
  </si>
  <si>
    <t xml:space="preserve"> Izdruka no datubāzes papīra formā  </t>
  </si>
  <si>
    <t>datu sagatavošana no datubāzes un nosūtīšana uz e-pastu vai kopēšana datu nesējos</t>
  </si>
  <si>
    <t xml:space="preserve">Dzīvnieka (liellopa, aitas, kazas, zirga) datu atjaunošana ganāmpulku vai dzīvnieku reģistrā    </t>
  </si>
  <si>
    <r>
      <t>Mājas (istabas) dzīvnieka reģistrēšana</t>
    </r>
    <r>
      <rPr>
        <vertAlign val="superscript"/>
        <sz val="10"/>
        <rFont val="Times New Roman"/>
        <family val="1"/>
        <charset val="186"/>
      </rPr>
      <t>1</t>
    </r>
  </si>
  <si>
    <r>
      <t xml:space="preserve">ievesto vaislas dzīvnieku un to vaislas materiāla datu reģistrēšana </t>
    </r>
    <r>
      <rPr>
        <vertAlign val="superscript"/>
        <sz val="10"/>
        <rFont val="Times New Roman"/>
        <family val="1"/>
        <charset val="186"/>
      </rPr>
      <t>1</t>
    </r>
  </si>
  <si>
    <r>
      <t>Datu labošana reģistra datubāzē</t>
    </r>
    <r>
      <rPr>
        <b/>
        <vertAlign val="superscript"/>
        <sz val="10"/>
        <rFont val="Times New Roman"/>
        <family val="1"/>
        <charset val="186"/>
      </rPr>
      <t>1</t>
    </r>
  </si>
  <si>
    <r>
      <t>Izziņu sagatavošana</t>
    </r>
    <r>
      <rPr>
        <b/>
        <vertAlign val="superscript"/>
        <sz val="10"/>
        <rFont val="Times New Roman"/>
        <family val="1"/>
        <charset val="186"/>
      </rPr>
      <t>1</t>
    </r>
  </si>
  <si>
    <r>
      <t xml:space="preserve">Piezīmes: </t>
    </r>
    <r>
      <rPr>
        <vertAlign val="superscript"/>
        <sz val="10"/>
        <color theme="1"/>
        <rFont val="Times New Roman"/>
        <family val="1"/>
        <charset val="186"/>
      </rPr>
      <t>1</t>
    </r>
    <r>
      <rPr>
        <sz val="10"/>
        <color theme="1"/>
        <rFont val="Times New Roman"/>
        <family val="1"/>
        <charset val="186"/>
      </rPr>
      <t xml:space="preserve"> Pievienotās vērtības nodokli nepiemēro saskaņā ar Pievienotās vērtības nodokļa likuma 3. panta astoto daļu.</t>
    </r>
  </si>
  <si>
    <t xml:space="preserve">1. pielikums
Ministru kabineta
2020. gada      .februāra   
anotācijai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</si>
</sst>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vertAlign val="superscript"/>
      <sz val="10"/>
      <name val="Times New Roman"/>
      <family val="1"/>
      <charset val="186"/>
    </font>
    <font>
      <vertAlign val="superscript"/>
      <sz val="10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49" fontId="4" fillId="0" borderId="13" xfId="1" applyNumberFormat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49" fontId="6" fillId="0" borderId="5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justify" vertical="center" wrapText="1"/>
    </xf>
    <xf numFmtId="0" fontId="6" fillId="0" borderId="9" xfId="1" applyFont="1" applyFill="1" applyBorder="1" applyAlignment="1">
      <alignment horizontal="justify" vertical="center" wrapText="1"/>
    </xf>
    <xf numFmtId="2" fontId="6" fillId="0" borderId="9" xfId="1" applyNumberFormat="1" applyFont="1" applyFill="1" applyBorder="1" applyAlignment="1">
      <alignment horizontal="center" vertical="center" wrapText="1"/>
    </xf>
    <xf numFmtId="4" fontId="2" fillId="0" borderId="5" xfId="1" applyNumberFormat="1" applyFont="1" applyBorder="1" applyAlignment="1">
      <alignment horizontal="center" vertical="center"/>
    </xf>
    <xf numFmtId="2" fontId="2" fillId="0" borderId="5" xfId="1" applyNumberFormat="1" applyFont="1" applyFill="1" applyBorder="1" applyAlignment="1">
      <alignment horizontal="center" vertical="center"/>
    </xf>
    <xf numFmtId="1" fontId="2" fillId="0" borderId="5" xfId="1" applyNumberFormat="1" applyFont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vertical="center" wrapText="1"/>
    </xf>
    <xf numFmtId="2" fontId="6" fillId="0" borderId="5" xfId="1" applyNumberFormat="1" applyFont="1" applyFill="1" applyBorder="1" applyAlignment="1">
      <alignment horizontal="center" vertical="center" wrapText="1"/>
    </xf>
    <xf numFmtId="3" fontId="2" fillId="0" borderId="5" xfId="1" applyNumberFormat="1" applyFont="1" applyBorder="1" applyAlignment="1">
      <alignment horizontal="center" vertical="center"/>
    </xf>
    <xf numFmtId="2" fontId="6" fillId="0" borderId="6" xfId="1" applyNumberFormat="1" applyFont="1" applyFill="1" applyBorder="1" applyAlignment="1">
      <alignment horizontal="center" vertical="center" wrapText="1"/>
    </xf>
    <xf numFmtId="49" fontId="6" fillId="0" borderId="5" xfId="1" applyNumberFormat="1" applyFont="1" applyBorder="1" applyAlignment="1">
      <alignment horizontal="center" vertical="center" wrapText="1"/>
    </xf>
    <xf numFmtId="0" fontId="6" fillId="0" borderId="5" xfId="1" applyFont="1" applyBorder="1" applyAlignment="1">
      <alignment horizontal="justify" vertical="center" wrapText="1"/>
    </xf>
    <xf numFmtId="0" fontId="6" fillId="0" borderId="6" xfId="1" applyFont="1" applyBorder="1" applyAlignment="1">
      <alignment horizontal="justify" vertical="center" wrapText="1"/>
    </xf>
    <xf numFmtId="2" fontId="6" fillId="0" borderId="6" xfId="1" applyNumberFormat="1" applyFont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2" fontId="2" fillId="0" borderId="5" xfId="1" applyNumberFormat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3" fontId="2" fillId="0" borderId="5" xfId="1" applyNumberFormat="1" applyFont="1" applyBorder="1" applyAlignment="1">
      <alignment horizontal="center" vertical="center" wrapText="1"/>
    </xf>
    <xf numFmtId="1" fontId="2" fillId="0" borderId="5" xfId="1" applyNumberFormat="1" applyFont="1" applyFill="1" applyBorder="1" applyAlignment="1">
      <alignment horizontal="center" vertical="center"/>
    </xf>
    <xf numFmtId="49" fontId="5" fillId="0" borderId="5" xfId="1" applyNumberFormat="1" applyFont="1" applyFill="1" applyBorder="1" applyAlignment="1">
      <alignment horizontal="center" vertical="center" wrapText="1"/>
    </xf>
    <xf numFmtId="0" fontId="9" fillId="0" borderId="0" xfId="1" applyFont="1" applyAlignment="1">
      <alignment vertical="center"/>
    </xf>
    <xf numFmtId="0" fontId="6" fillId="0" borderId="5" xfId="1" applyFont="1" applyBorder="1" applyAlignment="1">
      <alignment horizontal="center" vertical="center" wrapText="1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justify" vertical="center"/>
    </xf>
    <xf numFmtId="0" fontId="6" fillId="0" borderId="5" xfId="1" applyFont="1" applyBorder="1" applyAlignment="1">
      <alignment horizontal="center" vertical="center"/>
    </xf>
    <xf numFmtId="1" fontId="2" fillId="0" borderId="5" xfId="1" applyNumberFormat="1" applyFont="1" applyFill="1" applyBorder="1" applyAlignment="1">
      <alignment horizontal="left" vertical="center"/>
    </xf>
    <xf numFmtId="2" fontId="2" fillId="0" borderId="0" xfId="1" applyNumberFormat="1" applyFont="1" applyFill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2" fontId="2" fillId="2" borderId="0" xfId="1" applyNumberFormat="1" applyFont="1" applyFill="1" applyAlignment="1">
      <alignment horizontal="center" vertical="center"/>
    </xf>
    <xf numFmtId="4" fontId="2" fillId="0" borderId="5" xfId="1" applyNumberFormat="1" applyFont="1" applyFill="1" applyBorder="1" applyAlignment="1">
      <alignment horizontal="center" vertical="center"/>
    </xf>
    <xf numFmtId="4" fontId="8" fillId="0" borderId="5" xfId="1" applyNumberFormat="1" applyFont="1" applyFill="1" applyBorder="1" applyAlignment="1">
      <alignment horizontal="center" vertical="center"/>
    </xf>
    <xf numFmtId="4" fontId="2" fillId="0" borderId="0" xfId="1" applyNumberFormat="1" applyFont="1" applyFill="1" applyAlignment="1">
      <alignment vertical="center"/>
    </xf>
    <xf numFmtId="4" fontId="5" fillId="0" borderId="0" xfId="1" applyNumberFormat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horizontal="center" vertical="center" wrapText="1"/>
    </xf>
    <xf numFmtId="4" fontId="8" fillId="0" borderId="5" xfId="1" applyNumberFormat="1" applyFont="1" applyFill="1" applyBorder="1" applyAlignment="1">
      <alignment horizontal="left" vertical="center"/>
    </xf>
    <xf numFmtId="0" fontId="2" fillId="0" borderId="0" xfId="1" applyFont="1" applyFill="1" applyAlignment="1">
      <alignment vertical="center"/>
    </xf>
    <xf numFmtId="0" fontId="2" fillId="0" borderId="5" xfId="1" applyFont="1" applyFill="1" applyBorder="1" applyAlignment="1">
      <alignment horizontal="center" vertical="center"/>
    </xf>
    <xf numFmtId="2" fontId="6" fillId="0" borderId="5" xfId="1" applyNumberFormat="1" applyFont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4" fontId="8" fillId="0" borderId="5" xfId="1" applyNumberFormat="1" applyFont="1" applyBorder="1" applyAlignment="1">
      <alignment horizontal="center" vertical="center"/>
    </xf>
    <xf numFmtId="4" fontId="2" fillId="0" borderId="6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3" fontId="5" fillId="0" borderId="5" xfId="1" applyNumberFormat="1" applyFont="1" applyBorder="1" applyAlignment="1">
      <alignment horizontal="center" vertical="center" wrapText="1"/>
    </xf>
    <xf numFmtId="3" fontId="4" fillId="0" borderId="5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right" vertical="top" wrapText="1"/>
    </xf>
    <xf numFmtId="0" fontId="3" fillId="0" borderId="0" xfId="1" applyFont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49" fontId="4" fillId="0" borderId="9" xfId="1" applyNumberFormat="1" applyFont="1" applyBorder="1" applyAlignment="1">
      <alignment horizontal="center" vertical="center" wrapText="1"/>
    </xf>
    <xf numFmtId="49" fontId="4" fillId="0" borderId="10" xfId="1" applyNumberFormat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4" fontId="5" fillId="0" borderId="5" xfId="1" applyNumberFormat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6" xfId="1" applyFont="1" applyBorder="1" applyAlignment="1">
      <alignment horizontal="justify"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7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7" xfId="1" applyNumberFormat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4" fontId="4" fillId="0" borderId="5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</cellXfs>
  <cellStyles count="2">
    <cellStyle name="Normal 4" xfId="1" xr:uid="{00000000-0005-0000-0000-000001000000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5"/>
  <sheetViews>
    <sheetView tabSelected="1" topLeftCell="Q1" zoomScale="106" zoomScaleNormal="106" workbookViewId="0">
      <pane ySplit="5" topLeftCell="A6" activePane="bottomLeft" state="frozen"/>
      <selection pane="bottomLeft" activeCell="AA1" sqref="AA1:AF1"/>
    </sheetView>
  </sheetViews>
  <sheetFormatPr defaultColWidth="9.140625" defaultRowHeight="12.75" x14ac:dyDescent="0.25"/>
  <cols>
    <col min="1" max="1" width="7.140625" style="1" bestFit="1" customWidth="1"/>
    <col min="2" max="2" width="6.85546875" style="1" bestFit="1" customWidth="1"/>
    <col min="3" max="3" width="51" style="1" customWidth="1"/>
    <col min="4" max="4" width="10.140625" style="1" customWidth="1"/>
    <col min="5" max="6" width="9.7109375" style="1" customWidth="1"/>
    <col min="7" max="7" width="11.7109375" style="1" customWidth="1"/>
    <col min="8" max="8" width="11.28515625" style="1" customWidth="1"/>
    <col min="9" max="10" width="9" style="1" customWidth="1"/>
    <col min="11" max="11" width="10.7109375" style="1" customWidth="1"/>
    <col min="12" max="13" width="9" style="1" customWidth="1"/>
    <col min="14" max="14" width="10.5703125" style="1" customWidth="1"/>
    <col min="15" max="15" width="9" style="1" customWidth="1"/>
    <col min="16" max="16" width="8.140625" style="1" customWidth="1"/>
    <col min="17" max="17" width="8" style="1" customWidth="1"/>
    <col min="18" max="18" width="8.5703125" style="1" customWidth="1"/>
    <col min="19" max="25" width="9" style="1" customWidth="1"/>
    <col min="26" max="26" width="10.5703125" style="1" customWidth="1"/>
    <col min="27" max="28" width="11.5703125" style="1" customWidth="1"/>
    <col min="29" max="29" width="11.28515625" style="38" customWidth="1"/>
    <col min="30" max="31" width="11.28515625" style="37" customWidth="1"/>
    <col min="32" max="32" width="10.85546875" style="41" customWidth="1"/>
    <col min="33" max="16384" width="9.140625" style="1"/>
  </cols>
  <sheetData>
    <row r="1" spans="1:32" ht="68.25" customHeight="1" x14ac:dyDescent="0.25">
      <c r="G1" s="2"/>
      <c r="H1" s="2"/>
      <c r="I1" s="2"/>
      <c r="J1" s="2"/>
      <c r="K1" s="2"/>
      <c r="L1" s="2"/>
      <c r="M1" s="2"/>
      <c r="AA1" s="58" t="s">
        <v>67</v>
      </c>
      <c r="AB1" s="58"/>
      <c r="AC1" s="58"/>
      <c r="AD1" s="58"/>
      <c r="AE1" s="58"/>
      <c r="AF1" s="58"/>
    </row>
    <row r="2" spans="1:32" ht="15.75" x14ac:dyDescent="0.25">
      <c r="C2" s="59" t="s">
        <v>0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ht="34.5" customHeight="1" x14ac:dyDescent="0.25">
      <c r="A3" s="60" t="s">
        <v>1</v>
      </c>
      <c r="B3" s="61"/>
      <c r="C3" s="64" t="s">
        <v>2</v>
      </c>
      <c r="D3" s="67" t="s">
        <v>3</v>
      </c>
      <c r="E3" s="67" t="s">
        <v>4</v>
      </c>
      <c r="F3" s="67" t="s">
        <v>5</v>
      </c>
      <c r="G3" s="68" t="s">
        <v>6</v>
      </c>
      <c r="H3" s="68"/>
      <c r="I3" s="68"/>
      <c r="J3" s="68"/>
      <c r="K3" s="68"/>
      <c r="L3" s="68"/>
      <c r="M3" s="68"/>
      <c r="N3" s="68"/>
      <c r="O3" s="69" t="s">
        <v>7</v>
      </c>
      <c r="P3" s="70"/>
      <c r="Q3" s="70"/>
      <c r="R3" s="70"/>
      <c r="S3" s="70"/>
      <c r="T3" s="70"/>
      <c r="U3" s="70"/>
      <c r="V3" s="70"/>
      <c r="W3" s="70"/>
      <c r="X3" s="70"/>
      <c r="Y3" s="70"/>
      <c r="Z3" s="71"/>
      <c r="AA3" s="67" t="s">
        <v>8</v>
      </c>
      <c r="AB3" s="83" t="s">
        <v>9</v>
      </c>
      <c r="AC3" s="83" t="s">
        <v>10</v>
      </c>
      <c r="AD3" s="83" t="s">
        <v>11</v>
      </c>
      <c r="AE3" s="83" t="s">
        <v>12</v>
      </c>
      <c r="AF3" s="83" t="s">
        <v>58</v>
      </c>
    </row>
    <row r="4" spans="1:32" ht="14.45" customHeight="1" x14ac:dyDescent="0.25">
      <c r="A4" s="62"/>
      <c r="B4" s="63"/>
      <c r="C4" s="65"/>
      <c r="D4" s="67"/>
      <c r="E4" s="67"/>
      <c r="F4" s="67"/>
      <c r="G4" s="84" t="s">
        <v>13</v>
      </c>
      <c r="H4" s="76" t="s">
        <v>14</v>
      </c>
      <c r="I4" s="86" t="s">
        <v>16</v>
      </c>
      <c r="J4" s="86"/>
      <c r="K4" s="86"/>
      <c r="L4" s="86"/>
      <c r="M4" s="87"/>
      <c r="N4" s="76" t="s">
        <v>15</v>
      </c>
      <c r="O4" s="69" t="s">
        <v>16</v>
      </c>
      <c r="P4" s="75"/>
      <c r="Q4" s="75"/>
      <c r="R4" s="75"/>
      <c r="S4" s="75"/>
      <c r="T4" s="75"/>
      <c r="U4" s="75"/>
      <c r="V4" s="75"/>
      <c r="W4" s="75"/>
      <c r="X4" s="75"/>
      <c r="Y4" s="75"/>
      <c r="Z4" s="76" t="s">
        <v>17</v>
      </c>
      <c r="AA4" s="67"/>
      <c r="AB4" s="83"/>
      <c r="AC4" s="83"/>
      <c r="AD4" s="83"/>
      <c r="AE4" s="83"/>
      <c r="AF4" s="83"/>
    </row>
    <row r="5" spans="1:32" ht="50.25" customHeight="1" x14ac:dyDescent="0.25">
      <c r="A5" s="3" t="s">
        <v>18</v>
      </c>
      <c r="B5" s="3" t="s">
        <v>19</v>
      </c>
      <c r="C5" s="66"/>
      <c r="D5" s="67"/>
      <c r="E5" s="67"/>
      <c r="F5" s="67"/>
      <c r="G5" s="85"/>
      <c r="H5" s="77"/>
      <c r="I5" s="4" t="s">
        <v>20</v>
      </c>
      <c r="J5" s="4" t="s">
        <v>21</v>
      </c>
      <c r="K5" s="4" t="s">
        <v>22</v>
      </c>
      <c r="L5" s="4" t="s">
        <v>23</v>
      </c>
      <c r="M5" s="4" t="s">
        <v>24</v>
      </c>
      <c r="N5" s="77"/>
      <c r="O5" s="4" t="s">
        <v>25</v>
      </c>
      <c r="P5" s="4" t="s">
        <v>26</v>
      </c>
      <c r="Q5" s="5" t="s">
        <v>20</v>
      </c>
      <c r="R5" s="4" t="s">
        <v>27</v>
      </c>
      <c r="S5" s="4" t="s">
        <v>28</v>
      </c>
      <c r="T5" s="4" t="s">
        <v>21</v>
      </c>
      <c r="U5" s="4" t="s">
        <v>29</v>
      </c>
      <c r="V5" s="4" t="s">
        <v>30</v>
      </c>
      <c r="W5" s="4" t="s">
        <v>31</v>
      </c>
      <c r="X5" s="4" t="s">
        <v>32</v>
      </c>
      <c r="Y5" s="4" t="s">
        <v>33</v>
      </c>
      <c r="Z5" s="77"/>
      <c r="AA5" s="67"/>
      <c r="AB5" s="83"/>
      <c r="AC5" s="83"/>
      <c r="AD5" s="83"/>
      <c r="AE5" s="83"/>
      <c r="AF5" s="83"/>
    </row>
    <row r="6" spans="1:32" ht="20.25" customHeight="1" x14ac:dyDescent="0.25">
      <c r="A6" s="54" t="s">
        <v>56</v>
      </c>
      <c r="B6" s="54" t="s">
        <v>57</v>
      </c>
      <c r="C6" s="5">
        <v>3</v>
      </c>
      <c r="D6" s="56">
        <v>4</v>
      </c>
      <c r="E6" s="56">
        <v>5</v>
      </c>
      <c r="F6" s="56">
        <v>6</v>
      </c>
      <c r="G6" s="55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5">
        <v>17</v>
      </c>
      <c r="R6" s="4">
        <v>18</v>
      </c>
      <c r="S6" s="4">
        <v>19</v>
      </c>
      <c r="T6" s="4">
        <v>20</v>
      </c>
      <c r="U6" s="4">
        <v>21</v>
      </c>
      <c r="V6" s="4">
        <v>22</v>
      </c>
      <c r="W6" s="4">
        <v>23</v>
      </c>
      <c r="X6" s="4">
        <v>24</v>
      </c>
      <c r="Y6" s="4">
        <v>25</v>
      </c>
      <c r="Z6" s="4">
        <v>26</v>
      </c>
      <c r="AA6" s="56">
        <v>27</v>
      </c>
      <c r="AB6" s="57">
        <v>28</v>
      </c>
      <c r="AC6" s="57">
        <v>29</v>
      </c>
      <c r="AD6" s="57">
        <v>30</v>
      </c>
      <c r="AE6" s="57">
        <v>31</v>
      </c>
      <c r="AF6" s="57">
        <v>32</v>
      </c>
    </row>
    <row r="7" spans="1:32" x14ac:dyDescent="0.25">
      <c r="A7" s="78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</row>
    <row r="8" spans="1:32" x14ac:dyDescent="0.25">
      <c r="A8" s="6" t="s">
        <v>34</v>
      </c>
      <c r="B8" s="80" t="s">
        <v>35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2"/>
    </row>
    <row r="9" spans="1:32" ht="37.5" customHeight="1" x14ac:dyDescent="0.25">
      <c r="A9" s="7" t="s">
        <v>36</v>
      </c>
      <c r="B9" s="7" t="s">
        <v>36</v>
      </c>
      <c r="C9" s="8" t="s">
        <v>37</v>
      </c>
      <c r="D9" s="9" t="s">
        <v>38</v>
      </c>
      <c r="E9" s="10">
        <v>0.7</v>
      </c>
      <c r="F9" s="10">
        <v>2</v>
      </c>
      <c r="G9" s="11">
        <v>72096.72</v>
      </c>
      <c r="H9" s="11">
        <f>G9*24.09%</f>
        <v>17368.099848000002</v>
      </c>
      <c r="I9" s="11"/>
      <c r="J9" s="11"/>
      <c r="K9" s="11">
        <v>1752</v>
      </c>
      <c r="L9" s="11"/>
      <c r="M9" s="11"/>
      <c r="N9" s="11">
        <f>SUM(G9:M9)</f>
        <v>91216.819847999999</v>
      </c>
      <c r="O9" s="11">
        <v>12020.07</v>
      </c>
      <c r="P9" s="11"/>
      <c r="Q9" s="11">
        <v>1572.39</v>
      </c>
      <c r="R9" s="11">
        <v>1190.02</v>
      </c>
      <c r="S9" s="11">
        <v>694.39</v>
      </c>
      <c r="T9" s="11">
        <v>7095.41</v>
      </c>
      <c r="U9" s="11">
        <v>3080.32</v>
      </c>
      <c r="V9" s="11">
        <v>209.46</v>
      </c>
      <c r="W9" s="11"/>
      <c r="X9" s="11">
        <v>273.23</v>
      </c>
      <c r="Y9" s="11">
        <v>2664.69</v>
      </c>
      <c r="Z9" s="11">
        <f>SUM(O9:Y9)</f>
        <v>28799.979999999996</v>
      </c>
      <c r="AA9" s="11">
        <f>N9+Z9</f>
        <v>120016.799848</v>
      </c>
      <c r="AB9" s="17">
        <v>80000</v>
      </c>
      <c r="AC9" s="39">
        <f>AA9/AB9</f>
        <v>1.5002099980999999</v>
      </c>
      <c r="AD9" s="11"/>
      <c r="AE9" s="11">
        <f>AC9+AD9</f>
        <v>1.5002099980999999</v>
      </c>
      <c r="AF9" s="39">
        <v>64000</v>
      </c>
    </row>
    <row r="10" spans="1:32" s="48" customFormat="1" ht="32.25" customHeight="1" x14ac:dyDescent="0.25">
      <c r="A10" s="14" t="s">
        <v>39</v>
      </c>
      <c r="B10" s="43" t="s">
        <v>39</v>
      </c>
      <c r="C10" s="44" t="s">
        <v>40</v>
      </c>
      <c r="D10" s="45"/>
      <c r="E10" s="46"/>
      <c r="F10" s="46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7"/>
      <c r="AC10" s="39"/>
      <c r="AD10" s="39"/>
      <c r="AE10" s="39"/>
      <c r="AF10" s="40"/>
    </row>
    <row r="11" spans="1:32" ht="30.75" customHeight="1" x14ac:dyDescent="0.25">
      <c r="A11" s="14" t="s">
        <v>41</v>
      </c>
      <c r="B11" s="49" t="s">
        <v>41</v>
      </c>
      <c r="C11" s="15" t="s">
        <v>42</v>
      </c>
      <c r="D11" s="15" t="s">
        <v>38</v>
      </c>
      <c r="E11" s="16">
        <v>2.12</v>
      </c>
      <c r="F11" s="16">
        <v>10</v>
      </c>
      <c r="G11" s="11">
        <v>460.35</v>
      </c>
      <c r="H11" s="11">
        <f>G11*24.09%</f>
        <v>110.89831500000001</v>
      </c>
      <c r="I11" s="11">
        <v>635</v>
      </c>
      <c r="J11" s="11"/>
      <c r="K11" s="11">
        <v>35</v>
      </c>
      <c r="L11" s="11"/>
      <c r="M11" s="11"/>
      <c r="N11" s="11">
        <f>SUM(G11:M11)</f>
        <v>1241.248315</v>
      </c>
      <c r="O11" s="11">
        <v>147.63999999999999</v>
      </c>
      <c r="P11" s="11"/>
      <c r="Q11" s="11">
        <v>19.309999999999999</v>
      </c>
      <c r="R11" s="11">
        <v>14.62</v>
      </c>
      <c r="S11" s="11">
        <v>8.5299999999999994</v>
      </c>
      <c r="T11" s="11">
        <v>87.15</v>
      </c>
      <c r="U11" s="11">
        <v>37.840000000000003</v>
      </c>
      <c r="V11" s="11">
        <v>2.57</v>
      </c>
      <c r="W11" s="11"/>
      <c r="X11" s="11">
        <v>3.36</v>
      </c>
      <c r="Y11" s="11">
        <v>32.729999999999997</v>
      </c>
      <c r="Z11" s="11">
        <f>SUM(O11:Y11)</f>
        <v>353.75000000000006</v>
      </c>
      <c r="AA11" s="11">
        <f>N11+Z11</f>
        <v>1594.998315</v>
      </c>
      <c r="AB11" s="17">
        <v>500</v>
      </c>
      <c r="AC11" s="11">
        <f>AA11/AB11</f>
        <v>3.18999663</v>
      </c>
      <c r="AD11" s="39">
        <f>AC11*21%</f>
        <v>0.6698992923</v>
      </c>
      <c r="AE11" s="39">
        <f>AC11+AD11</f>
        <v>3.8598959222999998</v>
      </c>
      <c r="AF11" s="39">
        <v>870</v>
      </c>
    </row>
    <row r="12" spans="1:32" ht="30.75" customHeight="1" x14ac:dyDescent="0.25">
      <c r="A12" s="14" t="s">
        <v>43</v>
      </c>
      <c r="B12" s="49" t="s">
        <v>43</v>
      </c>
      <c r="C12" s="15" t="s">
        <v>44</v>
      </c>
      <c r="D12" s="15" t="s">
        <v>38</v>
      </c>
      <c r="E12" s="18">
        <v>4.24</v>
      </c>
      <c r="F12" s="18">
        <v>10</v>
      </c>
      <c r="G12" s="11">
        <v>18.41</v>
      </c>
      <c r="H12" s="11">
        <f>G12*24.09%</f>
        <v>4.4349689999999997</v>
      </c>
      <c r="I12" s="11">
        <v>47</v>
      </c>
      <c r="J12" s="11"/>
      <c r="K12" s="11">
        <v>5</v>
      </c>
      <c r="L12" s="11"/>
      <c r="M12" s="11"/>
      <c r="N12" s="11">
        <f>SUM(G12:M12)</f>
        <v>74.844968999999992</v>
      </c>
      <c r="O12" s="11">
        <v>22.02</v>
      </c>
      <c r="P12" s="11"/>
      <c r="Q12" s="11">
        <v>2.88</v>
      </c>
      <c r="R12" s="11">
        <v>2.1800000000000002</v>
      </c>
      <c r="S12" s="11">
        <v>1.27</v>
      </c>
      <c r="T12" s="11">
        <v>13</v>
      </c>
      <c r="U12" s="11">
        <v>5.64</v>
      </c>
      <c r="V12" s="11">
        <v>0.38</v>
      </c>
      <c r="W12" s="11"/>
      <c r="X12" s="11">
        <v>0.51</v>
      </c>
      <c r="Y12" s="11">
        <v>4.88</v>
      </c>
      <c r="Z12" s="11">
        <f>SUM(O12:Y12)</f>
        <v>52.76</v>
      </c>
      <c r="AA12" s="11">
        <f>N12+Z12</f>
        <v>127.60496899999998</v>
      </c>
      <c r="AB12" s="17">
        <v>20</v>
      </c>
      <c r="AC12" s="11">
        <f>AA12/AB12</f>
        <v>6.380248449999999</v>
      </c>
      <c r="AD12" s="39">
        <f>AC12*21%</f>
        <v>1.3398521744999998</v>
      </c>
      <c r="AE12" s="39">
        <f>AC12+AD12</f>
        <v>7.7201006244999988</v>
      </c>
      <c r="AF12" s="39">
        <f>(AE12-E12)*AB12</f>
        <v>69.602012489999964</v>
      </c>
    </row>
    <row r="13" spans="1:32" ht="38.25" customHeight="1" x14ac:dyDescent="0.25">
      <c r="A13" s="14" t="s">
        <v>45</v>
      </c>
      <c r="B13" s="49" t="s">
        <v>45</v>
      </c>
      <c r="C13" s="15" t="s">
        <v>46</v>
      </c>
      <c r="D13" s="15" t="s">
        <v>38</v>
      </c>
      <c r="E13" s="18">
        <v>5</v>
      </c>
      <c r="F13" s="18">
        <v>10</v>
      </c>
      <c r="G13" s="11">
        <v>9.2100000000000009</v>
      </c>
      <c r="H13" s="11">
        <f>G13*24.09%</f>
        <v>2.2186890000000004</v>
      </c>
      <c r="I13" s="11">
        <v>34.4</v>
      </c>
      <c r="J13" s="11"/>
      <c r="K13" s="11">
        <v>2.5</v>
      </c>
      <c r="L13" s="11"/>
      <c r="M13" s="11"/>
      <c r="N13" s="11">
        <f>SUM(G13:M13)</f>
        <v>48.328688999999997</v>
      </c>
      <c r="O13" s="11">
        <v>6.92</v>
      </c>
      <c r="P13" s="11"/>
      <c r="Q13" s="11">
        <v>0.9</v>
      </c>
      <c r="R13" s="11">
        <v>0.68</v>
      </c>
      <c r="S13" s="11">
        <v>0.4</v>
      </c>
      <c r="T13" s="11">
        <v>4.08</v>
      </c>
      <c r="U13" s="11">
        <v>1.77</v>
      </c>
      <c r="V13" s="11">
        <v>0.12</v>
      </c>
      <c r="W13" s="11"/>
      <c r="X13" s="11">
        <v>0.16</v>
      </c>
      <c r="Y13" s="11">
        <v>1.53</v>
      </c>
      <c r="Z13" s="11">
        <f>SUM(O13:Y13)</f>
        <v>16.559999999999999</v>
      </c>
      <c r="AA13" s="11">
        <f>N13+Z13</f>
        <v>64.888688999999999</v>
      </c>
      <c r="AB13" s="17">
        <v>10</v>
      </c>
      <c r="AC13" s="11">
        <f>AA13/AB13</f>
        <v>6.4888688999999999</v>
      </c>
      <c r="AD13" s="39">
        <f>AC13*21%</f>
        <v>1.362662469</v>
      </c>
      <c r="AE13" s="39">
        <f>AC13+AD13</f>
        <v>7.8515313689999999</v>
      </c>
      <c r="AF13" s="39">
        <v>28.5</v>
      </c>
    </row>
    <row r="14" spans="1:32" ht="21.75" customHeight="1" x14ac:dyDescent="0.25">
      <c r="A14" s="19" t="s">
        <v>47</v>
      </c>
      <c r="B14" s="19" t="s">
        <v>47</v>
      </c>
      <c r="C14" s="20" t="s">
        <v>62</v>
      </c>
      <c r="D14" s="21" t="s">
        <v>48</v>
      </c>
      <c r="E14" s="22">
        <v>3.5</v>
      </c>
      <c r="F14" s="22">
        <v>10</v>
      </c>
      <c r="G14" s="11">
        <v>21080</v>
      </c>
      <c r="H14" s="11">
        <f>G14*24.09%</f>
        <v>5078.1720000000005</v>
      </c>
      <c r="I14" s="52"/>
      <c r="J14" s="11">
        <v>52635</v>
      </c>
      <c r="K14" s="52"/>
      <c r="L14" s="11">
        <v>1300</v>
      </c>
      <c r="M14" s="52"/>
      <c r="N14" s="11">
        <f>SUM(G14:M14)</f>
        <v>80093.171999999991</v>
      </c>
      <c r="O14" s="11">
        <v>31582.63</v>
      </c>
      <c r="P14" s="11">
        <v>1744.8</v>
      </c>
      <c r="Q14" s="11">
        <v>4031.27</v>
      </c>
      <c r="R14" s="11">
        <v>3050.96</v>
      </c>
      <c r="S14" s="11">
        <v>1780.26</v>
      </c>
      <c r="T14" s="11"/>
      <c r="U14" s="11">
        <v>7897.27</v>
      </c>
      <c r="V14" s="11">
        <v>1103.3599999999999</v>
      </c>
      <c r="W14" s="11">
        <v>1184.08</v>
      </c>
      <c r="X14" s="11">
        <v>700.51</v>
      </c>
      <c r="Y14" s="11">
        <v>6831.68</v>
      </c>
      <c r="Z14" s="11">
        <f>SUM(O14:Y14)</f>
        <v>59906.820000000007</v>
      </c>
      <c r="AA14" s="11">
        <f>N14+Z14</f>
        <v>139999.992</v>
      </c>
      <c r="AB14" s="17">
        <v>20000</v>
      </c>
      <c r="AC14" s="39">
        <f>AA14/AB14</f>
        <v>6.9999995999999998</v>
      </c>
      <c r="AD14" s="11"/>
      <c r="AE14" s="39">
        <f>AC14+AD14</f>
        <v>6.9999995999999998</v>
      </c>
      <c r="AF14" s="39">
        <v>70000</v>
      </c>
    </row>
    <row r="15" spans="1:32" ht="21" customHeight="1" x14ac:dyDescent="0.25">
      <c r="A15" s="23" t="s">
        <v>49</v>
      </c>
      <c r="B15" s="24"/>
      <c r="C15" s="20" t="s">
        <v>63</v>
      </c>
      <c r="D15" s="20" t="s">
        <v>48</v>
      </c>
      <c r="E15" s="25">
        <v>0</v>
      </c>
      <c r="F15" s="26">
        <v>10</v>
      </c>
      <c r="G15" s="11">
        <v>1841.4</v>
      </c>
      <c r="H15" s="11">
        <f>G15*24.09%</f>
        <v>443.59326000000004</v>
      </c>
      <c r="I15" s="11"/>
      <c r="J15" s="11"/>
      <c r="K15" s="11"/>
      <c r="L15" s="11"/>
      <c r="M15" s="11"/>
      <c r="N15" s="11">
        <f>SUM(G15:M15)</f>
        <v>2284.9932600000002</v>
      </c>
      <c r="O15" s="11">
        <v>298.42</v>
      </c>
      <c r="P15" s="11"/>
      <c r="Q15" s="11">
        <v>39.03</v>
      </c>
      <c r="R15" s="11">
        <v>29.54</v>
      </c>
      <c r="S15" s="11">
        <v>17.239999999999998</v>
      </c>
      <c r="T15" s="11">
        <v>176.16</v>
      </c>
      <c r="U15" s="11">
        <v>76.47</v>
      </c>
      <c r="V15" s="11">
        <v>5.2</v>
      </c>
      <c r="W15" s="11"/>
      <c r="X15" s="11">
        <v>6.78</v>
      </c>
      <c r="Y15" s="11">
        <v>66.16</v>
      </c>
      <c r="Z15" s="11">
        <f>SUM(O15:Y15)</f>
        <v>715.00000000000011</v>
      </c>
      <c r="AA15" s="11">
        <f>N15+Z15</f>
        <v>2999.9932600000002</v>
      </c>
      <c r="AB15" s="27">
        <v>2000</v>
      </c>
      <c r="AC15" s="39">
        <f>AA15/AB15</f>
        <v>1.4999966300000001</v>
      </c>
      <c r="AD15" s="39"/>
      <c r="AE15" s="39">
        <f>AC15+AD15</f>
        <v>1.4999966300000001</v>
      </c>
      <c r="AF15" s="39">
        <v>3000</v>
      </c>
    </row>
    <row r="16" spans="1:32" s="30" customFormat="1" ht="15" x14ac:dyDescent="0.25">
      <c r="A16" s="29" t="s">
        <v>50</v>
      </c>
      <c r="B16" s="72" t="s">
        <v>64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4"/>
    </row>
    <row r="17" spans="1:32" s="30" customFormat="1" ht="25.5" x14ac:dyDescent="0.25">
      <c r="A17" s="23" t="s">
        <v>51</v>
      </c>
      <c r="B17" s="24" t="s">
        <v>51</v>
      </c>
      <c r="C17" s="20" t="s">
        <v>61</v>
      </c>
      <c r="D17" s="20" t="s">
        <v>48</v>
      </c>
      <c r="E17" s="31">
        <v>14.23</v>
      </c>
      <c r="F17" s="50">
        <v>40</v>
      </c>
      <c r="G17" s="11">
        <v>1339.52</v>
      </c>
      <c r="H17" s="11">
        <f>G17*24.09%</f>
        <v>322.69036799999998</v>
      </c>
      <c r="I17" s="11"/>
      <c r="J17" s="11"/>
      <c r="K17" s="11"/>
      <c r="L17" s="11"/>
      <c r="M17" s="11"/>
      <c r="N17" s="11">
        <f>SUM(G17:M17)</f>
        <v>1662.210368</v>
      </c>
      <c r="O17" s="11">
        <v>391.39</v>
      </c>
      <c r="P17" s="11"/>
      <c r="Q17" s="11">
        <v>51.2</v>
      </c>
      <c r="R17" s="11">
        <v>38.75</v>
      </c>
      <c r="S17" s="11">
        <v>22.61</v>
      </c>
      <c r="T17" s="11">
        <v>231.04</v>
      </c>
      <c r="U17" s="11">
        <v>100.3</v>
      </c>
      <c r="V17" s="11">
        <v>6.82</v>
      </c>
      <c r="W17" s="11"/>
      <c r="X17" s="11">
        <v>8.89</v>
      </c>
      <c r="Y17" s="11">
        <v>86.77</v>
      </c>
      <c r="Z17" s="11">
        <f>SUM(O17:Y17)</f>
        <v>937.77</v>
      </c>
      <c r="AA17" s="11">
        <f>N17+Z17</f>
        <v>2599.980368</v>
      </c>
      <c r="AB17" s="27">
        <v>130</v>
      </c>
      <c r="AC17" s="12">
        <f>AA17/AB17</f>
        <v>19.999848984615383</v>
      </c>
      <c r="AD17" s="28"/>
      <c r="AE17" s="12">
        <f>AC17+AD17</f>
        <v>19.999848984615383</v>
      </c>
      <c r="AF17" s="39">
        <v>750.1</v>
      </c>
    </row>
    <row r="18" spans="1:32" s="30" customFormat="1" ht="15" x14ac:dyDescent="0.25">
      <c r="A18" s="29" t="s">
        <v>55</v>
      </c>
      <c r="B18" s="72" t="s">
        <v>65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4"/>
    </row>
    <row r="19" spans="1:32" x14ac:dyDescent="0.25">
      <c r="A19" s="31">
        <v>5.6</v>
      </c>
      <c r="B19" s="31"/>
      <c r="C19" s="32" t="s">
        <v>59</v>
      </c>
      <c r="D19" s="32" t="s">
        <v>52</v>
      </c>
      <c r="E19" s="31">
        <v>0</v>
      </c>
      <c r="F19" s="50">
        <v>10</v>
      </c>
      <c r="G19" s="11">
        <v>92.07</v>
      </c>
      <c r="H19" s="11">
        <f>G19*24.09%</f>
        <v>22.179662999999998</v>
      </c>
      <c r="I19" s="11"/>
      <c r="J19" s="11"/>
      <c r="K19" s="11">
        <v>0.6</v>
      </c>
      <c r="L19" s="11"/>
      <c r="M19" s="11"/>
      <c r="N19" s="11">
        <f>SUM(G19:M19)</f>
        <v>114.84966299999999</v>
      </c>
      <c r="O19" s="11">
        <v>14.67</v>
      </c>
      <c r="P19" s="11"/>
      <c r="Q19" s="11">
        <v>1.92</v>
      </c>
      <c r="R19" s="11">
        <v>1.45</v>
      </c>
      <c r="S19" s="11">
        <v>0.85</v>
      </c>
      <c r="T19" s="11">
        <v>8.66</v>
      </c>
      <c r="U19" s="11">
        <v>3.76</v>
      </c>
      <c r="V19" s="11">
        <v>0.26</v>
      </c>
      <c r="W19" s="11"/>
      <c r="X19" s="11">
        <v>0.33</v>
      </c>
      <c r="Y19" s="11">
        <v>3.25</v>
      </c>
      <c r="Z19" s="11">
        <f>SUM(O19:Y19)</f>
        <v>35.150000000000006</v>
      </c>
      <c r="AA19" s="53">
        <f>N19+Z19</f>
        <v>149.999663</v>
      </c>
      <c r="AB19" s="27">
        <v>100</v>
      </c>
      <c r="AC19" s="12">
        <f>AA19/AB19</f>
        <v>1.4999966300000001</v>
      </c>
      <c r="AD19" s="13"/>
      <c r="AE19" s="12">
        <f>AC19+AD19</f>
        <v>1.4999966300000001</v>
      </c>
      <c r="AF19" s="39">
        <f>(AE19-E19)*AB19</f>
        <v>149.999663</v>
      </c>
    </row>
    <row r="20" spans="1:32" ht="31.5" customHeight="1" x14ac:dyDescent="0.25">
      <c r="A20" s="19" t="s">
        <v>53</v>
      </c>
      <c r="B20" s="19"/>
      <c r="C20" s="33" t="s">
        <v>60</v>
      </c>
      <c r="D20" s="33" t="s">
        <v>54</v>
      </c>
      <c r="E20" s="34">
        <v>0</v>
      </c>
      <c r="F20" s="51">
        <v>180</v>
      </c>
      <c r="G20" s="11">
        <v>7614</v>
      </c>
      <c r="H20" s="11">
        <f>G20*24.09%</f>
        <v>1834.2126000000001</v>
      </c>
      <c r="I20" s="11"/>
      <c r="J20" s="11"/>
      <c r="K20" s="11"/>
      <c r="L20" s="11"/>
      <c r="M20" s="11"/>
      <c r="N20" s="11">
        <f>SUM(G20:M20)</f>
        <v>9448.2126000000007</v>
      </c>
      <c r="O20" s="11">
        <v>1315.44</v>
      </c>
      <c r="P20" s="11"/>
      <c r="Q20" s="11">
        <v>172.08</v>
      </c>
      <c r="R20" s="11">
        <v>130.22999999999999</v>
      </c>
      <c r="S20" s="11">
        <v>75.989999999999995</v>
      </c>
      <c r="T20" s="11">
        <v>776.5</v>
      </c>
      <c r="U20" s="11">
        <v>337.1</v>
      </c>
      <c r="V20" s="11">
        <v>22.92</v>
      </c>
      <c r="W20" s="11"/>
      <c r="X20" s="11">
        <v>29.9</v>
      </c>
      <c r="Y20" s="11">
        <v>291.62</v>
      </c>
      <c r="Z20" s="11">
        <f>SUM(O20:Y20)</f>
        <v>3151.7799999999997</v>
      </c>
      <c r="AA20" s="53">
        <f>N20+Z20</f>
        <v>12599.992600000001</v>
      </c>
      <c r="AB20" s="27">
        <v>360</v>
      </c>
      <c r="AC20" s="12">
        <f>AA20/AB20</f>
        <v>34.999979444444449</v>
      </c>
      <c r="AD20" s="35"/>
      <c r="AE20" s="12">
        <f>AC20+AD20</f>
        <v>34.999979444444449</v>
      </c>
      <c r="AF20" s="39">
        <v>12600</v>
      </c>
    </row>
    <row r="21" spans="1:32" ht="15.75" x14ac:dyDescent="0.25">
      <c r="C21" s="1" t="s">
        <v>66</v>
      </c>
      <c r="AC21" s="36"/>
      <c r="AF21" s="42">
        <f>SUM(AF9:AF20)</f>
        <v>151468.20167549001</v>
      </c>
    </row>
    <row r="22" spans="1:32" x14ac:dyDescent="0.25">
      <c r="AC22" s="36"/>
    </row>
    <row r="23" spans="1:32" x14ac:dyDescent="0.25">
      <c r="AC23" s="36"/>
    </row>
    <row r="24" spans="1:32" x14ac:dyDescent="0.25">
      <c r="AC24" s="36"/>
    </row>
    <row r="25" spans="1:32" x14ac:dyDescent="0.25">
      <c r="AC25" s="36"/>
    </row>
    <row r="26" spans="1:32" x14ac:dyDescent="0.25">
      <c r="AC26" s="36"/>
    </row>
    <row r="27" spans="1:32" x14ac:dyDescent="0.25">
      <c r="AC27" s="36"/>
    </row>
    <row r="28" spans="1:32" x14ac:dyDescent="0.25">
      <c r="AC28" s="36"/>
    </row>
    <row r="29" spans="1:32" x14ac:dyDescent="0.25">
      <c r="AC29" s="36"/>
    </row>
    <row r="30" spans="1:32" x14ac:dyDescent="0.25">
      <c r="AC30" s="36"/>
    </row>
    <row r="31" spans="1:32" x14ac:dyDescent="0.25">
      <c r="AC31" s="36"/>
    </row>
    <row r="32" spans="1:32" x14ac:dyDescent="0.25">
      <c r="AC32" s="36"/>
    </row>
    <row r="33" spans="1:32" x14ac:dyDescent="0.25">
      <c r="AC33" s="36"/>
    </row>
    <row r="34" spans="1:32" x14ac:dyDescent="0.25">
      <c r="AC34" s="36"/>
    </row>
    <row r="35" spans="1:32" s="37" customForma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36"/>
      <c r="AF35" s="41"/>
    </row>
    <row r="36" spans="1:32" s="37" customForma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36"/>
      <c r="AF36" s="41"/>
    </row>
    <row r="37" spans="1:32" s="37" customForma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36"/>
      <c r="AF37" s="41"/>
    </row>
    <row r="38" spans="1:32" s="37" customForma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36"/>
      <c r="AF38" s="41"/>
    </row>
    <row r="39" spans="1:32" s="37" customForma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36"/>
      <c r="AF39" s="41"/>
    </row>
    <row r="40" spans="1:32" s="37" customForma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36"/>
      <c r="AF40" s="41"/>
    </row>
    <row r="41" spans="1:32" s="37" customForma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36"/>
      <c r="AF41" s="41"/>
    </row>
    <row r="42" spans="1:32" s="37" customForma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36"/>
      <c r="AF42" s="41"/>
    </row>
    <row r="43" spans="1:32" s="37" customForma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36"/>
      <c r="AF43" s="41"/>
    </row>
    <row r="44" spans="1:32" s="37" customForma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36"/>
      <c r="AF44" s="41"/>
    </row>
    <row r="45" spans="1:32" s="37" customForma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36"/>
      <c r="AF45" s="41"/>
    </row>
  </sheetData>
  <mergeCells count="25">
    <mergeCell ref="B18:AF18"/>
    <mergeCell ref="O4:Y4"/>
    <mergeCell ref="Z4:Z5"/>
    <mergeCell ref="A7:AF7"/>
    <mergeCell ref="B8:AF8"/>
    <mergeCell ref="B16:AF16"/>
    <mergeCell ref="AB3:AB5"/>
    <mergeCell ref="AC3:AC5"/>
    <mergeCell ref="AD3:AD5"/>
    <mergeCell ref="AE3:AE5"/>
    <mergeCell ref="AF3:AF5"/>
    <mergeCell ref="G4:G5"/>
    <mergeCell ref="H4:H5"/>
    <mergeCell ref="I4:M4"/>
    <mergeCell ref="N4:N5"/>
    <mergeCell ref="AA1:AF1"/>
    <mergeCell ref="C2:AF2"/>
    <mergeCell ref="A3:B4"/>
    <mergeCell ref="C3:C5"/>
    <mergeCell ref="D3:D5"/>
    <mergeCell ref="E3:E5"/>
    <mergeCell ref="F3:F5"/>
    <mergeCell ref="G3:N3"/>
    <mergeCell ref="AA3:AA5"/>
    <mergeCell ref="O3:Z3"/>
  </mergeCells>
  <pageMargins left="0.51181102362204722" right="0.51181102362204722" top="0.94488188976377963" bottom="0.59055118110236227" header="0.31496062992125984" footer="0.31496062992125984"/>
  <pageSetup paperSize="9" orientation="landscape" r:id="rId1"/>
  <headerFooter differentFirst="1">
    <oddHeader>&amp;C&amp;"Times New Roman,Parasts"&amp;10&amp;P</oddHeader>
    <oddFooter>&amp;L&amp;"Times New Roman,Parasts"&amp;10ZManotp_311019_PVDcenradis</oddFooter>
    <firstFooter>&amp;L&amp;"Times New Roman,Parasts"&amp;10ZManotp_311019_PVDcenradis</firstFooter>
  </headerFooter>
  <ignoredErrors>
    <ignoredError sqref="A16 A8 A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kopsavilkums (2)</vt:lpstr>
    </vt:vector>
  </TitlesOfParts>
  <Company>Zemkopības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Ministru kabineta noteikumu projekta</dc:title>
  <dc:subject>pielikums</dc:subject>
  <dc:creator>Ineta Lavrinovica</dc:creator>
  <dc:description>Lavrinoviča 67027528_x000d_
Ineta.Lavrinovica@zm.gov.lv</dc:description>
  <cp:lastModifiedBy>Kristiāna Sebre</cp:lastModifiedBy>
  <dcterms:created xsi:type="dcterms:W3CDTF">2020-01-17T10:06:40Z</dcterms:created>
  <dcterms:modified xsi:type="dcterms:W3CDTF">2020-02-13T11:21:59Z</dcterms:modified>
</cp:coreProperties>
</file>