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filterPrivacy="1" codeName="ThisWorkbook" checkCompatibility="1"/>
  <xr:revisionPtr revIDLastSave="0" documentId="13_ncr:1_{0BACBF7D-A31B-43BB-A2CA-BF307646F0DE}" xr6:coauthVersionLast="36" xr6:coauthVersionMax="36" xr10:uidLastSave="{00000000-0000-0000-0000-000000000000}"/>
  <bookViews>
    <workbookView xWindow="0" yWindow="0" windowWidth="20490" windowHeight="8940" tabRatio="632" xr2:uid="{00000000-000D-0000-FFFF-FFFF00000000}"/>
  </bookViews>
  <sheets>
    <sheet name="Proj_aktivitātes_fin" sheetId="10" r:id="rId1"/>
  </sheets>
  <definedNames>
    <definedName name="Complete" localSheetId="0">#REF!</definedName>
    <definedName name="Complete">#REF!</definedName>
    <definedName name="_xlnm.Print_Area" localSheetId="0">Proj_aktivitātes_fin!$A$1:$K$67</definedName>
    <definedName name="_xlnm.Print_Titles" localSheetId="0">Proj_aktivitātes_fin!$6:$7</definedName>
  </definedNames>
  <calcPr calcId="191029"/>
</workbook>
</file>

<file path=xl/calcChain.xml><?xml version="1.0" encoding="utf-8"?>
<calcChain xmlns="http://schemas.openxmlformats.org/spreadsheetml/2006/main">
  <c r="D47" i="10" l="1"/>
  <c r="E47" i="10"/>
  <c r="F47" i="10"/>
  <c r="G47" i="10"/>
  <c r="H47" i="10"/>
  <c r="I47" i="10"/>
  <c r="C47" i="10"/>
  <c r="D46" i="10" l="1"/>
  <c r="H52" i="10"/>
  <c r="G52" i="10"/>
  <c r="F52" i="10"/>
  <c r="H51" i="10"/>
  <c r="G51" i="10"/>
  <c r="F51" i="10"/>
  <c r="E51" i="10"/>
  <c r="D51" i="10"/>
  <c r="C51" i="10"/>
  <c r="I51" i="10" s="1"/>
  <c r="H46" i="10"/>
  <c r="G46" i="10"/>
  <c r="F46" i="10"/>
  <c r="E46" i="10"/>
  <c r="C46" i="10"/>
  <c r="C52" i="10" l="1"/>
  <c r="C43" i="10"/>
  <c r="D43" i="10"/>
  <c r="E43" i="10"/>
  <c r="F43" i="10"/>
  <c r="G43" i="10"/>
  <c r="C41" i="10"/>
  <c r="D41" i="10"/>
  <c r="E41" i="10"/>
  <c r="F41" i="10"/>
  <c r="F37" i="10"/>
  <c r="G37" i="10"/>
  <c r="H37" i="10"/>
  <c r="C18" i="10"/>
  <c r="C21" i="10"/>
  <c r="D21" i="10"/>
  <c r="E21" i="10"/>
  <c r="C31" i="10" l="1"/>
  <c r="C16" i="10"/>
  <c r="C10" i="10"/>
  <c r="I56" i="10" l="1"/>
  <c r="I55" i="10"/>
  <c r="D57" i="10"/>
  <c r="E57" i="10"/>
  <c r="F57" i="10"/>
  <c r="G57" i="10"/>
  <c r="H57" i="10"/>
  <c r="C57" i="10"/>
  <c r="I57" i="10" l="1"/>
  <c r="H43" i="10"/>
  <c r="I43" i="10" s="1"/>
  <c r="H41" i="10"/>
  <c r="G41" i="10"/>
  <c r="E37" i="10"/>
  <c r="D37" i="10"/>
  <c r="C37" i="10"/>
  <c r="G32" i="10"/>
  <c r="F32" i="10"/>
  <c r="E32" i="10"/>
  <c r="D32" i="10"/>
  <c r="C32" i="10"/>
  <c r="H30" i="10"/>
  <c r="G30" i="10"/>
  <c r="F30" i="10"/>
  <c r="E30" i="10"/>
  <c r="D30" i="10"/>
  <c r="C30" i="10"/>
  <c r="H25" i="10"/>
  <c r="G25" i="10"/>
  <c r="F25" i="10"/>
  <c r="E25" i="10"/>
  <c r="D25" i="10"/>
  <c r="C25" i="10"/>
  <c r="H23" i="10"/>
  <c r="G23" i="10"/>
  <c r="F23" i="10"/>
  <c r="E23" i="10"/>
  <c r="D23" i="10"/>
  <c r="C23" i="10"/>
  <c r="H21" i="10"/>
  <c r="G21" i="10"/>
  <c r="F21" i="10"/>
  <c r="H18" i="10"/>
  <c r="G18" i="10"/>
  <c r="F18" i="10"/>
  <c r="E18" i="10"/>
  <c r="D18" i="10"/>
  <c r="H15" i="10"/>
  <c r="G15" i="10"/>
  <c r="F15" i="10"/>
  <c r="E15" i="10"/>
  <c r="D15" i="10"/>
  <c r="C15" i="10"/>
  <c r="H13" i="10"/>
  <c r="G13" i="10"/>
  <c r="F13" i="10"/>
  <c r="E13" i="10"/>
  <c r="D13" i="10"/>
  <c r="C13" i="10"/>
  <c r="H9" i="10"/>
  <c r="G9" i="10"/>
  <c r="F9" i="10"/>
  <c r="E9" i="10"/>
  <c r="D9" i="10"/>
  <c r="C9" i="10"/>
  <c r="I50" i="10" l="1"/>
  <c r="I32" i="10"/>
  <c r="C35" i="10"/>
  <c r="D35" i="10"/>
  <c r="D52" i="10" s="1"/>
  <c r="D58" i="10" s="1"/>
  <c r="H35" i="10"/>
  <c r="G35" i="10"/>
  <c r="I15" i="10"/>
  <c r="I25" i="10"/>
  <c r="E35" i="10"/>
  <c r="E52" i="10" s="1"/>
  <c r="I13" i="10"/>
  <c r="I18" i="10"/>
  <c r="I23" i="10"/>
  <c r="I30" i="10"/>
  <c r="F35" i="10"/>
  <c r="I21" i="10"/>
  <c r="I41" i="10"/>
  <c r="I9" i="10"/>
  <c r="I37" i="10"/>
  <c r="I35" i="10" l="1"/>
  <c r="I52" i="10" s="1"/>
  <c r="E58" i="10"/>
  <c r="I58" i="10" s="1"/>
  <c r="H58" i="10"/>
  <c r="G58" i="10"/>
  <c r="I46" i="10"/>
  <c r="C58" i="10"/>
  <c r="F58" i="10"/>
</calcChain>
</file>

<file path=xl/sharedStrings.xml><?xml version="1.0" encoding="utf-8"?>
<sst xmlns="http://schemas.openxmlformats.org/spreadsheetml/2006/main" count="136" uniqueCount="118">
  <si>
    <t>Vienota lietotāju administrēšanas un sasaistes ar EK centrālajām sistēmām ieviešana</t>
  </si>
  <si>
    <t>Integrētā tarifa vadības sistēmas (ITVS) papildināšana</t>
  </si>
  <si>
    <t xml:space="preserve">Ar datu atlasi un pārskatu veidošanu saistīto procesu pilnveidošana </t>
  </si>
  <si>
    <t>TKS (NCTS 6.fāzes) izstrāde</t>
  </si>
  <si>
    <t>Riska vadības funkcionalitāte (no CMIS)</t>
  </si>
  <si>
    <t xml:space="preserve">Nacionālo atļauju pārņemšana no CMIS </t>
  </si>
  <si>
    <t>Drošības un drošuma sistēmas (ICS2) ieviešana</t>
  </si>
  <si>
    <t>Izmaksas kopā</t>
  </si>
  <si>
    <t>Centralizētās muitošanas principa ieviešana importam (2.fāze)</t>
  </si>
  <si>
    <t xml:space="preserve">Centralizētās muitošanas principa ieviešana importam (1.fāze) </t>
  </si>
  <si>
    <t xml:space="preserve">Sasaiste ar EK SW CERTEX - 1.posms </t>
  </si>
  <si>
    <t xml:space="preserve">Sasaiste ar EK SW CERTEX - 2.posms </t>
  </si>
  <si>
    <t>Sasaiste ar ES vienoto galvojumu sistēmu</t>
  </si>
  <si>
    <t>1.1.</t>
  </si>
  <si>
    <t>1.2.</t>
  </si>
  <si>
    <t>1.3.</t>
  </si>
  <si>
    <t>2.1.</t>
  </si>
  <si>
    <t>3.3.</t>
  </si>
  <si>
    <t>3.4.</t>
  </si>
  <si>
    <t>4.5.</t>
  </si>
  <si>
    <t>5.1.</t>
  </si>
  <si>
    <t>4.2.</t>
  </si>
  <si>
    <t>6.1.</t>
  </si>
  <si>
    <t>7.1.</t>
  </si>
  <si>
    <t>7.2.</t>
  </si>
  <si>
    <t>7.3.</t>
  </si>
  <si>
    <t>7.4.</t>
  </si>
  <si>
    <t>8.1.</t>
  </si>
  <si>
    <t>9.1.</t>
  </si>
  <si>
    <t>10.1.</t>
  </si>
  <si>
    <t>11.1.</t>
  </si>
  <si>
    <t>Aktivitāte/apakšaktivitāte</t>
  </si>
  <si>
    <t>N.p.k.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</si>
  <si>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</si>
  <si>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</si>
  <si>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</si>
  <si>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</si>
  <si>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</si>
  <si>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</si>
  <si>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</si>
  <si>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</si>
  <si>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</si>
  <si>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</si>
  <si>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</si>
  <si>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</si>
  <si>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Ieviešana produkcijā</t>
  </si>
  <si>
    <t>14.03.2021</t>
  </si>
  <si>
    <t>15.03.2021</t>
  </si>
  <si>
    <t>ICS2 1.a.laidiens (pastiem + kurjerpastiem pre-load info)</t>
  </si>
  <si>
    <t>ICS2 1.b.laidiens (avio pilnais)</t>
  </si>
  <si>
    <t>ICS2 2.laidiens (jūra, ceļš, dzelzceļš)</t>
  </si>
  <si>
    <t>26.02.2023</t>
  </si>
  <si>
    <t>01.03.2023</t>
  </si>
  <si>
    <t>01.03.2024</t>
  </si>
  <si>
    <t>05.02.2023</t>
  </si>
  <si>
    <t>01.12.2023</t>
  </si>
  <si>
    <t>02.03.2025</t>
  </si>
  <si>
    <t>01.06.2025</t>
  </si>
  <si>
    <t>25.09.2022</t>
  </si>
  <si>
    <t>01.03.2025</t>
  </si>
  <si>
    <t>22.09.2022</t>
  </si>
  <si>
    <t>01.01.2024</t>
  </si>
  <si>
    <t>Automatizētās eksporta sistēmas (AES) ieviešana</t>
  </si>
  <si>
    <t>Tranzīta kontroles sistēmas (TKS) izstrāde</t>
  </si>
  <si>
    <t>EK termiņš (galīgais)</t>
  </si>
  <si>
    <t>VID plāns</t>
  </si>
  <si>
    <t>ETD/PU pilnveidošana (izmaiņas atbilstoši ES muitas datu modelim)</t>
  </si>
  <si>
    <t>Importa deklarācijas pielāgošana SMK, ES muitas datu modeļa aktuālajai versijai</t>
  </si>
  <si>
    <t>Sasaiste ar PoUS (ETD/PU EMDAS un Starptautiskās kravu loģistikas un ostu informācijas sistēma (SKLOIS))</t>
  </si>
  <si>
    <t>Importa deklarāciju sistēmas sasaiste ar Akcīzes preču pārvietošanas un kontroles sistēmu (EMCS)</t>
  </si>
  <si>
    <t xml:space="preserve">"Viena loga" (SW) sistēmas ieviešana </t>
  </si>
  <si>
    <t>9.2.</t>
  </si>
  <si>
    <t>Importa deklarāciju sistēmas sasaiste ar Maksājumu administrēšanas informācijas sistēmu (MAIS )</t>
  </si>
  <si>
    <t>Automatizētās importa sistēmas (AIS) ieviešana</t>
  </si>
  <si>
    <t>ITVS pilnveidošana saistībā ar AES un AIS izmaiņām</t>
  </si>
  <si>
    <t>LAVIDAS/EMDAS sasaiste</t>
  </si>
  <si>
    <t>ES vienotas galvojumu sistēmas ieviešana</t>
  </si>
  <si>
    <t>Riska vadības funkcionalitātes izstrāde EMDAS (no CMIS)</t>
  </si>
  <si>
    <t>Nacionālo atļauju pārņemšana no CMIS uz EMDAS</t>
  </si>
  <si>
    <t>KOPĀ (ES normatīvie akti)</t>
  </si>
  <si>
    <t>KOPĀ (CMIS likvēšanai)</t>
  </si>
  <si>
    <t>ES normatīvo aktu obligātās prasības, tai skaitā:</t>
  </si>
  <si>
    <t>25.02.2024</t>
  </si>
  <si>
    <t xml:space="preserve">AES izstrāde atbilstoši EK specifikācijām un SMK prasībām </t>
  </si>
  <si>
    <t xml:space="preserve">TKS (NCTS 5.fāzes) izstrāde atbilstoši EK specifikācijām un SMK prasībām </t>
  </si>
  <si>
    <t>Elektroniskā transporta dokumenta/Pagaidu uzglabāšanas (ETD/PU) pielāgošana SMK, sasaiste ar Savienības preču statusa pierādījumu sistēmu (PoUS)</t>
  </si>
  <si>
    <t>20.04.2025</t>
  </si>
  <si>
    <t>30.12.2022</t>
  </si>
  <si>
    <t>CMIS funkcionalitātes iekļaušana saistībā ar MAIS ieviešanu un CMIS likvidēšanu</t>
  </si>
  <si>
    <t>Vienotās piekļuves punkta un digitālā paraksta (UUM&amp;DS) papildināšana saistībā ar IKS2</t>
  </si>
  <si>
    <t>Importa deklarāciju datu nodošana uz Datu noliktavas sistēmu (DNS) (bez CMIS)</t>
  </si>
  <si>
    <t xml:space="preserve">Pārskatu nodošana Centrālai statistikas pārvaldei (DNS) saistībā ar AES/NCTS 5.fāzes ieviešanu </t>
  </si>
  <si>
    <t>10.2.</t>
  </si>
  <si>
    <t>10.3.</t>
  </si>
  <si>
    <t>12.1.</t>
  </si>
  <si>
    <t>12.2.</t>
  </si>
  <si>
    <t>KOPĀ</t>
  </si>
  <si>
    <t>Finansējums, kas rasts VID budžeta ietvaros</t>
  </si>
  <si>
    <t xml:space="preserve">2. </t>
  </si>
  <si>
    <t>Prioritārais pasākums “Nodokļu informācijas pakalpojumu modernizācija (t.sk. ar MAIS izveidošanu un funkcionalitātes nodrošināšanu)”</t>
  </si>
  <si>
    <t>VID budžetā plānotais finansējums IS izmaiņām saistībā ar grozijumiem normatīvajos aktos</t>
  </si>
  <si>
    <t>Pielikums Informatīvajam ziņojumam</t>
  </si>
  <si>
    <t>"E-muita (2.kārta)" ieviešanai nepieciešamais finansējums, euro</t>
  </si>
  <si>
    <t>10.09.2023</t>
  </si>
  <si>
    <t>23.02.2025</t>
  </si>
  <si>
    <t>Tauriņa 67120439</t>
  </si>
  <si>
    <t>Ieva.Taurina@vid.gov.lv</t>
  </si>
  <si>
    <t>Uzaite 67120814</t>
  </si>
  <si>
    <t>Daiga.Uzaite@vid.gov.lv</t>
  </si>
  <si>
    <t>“Par nepieciešamo finansējumu pasākuma “E-muita (2.kārta)” īstenošanai”</t>
  </si>
  <si>
    <t>13.</t>
  </si>
  <si>
    <t>KOPĀ (MAIS ieviešanai)</t>
  </si>
  <si>
    <t>Muitas IS izmaiņas saistībā ar MAIS ieviešanu</t>
  </si>
  <si>
    <r>
      <t>Izmaiņas muitas IS saistībā ar MAIS ieviešanu</t>
    </r>
    <r>
      <rPr>
        <i/>
        <sz val="10"/>
        <rFont val="Times New Roman"/>
        <family val="1"/>
        <charset val="186"/>
      </rPr>
      <t xml:space="preserve"> (apjoms, kas tiek pārdalīts no prioritārais pasākuma "Nodokļu informācijas pakalpojumu modernizācija (t.sk. ar MAIS izveidošanu un funkcionalitātes nodrošināšanu)" uz "E-muita (2.kārta)")</t>
    </r>
  </si>
  <si>
    <t>Eltermane 67120251</t>
  </si>
  <si>
    <t>Liene.Eltermane@vid.gov.lv</t>
  </si>
  <si>
    <t>"E-muita (2.kārta)" un muitas IS izmaiņas saistībā ar MAIS ieviešanai trūkstošais finansējums</t>
  </si>
  <si>
    <t>"E-muita (2.kārta)" ieviešanai nepieciešamais finansējums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</si>
</sst>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9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rgb="FF9C6500"/>
      <name val="Arial"/>
      <family val="2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color rgb="FF00206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002060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9"/>
      <color rgb="FFFF0000"/>
      <name val="Times New Roman"/>
      <family val="1"/>
      <charset val="186"/>
    </font>
    <font>
      <i/>
      <sz val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rgb="FF002060"/>
      </left>
      <right style="thin">
        <color indexed="64"/>
      </right>
      <top style="double">
        <color rgb="FF002060"/>
      </top>
      <bottom style="double">
        <color rgb="FF002060"/>
      </bottom>
      <diagonal/>
    </border>
    <border>
      <left style="thin">
        <color indexed="64"/>
      </left>
      <right style="thin">
        <color indexed="64"/>
      </right>
      <top style="double">
        <color rgb="FF002060"/>
      </top>
      <bottom style="double">
        <color rgb="FF002060"/>
      </bottom>
      <diagonal/>
    </border>
    <border>
      <left style="thin">
        <color indexed="64"/>
      </left>
      <right/>
      <top style="double">
        <color rgb="FF002060"/>
      </top>
      <bottom style="double">
        <color rgb="FF002060"/>
      </bottom>
      <diagonal/>
    </border>
    <border>
      <left style="medium">
        <color indexed="64"/>
      </left>
      <right style="medium">
        <color indexed="64"/>
      </right>
      <top style="double">
        <color rgb="FF002060"/>
      </top>
      <bottom style="double">
        <color rgb="FF002060"/>
      </bottom>
      <diagonal/>
    </border>
    <border>
      <left style="medium">
        <color indexed="64"/>
      </left>
      <right style="thin">
        <color indexed="64"/>
      </right>
      <top style="double">
        <color rgb="FF002060"/>
      </top>
      <bottom style="double">
        <color rgb="FF002060"/>
      </bottom>
      <diagonal/>
    </border>
    <border>
      <left style="thin">
        <color indexed="64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double">
        <color rgb="FF002060"/>
      </left>
      <right style="thin">
        <color indexed="64"/>
      </right>
      <top/>
      <bottom style="double">
        <color rgb="FF002060"/>
      </bottom>
      <diagonal/>
    </border>
    <border>
      <left style="thin">
        <color indexed="64"/>
      </left>
      <right style="thin">
        <color indexed="64"/>
      </right>
      <top/>
      <bottom style="double">
        <color rgb="FF002060"/>
      </bottom>
      <diagonal/>
    </border>
    <border>
      <left style="medium">
        <color indexed="64"/>
      </left>
      <right style="medium">
        <color indexed="64"/>
      </right>
      <top/>
      <bottom style="double">
        <color rgb="FF002060"/>
      </bottom>
      <diagonal/>
    </border>
    <border>
      <left style="medium">
        <color indexed="64"/>
      </left>
      <right style="thin">
        <color indexed="64"/>
      </right>
      <top/>
      <bottom style="double">
        <color rgb="FF002060"/>
      </bottom>
      <diagonal/>
    </border>
    <border>
      <left style="thin">
        <color indexed="64"/>
      </left>
      <right style="double">
        <color rgb="FF002060"/>
      </right>
      <top/>
      <bottom style="double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002060"/>
      </bottom>
      <diagonal/>
    </border>
    <border>
      <left style="thin">
        <color indexed="64"/>
      </left>
      <right style="thin">
        <color indexed="64"/>
      </right>
      <top style="double">
        <color rgb="FF00206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206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6" fillId="0" borderId="0" xfId="0" applyFont="1"/>
    <xf numFmtId="49" fontId="4" fillId="0" borderId="0" xfId="0" applyNumberFormat="1" applyFont="1"/>
    <xf numFmtId="0" fontId="7" fillId="0" borderId="0" xfId="0" applyFont="1" applyAlignment="1">
      <alignment vertical="center"/>
    </xf>
    <xf numFmtId="3" fontId="5" fillId="0" borderId="2" xfId="0" applyNumberFormat="1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horizontal="left" vertical="center" wrapText="1"/>
    </xf>
    <xf numFmtId="3" fontId="5" fillId="0" borderId="2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5" fillId="0" borderId="6" xfId="0" applyNumberFormat="1" applyFont="1" applyFill="1" applyBorder="1" applyAlignment="1" applyProtection="1">
      <alignment horizontal="left" vertical="center"/>
    </xf>
    <xf numFmtId="4" fontId="5" fillId="0" borderId="6" xfId="0" applyNumberFormat="1" applyFont="1" applyFill="1" applyBorder="1" applyAlignment="1" applyProtection="1">
      <alignment horizontal="left" vertical="center" wrapText="1"/>
    </xf>
    <xf numFmtId="3" fontId="5" fillId="0" borderId="6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/>
    </xf>
    <xf numFmtId="3" fontId="5" fillId="0" borderId="19" xfId="0" applyNumberFormat="1" applyFont="1" applyFill="1" applyBorder="1" applyAlignment="1" applyProtection="1">
      <alignment horizontal="right" vertical="center"/>
    </xf>
    <xf numFmtId="3" fontId="5" fillId="0" borderId="19" xfId="0" applyNumberFormat="1" applyFont="1" applyFill="1" applyBorder="1" applyAlignment="1" applyProtection="1">
      <alignment horizontal="right" vertical="center" wrapText="1"/>
    </xf>
    <xf numFmtId="3" fontId="5" fillId="0" borderId="20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left" vertical="center"/>
    </xf>
    <xf numFmtId="4" fontId="5" fillId="0" borderId="1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5" fillId="0" borderId="5" xfId="0" applyNumberFormat="1" applyFont="1" applyFill="1" applyBorder="1" applyAlignment="1" applyProtection="1">
      <alignment horizontal="right" vertical="center"/>
    </xf>
    <xf numFmtId="3" fontId="5" fillId="0" borderId="18" xfId="0" applyNumberFormat="1" applyFont="1" applyFill="1" applyBorder="1" applyAlignment="1" applyProtection="1">
      <alignment horizontal="right" vertical="center"/>
    </xf>
    <xf numFmtId="49" fontId="8" fillId="0" borderId="24" xfId="0" applyNumberFormat="1" applyFont="1" applyFill="1" applyBorder="1" applyAlignment="1" applyProtection="1">
      <alignment horizontal="center" vertical="center"/>
    </xf>
    <xf numFmtId="3" fontId="5" fillId="0" borderId="22" xfId="0" applyNumberFormat="1" applyFont="1" applyFill="1" applyBorder="1" applyAlignment="1" applyProtection="1">
      <alignment horizontal="left" vertical="center"/>
    </xf>
    <xf numFmtId="4" fontId="5" fillId="0" borderId="22" xfId="0" applyNumberFormat="1" applyFont="1" applyFill="1" applyBorder="1" applyAlignment="1" applyProtection="1">
      <alignment horizontal="left" vertical="center" wrapText="1"/>
    </xf>
    <xf numFmtId="3" fontId="5" fillId="0" borderId="22" xfId="0" applyNumberFormat="1" applyFont="1" applyFill="1" applyBorder="1" applyAlignment="1" applyProtection="1">
      <alignment horizontal="left" vertical="center" wrapText="1"/>
    </xf>
    <xf numFmtId="3" fontId="5" fillId="0" borderId="21" xfId="0" applyNumberFormat="1" applyFont="1" applyFill="1" applyBorder="1" applyAlignment="1" applyProtection="1">
      <alignment horizontal="left" vertical="center" wrapText="1"/>
    </xf>
    <xf numFmtId="3" fontId="5" fillId="0" borderId="23" xfId="0" applyNumberFormat="1" applyFont="1" applyFill="1" applyBorder="1" applyAlignment="1" applyProtection="1">
      <alignment horizontal="left" vertical="center" wrapText="1"/>
    </xf>
    <xf numFmtId="49" fontId="8" fillId="0" borderId="26" xfId="0" applyNumberFormat="1" applyFont="1" applyFill="1" applyBorder="1" applyAlignment="1" applyProtection="1">
      <alignment horizontal="center" vertical="center"/>
    </xf>
    <xf numFmtId="3" fontId="5" fillId="0" borderId="18" xfId="0" applyNumberFormat="1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 wrapText="1"/>
    </xf>
    <xf numFmtId="3" fontId="5" fillId="0" borderId="5" xfId="0" applyNumberFormat="1" applyFont="1" applyFill="1" applyBorder="1" applyAlignment="1" applyProtection="1">
      <alignment vertical="center" wrapText="1"/>
    </xf>
    <xf numFmtId="3" fontId="5" fillId="0" borderId="18" xfId="0" applyNumberFormat="1" applyFont="1" applyFill="1" applyBorder="1" applyAlignment="1" applyProtection="1">
      <alignment vertical="center" wrapText="1"/>
    </xf>
    <xf numFmtId="49" fontId="8" fillId="0" borderId="25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vertical="center"/>
    </xf>
    <xf numFmtId="4" fontId="5" fillId="0" borderId="6" xfId="0" applyNumberFormat="1" applyFont="1" applyFill="1" applyBorder="1" applyAlignment="1" applyProtection="1">
      <alignment vertical="center" wrapText="1"/>
    </xf>
    <xf numFmtId="3" fontId="5" fillId="0" borderId="6" xfId="0" applyNumberFormat="1" applyFont="1" applyFill="1" applyBorder="1" applyAlignment="1" applyProtection="1">
      <alignment vertical="center" wrapText="1"/>
    </xf>
    <xf numFmtId="3" fontId="5" fillId="0" borderId="20" xfId="0" applyNumberFormat="1" applyFont="1" applyFill="1" applyBorder="1" applyAlignment="1" applyProtection="1">
      <alignment vertical="center" wrapText="1"/>
    </xf>
    <xf numFmtId="3" fontId="5" fillId="0" borderId="22" xfId="0" applyNumberFormat="1" applyFont="1" applyFill="1" applyBorder="1" applyAlignment="1" applyProtection="1">
      <alignment horizontal="right" vertical="center"/>
    </xf>
    <xf numFmtId="3" fontId="5" fillId="0" borderId="21" xfId="0" applyNumberFormat="1" applyFont="1" applyFill="1" applyBorder="1" applyAlignment="1" applyProtection="1">
      <alignment horizontal="right" vertical="center"/>
    </xf>
    <xf numFmtId="3" fontId="5" fillId="0" borderId="23" xfId="0" applyNumberFormat="1" applyFont="1" applyFill="1" applyBorder="1" applyAlignment="1" applyProtection="1">
      <alignment horizontal="right" vertical="center"/>
    </xf>
    <xf numFmtId="49" fontId="8" fillId="0" borderId="27" xfId="0" applyNumberFormat="1" applyFont="1" applyFill="1" applyBorder="1" applyAlignment="1" applyProtection="1">
      <alignment horizontal="center" vertical="center"/>
    </xf>
    <xf numFmtId="49" fontId="9" fillId="3" borderId="15" xfId="0" applyNumberFormat="1" applyFont="1" applyFill="1" applyBorder="1" applyAlignment="1" applyProtection="1">
      <alignment horizontal="center" vertical="center"/>
    </xf>
    <xf numFmtId="49" fontId="9" fillId="3" borderId="16" xfId="0" applyNumberFormat="1" applyFont="1" applyFill="1" applyBorder="1" applyAlignment="1" applyProtection="1">
      <alignment horizontal="center" vertical="center" wrapText="1"/>
    </xf>
    <xf numFmtId="3" fontId="8" fillId="6" borderId="39" xfId="0" applyNumberFormat="1" applyFont="1" applyFill="1" applyBorder="1" applyAlignment="1" applyProtection="1">
      <alignment horizontal="left" vertical="center"/>
    </xf>
    <xf numFmtId="49" fontId="8" fillId="6" borderId="9" xfId="0" applyNumberFormat="1" applyFont="1" applyFill="1" applyBorder="1" applyAlignment="1" applyProtection="1">
      <alignment horizontal="center" vertical="center"/>
    </xf>
    <xf numFmtId="49" fontId="8" fillId="6" borderId="10" xfId="0" applyNumberFormat="1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 applyProtection="1">
      <alignment horizontal="right" vertical="center"/>
    </xf>
    <xf numFmtId="3" fontId="9" fillId="6" borderId="7" xfId="0" applyNumberFormat="1" applyFont="1" applyFill="1" applyBorder="1" applyAlignment="1">
      <alignment horizontal="right" vertical="center"/>
    </xf>
    <xf numFmtId="49" fontId="9" fillId="6" borderId="8" xfId="0" applyNumberFormat="1" applyFont="1" applyFill="1" applyBorder="1" applyAlignment="1">
      <alignment horizontal="center" vertical="center"/>
    </xf>
    <xf numFmtId="49" fontId="9" fillId="6" borderId="10" xfId="0" applyNumberFormat="1" applyFont="1" applyFill="1" applyBorder="1" applyAlignment="1">
      <alignment horizontal="center" vertical="center"/>
    </xf>
    <xf numFmtId="4" fontId="9" fillId="6" borderId="9" xfId="0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11" fillId="6" borderId="8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right" vertical="center"/>
    </xf>
    <xf numFmtId="3" fontId="11" fillId="6" borderId="9" xfId="0" applyNumberFormat="1" applyFont="1" applyFill="1" applyBorder="1" applyAlignment="1" applyProtection="1">
      <alignment horizontal="right" vertical="center"/>
    </xf>
    <xf numFmtId="3" fontId="11" fillId="6" borderId="7" xfId="0" applyNumberFormat="1" applyFont="1" applyFill="1" applyBorder="1" applyAlignment="1">
      <alignment horizontal="right" vertical="center"/>
    </xf>
    <xf numFmtId="49" fontId="11" fillId="6" borderId="8" xfId="0" applyNumberFormat="1" applyFont="1" applyFill="1" applyBorder="1" applyAlignment="1">
      <alignment horizontal="center" vertical="center"/>
    </xf>
    <xf numFmtId="49" fontId="11" fillId="6" borderId="10" xfId="0" applyNumberFormat="1" applyFont="1" applyFill="1" applyBorder="1" applyAlignment="1">
      <alignment horizontal="center" vertical="center"/>
    </xf>
    <xf numFmtId="3" fontId="12" fillId="4" borderId="28" xfId="0" applyNumberFormat="1" applyFont="1" applyFill="1" applyBorder="1" applyAlignment="1" applyProtection="1">
      <alignment horizontal="left" vertical="center"/>
    </xf>
    <xf numFmtId="4" fontId="12" fillId="4" borderId="29" xfId="0" applyNumberFormat="1" applyFont="1" applyFill="1" applyBorder="1" applyAlignment="1" applyProtection="1">
      <alignment horizontal="left" vertical="center" wrapText="1"/>
    </xf>
    <xf numFmtId="3" fontId="12" fillId="4" borderId="29" xfId="0" applyNumberFormat="1" applyFont="1" applyFill="1" applyBorder="1" applyAlignment="1" applyProtection="1">
      <alignment horizontal="right" vertical="center"/>
    </xf>
    <xf numFmtId="3" fontId="12" fillId="4" borderId="30" xfId="0" applyNumberFormat="1" applyFont="1" applyFill="1" applyBorder="1" applyAlignment="1" applyProtection="1">
      <alignment horizontal="right" vertical="center"/>
    </xf>
    <xf numFmtId="3" fontId="12" fillId="4" borderId="31" xfId="0" applyNumberFormat="1" applyFont="1" applyFill="1" applyBorder="1" applyAlignment="1" applyProtection="1">
      <alignment horizontal="right" vertical="center"/>
    </xf>
    <xf numFmtId="49" fontId="12" fillId="4" borderId="32" xfId="0" applyNumberFormat="1" applyFont="1" applyFill="1" applyBorder="1" applyAlignment="1" applyProtection="1">
      <alignment horizontal="center" vertical="center"/>
    </xf>
    <xf numFmtId="49" fontId="12" fillId="4" borderId="33" xfId="0" applyNumberFormat="1" applyFont="1" applyFill="1" applyBorder="1" applyAlignment="1" applyProtection="1">
      <alignment horizontal="center" vertical="center"/>
    </xf>
    <xf numFmtId="4" fontId="13" fillId="0" borderId="22" xfId="0" applyNumberFormat="1" applyFont="1" applyFill="1" applyBorder="1" applyAlignment="1" applyProtection="1">
      <alignment horizontal="left" vertical="center" wrapText="1"/>
    </xf>
    <xf numFmtId="3" fontId="13" fillId="0" borderId="22" xfId="0" applyNumberFormat="1" applyFont="1" applyFill="1" applyBorder="1" applyAlignment="1" applyProtection="1">
      <alignment horizontal="right" vertical="center"/>
    </xf>
    <xf numFmtId="3" fontId="13" fillId="0" borderId="6" xfId="0" applyNumberFormat="1" applyFont="1" applyFill="1" applyBorder="1" applyAlignment="1" applyProtection="1">
      <alignment horizontal="right" vertical="center"/>
    </xf>
    <xf numFmtId="3" fontId="13" fillId="0" borderId="23" xfId="0" applyNumberFormat="1" applyFont="1" applyFill="1" applyBorder="1" applyAlignment="1" applyProtection="1">
      <alignment horizontal="right" vertical="center"/>
    </xf>
    <xf numFmtId="49" fontId="14" fillId="0" borderId="26" xfId="0" applyNumberFormat="1" applyFont="1" applyFill="1" applyBorder="1" applyAlignment="1" applyProtection="1">
      <alignment horizontal="center" vertical="center"/>
    </xf>
    <xf numFmtId="49" fontId="14" fillId="0" borderId="27" xfId="0" applyNumberFormat="1" applyFont="1" applyFill="1" applyBorder="1" applyAlignment="1" applyProtection="1">
      <alignment horizontal="center" vertical="center"/>
    </xf>
    <xf numFmtId="3" fontId="13" fillId="0" borderId="43" xfId="0" applyNumberFormat="1" applyFont="1" applyFill="1" applyBorder="1" applyAlignment="1" applyProtection="1">
      <alignment horizontal="left" vertical="center"/>
    </xf>
    <xf numFmtId="3" fontId="13" fillId="0" borderId="2" xfId="0" applyNumberFormat="1" applyFont="1" applyFill="1" applyBorder="1" applyAlignment="1" applyProtection="1">
      <alignment horizontal="left" vertical="center"/>
    </xf>
    <xf numFmtId="4" fontId="13" fillId="0" borderId="2" xfId="0" applyNumberFormat="1" applyFont="1" applyFill="1" applyBorder="1" applyAlignment="1" applyProtection="1">
      <alignment horizontal="left" vertical="center" wrapText="1"/>
    </xf>
    <xf numFmtId="3" fontId="13" fillId="0" borderId="2" xfId="0" applyNumberFormat="1" applyFont="1" applyFill="1" applyBorder="1" applyAlignment="1" applyProtection="1">
      <alignment horizontal="right" vertical="center"/>
    </xf>
    <xf numFmtId="49" fontId="14" fillId="0" borderId="13" xfId="0" applyNumberFormat="1" applyFont="1" applyFill="1" applyBorder="1" applyAlignment="1" applyProtection="1">
      <alignment horizontal="center" vertical="center"/>
    </xf>
    <xf numFmtId="49" fontId="14" fillId="0" borderId="14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>
      <alignment horizontal="right"/>
    </xf>
    <xf numFmtId="3" fontId="13" fillId="0" borderId="44" xfId="0" applyNumberFormat="1" applyFont="1" applyFill="1" applyBorder="1" applyAlignment="1" applyProtection="1">
      <alignment horizontal="right" vertical="center"/>
    </xf>
    <xf numFmtId="0" fontId="11" fillId="7" borderId="8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horizontal="right" vertical="center"/>
    </xf>
    <xf numFmtId="3" fontId="11" fillId="7" borderId="9" xfId="0" applyNumberFormat="1" applyFont="1" applyFill="1" applyBorder="1" applyAlignment="1" applyProtection="1">
      <alignment horizontal="right" vertical="center"/>
    </xf>
    <xf numFmtId="3" fontId="11" fillId="7" borderId="7" xfId="0" applyNumberFormat="1" applyFont="1" applyFill="1" applyBorder="1" applyAlignment="1">
      <alignment horizontal="right" vertical="center"/>
    </xf>
    <xf numFmtId="49" fontId="11" fillId="7" borderId="8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 applyProtection="1">
      <alignment horizontal="left" vertical="center"/>
    </xf>
    <xf numFmtId="3" fontId="5" fillId="0" borderId="47" xfId="0" applyNumberFormat="1" applyFont="1" applyFill="1" applyBorder="1" applyAlignment="1" applyProtection="1">
      <alignment horizontal="right" vertical="center"/>
    </xf>
    <xf numFmtId="3" fontId="5" fillId="0" borderId="22" xfId="0" applyNumberFormat="1" applyFont="1" applyFill="1" applyBorder="1" applyAlignment="1" applyProtection="1">
      <alignment horizontal="right" vertical="center" wrapText="1"/>
    </xf>
    <xf numFmtId="0" fontId="11" fillId="8" borderId="8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right" vertical="center" wrapText="1"/>
    </xf>
    <xf numFmtId="3" fontId="11" fillId="8" borderId="9" xfId="0" applyNumberFormat="1" applyFont="1" applyFill="1" applyBorder="1" applyAlignment="1" applyProtection="1">
      <alignment horizontal="right" vertical="center"/>
    </xf>
    <xf numFmtId="3" fontId="11" fillId="8" borderId="7" xfId="0" applyNumberFormat="1" applyFont="1" applyFill="1" applyBorder="1" applyAlignment="1">
      <alignment horizontal="right" vertical="center"/>
    </xf>
    <xf numFmtId="49" fontId="11" fillId="8" borderId="8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Alignment="1">
      <alignment horizontal="right" vertical="center"/>
    </xf>
    <xf numFmtId="3" fontId="9" fillId="4" borderId="34" xfId="0" applyNumberFormat="1" applyFont="1" applyFill="1" applyBorder="1" applyAlignment="1" applyProtection="1">
      <alignment horizontal="left" vertical="center"/>
    </xf>
    <xf numFmtId="4" fontId="9" fillId="4" borderId="35" xfId="0" applyNumberFormat="1" applyFont="1" applyFill="1" applyBorder="1" applyAlignment="1" applyProtection="1">
      <alignment horizontal="left" vertical="center" wrapText="1"/>
    </xf>
    <xf numFmtId="3" fontId="9" fillId="4" borderId="35" xfId="0" applyNumberFormat="1" applyFont="1" applyFill="1" applyBorder="1" applyAlignment="1" applyProtection="1">
      <alignment horizontal="right" vertical="center"/>
    </xf>
    <xf numFmtId="3" fontId="9" fillId="4" borderId="36" xfId="0" applyNumberFormat="1" applyFont="1" applyFill="1" applyBorder="1" applyAlignment="1" applyProtection="1">
      <alignment horizontal="right" vertical="center"/>
    </xf>
    <xf numFmtId="49" fontId="9" fillId="4" borderId="37" xfId="0" applyNumberFormat="1" applyFont="1" applyFill="1" applyBorder="1" applyAlignment="1" applyProtection="1">
      <alignment horizontal="center" vertical="center"/>
    </xf>
    <xf numFmtId="49" fontId="9" fillId="4" borderId="38" xfId="0" applyNumberFormat="1" applyFont="1" applyFill="1" applyBorder="1" applyAlignment="1" applyProtection="1">
      <alignment horizontal="center" vertical="center"/>
    </xf>
    <xf numFmtId="3" fontId="9" fillId="4" borderId="28" xfId="0" applyNumberFormat="1" applyFont="1" applyFill="1" applyBorder="1" applyAlignment="1" applyProtection="1">
      <alignment horizontal="left" vertical="center"/>
    </xf>
    <xf numFmtId="4" fontId="9" fillId="4" borderId="29" xfId="0" applyNumberFormat="1" applyFont="1" applyFill="1" applyBorder="1" applyAlignment="1" applyProtection="1">
      <alignment horizontal="left" vertical="center" wrapText="1"/>
    </xf>
    <xf numFmtId="3" fontId="9" fillId="4" borderId="29" xfId="0" applyNumberFormat="1" applyFont="1" applyFill="1" applyBorder="1" applyAlignment="1" applyProtection="1">
      <alignment horizontal="right" vertical="center"/>
    </xf>
    <xf numFmtId="3" fontId="9" fillId="4" borderId="31" xfId="0" applyNumberFormat="1" applyFont="1" applyFill="1" applyBorder="1" applyAlignment="1" applyProtection="1">
      <alignment horizontal="right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49" fontId="9" fillId="4" borderId="33" xfId="0" applyNumberFormat="1" applyFont="1" applyFill="1" applyBorder="1" applyAlignment="1" applyProtection="1">
      <alignment horizontal="center" vertical="center"/>
    </xf>
    <xf numFmtId="3" fontId="9" fillId="4" borderId="46" xfId="0" applyNumberFormat="1" applyFont="1" applyFill="1" applyBorder="1" applyAlignment="1" applyProtection="1">
      <alignment horizontal="right" vertical="center"/>
    </xf>
    <xf numFmtId="3" fontId="9" fillId="4" borderId="30" xfId="0" applyNumberFormat="1" applyFont="1" applyFill="1" applyBorder="1" applyAlignment="1" applyProtection="1">
      <alignment horizontal="right" vertical="center"/>
    </xf>
    <xf numFmtId="3" fontId="9" fillId="0" borderId="19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4" fillId="0" borderId="0" xfId="0" applyFont="1" applyBorder="1"/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3" fontId="5" fillId="0" borderId="43" xfId="0" applyNumberFormat="1" applyFont="1" applyFill="1" applyBorder="1" applyAlignment="1" applyProtection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" fontId="4" fillId="0" borderId="0" xfId="0" applyNumberFormat="1" applyFont="1"/>
    <xf numFmtId="3" fontId="5" fillId="0" borderId="2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4" fontId="10" fillId="5" borderId="42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" fontId="9" fillId="3" borderId="17" xfId="0" applyNumberFormat="1" applyFont="1" applyFill="1" applyBorder="1" applyAlignment="1" applyProtection="1">
      <alignment horizontal="center" vertical="center" wrapText="1"/>
    </xf>
    <xf numFmtId="4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11" xfId="0" applyNumberFormat="1" applyFont="1" applyFill="1" applyBorder="1" applyAlignment="1" applyProtection="1">
      <alignment horizontal="center" vertical="center"/>
    </xf>
    <xf numFmtId="49" fontId="9" fillId="3" borderId="12" xfId="0" applyNumberFormat="1" applyFont="1" applyFill="1" applyBorder="1" applyAlignment="1" applyProtection="1">
      <alignment horizontal="center" vertical="center"/>
    </xf>
    <xf numFmtId="3" fontId="10" fillId="5" borderId="39" xfId="0" applyNumberFormat="1" applyFont="1" applyFill="1" applyBorder="1" applyAlignment="1" applyProtection="1">
      <alignment horizontal="left" vertical="center"/>
    </xf>
    <xf numFmtId="3" fontId="10" fillId="5" borderId="40" xfId="0" applyNumberFormat="1" applyFont="1" applyFill="1" applyBorder="1" applyAlignment="1" applyProtection="1">
      <alignment horizontal="left" vertical="center"/>
    </xf>
    <xf numFmtId="3" fontId="10" fillId="5" borderId="41" xfId="0" applyNumberFormat="1" applyFont="1" applyFill="1" applyBorder="1" applyAlignment="1" applyProtection="1">
      <alignment horizontal="left" vertical="center"/>
    </xf>
    <xf numFmtId="3" fontId="9" fillId="3" borderId="4" xfId="0" applyNumberFormat="1" applyFont="1" applyFill="1" applyBorder="1" applyAlignment="1" applyProtection="1">
      <alignment horizontal="center" vertical="center"/>
    </xf>
    <xf numFmtId="3" fontId="9" fillId="3" borderId="21" xfId="0" applyNumberFormat="1" applyFont="1" applyFill="1" applyBorder="1" applyAlignment="1" applyProtection="1">
      <alignment horizontal="center" vertical="center"/>
    </xf>
    <xf numFmtId="4" fontId="9" fillId="3" borderId="6" xfId="0" applyNumberFormat="1" applyFont="1" applyFill="1" applyBorder="1" applyAlignment="1" applyProtection="1">
      <alignment horizontal="center" vertical="center"/>
    </xf>
    <xf numFmtId="4" fontId="9" fillId="3" borderId="22" xfId="0" applyNumberFormat="1" applyFont="1" applyFill="1" applyBorder="1" applyAlignment="1" applyProtection="1">
      <alignment horizontal="center" vertical="center"/>
    </xf>
  </cellXfs>
  <cellStyles count="4">
    <cellStyle name="Neutral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6" fmlaLink="#REF!" horiz="1" max="1000" page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285750</xdr:colOff>
          <xdr:row>0</xdr:row>
          <xdr:rowOff>0</xdr:rowOff>
        </xdr:to>
        <xdr:sp macro="" textlink="">
          <xdr:nvSpPr>
            <xdr:cNvPr id="11265" name="Scroll Bar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ilk Glas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ene.Eltermane@vid.gov.lv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view="pageBreakPreview" zoomScale="110" zoomScaleNormal="110" zoomScaleSheetLayoutView="110" workbookViewId="0">
      <pane ySplit="7" topLeftCell="A41" activePane="bottomLeft" state="frozen"/>
      <selection pane="bottomLeft" activeCell="P50" sqref="P50"/>
    </sheetView>
  </sheetViews>
  <sheetFormatPr defaultColWidth="9.33203125" defaultRowHeight="12" x14ac:dyDescent="0.2"/>
  <cols>
    <col min="1" max="1" width="5.1640625" style="1" customWidth="1"/>
    <col min="2" max="2" width="63" style="1" customWidth="1"/>
    <col min="3" max="4" width="16.1640625" style="1" customWidth="1"/>
    <col min="5" max="5" width="17" style="1" customWidth="1"/>
    <col min="6" max="6" width="15.83203125" style="1" customWidth="1"/>
    <col min="7" max="7" width="15.5" style="1" customWidth="1"/>
    <col min="8" max="8" width="15.1640625" style="1" customWidth="1"/>
    <col min="9" max="9" width="15.6640625" style="1" customWidth="1"/>
    <col min="10" max="11" width="11.33203125" style="3" customWidth="1"/>
    <col min="12" max="12" width="9.83203125" style="1" customWidth="1"/>
    <col min="13" max="13" width="11.5" style="1" bestFit="1" customWidth="1"/>
    <col min="14" max="14" width="10" style="1" customWidth="1"/>
    <col min="15" max="16" width="10.33203125" style="1" bestFit="1" customWidth="1"/>
    <col min="17" max="17" width="9.33203125" style="1"/>
    <col min="18" max="18" width="10.83203125" style="1" bestFit="1" customWidth="1"/>
    <col min="19" max="16384" width="9.33203125" style="1"/>
  </cols>
  <sheetData>
    <row r="1" spans="1:11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1"/>
      <c r="K1" s="132" t="s">
        <v>101</v>
      </c>
    </row>
    <row r="2" spans="1:11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1"/>
      <c r="K2" s="132" t="s">
        <v>109</v>
      </c>
    </row>
    <row r="3" spans="1:11" x14ac:dyDescent="0.2">
      <c r="K3" s="93"/>
    </row>
    <row r="4" spans="1:11" ht="12" customHeight="1" x14ac:dyDescent="0.2">
      <c r="A4" s="141" t="s">
        <v>102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s="12" customFormat="1" ht="12.75" thickBot="1" x14ac:dyDescent="0.25">
      <c r="J5" s="13"/>
      <c r="K5" s="13"/>
    </row>
    <row r="6" spans="1:11" ht="15" customHeight="1" x14ac:dyDescent="0.2">
      <c r="A6" s="153" t="s">
        <v>32</v>
      </c>
      <c r="B6" s="155" t="s">
        <v>31</v>
      </c>
      <c r="C6" s="142">
        <v>2020</v>
      </c>
      <c r="D6" s="142">
        <v>2021</v>
      </c>
      <c r="E6" s="142">
        <v>2022</v>
      </c>
      <c r="F6" s="142">
        <v>2023</v>
      </c>
      <c r="G6" s="142">
        <v>2024</v>
      </c>
      <c r="H6" s="144">
        <v>2025</v>
      </c>
      <c r="I6" s="146" t="s">
        <v>7</v>
      </c>
      <c r="J6" s="148" t="s">
        <v>45</v>
      </c>
      <c r="K6" s="149"/>
    </row>
    <row r="7" spans="1:11" s="2" customFormat="1" ht="39.75" customHeight="1" thickBot="1" x14ac:dyDescent="0.25">
      <c r="A7" s="154"/>
      <c r="B7" s="156"/>
      <c r="C7" s="143"/>
      <c r="D7" s="143"/>
      <c r="E7" s="143"/>
      <c r="F7" s="143"/>
      <c r="G7" s="143"/>
      <c r="H7" s="145"/>
      <c r="I7" s="147"/>
      <c r="J7" s="54" t="s">
        <v>65</v>
      </c>
      <c r="K7" s="55" t="s">
        <v>64</v>
      </c>
    </row>
    <row r="8" spans="1:11" s="2" customFormat="1" ht="19.5" thickBot="1" x14ac:dyDescent="0.25">
      <c r="A8" s="150" t="s">
        <v>81</v>
      </c>
      <c r="B8" s="151"/>
      <c r="C8" s="151"/>
      <c r="D8" s="151"/>
      <c r="E8" s="151"/>
      <c r="F8" s="151"/>
      <c r="G8" s="151"/>
      <c r="H8" s="151"/>
      <c r="I8" s="151"/>
      <c r="J8" s="151"/>
      <c r="K8" s="152"/>
    </row>
    <row r="9" spans="1:11" s="4" customFormat="1" ht="24.75" customHeight="1" thickBot="1" x14ac:dyDescent="0.25">
      <c r="A9" s="113" t="s">
        <v>33</v>
      </c>
      <c r="B9" s="114" t="s">
        <v>6</v>
      </c>
      <c r="C9" s="115">
        <f>SUBTOTAL(9,C10:C12)</f>
        <v>1379085</v>
      </c>
      <c r="D9" s="115">
        <f t="shared" ref="D9:H9" si="0">SUBTOTAL(9,D10:D12)</f>
        <v>116100</v>
      </c>
      <c r="E9" s="115">
        <f t="shared" si="0"/>
        <v>315422</v>
      </c>
      <c r="F9" s="115">
        <f t="shared" si="0"/>
        <v>497250</v>
      </c>
      <c r="G9" s="115">
        <f t="shared" si="0"/>
        <v>411000</v>
      </c>
      <c r="H9" s="115">
        <f t="shared" si="0"/>
        <v>0</v>
      </c>
      <c r="I9" s="116">
        <f>SUM(C9:H9)</f>
        <v>2718857</v>
      </c>
      <c r="J9" s="117"/>
      <c r="K9" s="118"/>
    </row>
    <row r="10" spans="1:11" s="8" customFormat="1" ht="12.75" thickTop="1" x14ac:dyDescent="0.2">
      <c r="A10" s="27" t="s">
        <v>13</v>
      </c>
      <c r="B10" s="28" t="s">
        <v>48</v>
      </c>
      <c r="C10" s="29">
        <f>ROUND((800+1398+609)*387.2+(200+500)*417.45,0)</f>
        <v>1379085</v>
      </c>
      <c r="D10" s="29">
        <v>116100</v>
      </c>
      <c r="E10" s="29">
        <v>196322</v>
      </c>
      <c r="F10" s="29"/>
      <c r="G10" s="29"/>
      <c r="H10" s="30"/>
      <c r="I10" s="31"/>
      <c r="J10" s="32" t="s">
        <v>46</v>
      </c>
      <c r="K10" s="45" t="s">
        <v>47</v>
      </c>
    </row>
    <row r="11" spans="1:11" s="8" customFormat="1" ht="16.149999999999999" customHeight="1" x14ac:dyDescent="0.2">
      <c r="A11" s="5" t="s">
        <v>14</v>
      </c>
      <c r="B11" s="6" t="s">
        <v>49</v>
      </c>
      <c r="C11" s="7"/>
      <c r="D11" s="7"/>
      <c r="E11" s="7">
        <v>119100</v>
      </c>
      <c r="F11" s="7">
        <v>336450</v>
      </c>
      <c r="G11" s="7">
        <v>38700</v>
      </c>
      <c r="H11" s="17"/>
      <c r="I11" s="24"/>
      <c r="J11" s="20" t="s">
        <v>51</v>
      </c>
      <c r="K11" s="21" t="s">
        <v>52</v>
      </c>
    </row>
    <row r="12" spans="1:11" s="8" customFormat="1" ht="15" customHeight="1" thickBot="1" x14ac:dyDescent="0.25">
      <c r="A12" s="14" t="s">
        <v>15</v>
      </c>
      <c r="B12" s="15" t="s">
        <v>50</v>
      </c>
      <c r="C12" s="16"/>
      <c r="D12" s="16"/>
      <c r="E12" s="16"/>
      <c r="F12" s="16">
        <v>160800</v>
      </c>
      <c r="G12" s="16">
        <v>372300</v>
      </c>
      <c r="H12" s="19"/>
      <c r="I12" s="26"/>
      <c r="J12" s="22" t="s">
        <v>82</v>
      </c>
      <c r="K12" s="23" t="s">
        <v>53</v>
      </c>
    </row>
    <row r="13" spans="1:11" s="4" customFormat="1" ht="24.75" customHeight="1" thickTop="1" thickBot="1" x14ac:dyDescent="0.25">
      <c r="A13" s="119" t="s">
        <v>34</v>
      </c>
      <c r="B13" s="120" t="s">
        <v>62</v>
      </c>
      <c r="C13" s="121">
        <f>SUBTOTAL(9,C14)</f>
        <v>86000</v>
      </c>
      <c r="D13" s="121">
        <f t="shared" ref="D13:H13" si="1">SUBTOTAL(9,D14)</f>
        <v>628460</v>
      </c>
      <c r="E13" s="121">
        <f t="shared" si="1"/>
        <v>772850</v>
      </c>
      <c r="F13" s="121">
        <f t="shared" si="1"/>
        <v>498500</v>
      </c>
      <c r="G13" s="121">
        <f t="shared" si="1"/>
        <v>0</v>
      </c>
      <c r="H13" s="121">
        <f t="shared" si="1"/>
        <v>0</v>
      </c>
      <c r="I13" s="122">
        <f>SUM(C13:H13)</f>
        <v>1985810</v>
      </c>
      <c r="J13" s="123"/>
      <c r="K13" s="124"/>
    </row>
    <row r="14" spans="1:11" s="9" customFormat="1" ht="13.5" thickTop="1" thickBot="1" x14ac:dyDescent="0.25">
      <c r="A14" s="33" t="s">
        <v>16</v>
      </c>
      <c r="B14" s="34" t="s">
        <v>83</v>
      </c>
      <c r="C14" s="103">
        <v>86000</v>
      </c>
      <c r="D14" s="103">
        <v>628460</v>
      </c>
      <c r="E14" s="112">
        <v>772850</v>
      </c>
      <c r="F14" s="103">
        <v>498500</v>
      </c>
      <c r="G14" s="35"/>
      <c r="H14" s="36"/>
      <c r="I14" s="37"/>
      <c r="J14" s="38" t="s">
        <v>54</v>
      </c>
      <c r="K14" s="53" t="s">
        <v>55</v>
      </c>
    </row>
    <row r="15" spans="1:11" s="4" customFormat="1" ht="24.75" customHeight="1" thickTop="1" thickBot="1" x14ac:dyDescent="0.25">
      <c r="A15" s="119" t="s">
        <v>35</v>
      </c>
      <c r="B15" s="120" t="s">
        <v>63</v>
      </c>
      <c r="C15" s="121">
        <f>SUBTOTAL(9,C16:C17)</f>
        <v>86000</v>
      </c>
      <c r="D15" s="121">
        <f>SUBTOTAL(9,D16:D17)</f>
        <v>956203</v>
      </c>
      <c r="E15" s="121">
        <f t="shared" ref="E15:F15" si="2">SUBTOTAL(9,E16:E17)</f>
        <v>771597</v>
      </c>
      <c r="F15" s="121">
        <f t="shared" si="2"/>
        <v>614660</v>
      </c>
      <c r="G15" s="125">
        <f>SUBTOTAL(9,G17:G17)</f>
        <v>196160</v>
      </c>
      <c r="H15" s="121">
        <f>SUBTOTAL(9,H17:H17)</f>
        <v>277472</v>
      </c>
      <c r="I15" s="122">
        <f>SUM(C15:H15)</f>
        <v>2902092</v>
      </c>
      <c r="J15" s="123"/>
      <c r="K15" s="124"/>
    </row>
    <row r="16" spans="1:11" s="9" customFormat="1" ht="24.75" thickTop="1" x14ac:dyDescent="0.2">
      <c r="A16" s="27" t="s">
        <v>17</v>
      </c>
      <c r="B16" s="28" t="s">
        <v>84</v>
      </c>
      <c r="C16" s="29">
        <f>86622-622</f>
        <v>86000</v>
      </c>
      <c r="D16" s="29">
        <v>956203</v>
      </c>
      <c r="E16" s="29">
        <v>771597</v>
      </c>
      <c r="F16" s="50">
        <v>614660</v>
      </c>
      <c r="G16" s="138"/>
      <c r="H16" s="139"/>
      <c r="I16" s="39"/>
      <c r="J16" s="32" t="s">
        <v>54</v>
      </c>
      <c r="K16" s="45" t="s">
        <v>55</v>
      </c>
    </row>
    <row r="17" spans="1:13" s="9" customFormat="1" ht="15.6" customHeight="1" thickBot="1" x14ac:dyDescent="0.25">
      <c r="A17" s="14" t="s">
        <v>18</v>
      </c>
      <c r="B17" s="15" t="s">
        <v>3</v>
      </c>
      <c r="C17" s="14"/>
      <c r="D17" s="14"/>
      <c r="E17" s="14"/>
      <c r="F17" s="102"/>
      <c r="G17" s="102">
        <v>196160</v>
      </c>
      <c r="H17" s="102">
        <v>277472</v>
      </c>
      <c r="I17" s="101"/>
      <c r="J17" s="22" t="s">
        <v>56</v>
      </c>
      <c r="K17" s="23" t="s">
        <v>57</v>
      </c>
    </row>
    <row r="18" spans="1:13" s="4" customFormat="1" ht="39.75" thickTop="1" thickBot="1" x14ac:dyDescent="0.25">
      <c r="A18" s="119" t="s">
        <v>36</v>
      </c>
      <c r="B18" s="120" t="s">
        <v>85</v>
      </c>
      <c r="C18" s="121">
        <f t="shared" ref="C18:H18" si="3">SUBTOTAL(9,C19:C20)</f>
        <v>0</v>
      </c>
      <c r="D18" s="121">
        <f t="shared" si="3"/>
        <v>77440</v>
      </c>
      <c r="E18" s="121">
        <f t="shared" si="3"/>
        <v>164560</v>
      </c>
      <c r="F18" s="115">
        <f t="shared" si="3"/>
        <v>0</v>
      </c>
      <c r="G18" s="115">
        <f t="shared" si="3"/>
        <v>116160</v>
      </c>
      <c r="H18" s="115">
        <f t="shared" si="3"/>
        <v>164560</v>
      </c>
      <c r="I18" s="122">
        <f>SUM(C18:H18)</f>
        <v>522720</v>
      </c>
      <c r="J18" s="123"/>
      <c r="K18" s="124"/>
    </row>
    <row r="19" spans="1:13" s="8" customFormat="1" ht="13.9" customHeight="1" thickTop="1" x14ac:dyDescent="0.2">
      <c r="A19" s="40" t="s">
        <v>21</v>
      </c>
      <c r="B19" s="41" t="s">
        <v>66</v>
      </c>
      <c r="C19" s="42"/>
      <c r="D19" s="111">
        <v>77440</v>
      </c>
      <c r="E19" s="111">
        <v>164560</v>
      </c>
      <c r="F19" s="42"/>
      <c r="G19" s="42"/>
      <c r="H19" s="43"/>
      <c r="I19" s="44"/>
      <c r="J19" s="32" t="s">
        <v>58</v>
      </c>
      <c r="K19" s="45" t="s">
        <v>87</v>
      </c>
    </row>
    <row r="20" spans="1:13" s="8" customFormat="1" ht="24.75" customHeight="1" thickBot="1" x14ac:dyDescent="0.25">
      <c r="A20" s="46" t="s">
        <v>19</v>
      </c>
      <c r="B20" s="47" t="s">
        <v>68</v>
      </c>
      <c r="C20" s="48"/>
      <c r="D20" s="48"/>
      <c r="E20" s="48"/>
      <c r="F20" s="67"/>
      <c r="G20" s="48">
        <v>116160</v>
      </c>
      <c r="H20" s="48">
        <v>164560</v>
      </c>
      <c r="I20" s="49"/>
      <c r="J20" s="22" t="s">
        <v>86</v>
      </c>
      <c r="K20" s="23" t="s">
        <v>57</v>
      </c>
    </row>
    <row r="21" spans="1:13" s="4" customFormat="1" ht="24.75" customHeight="1" thickTop="1" thickBot="1" x14ac:dyDescent="0.25">
      <c r="A21" s="119" t="s">
        <v>37</v>
      </c>
      <c r="B21" s="120" t="s">
        <v>76</v>
      </c>
      <c r="C21" s="121">
        <f t="shared" ref="C21:E21" si="4">SUBTOTAL(9,C22:C22)</f>
        <v>0</v>
      </c>
      <c r="D21" s="121">
        <f t="shared" si="4"/>
        <v>0</v>
      </c>
      <c r="E21" s="121">
        <f t="shared" si="4"/>
        <v>0</v>
      </c>
      <c r="F21" s="121">
        <f>SUBTOTAL(9,F22:F22)</f>
        <v>0</v>
      </c>
      <c r="G21" s="121">
        <f>SUBTOTAL(9,G22:G22)</f>
        <v>116160</v>
      </c>
      <c r="H21" s="121">
        <f>SUBTOTAL(9,H22:H22)</f>
        <v>197472</v>
      </c>
      <c r="I21" s="122">
        <f>SUM(C21:H21)</f>
        <v>313632</v>
      </c>
      <c r="J21" s="123"/>
      <c r="K21" s="124"/>
    </row>
    <row r="22" spans="1:13" s="9" customFormat="1" ht="16.899999999999999" customHeight="1" thickTop="1" thickBot="1" x14ac:dyDescent="0.25">
      <c r="A22" s="33" t="s">
        <v>20</v>
      </c>
      <c r="B22" s="34" t="s">
        <v>12</v>
      </c>
      <c r="C22" s="35"/>
      <c r="D22" s="35"/>
      <c r="E22" s="35"/>
      <c r="F22" s="103"/>
      <c r="G22" s="103">
        <v>116160</v>
      </c>
      <c r="H22" s="110">
        <v>197472</v>
      </c>
      <c r="I22" s="37"/>
      <c r="J22" s="38" t="s">
        <v>56</v>
      </c>
      <c r="K22" s="53" t="s">
        <v>57</v>
      </c>
    </row>
    <row r="23" spans="1:13" s="4" customFormat="1" ht="24.75" customHeight="1" thickTop="1" thickBot="1" x14ac:dyDescent="0.25">
      <c r="A23" s="119" t="s">
        <v>38</v>
      </c>
      <c r="B23" s="120" t="s">
        <v>1</v>
      </c>
      <c r="C23" s="121">
        <f>SUBTOTAL(9,C24:C24)</f>
        <v>0</v>
      </c>
      <c r="D23" s="121">
        <f>SUBTOTAL(9,D24:D24)</f>
        <v>50000</v>
      </c>
      <c r="E23" s="121">
        <f>SUBTOTAL(9,E24:E24)</f>
        <v>50000</v>
      </c>
      <c r="F23" s="121">
        <f t="shared" ref="F23:H23" si="5">SUBTOTAL(9,F24:F24)</f>
        <v>0</v>
      </c>
      <c r="G23" s="121">
        <f t="shared" si="5"/>
        <v>0</v>
      </c>
      <c r="H23" s="121">
        <f t="shared" si="5"/>
        <v>0</v>
      </c>
      <c r="I23" s="122">
        <f>SUM(C23:H23)</f>
        <v>100000</v>
      </c>
      <c r="J23" s="123"/>
      <c r="K23" s="124"/>
    </row>
    <row r="24" spans="1:13" s="8" customFormat="1" ht="17.45" customHeight="1" thickTop="1" thickBot="1" x14ac:dyDescent="0.25">
      <c r="A24" s="33" t="s">
        <v>22</v>
      </c>
      <c r="B24" s="34" t="s">
        <v>74</v>
      </c>
      <c r="C24" s="50"/>
      <c r="D24" s="50">
        <v>50000</v>
      </c>
      <c r="E24" s="50">
        <v>50000</v>
      </c>
      <c r="F24" s="50"/>
      <c r="G24" s="50"/>
      <c r="H24" s="51"/>
      <c r="I24" s="52"/>
      <c r="J24" s="38" t="s">
        <v>58</v>
      </c>
      <c r="K24" s="53"/>
    </row>
    <row r="25" spans="1:13" s="4" customFormat="1" ht="24.75" customHeight="1" thickTop="1" thickBot="1" x14ac:dyDescent="0.25">
      <c r="A25" s="119" t="s">
        <v>39</v>
      </c>
      <c r="B25" s="120" t="s">
        <v>73</v>
      </c>
      <c r="C25" s="121">
        <f t="shared" ref="C25:H25" si="6">SUBTOTAL(9,C26:C29)</f>
        <v>0</v>
      </c>
      <c r="D25" s="121">
        <f t="shared" si="6"/>
        <v>402850</v>
      </c>
      <c r="E25" s="121">
        <f t="shared" si="6"/>
        <v>567650</v>
      </c>
      <c r="F25" s="121">
        <f t="shared" si="6"/>
        <v>373500</v>
      </c>
      <c r="G25" s="121">
        <f t="shared" si="6"/>
        <v>243550</v>
      </c>
      <c r="H25" s="126">
        <f t="shared" si="6"/>
        <v>147440</v>
      </c>
      <c r="I25" s="122">
        <f>SUM(C25:H25)</f>
        <v>1734990</v>
      </c>
      <c r="J25" s="123"/>
      <c r="K25" s="124"/>
    </row>
    <row r="26" spans="1:13" s="8" customFormat="1" ht="27.6" customHeight="1" thickTop="1" x14ac:dyDescent="0.2">
      <c r="A26" s="5" t="s">
        <v>23</v>
      </c>
      <c r="B26" s="6" t="s">
        <v>69</v>
      </c>
      <c r="C26" s="7"/>
      <c r="D26" s="7">
        <v>246100</v>
      </c>
      <c r="E26" s="7"/>
      <c r="F26" s="7"/>
      <c r="G26" s="7"/>
      <c r="H26" s="17"/>
      <c r="I26" s="24"/>
      <c r="J26" s="20" t="s">
        <v>46</v>
      </c>
      <c r="K26" s="21" t="s">
        <v>87</v>
      </c>
    </row>
    <row r="27" spans="1:13" s="8" customFormat="1" ht="24.75" customHeight="1" x14ac:dyDescent="0.2">
      <c r="A27" s="5" t="s">
        <v>24</v>
      </c>
      <c r="B27" s="6" t="s">
        <v>67</v>
      </c>
      <c r="C27" s="7"/>
      <c r="D27" s="7">
        <v>156750</v>
      </c>
      <c r="E27" s="7">
        <v>274150</v>
      </c>
      <c r="F27" s="7"/>
      <c r="G27" s="7"/>
      <c r="H27" s="17"/>
      <c r="I27" s="24"/>
      <c r="J27" s="20" t="s">
        <v>58</v>
      </c>
      <c r="K27" s="21" t="s">
        <v>87</v>
      </c>
    </row>
    <row r="28" spans="1:13" s="8" customFormat="1" ht="15.6" customHeight="1" x14ac:dyDescent="0.2">
      <c r="A28" s="5" t="s">
        <v>25</v>
      </c>
      <c r="B28" s="6" t="s">
        <v>9</v>
      </c>
      <c r="C28" s="10"/>
      <c r="D28" s="10"/>
      <c r="E28" s="10">
        <v>293500</v>
      </c>
      <c r="F28" s="10">
        <v>373500</v>
      </c>
      <c r="G28" s="10"/>
      <c r="H28" s="18"/>
      <c r="I28" s="25"/>
      <c r="J28" s="20" t="s">
        <v>103</v>
      </c>
      <c r="K28" s="21" t="s">
        <v>55</v>
      </c>
    </row>
    <row r="29" spans="1:13" s="8" customFormat="1" ht="13.15" customHeight="1" thickBot="1" x14ac:dyDescent="0.25">
      <c r="A29" s="5" t="s">
        <v>26</v>
      </c>
      <c r="B29" s="6" t="s">
        <v>8</v>
      </c>
      <c r="C29" s="10"/>
      <c r="D29" s="10"/>
      <c r="E29" s="10"/>
      <c r="F29" s="10"/>
      <c r="G29" s="10">
        <v>243550</v>
      </c>
      <c r="H29" s="18">
        <v>147440</v>
      </c>
      <c r="I29" s="25"/>
      <c r="J29" s="20" t="s">
        <v>104</v>
      </c>
      <c r="K29" s="21" t="s">
        <v>59</v>
      </c>
    </row>
    <row r="30" spans="1:13" s="8" customFormat="1" ht="28.15" customHeight="1" thickTop="1" thickBot="1" x14ac:dyDescent="0.25">
      <c r="A30" s="119" t="s">
        <v>40</v>
      </c>
      <c r="B30" s="120" t="s">
        <v>0</v>
      </c>
      <c r="C30" s="121">
        <f>SUBTOTAL(9,C31:C31)</f>
        <v>15664</v>
      </c>
      <c r="D30" s="121">
        <f t="shared" ref="D30:H30" si="7">SUBTOTAL(9,D31:D31)</f>
        <v>0</v>
      </c>
      <c r="E30" s="121">
        <f t="shared" si="7"/>
        <v>0</v>
      </c>
      <c r="F30" s="121">
        <f t="shared" si="7"/>
        <v>0</v>
      </c>
      <c r="G30" s="121">
        <f t="shared" si="7"/>
        <v>0</v>
      </c>
      <c r="H30" s="121">
        <f t="shared" si="7"/>
        <v>0</v>
      </c>
      <c r="I30" s="122">
        <f>SUM(C30:H30)</f>
        <v>15664</v>
      </c>
      <c r="J30" s="123"/>
      <c r="K30" s="124"/>
      <c r="M30" s="4"/>
    </row>
    <row r="31" spans="1:13" s="8" customFormat="1" ht="25.5" thickTop="1" thickBot="1" x14ac:dyDescent="0.25">
      <c r="A31" s="27" t="s">
        <v>27</v>
      </c>
      <c r="B31" s="28" t="s">
        <v>89</v>
      </c>
      <c r="C31" s="29">
        <f>ROUND(47*320.05,0)+622</f>
        <v>15664</v>
      </c>
      <c r="D31" s="29"/>
      <c r="E31" s="29"/>
      <c r="F31" s="29"/>
      <c r="G31" s="29"/>
      <c r="H31" s="30"/>
      <c r="I31" s="31"/>
      <c r="J31" s="32" t="s">
        <v>47</v>
      </c>
      <c r="K31" s="45" t="s">
        <v>47</v>
      </c>
    </row>
    <row r="32" spans="1:13" s="4" customFormat="1" ht="21.75" customHeight="1" thickTop="1" thickBot="1" x14ac:dyDescent="0.25">
      <c r="A32" s="119" t="s">
        <v>41</v>
      </c>
      <c r="B32" s="120" t="s">
        <v>70</v>
      </c>
      <c r="C32" s="121">
        <f>SUBTOTAL(9,C33:C34)</f>
        <v>0</v>
      </c>
      <c r="D32" s="121">
        <f>SUBTOTAL(9,D33:D34)</f>
        <v>154880</v>
      </c>
      <c r="E32" s="121">
        <f>SUBTOTAL(9,E33:E34)</f>
        <v>154880</v>
      </c>
      <c r="F32" s="121">
        <f>SUBTOTAL(9,F33:F34)</f>
        <v>150000</v>
      </c>
      <c r="G32" s="121">
        <f t="shared" ref="G32" si="8">SUBTOTAL(9,G33:G34)</f>
        <v>150000</v>
      </c>
      <c r="H32" s="121"/>
      <c r="I32" s="121">
        <f>SUM(C32:H32)</f>
        <v>609760</v>
      </c>
      <c r="J32" s="123"/>
      <c r="K32" s="124"/>
    </row>
    <row r="33" spans="1:18" s="8" customFormat="1" ht="14.45" customHeight="1" thickTop="1" x14ac:dyDescent="0.2">
      <c r="A33" s="27" t="s">
        <v>28</v>
      </c>
      <c r="B33" s="28" t="s">
        <v>10</v>
      </c>
      <c r="C33" s="67"/>
      <c r="D33" s="29">
        <v>154880</v>
      </c>
      <c r="E33" s="29">
        <v>154880</v>
      </c>
      <c r="F33" s="29"/>
      <c r="G33" s="29"/>
      <c r="H33" s="30"/>
      <c r="I33" s="31"/>
      <c r="J33" s="32" t="s">
        <v>46</v>
      </c>
      <c r="K33" s="45"/>
    </row>
    <row r="34" spans="1:18" s="8" customFormat="1" ht="15.75" customHeight="1" thickBot="1" x14ac:dyDescent="0.25">
      <c r="A34" s="5" t="s">
        <v>71</v>
      </c>
      <c r="B34" s="15" t="s">
        <v>11</v>
      </c>
      <c r="C34" s="16"/>
      <c r="D34" s="16"/>
      <c r="E34" s="16"/>
      <c r="F34" s="16">
        <v>150000</v>
      </c>
      <c r="G34" s="16">
        <v>150000</v>
      </c>
      <c r="H34" s="19"/>
      <c r="I34" s="26"/>
      <c r="J34" s="22" t="s">
        <v>61</v>
      </c>
      <c r="K34" s="23"/>
    </row>
    <row r="35" spans="1:18" s="8" customFormat="1" ht="27" customHeight="1" thickBot="1" x14ac:dyDescent="0.25">
      <c r="A35" s="56"/>
      <c r="B35" s="65" t="s">
        <v>79</v>
      </c>
      <c r="C35" s="61">
        <f t="shared" ref="C35:H35" si="9">SUBTOTAL(9,C9:C34)</f>
        <v>1566749</v>
      </c>
      <c r="D35" s="61">
        <f t="shared" si="9"/>
        <v>2385933</v>
      </c>
      <c r="E35" s="61">
        <f t="shared" si="9"/>
        <v>2796959</v>
      </c>
      <c r="F35" s="61">
        <f t="shared" si="9"/>
        <v>2133910</v>
      </c>
      <c r="G35" s="61">
        <f t="shared" si="9"/>
        <v>1233030</v>
      </c>
      <c r="H35" s="61">
        <f t="shared" si="9"/>
        <v>786944</v>
      </c>
      <c r="I35" s="62">
        <f>SUM(C35:H35)</f>
        <v>10903525</v>
      </c>
      <c r="J35" s="57"/>
      <c r="K35" s="58"/>
      <c r="L35" s="66"/>
      <c r="M35" s="66"/>
      <c r="N35" s="66"/>
      <c r="O35" s="66"/>
      <c r="P35" s="66"/>
      <c r="Q35" s="66"/>
      <c r="R35" s="67"/>
    </row>
    <row r="36" spans="1:18" s="8" customFormat="1" ht="24.75" customHeight="1" thickBot="1" x14ac:dyDescent="0.25">
      <c r="A36" s="140" t="s">
        <v>88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8" s="4" customFormat="1" ht="24.75" customHeight="1" thickTop="1" thickBot="1" x14ac:dyDescent="0.25">
      <c r="A37" s="119" t="s">
        <v>42</v>
      </c>
      <c r="B37" s="120" t="s">
        <v>2</v>
      </c>
      <c r="C37" s="121">
        <f>SUBTOTAL(9,C38:C40)</f>
        <v>0</v>
      </c>
      <c r="D37" s="121">
        <f>SUBTOTAL(9,D38:D40)</f>
        <v>232200</v>
      </c>
      <c r="E37" s="121">
        <f>SUBTOTAL(9,E38:E40)</f>
        <v>513500</v>
      </c>
      <c r="F37" s="121">
        <f t="shared" ref="F37:H37" si="10">SUBTOTAL(9,F38:F40)</f>
        <v>50000</v>
      </c>
      <c r="G37" s="121">
        <f t="shared" si="10"/>
        <v>0</v>
      </c>
      <c r="H37" s="121">
        <f t="shared" si="10"/>
        <v>0</v>
      </c>
      <c r="I37" s="122">
        <f>SUM(C37:H37)</f>
        <v>795700</v>
      </c>
      <c r="J37" s="123"/>
      <c r="K37" s="124"/>
    </row>
    <row r="38" spans="1:18" s="8" customFormat="1" ht="24.75" customHeight="1" thickTop="1" x14ac:dyDescent="0.2">
      <c r="A38" s="14" t="s">
        <v>29</v>
      </c>
      <c r="B38" s="15" t="s">
        <v>91</v>
      </c>
      <c r="C38" s="16"/>
      <c r="D38" s="16"/>
      <c r="E38" s="16">
        <v>200000</v>
      </c>
      <c r="F38" s="16">
        <v>50000</v>
      </c>
      <c r="G38" s="16"/>
      <c r="H38" s="19"/>
      <c r="I38" s="127"/>
      <c r="J38" s="22" t="s">
        <v>54</v>
      </c>
      <c r="K38" s="23"/>
    </row>
    <row r="39" spans="1:18" s="8" customFormat="1" ht="24.75" customHeight="1" x14ac:dyDescent="0.2">
      <c r="A39" s="14" t="s">
        <v>92</v>
      </c>
      <c r="B39" s="6" t="s">
        <v>72</v>
      </c>
      <c r="C39" s="7"/>
      <c r="D39" s="7">
        <v>116100</v>
      </c>
      <c r="E39" s="7">
        <v>193500</v>
      </c>
      <c r="F39" s="7"/>
      <c r="G39" s="7"/>
      <c r="H39" s="17"/>
      <c r="I39" s="127"/>
      <c r="J39" s="20" t="s">
        <v>58</v>
      </c>
      <c r="K39" s="21"/>
    </row>
    <row r="40" spans="1:18" s="8" customFormat="1" ht="24.75" customHeight="1" thickBot="1" x14ac:dyDescent="0.25">
      <c r="A40" s="14" t="s">
        <v>93</v>
      </c>
      <c r="B40" s="15" t="s">
        <v>90</v>
      </c>
      <c r="C40" s="16"/>
      <c r="D40" s="16">
        <v>116100</v>
      </c>
      <c r="E40" s="16">
        <v>120000</v>
      </c>
      <c r="F40" s="16"/>
      <c r="G40" s="16"/>
      <c r="H40" s="19"/>
      <c r="I40" s="127"/>
      <c r="J40" s="22" t="s">
        <v>60</v>
      </c>
      <c r="K40" s="23"/>
    </row>
    <row r="41" spans="1:18" s="4" customFormat="1" ht="24.75" customHeight="1" thickTop="1" thickBot="1" x14ac:dyDescent="0.25">
      <c r="A41" s="119" t="s">
        <v>43</v>
      </c>
      <c r="B41" s="120" t="s">
        <v>4</v>
      </c>
      <c r="C41" s="121">
        <f t="shared" ref="C41:F41" si="11">SUBTOTAL(9,C42)</f>
        <v>0</v>
      </c>
      <c r="D41" s="121">
        <f t="shared" si="11"/>
        <v>0</v>
      </c>
      <c r="E41" s="121">
        <f t="shared" si="11"/>
        <v>0</v>
      </c>
      <c r="F41" s="121">
        <f t="shared" si="11"/>
        <v>0</v>
      </c>
      <c r="G41" s="121">
        <f>SUBTOTAL(9,G42)</f>
        <v>77400</v>
      </c>
      <c r="H41" s="121">
        <f>SUBTOTAL(9,H42)</f>
        <v>131580</v>
      </c>
      <c r="I41" s="122">
        <f>SUM(C41:H41)</f>
        <v>208980</v>
      </c>
      <c r="J41" s="123"/>
      <c r="K41" s="124"/>
    </row>
    <row r="42" spans="1:18" s="8" customFormat="1" ht="16.149999999999999" customHeight="1" thickTop="1" thickBot="1" x14ac:dyDescent="0.25">
      <c r="A42" s="33" t="s">
        <v>30</v>
      </c>
      <c r="B42" s="34" t="s">
        <v>77</v>
      </c>
      <c r="C42" s="50"/>
      <c r="D42" s="50"/>
      <c r="E42" s="50"/>
      <c r="F42" s="50"/>
      <c r="G42" s="50">
        <v>77400</v>
      </c>
      <c r="H42" s="51">
        <v>131580</v>
      </c>
      <c r="I42" s="52"/>
      <c r="J42" s="38"/>
      <c r="K42" s="53"/>
    </row>
    <row r="43" spans="1:18" s="4" customFormat="1" ht="24.75" customHeight="1" thickTop="1" thickBot="1" x14ac:dyDescent="0.25">
      <c r="A43" s="119" t="s">
        <v>44</v>
      </c>
      <c r="B43" s="120" t="s">
        <v>5</v>
      </c>
      <c r="C43" s="126">
        <f t="shared" ref="C43:G43" si="12">SUBTOTAL(9,C44:C45)</f>
        <v>0</v>
      </c>
      <c r="D43" s="126">
        <f t="shared" si="12"/>
        <v>0</v>
      </c>
      <c r="E43" s="126">
        <f t="shared" si="12"/>
        <v>0</v>
      </c>
      <c r="F43" s="126">
        <f t="shared" si="12"/>
        <v>0</v>
      </c>
      <c r="G43" s="126">
        <f t="shared" si="12"/>
        <v>0</v>
      </c>
      <c r="H43" s="126">
        <f>SUBTOTAL(9,H44:H45)</f>
        <v>232182</v>
      </c>
      <c r="I43" s="122">
        <f>SUM(C43:H43)</f>
        <v>232182</v>
      </c>
      <c r="J43" s="124"/>
      <c r="K43" s="124"/>
    </row>
    <row r="44" spans="1:18" s="8" customFormat="1" ht="16.899999999999999" customHeight="1" thickTop="1" x14ac:dyDescent="0.2">
      <c r="A44" s="134" t="s">
        <v>94</v>
      </c>
      <c r="B44" s="34" t="s">
        <v>78</v>
      </c>
      <c r="C44" s="50"/>
      <c r="D44" s="50"/>
      <c r="E44" s="50"/>
      <c r="F44" s="50"/>
      <c r="G44" s="50"/>
      <c r="H44" s="16">
        <v>116100</v>
      </c>
      <c r="I44" s="52"/>
      <c r="J44" s="38"/>
      <c r="K44" s="53"/>
    </row>
    <row r="45" spans="1:18" s="8" customFormat="1" ht="15" customHeight="1" thickBot="1" x14ac:dyDescent="0.25">
      <c r="A45" s="33" t="s">
        <v>95</v>
      </c>
      <c r="B45" s="15" t="s">
        <v>75</v>
      </c>
      <c r="C45" s="16"/>
      <c r="D45" s="16"/>
      <c r="E45" s="16"/>
      <c r="F45" s="16"/>
      <c r="G45" s="16"/>
      <c r="H45" s="16">
        <v>116082</v>
      </c>
      <c r="I45" s="26"/>
      <c r="J45" s="22"/>
      <c r="K45" s="23"/>
    </row>
    <row r="46" spans="1:18" s="11" customFormat="1" ht="19.899999999999999" customHeight="1" thickBot="1" x14ac:dyDescent="0.25">
      <c r="A46" s="59"/>
      <c r="B46" s="60" t="s">
        <v>80</v>
      </c>
      <c r="C46" s="61">
        <f t="shared" ref="C46" si="13">SUBTOTAL(9,C37:C45)</f>
        <v>0</v>
      </c>
      <c r="D46" s="61">
        <f>SUBTOTAL(9,D37:D45)</f>
        <v>232200</v>
      </c>
      <c r="E46" s="61">
        <f t="shared" ref="E46:H46" si="14">SUBTOTAL(9,E37:E45)</f>
        <v>513500</v>
      </c>
      <c r="F46" s="61">
        <f t="shared" si="14"/>
        <v>50000</v>
      </c>
      <c r="G46" s="61">
        <f t="shared" si="14"/>
        <v>77400</v>
      </c>
      <c r="H46" s="61">
        <f t="shared" si="14"/>
        <v>363762</v>
      </c>
      <c r="I46" s="62">
        <f>SUM(C46:H46)</f>
        <v>1236862</v>
      </c>
      <c r="J46" s="63"/>
      <c r="K46" s="64"/>
    </row>
    <row r="47" spans="1:18" s="11" customFormat="1" ht="19.899999999999999" customHeight="1" thickBot="1" x14ac:dyDescent="0.25">
      <c r="A47" s="59"/>
      <c r="B47" s="60" t="s">
        <v>117</v>
      </c>
      <c r="C47" s="61">
        <f>C46+C35</f>
        <v>1566749</v>
      </c>
      <c r="D47" s="61">
        <f t="shared" ref="D47:I47" si="15">D46+D35</f>
        <v>2618133</v>
      </c>
      <c r="E47" s="61">
        <f t="shared" si="15"/>
        <v>3310459</v>
      </c>
      <c r="F47" s="61">
        <f t="shared" si="15"/>
        <v>2183910</v>
      </c>
      <c r="G47" s="61">
        <f t="shared" si="15"/>
        <v>1310430</v>
      </c>
      <c r="H47" s="61">
        <f t="shared" si="15"/>
        <v>1150706</v>
      </c>
      <c r="I47" s="62">
        <f t="shared" si="15"/>
        <v>12140387</v>
      </c>
      <c r="J47" s="63"/>
      <c r="K47" s="64"/>
    </row>
    <row r="48" spans="1:18" s="11" customFormat="1" ht="21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3"/>
      <c r="K48" s="3"/>
    </row>
    <row r="49" spans="1:12" s="135" customFormat="1" ht="24.75" customHeight="1" thickBot="1" x14ac:dyDescent="0.25">
      <c r="A49" s="140" t="s">
        <v>112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2" s="133" customFormat="1" ht="52.5" thickTop="1" thickBot="1" x14ac:dyDescent="0.25">
      <c r="A50" s="119" t="s">
        <v>110</v>
      </c>
      <c r="B50" s="120" t="s">
        <v>113</v>
      </c>
      <c r="C50" s="126"/>
      <c r="D50" s="126">
        <v>908219</v>
      </c>
      <c r="E50" s="126"/>
      <c r="F50" s="126"/>
      <c r="G50" s="126"/>
      <c r="H50" s="126"/>
      <c r="I50" s="122">
        <f>SUM(C50:H50)</f>
        <v>908219</v>
      </c>
      <c r="J50" s="124"/>
      <c r="K50" s="124"/>
    </row>
    <row r="51" spans="1:12" s="136" customFormat="1" ht="19.899999999999999" customHeight="1" thickTop="1" thickBot="1" x14ac:dyDescent="0.25">
      <c r="A51" s="59"/>
      <c r="B51" s="60" t="s">
        <v>111</v>
      </c>
      <c r="C51" s="61">
        <f>SUBTOTAL(9,C50)</f>
        <v>0</v>
      </c>
      <c r="D51" s="61">
        <f t="shared" ref="D51:H51" si="16">SUBTOTAL(9,D50)</f>
        <v>908219</v>
      </c>
      <c r="E51" s="61">
        <f t="shared" si="16"/>
        <v>0</v>
      </c>
      <c r="F51" s="61">
        <f t="shared" si="16"/>
        <v>0</v>
      </c>
      <c r="G51" s="61">
        <f t="shared" si="16"/>
        <v>0</v>
      </c>
      <c r="H51" s="61">
        <f t="shared" si="16"/>
        <v>0</v>
      </c>
      <c r="I51" s="62">
        <f>SUM(C51:H51)</f>
        <v>908219</v>
      </c>
      <c r="J51" s="63"/>
      <c r="K51" s="64"/>
    </row>
    <row r="52" spans="1:12" ht="16.5" thickBot="1" x14ac:dyDescent="0.25">
      <c r="A52" s="95"/>
      <c r="B52" s="96" t="s">
        <v>96</v>
      </c>
      <c r="C52" s="97">
        <f t="shared" ref="C52:H52" si="17">C35+C46+C51</f>
        <v>1566749</v>
      </c>
      <c r="D52" s="97">
        <f t="shared" si="17"/>
        <v>3526352</v>
      </c>
      <c r="E52" s="97">
        <f t="shared" si="17"/>
        <v>3310459</v>
      </c>
      <c r="F52" s="97">
        <f t="shared" si="17"/>
        <v>2183910</v>
      </c>
      <c r="G52" s="97">
        <f t="shared" si="17"/>
        <v>1310430</v>
      </c>
      <c r="H52" s="97">
        <f t="shared" si="17"/>
        <v>1150706</v>
      </c>
      <c r="I52" s="98">
        <f>I35+I46+I50</f>
        <v>13048606</v>
      </c>
      <c r="J52" s="99"/>
      <c r="K52" s="100"/>
    </row>
    <row r="53" spans="1:12" ht="24" customHeight="1" thickBot="1" x14ac:dyDescent="0.25">
      <c r="L53" s="137"/>
    </row>
    <row r="54" spans="1:12" ht="17.25" thickTop="1" thickBot="1" x14ac:dyDescent="0.25">
      <c r="A54" s="74"/>
      <c r="B54" s="75" t="s">
        <v>97</v>
      </c>
      <c r="C54" s="76"/>
      <c r="D54" s="76"/>
      <c r="E54" s="76"/>
      <c r="F54" s="76"/>
      <c r="G54" s="76"/>
      <c r="H54" s="77"/>
      <c r="I54" s="78"/>
      <c r="J54" s="79"/>
      <c r="K54" s="80"/>
    </row>
    <row r="55" spans="1:12" ht="48" thickTop="1" x14ac:dyDescent="0.2">
      <c r="A55" s="87" t="s">
        <v>33</v>
      </c>
      <c r="B55" s="81" t="s">
        <v>99</v>
      </c>
      <c r="C55" s="82">
        <v>908219</v>
      </c>
      <c r="D55" s="82"/>
      <c r="E55" s="82"/>
      <c r="F55" s="82"/>
      <c r="G55" s="82"/>
      <c r="H55" s="83"/>
      <c r="I55" s="94">
        <f>SUM(C55:H55)</f>
        <v>908219</v>
      </c>
      <c r="J55" s="85"/>
      <c r="K55" s="86"/>
    </row>
    <row r="56" spans="1:12" ht="32.25" thickBot="1" x14ac:dyDescent="0.25">
      <c r="A56" s="88" t="s">
        <v>98</v>
      </c>
      <c r="B56" s="89" t="s">
        <v>100</v>
      </c>
      <c r="C56" s="90">
        <v>658530</v>
      </c>
      <c r="D56" s="90">
        <v>300000</v>
      </c>
      <c r="E56" s="90">
        <v>300000</v>
      </c>
      <c r="F56" s="90">
        <v>300000</v>
      </c>
      <c r="G56" s="90">
        <v>300000</v>
      </c>
      <c r="H56" s="90">
        <v>300000</v>
      </c>
      <c r="I56" s="84">
        <f>SUM(C56:H56)</f>
        <v>2158530</v>
      </c>
      <c r="J56" s="91"/>
      <c r="K56" s="92"/>
    </row>
    <row r="57" spans="1:12" ht="16.5" thickBot="1" x14ac:dyDescent="0.25">
      <c r="A57" s="68"/>
      <c r="B57" s="69" t="s">
        <v>96</v>
      </c>
      <c r="C57" s="70">
        <f>SUM(C55:C56)</f>
        <v>1566749</v>
      </c>
      <c r="D57" s="70">
        <f t="shared" ref="D57:H57" si="18">SUM(D55:D56)</f>
        <v>300000</v>
      </c>
      <c r="E57" s="70">
        <f t="shared" si="18"/>
        <v>300000</v>
      </c>
      <c r="F57" s="70">
        <f t="shared" si="18"/>
        <v>300000</v>
      </c>
      <c r="G57" s="70">
        <f t="shared" si="18"/>
        <v>300000</v>
      </c>
      <c r="H57" s="70">
        <f t="shared" si="18"/>
        <v>300000</v>
      </c>
      <c r="I57" s="71">
        <f>SUM(C57:H57)</f>
        <v>3066749</v>
      </c>
      <c r="J57" s="72"/>
      <c r="K57" s="73"/>
    </row>
    <row r="58" spans="1:12" ht="43.5" customHeight="1" thickBot="1" x14ac:dyDescent="0.25">
      <c r="A58" s="104"/>
      <c r="B58" s="105" t="s">
        <v>116</v>
      </c>
      <c r="C58" s="106">
        <f>C52-C57</f>
        <v>0</v>
      </c>
      <c r="D58" s="106">
        <f>D52-D57</f>
        <v>3226352</v>
      </c>
      <c r="E58" s="106">
        <f t="shared" ref="E58:H58" si="19">E52-E57</f>
        <v>3010459</v>
      </c>
      <c r="F58" s="106">
        <f t="shared" si="19"/>
        <v>1883910</v>
      </c>
      <c r="G58" s="106">
        <f t="shared" si="19"/>
        <v>1010430</v>
      </c>
      <c r="H58" s="106">
        <f t="shared" si="19"/>
        <v>850706</v>
      </c>
      <c r="I58" s="107">
        <f>SUM(C58:H58)</f>
        <v>9981857</v>
      </c>
      <c r="J58" s="108"/>
      <c r="K58" s="109"/>
    </row>
    <row r="59" spans="1:12" x14ac:dyDescent="0.2">
      <c r="I59" s="137"/>
    </row>
    <row r="60" spans="1:12" ht="15.75" x14ac:dyDescent="0.2">
      <c r="B60" s="128" t="s">
        <v>114</v>
      </c>
    </row>
    <row r="61" spans="1:12" ht="15.75" x14ac:dyDescent="0.2">
      <c r="B61" s="128" t="s">
        <v>115</v>
      </c>
    </row>
    <row r="62" spans="1:12" ht="15.75" x14ac:dyDescent="0.2">
      <c r="B62" s="128"/>
    </row>
    <row r="63" spans="1:12" ht="15.75" x14ac:dyDescent="0.2">
      <c r="B63" s="128" t="s">
        <v>105</v>
      </c>
    </row>
    <row r="64" spans="1:12" ht="15.75" x14ac:dyDescent="0.2">
      <c r="B64" s="128" t="s">
        <v>106</v>
      </c>
    </row>
    <row r="65" spans="2:2" ht="15.75" x14ac:dyDescent="0.2">
      <c r="B65" s="129"/>
    </row>
    <row r="66" spans="2:2" ht="15.75" x14ac:dyDescent="0.2">
      <c r="B66" s="129" t="s">
        <v>107</v>
      </c>
    </row>
    <row r="67" spans="2:2" ht="15.75" x14ac:dyDescent="0.2">
      <c r="B67" s="129" t="s">
        <v>108</v>
      </c>
    </row>
  </sheetData>
  <mergeCells count="14">
    <mergeCell ref="A49:K49"/>
    <mergeCell ref="A4:K4"/>
    <mergeCell ref="A36:K36"/>
    <mergeCell ref="F6:F7"/>
    <mergeCell ref="G6:G7"/>
    <mergeCell ref="H6:H7"/>
    <mergeCell ref="I6:I7"/>
    <mergeCell ref="J6:K6"/>
    <mergeCell ref="A8:K8"/>
    <mergeCell ref="A6:A7"/>
    <mergeCell ref="B6:B7"/>
    <mergeCell ref="C6:C7"/>
    <mergeCell ref="D6:D7"/>
    <mergeCell ref="E6:E7"/>
  </mergeCells>
  <conditionalFormatting sqref="K1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J10:K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allowBlank="1" showInputMessage="1" showErrorMessage="1" prompt="If message says &quot;LEVEL?&quot; go to the first cell that says LEVEL? and check the level - it should be either an &quot;A&quot; or &quot;B&quot;." sqref="A10:A12 A14:A35 A37:A48 A50:A51" xr:uid="{00000000-0002-0000-0000-000000000000}"/>
  </dataValidations>
  <hyperlinks>
    <hyperlink ref="B61" r:id="rId1" xr:uid="{CDB87262-9B19-4876-B27D-963D9CB74179}"/>
  </hyperlinks>
  <pageMargins left="0.23622047244094491" right="0.23622047244094491" top="0.27559055118110237" bottom="0.27559055118110237" header="0.31496062992125984" footer="0.31496062992125984"/>
  <pageSetup paperSize="9" scale="88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5" name="Scroll Bar 1">
              <controlPr defaultSiz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4</xdr:col>
                    <xdr:colOff>285750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6B1AFCE959AFF542938C54C233DEF443" ma:contentTypeVersion="3" ma:contentTypeDescription="Izveidot jaunu dokumentu." ma:contentTypeScope="" ma:versionID="8cec3ecb89d0c906ac36c0546bc66aa8">
  <xsd:schema xmlns:xsd="http://www.w3.org/2001/XMLSchema" xmlns:xs="http://www.w3.org/2001/XMLSchema" xmlns:p="http://schemas.microsoft.com/office/2006/metadata/properties" xmlns:ns2="78b46ff8-e020-463d-95b3-cb00530a21f0" targetNamespace="http://schemas.microsoft.com/office/2006/metadata/properties" ma:root="true" ma:fieldsID="79da25f36c3f7f946ee0103e84d09893" ns2:_="">
    <xsd:import namespace="78b46ff8-e020-463d-95b3-cb00530a21f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46ff8-e020-463d-95b3-cb00530a21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FB8AA2-6CAE-4BE8-B556-FCE8229E43C7}">
  <ds:schemaRefs>
    <ds:schemaRef ds:uri="http://schemas.microsoft.com/office/infopath/2007/PartnerControls"/>
    <ds:schemaRef ds:uri="http://www.w3.org/XML/1998/namespace"/>
    <ds:schemaRef ds:uri="78b46ff8-e020-463d-95b3-cb00530a21f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8A8FD4-7C4F-4639-9F3E-93A15C7CA5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BEFDA6-E34B-47C5-84A8-FCAF5518CA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46ff8-e020-463d-95b3-cb00530a21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Proj_aktivitātes_fin</vt:lpstr>
      <vt:lpstr>Proj_aktivitātes_fin!Print_Area</vt:lpstr>
      <vt:lpstr>Proj_aktivitātes_fin!Print_Titles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“Par nepieciešamo finansējumu pasākuma “E-muita (2.kārta)” īstenošanai”</dc:title>
  <dc:subject>Informatīvais ziņojuma pielikums</dc:subject>
  <dc:creator/>
  <dc:description>67120243,_x000d_
Sanita.Stendenberga@vid.gov.lv</dc:description>
  <cp:lastModifiedBy/>
  <dcterms:created xsi:type="dcterms:W3CDTF">2011-07-04T20:23:08Z</dcterms:created>
  <dcterms:modified xsi:type="dcterms:W3CDTF">2020-03-23T08:40:27Z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0x0101006B1AFCE959AFF542938C54C233DEF443</vt:lpwstr>
  </property>
</Properties>
</file>