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0B88E3FC-43F3-4C7D-A282-A2E919E5DD24}" xr6:coauthVersionLast="44" xr6:coauthVersionMax="44" xr10:uidLastSave="{00000000-0000-0000-0000-000000000000}"/>
  <bookViews>
    <workbookView xWindow="-120" yWindow="-120" windowWidth="29040" windowHeight="15840" tabRatio="735" xr2:uid="{00000000-000D-0000-FFFF-FFFF00000000}"/>
  </bookViews>
  <sheets>
    <sheet name="Pielikums_Nr1" sheetId="12" r:id="rId1"/>
    <sheet name="Pielikums_Nr2" sheetId="15" r:id="rId2"/>
    <sheet name="Pielikums_Nr3" sheetId="14" r:id="rId3"/>
  </sheets>
  <externalReferences>
    <externalReference r:id="rId4"/>
    <externalReference r:id="rId5"/>
    <externalReference r:id="rId6"/>
    <externalReference r:id="rId7"/>
  </externalReferences>
  <definedNames>
    <definedName name="_1_2_d_NMP_lim">#REF!</definedName>
    <definedName name="_xlnm._FilterDatabase" localSheetId="0" hidden="1">Pielikums_Nr1!$A$9:$M$58</definedName>
    <definedName name="_xlnm.Auto_Open">#REF!</definedName>
    <definedName name="b">#REF!</definedName>
    <definedName name="bt">#REF!</definedName>
    <definedName name="BX">#REF!</definedName>
    <definedName name="ccc">#REF!</definedName>
    <definedName name="d">#REF!</definedName>
    <definedName name="D_Evija3">#REF!</definedName>
    <definedName name="de">#REF!</definedName>
    <definedName name="dff">#NAME?</definedName>
    <definedName name="DRGNAMES">#REF!</definedName>
    <definedName name="e">#REF!</definedName>
    <definedName name="ee">#REF!</definedName>
    <definedName name="gad_skaits">#REF!</definedName>
    <definedName name="gad_skaits_1">#REF!</definedName>
    <definedName name="gggg">#REF!</definedName>
    <definedName name="ghy">#REF!</definedName>
    <definedName name="h">#REF!</definedName>
    <definedName name="hh">#REF!</definedName>
    <definedName name="hjh">#REF!</definedName>
    <definedName name="hyh">#REF!</definedName>
    <definedName name="i">#REF!</definedName>
    <definedName name="izm.kods">#REF!</definedName>
    <definedName name="izm.kods_1">[1]izm.posteni!$A$2:$A$216</definedName>
    <definedName name="izm.nos">#REF!</definedName>
    <definedName name="izm.nos_1">[1]izm.posteni!$B$2:$B$216</definedName>
    <definedName name="jhg">#REF!</definedName>
    <definedName name="kk">#REF!</definedName>
    <definedName name="l">#REF!</definedName>
    <definedName name="Limeni_7_9group">#REF!</definedName>
    <definedName name="n">#REF!</definedName>
    <definedName name="P_Dati_rikojums">#REF!</definedName>
    <definedName name="pp">#REF!</definedName>
    <definedName name="Recover">[2]Macro1!$A$80</definedName>
    <definedName name="Rikojums2222">[3]Macro1!$A$106</definedName>
    <definedName name="rr">#REF!</definedName>
    <definedName name="rt">#REF!</definedName>
    <definedName name="rty">#REF!</definedName>
    <definedName name="S5\">#REF!</definedName>
    <definedName name="ss">#REF!</definedName>
    <definedName name="Str.">#REF!</definedName>
    <definedName name="Str.vien.nos.">#REF!</definedName>
    <definedName name="Struktura">#REF!</definedName>
    <definedName name="Struktūrvien.kodi2">#REF!</definedName>
    <definedName name="Struktūrvien.kodi2_1">[1]strukturkodi!$B$2:$B$232</definedName>
    <definedName name="Struktūrvien.kods">#REF!</definedName>
    <definedName name="Struktūrvien.kods_1">[1]strukturkodi!$A$2:$A$232</definedName>
    <definedName name="TableName">"Dummy"</definedName>
    <definedName name="ty">#REF!</definedName>
    <definedName name="tyuj">#REF!</definedName>
    <definedName name="u">#REF!</definedName>
    <definedName name="U_N_A">#REF!</definedName>
    <definedName name="wedr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>#REF!</definedName>
    <definedName name="yuh">#REF!</definedName>
    <definedName name="yy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4" l="1"/>
  <c r="F8" i="14"/>
  <c r="F4" i="15"/>
  <c r="G4" i="15" s="1"/>
  <c r="F4" i="14" l="1"/>
  <c r="F5" i="14" s="1"/>
  <c r="G8" i="15" l="1"/>
  <c r="G5" i="15"/>
  <c r="E56" i="12" l="1"/>
  <c r="E55" i="12"/>
  <c r="M55" i="12" s="1"/>
  <c r="E54" i="12"/>
  <c r="E53" i="12"/>
  <c r="M53" i="12" s="1"/>
  <c r="E52" i="12"/>
  <c r="E51" i="12"/>
  <c r="M51" i="12" s="1"/>
  <c r="E50" i="12"/>
  <c r="E49" i="12"/>
  <c r="M49" i="12" s="1"/>
  <c r="E48" i="12"/>
  <c r="E47" i="12"/>
  <c r="M47" i="12" s="1"/>
  <c r="E46" i="12"/>
  <c r="E45" i="12"/>
  <c r="M45" i="12" s="1"/>
  <c r="E44" i="12"/>
  <c r="E43" i="12"/>
  <c r="M43" i="12" s="1"/>
  <c r="E42" i="12"/>
  <c r="E41" i="12"/>
  <c r="M41" i="12" s="1"/>
  <c r="E40" i="12"/>
  <c r="E39" i="12"/>
  <c r="M39" i="12" s="1"/>
  <c r="E38" i="12"/>
  <c r="E37" i="12"/>
  <c r="M37" i="12" s="1"/>
  <c r="E36" i="12"/>
  <c r="E35" i="12"/>
  <c r="M35" i="12" s="1"/>
  <c r="E34" i="12"/>
  <c r="E33" i="12"/>
  <c r="M33" i="12" s="1"/>
  <c r="E32" i="12"/>
  <c r="E31" i="12"/>
  <c r="M31" i="12" s="1"/>
  <c r="E30" i="12"/>
  <c r="E29" i="12"/>
  <c r="M29" i="12" s="1"/>
  <c r="E28" i="12"/>
  <c r="E27" i="12"/>
  <c r="M27" i="12" s="1"/>
  <c r="E26" i="12"/>
  <c r="E25" i="12"/>
  <c r="M25" i="12" s="1"/>
  <c r="E24" i="12"/>
  <c r="B23" i="12"/>
  <c r="E23" i="12" s="1"/>
  <c r="G23" i="12" s="1"/>
  <c r="B22" i="12"/>
  <c r="E22" i="12" s="1"/>
  <c r="E21" i="12"/>
  <c r="M21" i="12" s="1"/>
  <c r="B20" i="12"/>
  <c r="E20" i="12" s="1"/>
  <c r="E19" i="12"/>
  <c r="E18" i="12"/>
  <c r="M18" i="12" s="1"/>
  <c r="E17" i="12"/>
  <c r="E16" i="12"/>
  <c r="M16" i="12" s="1"/>
  <c r="E15" i="12"/>
  <c r="M15" i="12" s="1"/>
  <c r="E14" i="12"/>
  <c r="K14" i="12" s="1"/>
  <c r="E13" i="12"/>
  <c r="M13" i="12" s="1"/>
  <c r="E12" i="12"/>
  <c r="K12" i="12" s="1"/>
  <c r="E11" i="12"/>
  <c r="M11" i="12" s="1"/>
  <c r="E10" i="12"/>
  <c r="K10" i="12" s="1"/>
  <c r="G18" i="12" l="1"/>
  <c r="G21" i="12"/>
  <c r="K11" i="12"/>
  <c r="K13" i="12"/>
  <c r="K15" i="12"/>
  <c r="K25" i="12"/>
  <c r="K27" i="12"/>
  <c r="K29" i="12"/>
  <c r="K31" i="12"/>
  <c r="K33" i="12"/>
  <c r="K35" i="12"/>
  <c r="K37" i="12"/>
  <c r="K39" i="12"/>
  <c r="K41" i="12"/>
  <c r="K43" i="12"/>
  <c r="K45" i="12"/>
  <c r="K47" i="12"/>
  <c r="K49" i="12"/>
  <c r="K51" i="12"/>
  <c r="K53" i="12"/>
  <c r="K55" i="12"/>
  <c r="G11" i="12"/>
  <c r="G13" i="12"/>
  <c r="G15" i="12"/>
  <c r="K18" i="12"/>
  <c r="K21" i="12"/>
  <c r="G25" i="12"/>
  <c r="G27" i="12"/>
  <c r="G29" i="12"/>
  <c r="G31" i="12"/>
  <c r="G33" i="12"/>
  <c r="G35" i="12"/>
  <c r="G37" i="12"/>
  <c r="G39" i="12"/>
  <c r="G41" i="12"/>
  <c r="G43" i="12"/>
  <c r="G45" i="12"/>
  <c r="G47" i="12"/>
  <c r="G49" i="12"/>
  <c r="G51" i="12"/>
  <c r="G53" i="12"/>
  <c r="G55" i="12"/>
  <c r="I10" i="12"/>
  <c r="M10" i="12"/>
  <c r="I12" i="12"/>
  <c r="M12" i="12"/>
  <c r="I14" i="12"/>
  <c r="M14" i="12"/>
  <c r="I16" i="12"/>
  <c r="K17" i="12"/>
  <c r="G17" i="12"/>
  <c r="M17" i="12"/>
  <c r="K19" i="12"/>
  <c r="G19" i="12"/>
  <c r="M19" i="12"/>
  <c r="K20" i="12"/>
  <c r="G20" i="12"/>
  <c r="M20" i="12"/>
  <c r="M22" i="12"/>
  <c r="I22" i="12"/>
  <c r="K22" i="12"/>
  <c r="K24" i="12"/>
  <c r="G24" i="12"/>
  <c r="M24" i="12"/>
  <c r="K26" i="12"/>
  <c r="G26" i="12"/>
  <c r="M26" i="12"/>
  <c r="K28" i="12"/>
  <c r="G28" i="12"/>
  <c r="M28" i="12"/>
  <c r="K30" i="12"/>
  <c r="G30" i="12"/>
  <c r="M30" i="12"/>
  <c r="K32" i="12"/>
  <c r="G32" i="12"/>
  <c r="M32" i="12"/>
  <c r="K34" i="12"/>
  <c r="G34" i="12"/>
  <c r="M34" i="12"/>
  <c r="K36" i="12"/>
  <c r="G36" i="12"/>
  <c r="M36" i="12"/>
  <c r="K38" i="12"/>
  <c r="G38" i="12"/>
  <c r="M38" i="12"/>
  <c r="K40" i="12"/>
  <c r="G40" i="12"/>
  <c r="M40" i="12"/>
  <c r="K42" i="12"/>
  <c r="G42" i="12"/>
  <c r="M42" i="12"/>
  <c r="K44" i="12"/>
  <c r="G44" i="12"/>
  <c r="M44" i="12"/>
  <c r="K46" i="12"/>
  <c r="G46" i="12"/>
  <c r="M46" i="12"/>
  <c r="K48" i="12"/>
  <c r="G48" i="12"/>
  <c r="M48" i="12"/>
  <c r="K50" i="12"/>
  <c r="G50" i="12"/>
  <c r="M50" i="12"/>
  <c r="K52" i="12"/>
  <c r="G52" i="12"/>
  <c r="M52" i="12"/>
  <c r="K54" i="12"/>
  <c r="G54" i="12"/>
  <c r="M54" i="12"/>
  <c r="K56" i="12"/>
  <c r="G56" i="12"/>
  <c r="M56" i="12"/>
  <c r="G10" i="12"/>
  <c r="I11" i="12"/>
  <c r="G12" i="12"/>
  <c r="I13" i="12"/>
  <c r="G14" i="12"/>
  <c r="I15" i="12"/>
  <c r="G16" i="12"/>
  <c r="K16" i="12"/>
  <c r="I17" i="12"/>
  <c r="I19" i="12"/>
  <c r="I20" i="12"/>
  <c r="G22" i="12"/>
  <c r="M23" i="12"/>
  <c r="I23" i="12"/>
  <c r="K23" i="12"/>
  <c r="I24" i="12"/>
  <c r="I26" i="12"/>
  <c r="I28" i="12"/>
  <c r="I30" i="12"/>
  <c r="I32" i="12"/>
  <c r="I34" i="12"/>
  <c r="I36" i="12"/>
  <c r="I38" i="12"/>
  <c r="I40" i="12"/>
  <c r="I42" i="12"/>
  <c r="I44" i="12"/>
  <c r="I46" i="12"/>
  <c r="I48" i="12"/>
  <c r="I50" i="12"/>
  <c r="I52" i="12"/>
  <c r="I54" i="12"/>
  <c r="I56" i="12"/>
  <c r="I18" i="12"/>
  <c r="I21" i="12"/>
  <c r="I25" i="12"/>
  <c r="I27" i="12"/>
  <c r="I29" i="12"/>
  <c r="I31" i="12"/>
  <c r="I33" i="12"/>
  <c r="I35" i="12"/>
  <c r="I37" i="12"/>
  <c r="I39" i="12"/>
  <c r="I41" i="12"/>
  <c r="I43" i="12"/>
  <c r="I45" i="12"/>
  <c r="I47" i="12"/>
  <c r="I49" i="12"/>
  <c r="I51" i="12"/>
  <c r="I53" i="12"/>
  <c r="I55" i="12"/>
  <c r="K57" i="12" l="1"/>
  <c r="J59" i="12" s="1"/>
  <c r="M57" i="12"/>
  <c r="L59" i="12" s="1"/>
  <c r="G57" i="12"/>
  <c r="F59" i="12" s="1"/>
  <c r="I57" i="12"/>
  <c r="H59" i="12" s="1"/>
  <c r="F60" i="12" l="1"/>
  <c r="F61" i="12" s="1"/>
</calcChain>
</file>

<file path=xl/sharedStrings.xml><?xml version="1.0" encoding="utf-8"?>
<sst xmlns="http://schemas.openxmlformats.org/spreadsheetml/2006/main" count="156" uniqueCount="91">
  <si>
    <t>Nosaukums</t>
  </si>
  <si>
    <t>Iepakojuma cena ar PVN</t>
  </si>
  <si>
    <t>Mērvienība</t>
  </si>
  <si>
    <t>Vienību skaits iepakojumā</t>
  </si>
  <si>
    <t>Vienības cena</t>
  </si>
  <si>
    <t>Daudzums</t>
  </si>
  <si>
    <t>Summa</t>
  </si>
  <si>
    <t>Mepilex® Lite (10 x 10 cm)   5. gab iepakojumā</t>
  </si>
  <si>
    <t>gab</t>
  </si>
  <si>
    <t>Mepilex® Lite (15 x 15 cm)   5. gab iepakojumā</t>
  </si>
  <si>
    <t>Mepilex Border Lite® (4 x 5 cm) 5 gab. iepakojumā</t>
  </si>
  <si>
    <t>Mepilex Border Lite® (7 x 7 cm) 5 gab. iepakojumā</t>
  </si>
  <si>
    <t>Mepilex Border Lite® (10 x 10 cm) 5 gab. iepakojumā</t>
  </si>
  <si>
    <t>Mepilex Border Lite (15x15 cm) 5 gab. iepakojumā</t>
  </si>
  <si>
    <t>Mepilex border Flex 15x19 cm</t>
  </si>
  <si>
    <t>Mepilex border Flex  10x10</t>
  </si>
  <si>
    <t xml:space="preserve">Mepilex Border Sacrum 15x15 </t>
  </si>
  <si>
    <t>Mepilex 10 x 20</t>
  </si>
  <si>
    <t>Mepilex Transfer 15 x 20 cm</t>
  </si>
  <si>
    <t>Mepitac® (2 x 300 cm) 1 gab</t>
  </si>
  <si>
    <t>Mepitel 10 x 18 cm</t>
  </si>
  <si>
    <t>Mepitel One 10 x 18 cm</t>
  </si>
  <si>
    <t>Mefix</t>
  </si>
  <si>
    <t>Mesoft</t>
  </si>
  <si>
    <t>Bactigras pārsējs 15x20 cm  10 gab iepakojumā</t>
  </si>
  <si>
    <t>Niltac™ sting-free Adhesive Remover 50ml spray</t>
  </si>
  <si>
    <t>Solcoseryl pasta lietošanai mutes dobumā - 5 grami</t>
  </si>
  <si>
    <t>Aveeno Baby Soothing Relief Emollient Cream 223 ml - 1 gab</t>
  </si>
  <si>
    <t>Dermol 600 Bath Emollient 1 gab</t>
  </si>
  <si>
    <t>Splat | Magic Oral Care Foam For Kids With Calcium</t>
  </si>
  <si>
    <t>Silk Long Sleeved Vest Top ( ražotājs - Skinnies )</t>
  </si>
  <si>
    <t xml:space="preserve">Silk Vest Top ( ražotājs - Skinnies ) </t>
  </si>
  <si>
    <t>Silk shorts ( ražotājs - Skinnies )</t>
  </si>
  <si>
    <t>Viscose short sleeved Vest (ražotājs - Skinnies)</t>
  </si>
  <si>
    <t xml:space="preserve">Skinnies leggings </t>
  </si>
  <si>
    <t>Tubifast gloves (1pāris)</t>
  </si>
  <si>
    <t xml:space="preserve">Tubulārā saite Tubifast, zaļš,  5 cm x 5 m </t>
  </si>
  <si>
    <t xml:space="preserve">Tubulārā saite Tubifast, zils, 7,5 cm x 5 m </t>
  </si>
  <si>
    <t xml:space="preserve">Tubulārā saite Tubifast, violets, 25 cm x 10 m </t>
  </si>
  <si>
    <t>Matopat:Matolast 8cmx4m (1 kaste) (izplatītājs LV ir Bella Riga)</t>
  </si>
  <si>
    <t>Matolast 6cmx4m (1 kaste) ( marles saites izplatītājs LV ir Bella Riga)</t>
  </si>
  <si>
    <t xml:space="preserve">10. Nātrija hlorīds 9 mg/ml šķīdums </t>
  </si>
  <si>
    <t>Sterila injekciju adata 21G-100 pcs</t>
  </si>
  <si>
    <t>ALLEVYN Life Foam Dressing (10.3cm x 10.3cm)</t>
  </si>
  <si>
    <t xml:space="preserve">
 AQUACEL® Foam adhesive 19.8 cm x 14 cm (heel)</t>
  </si>
  <si>
    <t>AQUACEL® Foam adhesive 10 cm x 10 cm</t>
  </si>
  <si>
    <t>AQUACEL® Foam adhesive 10 cm x 20 cm</t>
  </si>
  <si>
    <t>DuoDerm CGF Extra Thin Dressing (10 x 10 cm) 5 gab</t>
  </si>
  <si>
    <t>Lakripos acu gels 10g</t>
  </si>
  <si>
    <t>Bepanthen Eye acu pilieni, 0.5 ml x 20 gab</t>
  </si>
  <si>
    <t>Recreol ziede 5% 50gr</t>
  </si>
  <si>
    <t>Recreol krēms 5% 50gr</t>
  </si>
  <si>
    <t xml:space="preserve">BIODERMA Cicabio Creme nomierinošs, atjaunojošs krēms kairinātai, bojātai ādai, 40 ml </t>
  </si>
  <si>
    <t xml:space="preserve">BIODERMA Atoderm Intensive Baume krems 500 ml </t>
  </si>
  <si>
    <t>BABE PEDIATRIC krēms autiņu zonas izsitumiem 100ML</t>
  </si>
  <si>
    <t>KOPĀ</t>
  </si>
  <si>
    <t>Pacients Nr.1</t>
  </si>
  <si>
    <t>Pacients Nr.2</t>
  </si>
  <si>
    <t>Pacients Nr.3</t>
  </si>
  <si>
    <t>Pacients Nr.4</t>
  </si>
  <si>
    <t>Izmaksas katram pacientam gadā, EUR</t>
  </si>
  <si>
    <t>Izmaksas visiem pacientiem kopā gadā, EUR</t>
  </si>
  <si>
    <t>Izmaksas visiem pacientiem no 01.07.2020. līdz 31.12.2020., EUR</t>
  </si>
  <si>
    <r>
      <t xml:space="preserve">Gadījuma tarifs, </t>
    </r>
    <r>
      <rPr>
        <i/>
        <sz val="7"/>
        <rFont val="Times New Roman"/>
        <family val="1"/>
      </rPr>
      <t>euro</t>
    </r>
  </si>
  <si>
    <t>*no neizpildes finansējuma atņemts dīkstāvju maksājums par martu un aprīli</t>
  </si>
  <si>
    <t>Kopā</t>
  </si>
  <si>
    <r>
      <t xml:space="preserve">Izgulējumu pakalpojumu programmas tarifs, </t>
    </r>
    <r>
      <rPr>
        <i/>
        <sz val="7"/>
        <color theme="1"/>
        <rFont val="Times New Roman"/>
        <family val="1"/>
      </rPr>
      <t>euro</t>
    </r>
  </si>
  <si>
    <r>
      <t>Nepieciešamais finansējums kopā,</t>
    </r>
    <r>
      <rPr>
        <i/>
        <sz val="7"/>
        <color theme="1"/>
        <rFont val="Times New Roman"/>
        <family val="1"/>
      </rPr>
      <t xml:space="preserve"> euro</t>
    </r>
  </si>
  <si>
    <t>Ministru kabineta noteikumu projekta "Grozījumi Ministru kabineta 2018.gada 28.augusta noteikumos Nr.555 "Veselības aprūpes pakalpojumu organizēšanas un samaksas kārtība"" anotācijas pielikums Nr.1</t>
  </si>
  <si>
    <t>Pakalpojumi</t>
  </si>
  <si>
    <t>Ministru kabineta noteikumu projekta "Grozījumi Ministru kabineta 2018.gada 28.augusta noteikumos Nr.555 "Veselības aprūpes pakalpojumu organizēšanas un samaksas kārtība"" anotācijas pielikums Nr.2</t>
  </si>
  <si>
    <r>
      <t xml:space="preserve">VSIA "Bērnu klīniskā universitātes slimnīca" sniegtie dati par </t>
    </r>
    <r>
      <rPr>
        <b/>
        <i/>
        <sz val="14"/>
        <rFont val="Times New Roman"/>
        <family val="1"/>
      </rPr>
      <t>epidermolysis bullosa</t>
    </r>
    <r>
      <rPr>
        <b/>
        <sz val="14"/>
        <rFont val="Times New Roman"/>
        <family val="1"/>
      </rPr>
      <t xml:space="preserve"> pacientiem</t>
    </r>
  </si>
  <si>
    <t>Multirezistentās tuberkulozes pacientu ārstēšana</t>
  </si>
  <si>
    <t>Ministru kabineta noteikumu projekta "Grozījumi Ministru kabineta 2018.gada 28.augusta noteikumos Nr.555 "Veselības aprūpes pakalpojumu organizēšanas un samaksas kārtība"" anotācijas pielikums Nr.3</t>
  </si>
  <si>
    <t>TOS pacientu skaits gadam**</t>
  </si>
  <si>
    <t>**TOS pacientu skaits gadam noteikts atbilstoši plānotajai finansējuma ekonomijai</t>
  </si>
  <si>
    <t>Plānotais pacientu skaits 2020.gadam</t>
  </si>
  <si>
    <t>Plānotais pacientu skaits 2021.gadam</t>
  </si>
  <si>
    <r>
      <t xml:space="preserve">Prognozējamā finansējuma neizpilde 2021.gadā, </t>
    </r>
    <r>
      <rPr>
        <i/>
        <sz val="7"/>
        <rFont val="Times New Roman"/>
        <family val="1"/>
      </rPr>
      <t>euro</t>
    </r>
  </si>
  <si>
    <r>
      <t xml:space="preserve">Prognozējamā finansējuma neizpilde 2020.gadā, </t>
    </r>
    <r>
      <rPr>
        <i/>
        <sz val="7"/>
        <rFont val="Times New Roman"/>
        <family val="1"/>
      </rPr>
      <t>euro</t>
    </r>
  </si>
  <si>
    <t>Prognoze par izpildi 2021.gadā***</t>
  </si>
  <si>
    <t>**TOS pacientu skaits gadam noteikts atbilstoši plānotajai finansējuma ekonomijai.</t>
  </si>
  <si>
    <t>Gads</t>
  </si>
  <si>
    <t>Hospitalizāciju skaits</t>
  </si>
  <si>
    <t>***Balstoties uz statistiku  multirezistentās tuberkulozes pacientu ārstēšana par iepriekšējiem gadiem, tiek prognozēts, ka pacientu skaits samazinās.</t>
  </si>
  <si>
    <t>Multirezistentās tuberkulozes pacientu ārstēšanas statistika</t>
  </si>
  <si>
    <t>Prognoze par izpildi 2020.gada izpildi 8 mēnešos***</t>
  </si>
  <si>
    <t>Faktiskā izpilde 2020.g. 4m***</t>
  </si>
  <si>
    <t>Neizpildes/pārstrādes pacientu skaits 2020.gadā*</t>
  </si>
  <si>
    <t>Neizpildes/pārstrādes pacientu skaits 2021.gadā*</t>
  </si>
  <si>
    <t>VSIA "Traumatoloģijas un ortopēdijas slimnīca" nepieciešamais finansējums "Izgulējumu (tai skaitā komplicētu ar osteomielītu un ilgstoši nedzīstošu), hronisku ādas un mīksto audu čūlu (problēmbrūču) mikroķirurģiskā ārstēšana"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</si>
</sst>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3"/>
      <name val="Calibri"/>
      <family val="2"/>
      <charset val="186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color theme="1"/>
      <name val="Times New Roman"/>
      <family val="1"/>
    </font>
    <font>
      <i/>
      <sz val="7"/>
      <color theme="1"/>
      <name val="Times New Roman"/>
      <family val="1"/>
    </font>
    <font>
      <sz val="7"/>
      <color theme="1"/>
      <name val="Calibri"/>
      <family val="2"/>
      <charset val="186"/>
      <scheme val="minor"/>
    </font>
    <font>
      <b/>
      <sz val="7"/>
      <color theme="1"/>
      <name val="Times New Roman"/>
      <family val="1"/>
    </font>
    <font>
      <sz val="8"/>
      <color theme="1"/>
      <name val="Times New Roman"/>
      <family val="1"/>
    </font>
    <font>
      <b/>
      <i/>
      <sz val="14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3" fillId="0" borderId="0"/>
  </cellStyleXfs>
  <cellXfs count="67">
    <xf numFmtId="0" fontId="0" fillId="0" borderId="0" xfId="0"/>
    <xf numFmtId="0" fontId="10" fillId="0" borderId="0" xfId="6" applyFont="1"/>
    <xf numFmtId="0" fontId="4" fillId="0" borderId="0" xfId="6"/>
    <xf numFmtId="0" fontId="8" fillId="0" borderId="1" xfId="6" applyFont="1" applyFill="1" applyBorder="1"/>
    <xf numFmtId="0" fontId="8" fillId="0" borderId="1" xfId="6" applyFont="1" applyFill="1" applyBorder="1" applyAlignment="1">
      <alignment horizontal="center"/>
    </xf>
    <xf numFmtId="0" fontId="14" fillId="0" borderId="1" xfId="6" applyFont="1" applyFill="1" applyBorder="1" applyAlignment="1">
      <alignment horizontal="center"/>
    </xf>
    <xf numFmtId="2" fontId="14" fillId="0" borderId="4" xfId="6" applyNumberFormat="1" applyFont="1" applyFill="1" applyBorder="1"/>
    <xf numFmtId="0" fontId="8" fillId="0" borderId="6" xfId="6" applyFont="1" applyFill="1" applyBorder="1" applyAlignment="1">
      <alignment horizontal="center"/>
    </xf>
    <xf numFmtId="4" fontId="8" fillId="0" borderId="7" xfId="6" applyNumberFormat="1" applyFont="1" applyFill="1" applyBorder="1" applyAlignment="1">
      <alignment horizontal="center"/>
    </xf>
    <xf numFmtId="0" fontId="15" fillId="0" borderId="0" xfId="6" applyFont="1" applyFill="1" applyBorder="1"/>
    <xf numFmtId="0" fontId="16" fillId="0" borderId="0" xfId="6" applyFont="1"/>
    <xf numFmtId="0" fontId="8" fillId="0" borderId="5" xfId="6" applyFont="1" applyFill="1" applyBorder="1"/>
    <xf numFmtId="0" fontId="8" fillId="0" borderId="5" xfId="6" applyFont="1" applyFill="1" applyBorder="1" applyAlignment="1">
      <alignment horizontal="center"/>
    </xf>
    <xf numFmtId="0" fontId="14" fillId="0" borderId="5" xfId="6" applyFont="1" applyFill="1" applyBorder="1" applyAlignment="1">
      <alignment horizontal="center"/>
    </xf>
    <xf numFmtId="2" fontId="14" fillId="0" borderId="2" xfId="6" applyNumberFormat="1" applyFont="1" applyFill="1" applyBorder="1"/>
    <xf numFmtId="0" fontId="8" fillId="0" borderId="13" xfId="6" applyFont="1" applyFill="1" applyBorder="1" applyAlignment="1">
      <alignment horizontal="center"/>
    </xf>
    <xf numFmtId="4" fontId="8" fillId="0" borderId="14" xfId="6" applyNumberFormat="1" applyFont="1" applyFill="1" applyBorder="1" applyAlignment="1">
      <alignment horizontal="center"/>
    </xf>
    <xf numFmtId="0" fontId="11" fillId="3" borderId="10" xfId="6" applyFont="1" applyFill="1" applyBorder="1" applyAlignment="1">
      <alignment horizontal="center"/>
    </xf>
    <xf numFmtId="0" fontId="6" fillId="3" borderId="11" xfId="6" applyFont="1" applyFill="1" applyBorder="1"/>
    <xf numFmtId="0" fontId="6" fillId="3" borderId="10" xfId="6" applyFont="1" applyFill="1" applyBorder="1"/>
    <xf numFmtId="2" fontId="11" fillId="3" borderId="12" xfId="6" applyNumberFormat="1" applyFont="1" applyFill="1" applyBorder="1" applyAlignment="1">
      <alignment horizontal="center"/>
    </xf>
    <xf numFmtId="1" fontId="11" fillId="2" borderId="1" xfId="6" applyNumberFormat="1" applyFont="1" applyFill="1" applyBorder="1" applyAlignment="1"/>
    <xf numFmtId="0" fontId="9" fillId="2" borderId="1" xfId="6" applyFont="1" applyFill="1" applyBorder="1" applyAlignment="1">
      <alignment horizontal="center" vertical="center" wrapText="1"/>
    </xf>
    <xf numFmtId="0" fontId="13" fillId="2" borderId="1" xfId="6" applyFont="1" applyFill="1" applyBorder="1" applyAlignment="1">
      <alignment horizontal="center" vertical="center" wrapText="1"/>
    </xf>
    <xf numFmtId="0" fontId="13" fillId="2" borderId="4" xfId="6" applyFont="1" applyFill="1" applyBorder="1" applyAlignment="1">
      <alignment horizontal="center" vertical="center" wrapText="1"/>
    </xf>
    <xf numFmtId="0" fontId="9" fillId="2" borderId="6" xfId="6" applyFont="1" applyFill="1" applyBorder="1" applyAlignment="1">
      <alignment horizontal="center" vertical="center" wrapText="1"/>
    </xf>
    <xf numFmtId="0" fontId="9" fillId="2" borderId="7" xfId="6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left" vertical="top" wrapText="1"/>
    </xf>
    <xf numFmtId="4" fontId="18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3" fontId="18" fillId="0" borderId="16" xfId="0" applyNumberFormat="1" applyFont="1" applyBorder="1"/>
    <xf numFmtId="0" fontId="18" fillId="0" borderId="0" xfId="0" applyFont="1"/>
    <xf numFmtId="0" fontId="20" fillId="0" borderId="0" xfId="0" applyFont="1"/>
    <xf numFmtId="0" fontId="20" fillId="0" borderId="1" xfId="0" applyFont="1" applyBorder="1"/>
    <xf numFmtId="3" fontId="20" fillId="4" borderId="1" xfId="0" applyNumberFormat="1" applyFont="1" applyFill="1" applyBorder="1"/>
    <xf numFmtId="4" fontId="20" fillId="0" borderId="1" xfId="0" applyNumberFormat="1" applyFont="1" applyBorder="1"/>
    <xf numFmtId="0" fontId="20" fillId="0" borderId="4" xfId="0" applyFont="1" applyBorder="1" applyAlignment="1">
      <alignment horizontal="left"/>
    </xf>
    <xf numFmtId="0" fontId="22" fillId="0" borderId="0" xfId="0" applyFont="1"/>
    <xf numFmtId="0" fontId="20" fillId="0" borderId="1" xfId="0" applyFont="1" applyBorder="1" applyAlignment="1">
      <alignment horizontal="left"/>
    </xf>
    <xf numFmtId="3" fontId="23" fillId="0" borderId="1" xfId="0" applyNumberFormat="1" applyFont="1" applyBorder="1"/>
    <xf numFmtId="4" fontId="20" fillId="0" borderId="1" xfId="0" applyNumberFormat="1" applyFont="1" applyBorder="1" applyAlignment="1">
      <alignment horizontal="right"/>
    </xf>
    <xf numFmtId="0" fontId="20" fillId="0" borderId="1" xfId="0" applyFont="1" applyBorder="1" applyAlignment="1">
      <alignment horizontal="right"/>
    </xf>
    <xf numFmtId="3" fontId="23" fillId="0" borderId="1" xfId="0" applyNumberFormat="1" applyFont="1" applyBorder="1" applyAlignment="1">
      <alignment horizontal="right"/>
    </xf>
    <xf numFmtId="0" fontId="20" fillId="0" borderId="1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7" fillId="0" borderId="0" xfId="0" applyFont="1" applyAlignment="1"/>
    <xf numFmtId="0" fontId="20" fillId="3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1" fillId="2" borderId="1" xfId="6" applyFont="1" applyFill="1" applyBorder="1" applyAlignment="1">
      <alignment horizontal="right"/>
    </xf>
    <xf numFmtId="0" fontId="8" fillId="2" borderId="8" xfId="6" applyFont="1" applyFill="1" applyBorder="1" applyAlignment="1">
      <alignment horizontal="center" vertical="center"/>
    </xf>
    <xf numFmtId="0" fontId="8" fillId="2" borderId="9" xfId="6" applyFont="1" applyFill="1" applyBorder="1" applyAlignment="1">
      <alignment horizontal="center" vertical="center"/>
    </xf>
    <xf numFmtId="0" fontId="11" fillId="3" borderId="1" xfId="6" applyFont="1" applyFill="1" applyBorder="1" applyAlignment="1">
      <alignment horizontal="right"/>
    </xf>
    <xf numFmtId="2" fontId="11" fillId="3" borderId="1" xfId="6" applyNumberFormat="1" applyFont="1" applyFill="1" applyBorder="1" applyAlignment="1">
      <alignment horizontal="center"/>
    </xf>
    <xf numFmtId="0" fontId="1" fillId="0" borderId="0" xfId="6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0" fontId="17" fillId="0" borderId="0" xfId="6" applyFont="1" applyAlignment="1">
      <alignment horizontal="center"/>
    </xf>
    <xf numFmtId="0" fontId="12" fillId="0" borderId="3" xfId="6" applyFont="1" applyBorder="1" applyAlignment="1">
      <alignment horizontal="center"/>
    </xf>
    <xf numFmtId="0" fontId="12" fillId="0" borderId="15" xfId="6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</cellXfs>
  <cellStyles count="8">
    <cellStyle name="Normal" xfId="0" builtinId="0"/>
    <cellStyle name="Normal 10 2 2" xfId="1" xr:uid="{00000000-0005-0000-0000-000001000000}"/>
    <cellStyle name="Normal 2" xfId="6" xr:uid="{00000000-0005-0000-0000-000002000000}"/>
    <cellStyle name="Normal 2 2" xfId="3" xr:uid="{00000000-0005-0000-0000-000003000000}"/>
    <cellStyle name="Normal 3" xfId="4" xr:uid="{00000000-0005-0000-0000-000004000000}"/>
    <cellStyle name="Normal 3 3" xfId="5" xr:uid="{00000000-0005-0000-0000-000005000000}"/>
    <cellStyle name="Normal 4" xfId="7" xr:uid="{00000000-0005-0000-0000-000006000000}"/>
    <cellStyle name="Normal 51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4"/>
  <sheetViews>
    <sheetView tabSelected="1" zoomScale="60" zoomScaleNormal="60" workbookViewId="0">
      <selection activeCell="A7" sqref="A7:M7"/>
    </sheetView>
  </sheetViews>
  <sheetFormatPr defaultRowHeight="15" x14ac:dyDescent="0.25"/>
  <cols>
    <col min="1" max="1" width="54.5703125" style="2" bestFit="1" customWidth="1"/>
    <col min="2" max="2" width="13.140625" style="2" customWidth="1"/>
    <col min="3" max="13" width="12" style="2" customWidth="1"/>
    <col min="14" max="16384" width="9.140625" style="2"/>
  </cols>
  <sheetData>
    <row r="1" spans="1:13" ht="15" customHeight="1" x14ac:dyDescent="0.25">
      <c r="J1" s="55" t="s">
        <v>68</v>
      </c>
      <c r="K1" s="56"/>
      <c r="L1" s="56"/>
      <c r="M1" s="56"/>
    </row>
    <row r="2" spans="1:13" x14ac:dyDescent="0.25">
      <c r="J2" s="56"/>
      <c r="K2" s="56"/>
      <c r="L2" s="56"/>
      <c r="M2" s="56"/>
    </row>
    <row r="3" spans="1:13" x14ac:dyDescent="0.25">
      <c r="J3" s="56"/>
      <c r="K3" s="56"/>
      <c r="L3" s="56"/>
      <c r="M3" s="56"/>
    </row>
    <row r="4" spans="1:13" x14ac:dyDescent="0.25">
      <c r="J4" s="56"/>
      <c r="K4" s="56"/>
      <c r="L4" s="56"/>
      <c r="M4" s="56"/>
    </row>
    <row r="5" spans="1:13" x14ac:dyDescent="0.25">
      <c r="C5" s="1"/>
      <c r="D5" s="1"/>
      <c r="E5" s="1"/>
      <c r="F5" s="1"/>
      <c r="G5" s="1"/>
      <c r="H5" s="1"/>
      <c r="I5" s="1"/>
      <c r="J5" s="56"/>
      <c r="K5" s="56"/>
      <c r="L5" s="56"/>
      <c r="M5" s="56"/>
    </row>
    <row r="6" spans="1:13" ht="12" customHeight="1" x14ac:dyDescent="0.3">
      <c r="A6" s="10"/>
      <c r="B6" s="1"/>
      <c r="C6" s="1"/>
      <c r="D6" s="1"/>
      <c r="E6" s="1"/>
      <c r="F6" s="1"/>
      <c r="G6" s="1"/>
      <c r="H6" s="1"/>
      <c r="I6" s="1"/>
      <c r="J6" s="56"/>
      <c r="K6" s="56"/>
      <c r="L6" s="56"/>
      <c r="M6" s="56"/>
    </row>
    <row r="7" spans="1:13" ht="18.75" customHeight="1" thickBot="1" x14ac:dyDescent="0.4">
      <c r="A7" s="57" t="s">
        <v>71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ht="15.75" x14ac:dyDescent="0.25">
      <c r="A8" s="58"/>
      <c r="B8" s="58"/>
      <c r="C8" s="58"/>
      <c r="D8" s="58"/>
      <c r="E8" s="59"/>
      <c r="F8" s="51" t="s">
        <v>56</v>
      </c>
      <c r="G8" s="52"/>
      <c r="H8" s="51" t="s">
        <v>57</v>
      </c>
      <c r="I8" s="52"/>
      <c r="J8" s="51" t="s">
        <v>58</v>
      </c>
      <c r="K8" s="52"/>
      <c r="L8" s="51" t="s">
        <v>59</v>
      </c>
      <c r="M8" s="52"/>
    </row>
    <row r="9" spans="1:13" ht="45" x14ac:dyDescent="0.25">
      <c r="A9" s="22" t="s">
        <v>0</v>
      </c>
      <c r="B9" s="22" t="s">
        <v>1</v>
      </c>
      <c r="C9" s="23" t="s">
        <v>2</v>
      </c>
      <c r="D9" s="23" t="s">
        <v>3</v>
      </c>
      <c r="E9" s="24" t="s">
        <v>4</v>
      </c>
      <c r="F9" s="25" t="s">
        <v>5</v>
      </c>
      <c r="G9" s="26" t="s">
        <v>6</v>
      </c>
      <c r="H9" s="25" t="s">
        <v>5</v>
      </c>
      <c r="I9" s="26" t="s">
        <v>6</v>
      </c>
      <c r="J9" s="25" t="s">
        <v>5</v>
      </c>
      <c r="K9" s="26" t="s">
        <v>6</v>
      </c>
      <c r="L9" s="25" t="s">
        <v>5</v>
      </c>
      <c r="M9" s="26" t="s">
        <v>6</v>
      </c>
    </row>
    <row r="10" spans="1:13" x14ac:dyDescent="0.25">
      <c r="A10" s="3" t="s">
        <v>7</v>
      </c>
      <c r="B10" s="4">
        <v>22.23</v>
      </c>
      <c r="C10" s="5" t="s">
        <v>8</v>
      </c>
      <c r="D10" s="5">
        <v>5</v>
      </c>
      <c r="E10" s="6">
        <f>B10/D10</f>
        <v>4.4459999999999997</v>
      </c>
      <c r="F10" s="7">
        <v>5</v>
      </c>
      <c r="G10" s="8">
        <f>E10*F10</f>
        <v>22.229999999999997</v>
      </c>
      <c r="H10" s="7"/>
      <c r="I10" s="8">
        <f>H10*E10</f>
        <v>0</v>
      </c>
      <c r="J10" s="7"/>
      <c r="K10" s="8">
        <f>J10*E10</f>
        <v>0</v>
      </c>
      <c r="L10" s="7"/>
      <c r="M10" s="8">
        <f>L10*E10</f>
        <v>0</v>
      </c>
    </row>
    <row r="11" spans="1:13" x14ac:dyDescent="0.25">
      <c r="A11" s="3" t="s">
        <v>9</v>
      </c>
      <c r="B11" s="4">
        <v>48.79</v>
      </c>
      <c r="C11" s="5" t="s">
        <v>8</v>
      </c>
      <c r="D11" s="5">
        <v>5</v>
      </c>
      <c r="E11" s="6">
        <f>B11/D11</f>
        <v>9.7579999999999991</v>
      </c>
      <c r="F11" s="7"/>
      <c r="G11" s="8">
        <f>E11*F11</f>
        <v>0</v>
      </c>
      <c r="H11" s="7">
        <v>15</v>
      </c>
      <c r="I11" s="8">
        <f>H11*E11</f>
        <v>146.36999999999998</v>
      </c>
      <c r="J11" s="7">
        <v>15</v>
      </c>
      <c r="K11" s="8">
        <f>J11*E11</f>
        <v>146.36999999999998</v>
      </c>
      <c r="L11" s="7">
        <v>6</v>
      </c>
      <c r="M11" s="8">
        <f>L11*E11</f>
        <v>58.547999999999995</v>
      </c>
    </row>
    <row r="12" spans="1:13" x14ac:dyDescent="0.25">
      <c r="A12" s="3" t="s">
        <v>10</v>
      </c>
      <c r="B12" s="4">
        <v>14.95</v>
      </c>
      <c r="C12" s="5" t="s">
        <v>8</v>
      </c>
      <c r="D12" s="5">
        <v>5</v>
      </c>
      <c r="E12" s="6">
        <f t="shared" ref="E12:E56" si="0">B12/D12</f>
        <v>2.9899999999999998</v>
      </c>
      <c r="F12" s="7">
        <v>15</v>
      </c>
      <c r="G12" s="8">
        <f t="shared" ref="G12:G56" si="1">E12*F12</f>
        <v>44.849999999999994</v>
      </c>
      <c r="H12" s="7"/>
      <c r="I12" s="8">
        <f t="shared" ref="I12:I56" si="2">H12*E12</f>
        <v>0</v>
      </c>
      <c r="J12" s="7">
        <v>4</v>
      </c>
      <c r="K12" s="8">
        <f t="shared" ref="K12:K56" si="3">J12*E12</f>
        <v>11.959999999999999</v>
      </c>
      <c r="L12" s="7"/>
      <c r="M12" s="8">
        <f t="shared" ref="M12:M56" si="4">L12*E12</f>
        <v>0</v>
      </c>
    </row>
    <row r="13" spans="1:13" x14ac:dyDescent="0.25">
      <c r="A13" s="3" t="s">
        <v>11</v>
      </c>
      <c r="B13" s="4">
        <v>14.95</v>
      </c>
      <c r="C13" s="5" t="s">
        <v>8</v>
      </c>
      <c r="D13" s="5">
        <v>5</v>
      </c>
      <c r="E13" s="6">
        <f t="shared" si="0"/>
        <v>2.9899999999999998</v>
      </c>
      <c r="F13" s="7"/>
      <c r="G13" s="8">
        <f t="shared" si="1"/>
        <v>0</v>
      </c>
      <c r="H13" s="7"/>
      <c r="I13" s="8">
        <f t="shared" si="2"/>
        <v>0</v>
      </c>
      <c r="J13" s="7">
        <v>4</v>
      </c>
      <c r="K13" s="8">
        <f t="shared" si="3"/>
        <v>11.959999999999999</v>
      </c>
      <c r="L13" s="7"/>
      <c r="M13" s="8">
        <f t="shared" si="4"/>
        <v>0</v>
      </c>
    </row>
    <row r="14" spans="1:13" x14ac:dyDescent="0.25">
      <c r="A14" s="3" t="s">
        <v>12</v>
      </c>
      <c r="B14" s="4">
        <v>22.23</v>
      </c>
      <c r="C14" s="5" t="s">
        <v>8</v>
      </c>
      <c r="D14" s="5">
        <v>5</v>
      </c>
      <c r="E14" s="6">
        <f t="shared" si="0"/>
        <v>4.4459999999999997</v>
      </c>
      <c r="F14" s="7">
        <v>5</v>
      </c>
      <c r="G14" s="8">
        <f t="shared" si="1"/>
        <v>22.229999999999997</v>
      </c>
      <c r="H14" s="7">
        <v>5</v>
      </c>
      <c r="I14" s="8">
        <f t="shared" si="2"/>
        <v>22.229999999999997</v>
      </c>
      <c r="J14" s="7">
        <v>2</v>
      </c>
      <c r="K14" s="8">
        <f t="shared" si="3"/>
        <v>8.8919999999999995</v>
      </c>
      <c r="L14" s="7"/>
      <c r="M14" s="8">
        <f t="shared" si="4"/>
        <v>0</v>
      </c>
    </row>
    <row r="15" spans="1:13" x14ac:dyDescent="0.25">
      <c r="A15" s="3" t="s">
        <v>13</v>
      </c>
      <c r="B15" s="4">
        <v>41.41</v>
      </c>
      <c r="C15" s="5" t="s">
        <v>8</v>
      </c>
      <c r="D15" s="5">
        <v>5</v>
      </c>
      <c r="E15" s="6">
        <f t="shared" si="0"/>
        <v>8.282</v>
      </c>
      <c r="F15" s="7">
        <v>0</v>
      </c>
      <c r="G15" s="8">
        <f t="shared" si="1"/>
        <v>0</v>
      </c>
      <c r="H15" s="7"/>
      <c r="I15" s="8">
        <f t="shared" si="2"/>
        <v>0</v>
      </c>
      <c r="J15" s="7">
        <v>2</v>
      </c>
      <c r="K15" s="8">
        <f t="shared" si="3"/>
        <v>16.564</v>
      </c>
      <c r="L15" s="7"/>
      <c r="M15" s="8">
        <f t="shared" si="4"/>
        <v>0</v>
      </c>
    </row>
    <row r="16" spans="1:13" x14ac:dyDescent="0.25">
      <c r="A16" s="3" t="s">
        <v>14</v>
      </c>
      <c r="B16" s="4">
        <v>42.51</v>
      </c>
      <c r="C16" s="5" t="s">
        <v>8</v>
      </c>
      <c r="D16" s="5">
        <v>5</v>
      </c>
      <c r="E16" s="6">
        <f>B16/D16</f>
        <v>8.5019999999999989</v>
      </c>
      <c r="F16" s="7"/>
      <c r="G16" s="8">
        <f>E16*F16</f>
        <v>0</v>
      </c>
      <c r="H16" s="7">
        <v>1</v>
      </c>
      <c r="I16" s="8">
        <f>H16*E16</f>
        <v>8.5019999999999989</v>
      </c>
      <c r="J16" s="7">
        <v>5</v>
      </c>
      <c r="K16" s="8">
        <f>J16*E16</f>
        <v>42.509999999999991</v>
      </c>
      <c r="L16" s="7">
        <v>4</v>
      </c>
      <c r="M16" s="8">
        <f>L16*E16</f>
        <v>34.007999999999996</v>
      </c>
    </row>
    <row r="17" spans="1:13" x14ac:dyDescent="0.25">
      <c r="A17" s="3" t="s">
        <v>15</v>
      </c>
      <c r="B17" s="4">
        <v>30.35</v>
      </c>
      <c r="C17" s="5" t="s">
        <v>8</v>
      </c>
      <c r="D17" s="5">
        <v>5</v>
      </c>
      <c r="E17" s="6">
        <f>B17/D17</f>
        <v>6.07</v>
      </c>
      <c r="F17" s="7"/>
      <c r="G17" s="8">
        <f>E17*F17</f>
        <v>0</v>
      </c>
      <c r="H17" s="7">
        <v>4</v>
      </c>
      <c r="I17" s="8">
        <f>H17*E17</f>
        <v>24.28</v>
      </c>
      <c r="J17" s="7">
        <v>4</v>
      </c>
      <c r="K17" s="8">
        <f>J17*E17</f>
        <v>24.28</v>
      </c>
      <c r="L17" s="7">
        <v>4</v>
      </c>
      <c r="M17" s="8">
        <f>L17*E17</f>
        <v>24.28</v>
      </c>
    </row>
    <row r="18" spans="1:13" x14ac:dyDescent="0.25">
      <c r="A18" s="3" t="s">
        <v>16</v>
      </c>
      <c r="B18" s="4">
        <v>39.950000000000003</v>
      </c>
      <c r="C18" s="5" t="s">
        <v>8</v>
      </c>
      <c r="D18" s="5">
        <v>5</v>
      </c>
      <c r="E18" s="6">
        <f>B18/D18</f>
        <v>7.99</v>
      </c>
      <c r="F18" s="7"/>
      <c r="G18" s="8">
        <f>E18*F18</f>
        <v>0</v>
      </c>
      <c r="H18" s="7">
        <v>2</v>
      </c>
      <c r="I18" s="8">
        <f>H18*E18</f>
        <v>15.98</v>
      </c>
      <c r="J18" s="7">
        <v>2</v>
      </c>
      <c r="K18" s="8">
        <f>J18*E18</f>
        <v>15.98</v>
      </c>
      <c r="L18" s="7"/>
      <c r="M18" s="8">
        <f>L18*E18</f>
        <v>0</v>
      </c>
    </row>
    <row r="19" spans="1:13" x14ac:dyDescent="0.25">
      <c r="A19" s="3" t="s">
        <v>17</v>
      </c>
      <c r="B19" s="4">
        <v>37.86</v>
      </c>
      <c r="C19" s="5" t="s">
        <v>8</v>
      </c>
      <c r="D19" s="5">
        <v>5</v>
      </c>
      <c r="E19" s="6">
        <f t="shared" si="0"/>
        <v>7.5720000000000001</v>
      </c>
      <c r="F19" s="7"/>
      <c r="G19" s="8">
        <f t="shared" si="1"/>
        <v>0</v>
      </c>
      <c r="H19" s="7"/>
      <c r="I19" s="8">
        <f t="shared" si="2"/>
        <v>0</v>
      </c>
      <c r="J19" s="7">
        <v>2</v>
      </c>
      <c r="K19" s="8">
        <f t="shared" si="3"/>
        <v>15.144</v>
      </c>
      <c r="L19" s="7"/>
      <c r="M19" s="8">
        <f t="shared" si="4"/>
        <v>0</v>
      </c>
    </row>
    <row r="20" spans="1:13" x14ac:dyDescent="0.25">
      <c r="A20" s="3" t="s">
        <v>18</v>
      </c>
      <c r="B20" s="4">
        <f>16.58*5</f>
        <v>82.899999999999991</v>
      </c>
      <c r="C20" s="5" t="s">
        <v>8</v>
      </c>
      <c r="D20" s="5">
        <v>5</v>
      </c>
      <c r="E20" s="6">
        <f t="shared" si="0"/>
        <v>16.579999999999998</v>
      </c>
      <c r="F20" s="7"/>
      <c r="G20" s="8">
        <f t="shared" si="1"/>
        <v>0</v>
      </c>
      <c r="H20" s="7">
        <v>20</v>
      </c>
      <c r="I20" s="8">
        <f t="shared" si="2"/>
        <v>331.59999999999997</v>
      </c>
      <c r="J20" s="7">
        <v>2</v>
      </c>
      <c r="K20" s="8">
        <f t="shared" si="3"/>
        <v>33.159999999999997</v>
      </c>
      <c r="L20" s="7">
        <v>2</v>
      </c>
      <c r="M20" s="8">
        <f t="shared" si="4"/>
        <v>33.159999999999997</v>
      </c>
    </row>
    <row r="21" spans="1:13" x14ac:dyDescent="0.25">
      <c r="A21" s="3" t="s">
        <v>19</v>
      </c>
      <c r="B21" s="4">
        <v>19.920000000000002</v>
      </c>
      <c r="C21" s="5" t="s">
        <v>8</v>
      </c>
      <c r="D21" s="5">
        <v>1</v>
      </c>
      <c r="E21" s="6">
        <f t="shared" si="0"/>
        <v>19.920000000000002</v>
      </c>
      <c r="F21" s="7">
        <v>3</v>
      </c>
      <c r="G21" s="8">
        <f t="shared" si="1"/>
        <v>59.760000000000005</v>
      </c>
      <c r="H21" s="7">
        <v>1</v>
      </c>
      <c r="I21" s="8">
        <f t="shared" si="2"/>
        <v>19.920000000000002</v>
      </c>
      <c r="J21" s="7">
        <v>1</v>
      </c>
      <c r="K21" s="8">
        <f t="shared" si="3"/>
        <v>19.920000000000002</v>
      </c>
      <c r="L21" s="7">
        <v>0.5</v>
      </c>
      <c r="M21" s="8">
        <f t="shared" si="4"/>
        <v>9.9600000000000009</v>
      </c>
    </row>
    <row r="22" spans="1:13" x14ac:dyDescent="0.25">
      <c r="A22" s="3" t="s">
        <v>20</v>
      </c>
      <c r="B22" s="4">
        <f>8.34*10</f>
        <v>83.4</v>
      </c>
      <c r="C22" s="5" t="s">
        <v>8</v>
      </c>
      <c r="D22" s="5">
        <v>10</v>
      </c>
      <c r="E22" s="6">
        <f t="shared" si="0"/>
        <v>8.34</v>
      </c>
      <c r="F22" s="7"/>
      <c r="G22" s="8">
        <f t="shared" si="1"/>
        <v>0</v>
      </c>
      <c r="H22" s="7">
        <v>10</v>
      </c>
      <c r="I22" s="8">
        <f t="shared" si="2"/>
        <v>83.4</v>
      </c>
      <c r="J22" s="7">
        <v>1</v>
      </c>
      <c r="K22" s="8">
        <f t="shared" si="3"/>
        <v>8.34</v>
      </c>
      <c r="L22" s="7">
        <v>1</v>
      </c>
      <c r="M22" s="8">
        <f t="shared" si="4"/>
        <v>8.34</v>
      </c>
    </row>
    <row r="23" spans="1:13" x14ac:dyDescent="0.25">
      <c r="A23" s="3" t="s">
        <v>21</v>
      </c>
      <c r="B23" s="4">
        <f>6.48*10</f>
        <v>64.800000000000011</v>
      </c>
      <c r="C23" s="5" t="s">
        <v>8</v>
      </c>
      <c r="D23" s="5">
        <v>10</v>
      </c>
      <c r="E23" s="6">
        <f t="shared" si="0"/>
        <v>6.4800000000000013</v>
      </c>
      <c r="F23" s="7"/>
      <c r="G23" s="8">
        <f t="shared" si="1"/>
        <v>0</v>
      </c>
      <c r="H23" s="7">
        <v>10</v>
      </c>
      <c r="I23" s="8">
        <f t="shared" si="2"/>
        <v>64.800000000000011</v>
      </c>
      <c r="J23" s="7">
        <v>1</v>
      </c>
      <c r="K23" s="8">
        <f t="shared" si="3"/>
        <v>6.4800000000000013</v>
      </c>
      <c r="L23" s="7">
        <v>1</v>
      </c>
      <c r="M23" s="8">
        <f t="shared" si="4"/>
        <v>6.4800000000000013</v>
      </c>
    </row>
    <row r="24" spans="1:13" x14ac:dyDescent="0.25">
      <c r="A24" s="3" t="s">
        <v>22</v>
      </c>
      <c r="B24" s="4">
        <v>2.0699999999999998</v>
      </c>
      <c r="C24" s="5" t="s">
        <v>8</v>
      </c>
      <c r="D24" s="5">
        <v>1</v>
      </c>
      <c r="E24" s="6">
        <f t="shared" si="0"/>
        <v>2.0699999999999998</v>
      </c>
      <c r="F24" s="7"/>
      <c r="G24" s="8">
        <f t="shared" si="1"/>
        <v>0</v>
      </c>
      <c r="H24" s="7">
        <v>2</v>
      </c>
      <c r="I24" s="8">
        <f t="shared" si="2"/>
        <v>4.1399999999999997</v>
      </c>
      <c r="J24" s="7"/>
      <c r="K24" s="8">
        <f t="shared" si="3"/>
        <v>0</v>
      </c>
      <c r="L24" s="7"/>
      <c r="M24" s="8">
        <f t="shared" si="4"/>
        <v>0</v>
      </c>
    </row>
    <row r="25" spans="1:13" x14ac:dyDescent="0.25">
      <c r="A25" s="3" t="s">
        <v>23</v>
      </c>
      <c r="B25" s="4">
        <v>2.44</v>
      </c>
      <c r="C25" s="5" t="s">
        <v>8</v>
      </c>
      <c r="D25" s="5">
        <v>100</v>
      </c>
      <c r="E25" s="6">
        <f t="shared" si="0"/>
        <v>2.4399999999999998E-2</v>
      </c>
      <c r="F25" s="7"/>
      <c r="G25" s="8">
        <f t="shared" si="1"/>
        <v>0</v>
      </c>
      <c r="H25" s="7">
        <v>150</v>
      </c>
      <c r="I25" s="8">
        <f t="shared" si="2"/>
        <v>3.6599999999999997</v>
      </c>
      <c r="J25" s="7">
        <v>50</v>
      </c>
      <c r="K25" s="8">
        <f t="shared" si="3"/>
        <v>1.22</v>
      </c>
      <c r="L25" s="7">
        <v>50</v>
      </c>
      <c r="M25" s="8">
        <f t="shared" si="4"/>
        <v>1.22</v>
      </c>
    </row>
    <row r="26" spans="1:13" x14ac:dyDescent="0.25">
      <c r="A26" s="3" t="s">
        <v>24</v>
      </c>
      <c r="B26" s="4">
        <v>22.07</v>
      </c>
      <c r="C26" s="5" t="s">
        <v>8</v>
      </c>
      <c r="D26" s="5">
        <v>10</v>
      </c>
      <c r="E26" s="6">
        <f t="shared" si="0"/>
        <v>2.2069999999999999</v>
      </c>
      <c r="F26" s="7">
        <v>0.5</v>
      </c>
      <c r="G26" s="8">
        <f t="shared" si="1"/>
        <v>1.1034999999999999</v>
      </c>
      <c r="H26" s="7">
        <v>1</v>
      </c>
      <c r="I26" s="8">
        <f t="shared" si="2"/>
        <v>2.2069999999999999</v>
      </c>
      <c r="J26" s="7">
        <v>0.5</v>
      </c>
      <c r="K26" s="8">
        <f t="shared" si="3"/>
        <v>1.1034999999999999</v>
      </c>
      <c r="L26" s="7">
        <v>0.5</v>
      </c>
      <c r="M26" s="8">
        <f t="shared" si="4"/>
        <v>1.1034999999999999</v>
      </c>
    </row>
    <row r="27" spans="1:13" x14ac:dyDescent="0.25">
      <c r="A27" s="3" t="s">
        <v>25</v>
      </c>
      <c r="B27" s="4">
        <v>22.12</v>
      </c>
      <c r="C27" s="5" t="s">
        <v>8</v>
      </c>
      <c r="D27" s="5">
        <v>1</v>
      </c>
      <c r="E27" s="6">
        <f t="shared" si="0"/>
        <v>22.12</v>
      </c>
      <c r="F27" s="7">
        <v>0.3</v>
      </c>
      <c r="G27" s="8">
        <f t="shared" si="1"/>
        <v>6.6360000000000001</v>
      </c>
      <c r="H27" s="7">
        <v>1</v>
      </c>
      <c r="I27" s="8">
        <f t="shared" si="2"/>
        <v>22.12</v>
      </c>
      <c r="J27" s="7">
        <v>0.2</v>
      </c>
      <c r="K27" s="8">
        <f t="shared" si="3"/>
        <v>4.4240000000000004</v>
      </c>
      <c r="L27" s="7">
        <v>0.2</v>
      </c>
      <c r="M27" s="8">
        <f t="shared" si="4"/>
        <v>4.4240000000000004</v>
      </c>
    </row>
    <row r="28" spans="1:13" x14ac:dyDescent="0.25">
      <c r="A28" s="3" t="s">
        <v>26</v>
      </c>
      <c r="B28" s="4">
        <v>5.82</v>
      </c>
      <c r="C28" s="5" t="s">
        <v>8</v>
      </c>
      <c r="D28" s="5">
        <v>1</v>
      </c>
      <c r="E28" s="6">
        <f t="shared" si="0"/>
        <v>5.82</v>
      </c>
      <c r="F28" s="7"/>
      <c r="G28" s="8">
        <f t="shared" si="1"/>
        <v>0</v>
      </c>
      <c r="H28" s="7"/>
      <c r="I28" s="8">
        <f t="shared" si="2"/>
        <v>0</v>
      </c>
      <c r="J28" s="7">
        <v>0.2</v>
      </c>
      <c r="K28" s="8">
        <f t="shared" si="3"/>
        <v>1.1640000000000001</v>
      </c>
      <c r="L28" s="7"/>
      <c r="M28" s="8">
        <f t="shared" si="4"/>
        <v>0</v>
      </c>
    </row>
    <row r="29" spans="1:13" x14ac:dyDescent="0.25">
      <c r="A29" s="3" t="s">
        <v>27</v>
      </c>
      <c r="B29" s="4">
        <v>9.9</v>
      </c>
      <c r="C29" s="5" t="s">
        <v>8</v>
      </c>
      <c r="D29" s="5">
        <v>1</v>
      </c>
      <c r="E29" s="6">
        <f t="shared" si="0"/>
        <v>9.9</v>
      </c>
      <c r="F29" s="7"/>
      <c r="G29" s="8">
        <f t="shared" si="1"/>
        <v>0</v>
      </c>
      <c r="H29" s="7">
        <v>1</v>
      </c>
      <c r="I29" s="8">
        <f t="shared" si="2"/>
        <v>9.9</v>
      </c>
      <c r="J29" s="7">
        <v>1</v>
      </c>
      <c r="K29" s="8">
        <f t="shared" si="3"/>
        <v>9.9</v>
      </c>
      <c r="L29" s="7">
        <v>0.3</v>
      </c>
      <c r="M29" s="8">
        <f t="shared" si="4"/>
        <v>2.97</v>
      </c>
    </row>
    <row r="30" spans="1:13" x14ac:dyDescent="0.25">
      <c r="A30" s="3" t="s">
        <v>28</v>
      </c>
      <c r="B30" s="4">
        <v>9.3699999999999992</v>
      </c>
      <c r="C30" s="5" t="s">
        <v>8</v>
      </c>
      <c r="D30" s="5">
        <v>1</v>
      </c>
      <c r="E30" s="6">
        <f t="shared" si="0"/>
        <v>9.3699999999999992</v>
      </c>
      <c r="F30" s="7"/>
      <c r="G30" s="8">
        <f t="shared" si="1"/>
        <v>0</v>
      </c>
      <c r="H30" s="7">
        <v>1</v>
      </c>
      <c r="I30" s="8">
        <f t="shared" si="2"/>
        <v>9.3699999999999992</v>
      </c>
      <c r="J30" s="7">
        <v>0.2</v>
      </c>
      <c r="K30" s="8">
        <f t="shared" si="3"/>
        <v>1.8739999999999999</v>
      </c>
      <c r="L30" s="7">
        <v>0.2</v>
      </c>
      <c r="M30" s="8">
        <f t="shared" si="4"/>
        <v>1.8739999999999999</v>
      </c>
    </row>
    <row r="31" spans="1:13" x14ac:dyDescent="0.25">
      <c r="A31" s="3" t="s">
        <v>29</v>
      </c>
      <c r="B31" s="4">
        <v>7</v>
      </c>
      <c r="C31" s="5" t="s">
        <v>8</v>
      </c>
      <c r="D31" s="5">
        <v>1</v>
      </c>
      <c r="E31" s="6">
        <f t="shared" si="0"/>
        <v>7</v>
      </c>
      <c r="F31" s="7">
        <v>1</v>
      </c>
      <c r="G31" s="8">
        <f t="shared" si="1"/>
        <v>7</v>
      </c>
      <c r="H31" s="7">
        <v>1</v>
      </c>
      <c r="I31" s="8">
        <f t="shared" si="2"/>
        <v>7</v>
      </c>
      <c r="J31" s="7">
        <v>1</v>
      </c>
      <c r="K31" s="8">
        <f t="shared" si="3"/>
        <v>7</v>
      </c>
      <c r="L31" s="7"/>
      <c r="M31" s="8">
        <f t="shared" si="4"/>
        <v>0</v>
      </c>
    </row>
    <row r="32" spans="1:13" x14ac:dyDescent="0.25">
      <c r="A32" s="3" t="s">
        <v>30</v>
      </c>
      <c r="B32" s="4">
        <v>56.15</v>
      </c>
      <c r="C32" s="5" t="s">
        <v>8</v>
      </c>
      <c r="D32" s="5">
        <v>1</v>
      </c>
      <c r="E32" s="6">
        <f t="shared" si="0"/>
        <v>56.15</v>
      </c>
      <c r="F32" s="7"/>
      <c r="G32" s="8">
        <f t="shared" si="1"/>
        <v>0</v>
      </c>
      <c r="H32" s="7">
        <v>1</v>
      </c>
      <c r="I32" s="8">
        <f t="shared" si="2"/>
        <v>56.15</v>
      </c>
      <c r="J32" s="7">
        <v>1</v>
      </c>
      <c r="K32" s="8">
        <f t="shared" si="3"/>
        <v>56.15</v>
      </c>
      <c r="L32" s="7"/>
      <c r="M32" s="8">
        <f t="shared" si="4"/>
        <v>0</v>
      </c>
    </row>
    <row r="33" spans="1:13" x14ac:dyDescent="0.25">
      <c r="A33" s="3" t="s">
        <v>31</v>
      </c>
      <c r="B33" s="4">
        <v>54.98</v>
      </c>
      <c r="C33" s="5" t="s">
        <v>8</v>
      </c>
      <c r="D33" s="5">
        <v>1</v>
      </c>
      <c r="E33" s="6">
        <f t="shared" si="0"/>
        <v>54.98</v>
      </c>
      <c r="F33" s="7"/>
      <c r="G33" s="8">
        <f t="shared" si="1"/>
        <v>0</v>
      </c>
      <c r="H33" s="7">
        <v>1</v>
      </c>
      <c r="I33" s="8">
        <f t="shared" si="2"/>
        <v>54.98</v>
      </c>
      <c r="J33" s="7">
        <v>1</v>
      </c>
      <c r="K33" s="8">
        <f t="shared" si="3"/>
        <v>54.98</v>
      </c>
      <c r="L33" s="7"/>
      <c r="M33" s="8">
        <f t="shared" si="4"/>
        <v>0</v>
      </c>
    </row>
    <row r="34" spans="1:13" x14ac:dyDescent="0.25">
      <c r="A34" s="3" t="s">
        <v>32</v>
      </c>
      <c r="B34" s="4">
        <v>25.7</v>
      </c>
      <c r="C34" s="5" t="s">
        <v>8</v>
      </c>
      <c r="D34" s="5">
        <v>1</v>
      </c>
      <c r="E34" s="6">
        <f t="shared" si="0"/>
        <v>25.7</v>
      </c>
      <c r="F34" s="7"/>
      <c r="G34" s="8">
        <f t="shared" si="1"/>
        <v>0</v>
      </c>
      <c r="H34" s="7">
        <v>0.5</v>
      </c>
      <c r="I34" s="8">
        <f t="shared" si="2"/>
        <v>12.85</v>
      </c>
      <c r="J34" s="7">
        <v>0.2</v>
      </c>
      <c r="K34" s="8">
        <f t="shared" si="3"/>
        <v>5.1400000000000006</v>
      </c>
      <c r="L34" s="7"/>
      <c r="M34" s="8">
        <f t="shared" si="4"/>
        <v>0</v>
      </c>
    </row>
    <row r="35" spans="1:13" x14ac:dyDescent="0.25">
      <c r="A35" s="3" t="s">
        <v>33</v>
      </c>
      <c r="B35" s="4">
        <v>20.72</v>
      </c>
      <c r="C35" s="5" t="s">
        <v>8</v>
      </c>
      <c r="D35" s="5">
        <v>1</v>
      </c>
      <c r="E35" s="6">
        <f t="shared" si="0"/>
        <v>20.72</v>
      </c>
      <c r="F35" s="7"/>
      <c r="G35" s="8">
        <f t="shared" si="1"/>
        <v>0</v>
      </c>
      <c r="H35" s="7">
        <v>2</v>
      </c>
      <c r="I35" s="8">
        <f t="shared" si="2"/>
        <v>41.44</v>
      </c>
      <c r="J35" s="7">
        <v>2</v>
      </c>
      <c r="K35" s="8">
        <f t="shared" si="3"/>
        <v>41.44</v>
      </c>
      <c r="L35" s="7"/>
      <c r="M35" s="8">
        <f t="shared" si="4"/>
        <v>0</v>
      </c>
    </row>
    <row r="36" spans="1:13" x14ac:dyDescent="0.25">
      <c r="A36" s="3" t="s">
        <v>34</v>
      </c>
      <c r="B36" s="4">
        <v>56.15</v>
      </c>
      <c r="C36" s="5" t="s">
        <v>8</v>
      </c>
      <c r="D36" s="5">
        <v>1</v>
      </c>
      <c r="E36" s="6">
        <f t="shared" si="0"/>
        <v>56.15</v>
      </c>
      <c r="F36" s="7">
        <v>0.2</v>
      </c>
      <c r="G36" s="8">
        <f t="shared" si="1"/>
        <v>11.23</v>
      </c>
      <c r="H36" s="7">
        <v>0.2</v>
      </c>
      <c r="I36" s="8">
        <f t="shared" si="2"/>
        <v>11.23</v>
      </c>
      <c r="J36" s="7"/>
      <c r="K36" s="8">
        <f t="shared" si="3"/>
        <v>0</v>
      </c>
      <c r="L36" s="7"/>
      <c r="M36" s="8">
        <f t="shared" si="4"/>
        <v>0</v>
      </c>
    </row>
    <row r="37" spans="1:13" x14ac:dyDescent="0.25">
      <c r="A37" s="3" t="s">
        <v>35</v>
      </c>
      <c r="B37" s="4">
        <v>20</v>
      </c>
      <c r="C37" s="5" t="s">
        <v>8</v>
      </c>
      <c r="D37" s="5">
        <v>2</v>
      </c>
      <c r="E37" s="6">
        <f t="shared" si="0"/>
        <v>10</v>
      </c>
      <c r="F37" s="7"/>
      <c r="G37" s="8">
        <f t="shared" si="1"/>
        <v>0</v>
      </c>
      <c r="H37" s="7">
        <v>2</v>
      </c>
      <c r="I37" s="8">
        <f t="shared" si="2"/>
        <v>20</v>
      </c>
      <c r="J37" s="7"/>
      <c r="K37" s="8">
        <f t="shared" si="3"/>
        <v>0</v>
      </c>
      <c r="L37" s="7"/>
      <c r="M37" s="8">
        <f t="shared" si="4"/>
        <v>0</v>
      </c>
    </row>
    <row r="38" spans="1:13" x14ac:dyDescent="0.25">
      <c r="A38" s="3" t="s">
        <v>36</v>
      </c>
      <c r="B38" s="4">
        <v>8.26</v>
      </c>
      <c r="C38" s="5" t="s">
        <v>8</v>
      </c>
      <c r="D38" s="5">
        <v>1</v>
      </c>
      <c r="E38" s="6">
        <f t="shared" si="0"/>
        <v>8.26</v>
      </c>
      <c r="F38" s="7"/>
      <c r="G38" s="8">
        <f t="shared" si="1"/>
        <v>0</v>
      </c>
      <c r="H38" s="7">
        <v>1</v>
      </c>
      <c r="I38" s="8">
        <f t="shared" si="2"/>
        <v>8.26</v>
      </c>
      <c r="J38" s="7">
        <v>0.5</v>
      </c>
      <c r="K38" s="8">
        <f t="shared" si="3"/>
        <v>4.13</v>
      </c>
      <c r="L38" s="7">
        <v>1</v>
      </c>
      <c r="M38" s="8">
        <f t="shared" si="4"/>
        <v>8.26</v>
      </c>
    </row>
    <row r="39" spans="1:13" x14ac:dyDescent="0.25">
      <c r="A39" s="3" t="s">
        <v>37</v>
      </c>
      <c r="B39" s="4">
        <v>8.8800000000000008</v>
      </c>
      <c r="C39" s="5" t="s">
        <v>8</v>
      </c>
      <c r="D39" s="5">
        <v>1</v>
      </c>
      <c r="E39" s="6">
        <f t="shared" si="0"/>
        <v>8.8800000000000008</v>
      </c>
      <c r="F39" s="7">
        <v>0.4</v>
      </c>
      <c r="G39" s="8">
        <f t="shared" si="1"/>
        <v>3.5520000000000005</v>
      </c>
      <c r="H39" s="7">
        <v>1</v>
      </c>
      <c r="I39" s="8">
        <f t="shared" si="2"/>
        <v>8.8800000000000008</v>
      </c>
      <c r="J39" s="7"/>
      <c r="K39" s="8">
        <f t="shared" si="3"/>
        <v>0</v>
      </c>
      <c r="L39" s="7"/>
      <c r="M39" s="8">
        <f t="shared" si="4"/>
        <v>0</v>
      </c>
    </row>
    <row r="40" spans="1:13" x14ac:dyDescent="0.25">
      <c r="A40" s="3" t="s">
        <v>38</v>
      </c>
      <c r="B40" s="4">
        <v>20.84</v>
      </c>
      <c r="C40" s="5" t="s">
        <v>8</v>
      </c>
      <c r="D40" s="5">
        <v>1</v>
      </c>
      <c r="E40" s="6">
        <f t="shared" si="0"/>
        <v>20.84</v>
      </c>
      <c r="F40" s="7"/>
      <c r="G40" s="8">
        <f t="shared" si="1"/>
        <v>0</v>
      </c>
      <c r="H40" s="7">
        <v>1</v>
      </c>
      <c r="I40" s="8">
        <f t="shared" si="2"/>
        <v>20.84</v>
      </c>
      <c r="J40" s="7"/>
      <c r="K40" s="8">
        <f t="shared" si="3"/>
        <v>0</v>
      </c>
      <c r="L40" s="7"/>
      <c r="M40" s="8">
        <f t="shared" si="4"/>
        <v>0</v>
      </c>
    </row>
    <row r="41" spans="1:13" x14ac:dyDescent="0.25">
      <c r="A41" s="3" t="s">
        <v>39</v>
      </c>
      <c r="B41" s="4">
        <v>10.64</v>
      </c>
      <c r="C41" s="5" t="s">
        <v>8</v>
      </c>
      <c r="D41" s="5">
        <v>60</v>
      </c>
      <c r="E41" s="6">
        <f t="shared" si="0"/>
        <v>0.17733333333333334</v>
      </c>
      <c r="F41" s="7"/>
      <c r="G41" s="8">
        <f t="shared" si="1"/>
        <v>0</v>
      </c>
      <c r="H41" s="7">
        <v>90</v>
      </c>
      <c r="I41" s="8">
        <f t="shared" si="2"/>
        <v>15.96</v>
      </c>
      <c r="J41" s="7">
        <v>1</v>
      </c>
      <c r="K41" s="8">
        <f t="shared" si="3"/>
        <v>0.17733333333333334</v>
      </c>
      <c r="L41" s="7">
        <v>2</v>
      </c>
      <c r="M41" s="8">
        <f t="shared" si="4"/>
        <v>0.35466666666666669</v>
      </c>
    </row>
    <row r="42" spans="1:13" x14ac:dyDescent="0.25">
      <c r="A42" s="3" t="s">
        <v>40</v>
      </c>
      <c r="B42" s="4">
        <v>13.47</v>
      </c>
      <c r="C42" s="5" t="s">
        <v>8</v>
      </c>
      <c r="D42" s="5">
        <v>80</v>
      </c>
      <c r="E42" s="6">
        <f t="shared" si="0"/>
        <v>0.168375</v>
      </c>
      <c r="F42" s="7"/>
      <c r="G42" s="8">
        <f t="shared" si="1"/>
        <v>0</v>
      </c>
      <c r="H42" s="7"/>
      <c r="I42" s="8">
        <f t="shared" si="2"/>
        <v>0</v>
      </c>
      <c r="J42" s="7">
        <v>1</v>
      </c>
      <c r="K42" s="8">
        <f t="shared" si="3"/>
        <v>0.168375</v>
      </c>
      <c r="L42" s="7">
        <v>2</v>
      </c>
      <c r="M42" s="8">
        <f t="shared" si="4"/>
        <v>0.33674999999999999</v>
      </c>
    </row>
    <row r="43" spans="1:13" x14ac:dyDescent="0.25">
      <c r="A43" s="3" t="s">
        <v>41</v>
      </c>
      <c r="B43" s="4">
        <v>4.38</v>
      </c>
      <c r="C43" s="5" t="s">
        <v>8</v>
      </c>
      <c r="D43" s="5">
        <v>10</v>
      </c>
      <c r="E43" s="6">
        <f t="shared" si="0"/>
        <v>0.438</v>
      </c>
      <c r="F43" s="7">
        <v>10</v>
      </c>
      <c r="G43" s="8">
        <f t="shared" si="1"/>
        <v>4.38</v>
      </c>
      <c r="H43" s="7"/>
      <c r="I43" s="8">
        <f t="shared" si="2"/>
        <v>0</v>
      </c>
      <c r="J43" s="7">
        <v>5</v>
      </c>
      <c r="K43" s="8">
        <f t="shared" si="3"/>
        <v>2.19</v>
      </c>
      <c r="L43" s="7">
        <v>5</v>
      </c>
      <c r="M43" s="8">
        <f t="shared" si="4"/>
        <v>2.19</v>
      </c>
    </row>
    <row r="44" spans="1:13" x14ac:dyDescent="0.25">
      <c r="A44" s="3" t="s">
        <v>42</v>
      </c>
      <c r="B44" s="4">
        <v>3</v>
      </c>
      <c r="C44" s="5" t="s">
        <v>8</v>
      </c>
      <c r="D44" s="5">
        <v>100</v>
      </c>
      <c r="E44" s="6">
        <f t="shared" si="0"/>
        <v>0.03</v>
      </c>
      <c r="F44" s="7">
        <v>10</v>
      </c>
      <c r="G44" s="8">
        <f t="shared" si="1"/>
        <v>0.3</v>
      </c>
      <c r="H44" s="7">
        <v>300</v>
      </c>
      <c r="I44" s="8">
        <f t="shared" si="2"/>
        <v>9</v>
      </c>
      <c r="J44" s="7">
        <v>20</v>
      </c>
      <c r="K44" s="8">
        <f t="shared" si="3"/>
        <v>0.6</v>
      </c>
      <c r="L44" s="7">
        <v>15</v>
      </c>
      <c r="M44" s="8">
        <f t="shared" si="4"/>
        <v>0.44999999999999996</v>
      </c>
    </row>
    <row r="45" spans="1:13" x14ac:dyDescent="0.25">
      <c r="A45" s="3" t="s">
        <v>43</v>
      </c>
      <c r="B45" s="4">
        <v>22.5</v>
      </c>
      <c r="C45" s="5" t="s">
        <v>8</v>
      </c>
      <c r="D45" s="5">
        <v>5</v>
      </c>
      <c r="E45" s="6">
        <f t="shared" si="0"/>
        <v>4.5</v>
      </c>
      <c r="F45" s="7">
        <v>10</v>
      </c>
      <c r="G45" s="8">
        <f t="shared" si="1"/>
        <v>45</v>
      </c>
      <c r="H45" s="7"/>
      <c r="I45" s="8">
        <f t="shared" si="2"/>
        <v>0</v>
      </c>
      <c r="J45" s="7"/>
      <c r="K45" s="8">
        <f t="shared" si="3"/>
        <v>0</v>
      </c>
      <c r="L45" s="7"/>
      <c r="M45" s="8">
        <f t="shared" si="4"/>
        <v>0</v>
      </c>
    </row>
    <row r="46" spans="1:13" x14ac:dyDescent="0.25">
      <c r="A46" s="3" t="s">
        <v>44</v>
      </c>
      <c r="B46" s="4">
        <v>55.17</v>
      </c>
      <c r="C46" s="5" t="s">
        <v>8</v>
      </c>
      <c r="D46" s="5">
        <v>5</v>
      </c>
      <c r="E46" s="6">
        <f t="shared" si="0"/>
        <v>11.034000000000001</v>
      </c>
      <c r="F46" s="7"/>
      <c r="G46" s="8">
        <f t="shared" si="1"/>
        <v>0</v>
      </c>
      <c r="H46" s="7"/>
      <c r="I46" s="8">
        <f t="shared" si="2"/>
        <v>0</v>
      </c>
      <c r="J46" s="7">
        <v>2</v>
      </c>
      <c r="K46" s="8">
        <f t="shared" si="3"/>
        <v>22.068000000000001</v>
      </c>
      <c r="L46" s="7"/>
      <c r="M46" s="8">
        <f t="shared" si="4"/>
        <v>0</v>
      </c>
    </row>
    <row r="47" spans="1:13" x14ac:dyDescent="0.25">
      <c r="A47" s="3" t="s">
        <v>45</v>
      </c>
      <c r="B47" s="4">
        <v>41.28</v>
      </c>
      <c r="C47" s="5" t="s">
        <v>8</v>
      </c>
      <c r="D47" s="5">
        <v>10</v>
      </c>
      <c r="E47" s="6">
        <f t="shared" si="0"/>
        <v>4.1280000000000001</v>
      </c>
      <c r="F47" s="7"/>
      <c r="G47" s="8">
        <f t="shared" si="1"/>
        <v>0</v>
      </c>
      <c r="H47" s="7">
        <v>6</v>
      </c>
      <c r="I47" s="8">
        <f t="shared" si="2"/>
        <v>24.768000000000001</v>
      </c>
      <c r="J47" s="7">
        <v>2</v>
      </c>
      <c r="K47" s="8">
        <f t="shared" si="3"/>
        <v>8.2560000000000002</v>
      </c>
      <c r="L47" s="7"/>
      <c r="M47" s="8">
        <f t="shared" si="4"/>
        <v>0</v>
      </c>
    </row>
    <row r="48" spans="1:13" x14ac:dyDescent="0.25">
      <c r="A48" s="3" t="s">
        <v>46</v>
      </c>
      <c r="B48" s="4">
        <v>32.549999999999997</v>
      </c>
      <c r="C48" s="5" t="s">
        <v>8</v>
      </c>
      <c r="D48" s="5">
        <v>5</v>
      </c>
      <c r="E48" s="6">
        <f t="shared" si="0"/>
        <v>6.51</v>
      </c>
      <c r="F48" s="7"/>
      <c r="G48" s="8">
        <f t="shared" si="1"/>
        <v>0</v>
      </c>
      <c r="H48" s="7">
        <v>1</v>
      </c>
      <c r="I48" s="8">
        <f t="shared" si="2"/>
        <v>6.51</v>
      </c>
      <c r="J48" s="7">
        <v>2</v>
      </c>
      <c r="K48" s="8">
        <f t="shared" si="3"/>
        <v>13.02</v>
      </c>
      <c r="L48" s="7"/>
      <c r="M48" s="8">
        <f t="shared" si="4"/>
        <v>0</v>
      </c>
    </row>
    <row r="49" spans="1:13" x14ac:dyDescent="0.25">
      <c r="A49" s="3" t="s">
        <v>47</v>
      </c>
      <c r="B49" s="4">
        <v>24.13</v>
      </c>
      <c r="C49" s="5" t="s">
        <v>8</v>
      </c>
      <c r="D49" s="5">
        <v>5</v>
      </c>
      <c r="E49" s="6">
        <f t="shared" si="0"/>
        <v>4.8259999999999996</v>
      </c>
      <c r="F49" s="7">
        <v>3</v>
      </c>
      <c r="G49" s="8">
        <f t="shared" si="1"/>
        <v>14.477999999999998</v>
      </c>
      <c r="H49" s="7"/>
      <c r="I49" s="8">
        <f t="shared" si="2"/>
        <v>0</v>
      </c>
      <c r="J49" s="7"/>
      <c r="K49" s="8">
        <f t="shared" si="3"/>
        <v>0</v>
      </c>
      <c r="L49" s="7"/>
      <c r="M49" s="8">
        <f t="shared" si="4"/>
        <v>0</v>
      </c>
    </row>
    <row r="50" spans="1:13" x14ac:dyDescent="0.25">
      <c r="A50" s="3" t="s">
        <v>48</v>
      </c>
      <c r="B50" s="4">
        <v>7.97</v>
      </c>
      <c r="C50" s="5" t="s">
        <v>8</v>
      </c>
      <c r="D50" s="5">
        <v>1</v>
      </c>
      <c r="E50" s="6">
        <f t="shared" si="0"/>
        <v>7.97</v>
      </c>
      <c r="F50" s="7"/>
      <c r="G50" s="8">
        <f t="shared" si="1"/>
        <v>0</v>
      </c>
      <c r="H50" s="7">
        <v>1</v>
      </c>
      <c r="I50" s="8">
        <f t="shared" si="2"/>
        <v>7.97</v>
      </c>
      <c r="J50" s="7"/>
      <c r="K50" s="8">
        <f t="shared" si="3"/>
        <v>0</v>
      </c>
      <c r="L50" s="7"/>
      <c r="M50" s="8">
        <f t="shared" si="4"/>
        <v>0</v>
      </c>
    </row>
    <row r="51" spans="1:13" x14ac:dyDescent="0.25">
      <c r="A51" s="3" t="s">
        <v>49</v>
      </c>
      <c r="B51" s="4">
        <v>10.33</v>
      </c>
      <c r="C51" s="5" t="s">
        <v>8</v>
      </c>
      <c r="D51" s="5">
        <v>20</v>
      </c>
      <c r="E51" s="6">
        <f t="shared" si="0"/>
        <v>0.51649999999999996</v>
      </c>
      <c r="F51" s="7">
        <v>10</v>
      </c>
      <c r="G51" s="8">
        <f t="shared" si="1"/>
        <v>5.1649999999999991</v>
      </c>
      <c r="H51" s="7"/>
      <c r="I51" s="8">
        <f t="shared" si="2"/>
        <v>0</v>
      </c>
      <c r="J51" s="7"/>
      <c r="K51" s="8">
        <f t="shared" si="3"/>
        <v>0</v>
      </c>
      <c r="L51" s="7"/>
      <c r="M51" s="8">
        <f t="shared" si="4"/>
        <v>0</v>
      </c>
    </row>
    <row r="52" spans="1:13" x14ac:dyDescent="0.25">
      <c r="A52" s="3" t="s">
        <v>50</v>
      </c>
      <c r="B52" s="4">
        <v>5.39</v>
      </c>
      <c r="C52" s="5" t="s">
        <v>8</v>
      </c>
      <c r="D52" s="5">
        <v>1</v>
      </c>
      <c r="E52" s="6">
        <f t="shared" si="0"/>
        <v>5.39</v>
      </c>
      <c r="F52" s="7"/>
      <c r="G52" s="8">
        <f t="shared" si="1"/>
        <v>0</v>
      </c>
      <c r="H52" s="7"/>
      <c r="I52" s="8">
        <f t="shared" si="2"/>
        <v>0</v>
      </c>
      <c r="J52" s="7">
        <v>0.5</v>
      </c>
      <c r="K52" s="8">
        <f t="shared" si="3"/>
        <v>2.6949999999999998</v>
      </c>
      <c r="L52" s="7">
        <v>0.5</v>
      </c>
      <c r="M52" s="8">
        <f t="shared" si="4"/>
        <v>2.6949999999999998</v>
      </c>
    </row>
    <row r="53" spans="1:13" x14ac:dyDescent="0.25">
      <c r="A53" s="3" t="s">
        <v>51</v>
      </c>
      <c r="B53" s="4">
        <v>5.39</v>
      </c>
      <c r="C53" s="5" t="s">
        <v>8</v>
      </c>
      <c r="D53" s="5">
        <v>1</v>
      </c>
      <c r="E53" s="6">
        <f t="shared" si="0"/>
        <v>5.39</v>
      </c>
      <c r="F53" s="7"/>
      <c r="G53" s="8">
        <f t="shared" si="1"/>
        <v>0</v>
      </c>
      <c r="H53" s="7"/>
      <c r="I53" s="8">
        <f t="shared" si="2"/>
        <v>0</v>
      </c>
      <c r="J53" s="7">
        <v>0.2</v>
      </c>
      <c r="K53" s="8">
        <f t="shared" si="3"/>
        <v>1.0780000000000001</v>
      </c>
      <c r="L53" s="7">
        <v>0.5</v>
      </c>
      <c r="M53" s="8">
        <f t="shared" si="4"/>
        <v>2.6949999999999998</v>
      </c>
    </row>
    <row r="54" spans="1:13" x14ac:dyDescent="0.25">
      <c r="A54" s="3" t="s">
        <v>52</v>
      </c>
      <c r="B54" s="4">
        <v>10.14</v>
      </c>
      <c r="C54" s="5" t="s">
        <v>8</v>
      </c>
      <c r="D54" s="5">
        <v>1</v>
      </c>
      <c r="E54" s="6">
        <f t="shared" si="0"/>
        <v>10.14</v>
      </c>
      <c r="F54" s="7"/>
      <c r="G54" s="8">
        <f t="shared" si="1"/>
        <v>0</v>
      </c>
      <c r="H54" s="7"/>
      <c r="I54" s="8">
        <f t="shared" si="2"/>
        <v>0</v>
      </c>
      <c r="J54" s="7"/>
      <c r="K54" s="8">
        <f t="shared" si="3"/>
        <v>0</v>
      </c>
      <c r="L54" s="7">
        <v>2</v>
      </c>
      <c r="M54" s="8">
        <f t="shared" si="4"/>
        <v>20.28</v>
      </c>
    </row>
    <row r="55" spans="1:13" x14ac:dyDescent="0.25">
      <c r="A55" s="3" t="s">
        <v>53</v>
      </c>
      <c r="B55" s="4">
        <v>12.59</v>
      </c>
      <c r="C55" s="5" t="s">
        <v>8</v>
      </c>
      <c r="D55" s="5">
        <v>1</v>
      </c>
      <c r="E55" s="6">
        <f t="shared" si="0"/>
        <v>12.59</v>
      </c>
      <c r="F55" s="7"/>
      <c r="G55" s="8">
        <f t="shared" si="1"/>
        <v>0</v>
      </c>
      <c r="H55" s="7"/>
      <c r="I55" s="8">
        <f t="shared" si="2"/>
        <v>0</v>
      </c>
      <c r="J55" s="7"/>
      <c r="K55" s="8">
        <f t="shared" si="3"/>
        <v>0</v>
      </c>
      <c r="L55" s="7">
        <v>0.5</v>
      </c>
      <c r="M55" s="8">
        <f t="shared" si="4"/>
        <v>6.2949999999999999</v>
      </c>
    </row>
    <row r="56" spans="1:13" ht="15.75" thickBot="1" x14ac:dyDescent="0.3">
      <c r="A56" s="11" t="s">
        <v>54</v>
      </c>
      <c r="B56" s="12">
        <v>12.02</v>
      </c>
      <c r="C56" s="13" t="s">
        <v>8</v>
      </c>
      <c r="D56" s="13">
        <v>1</v>
      </c>
      <c r="E56" s="14">
        <f t="shared" si="0"/>
        <v>12.02</v>
      </c>
      <c r="F56" s="15"/>
      <c r="G56" s="16">
        <f t="shared" si="1"/>
        <v>0</v>
      </c>
      <c r="H56" s="15"/>
      <c r="I56" s="16">
        <f t="shared" si="2"/>
        <v>0</v>
      </c>
      <c r="J56" s="15"/>
      <c r="K56" s="16">
        <f t="shared" si="3"/>
        <v>0</v>
      </c>
      <c r="L56" s="15">
        <v>1</v>
      </c>
      <c r="M56" s="16">
        <f t="shared" si="4"/>
        <v>12.02</v>
      </c>
    </row>
    <row r="57" spans="1:13" ht="15.75" thickBot="1" x14ac:dyDescent="0.3">
      <c r="A57" s="17" t="s">
        <v>55</v>
      </c>
      <c r="B57" s="18"/>
      <c r="C57" s="18"/>
      <c r="D57" s="18"/>
      <c r="E57" s="18"/>
      <c r="F57" s="19"/>
      <c r="G57" s="20">
        <f>SUM(G10:G56)</f>
        <v>247.91449999999998</v>
      </c>
      <c r="H57" s="19"/>
      <c r="I57" s="20">
        <f>SUM(I10:I56)</f>
        <v>1074.317</v>
      </c>
      <c r="J57" s="19"/>
      <c r="K57" s="20">
        <f>SUM(K10:K56)</f>
        <v>600.33820833333323</v>
      </c>
      <c r="L57" s="19"/>
      <c r="M57" s="20">
        <f>SUM(M10:M56)</f>
        <v>241.94391666666661</v>
      </c>
    </row>
    <row r="58" spans="1:13" x14ac:dyDescent="0.25">
      <c r="A58" s="9"/>
    </row>
    <row r="59" spans="1:13" x14ac:dyDescent="0.25">
      <c r="A59" s="53" t="s">
        <v>60</v>
      </c>
      <c r="B59" s="53"/>
      <c r="C59" s="53"/>
      <c r="D59" s="53"/>
      <c r="E59" s="53"/>
      <c r="F59" s="54">
        <f>G57*12</f>
        <v>2974.9739999999997</v>
      </c>
      <c r="G59" s="54"/>
      <c r="H59" s="54">
        <f>I57*12</f>
        <v>12891.804</v>
      </c>
      <c r="I59" s="54"/>
      <c r="J59" s="54">
        <f>K57*12</f>
        <v>7204.0584999999992</v>
      </c>
      <c r="K59" s="54"/>
      <c r="L59" s="54">
        <f>M57*12</f>
        <v>2903.3269999999993</v>
      </c>
      <c r="M59" s="54"/>
    </row>
    <row r="60" spans="1:13" x14ac:dyDescent="0.25">
      <c r="A60" s="50" t="s">
        <v>61</v>
      </c>
      <c r="B60" s="50"/>
      <c r="C60" s="50"/>
      <c r="D60" s="50"/>
      <c r="E60" s="50"/>
      <c r="F60" s="21">
        <f>F59+H59+J59+L59</f>
        <v>25974.163499999995</v>
      </c>
    </row>
    <row r="61" spans="1:13" x14ac:dyDescent="0.25">
      <c r="A61" s="50" t="s">
        <v>62</v>
      </c>
      <c r="B61" s="50"/>
      <c r="C61" s="50"/>
      <c r="D61" s="50"/>
      <c r="E61" s="50"/>
      <c r="F61" s="21">
        <f>F60/2</f>
        <v>12987.081749999998</v>
      </c>
    </row>
    <row r="64" spans="1:13" ht="249.75" customHeight="1" x14ac:dyDescent="0.25"/>
  </sheetData>
  <mergeCells count="14">
    <mergeCell ref="J59:K59"/>
    <mergeCell ref="L59:M59"/>
    <mergeCell ref="J1:M6"/>
    <mergeCell ref="A7:M7"/>
    <mergeCell ref="A8:E8"/>
    <mergeCell ref="J8:K8"/>
    <mergeCell ref="L8:M8"/>
    <mergeCell ref="A60:E60"/>
    <mergeCell ref="A61:E61"/>
    <mergeCell ref="F8:G8"/>
    <mergeCell ref="H8:I8"/>
    <mergeCell ref="A59:E59"/>
    <mergeCell ref="F59:G59"/>
    <mergeCell ref="H59:I5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9557-C015-4DF1-9AC5-49C4C729CBD7}">
  <dimension ref="A1:G17"/>
  <sheetViews>
    <sheetView workbookViewId="0">
      <selection activeCell="H22" sqref="H22"/>
    </sheetView>
  </sheetViews>
  <sheetFormatPr defaultRowHeight="15" x14ac:dyDescent="0.25"/>
  <cols>
    <col min="6" max="6" width="17" customWidth="1"/>
  </cols>
  <sheetData>
    <row r="1" spans="1:7" ht="60.75" customHeight="1" x14ac:dyDescent="0.25">
      <c r="E1" s="63" t="s">
        <v>70</v>
      </c>
      <c r="F1" s="63"/>
      <c r="G1" s="63"/>
    </row>
    <row r="2" spans="1:7" ht="36" customHeight="1" x14ac:dyDescent="0.25">
      <c r="A2" s="64" t="s">
        <v>90</v>
      </c>
      <c r="B2" s="64"/>
      <c r="C2" s="64"/>
      <c r="D2" s="64"/>
      <c r="E2" s="64"/>
      <c r="F2" s="64"/>
      <c r="G2" s="64"/>
    </row>
    <row r="3" spans="1:7" ht="52.5" x14ac:dyDescent="0.25">
      <c r="A3" s="27" t="s">
        <v>69</v>
      </c>
      <c r="B3" s="27" t="s">
        <v>63</v>
      </c>
      <c r="C3" s="27" t="s">
        <v>76</v>
      </c>
      <c r="D3" s="27" t="s">
        <v>87</v>
      </c>
      <c r="E3" s="27" t="s">
        <v>86</v>
      </c>
      <c r="F3" s="27" t="s">
        <v>88</v>
      </c>
      <c r="G3" s="27" t="s">
        <v>79</v>
      </c>
    </row>
    <row r="4" spans="1:7" ht="52.5" x14ac:dyDescent="0.25">
      <c r="A4" s="28" t="s">
        <v>72</v>
      </c>
      <c r="B4" s="29">
        <v>13726.46</v>
      </c>
      <c r="C4" s="30">
        <v>50</v>
      </c>
      <c r="D4" s="30">
        <v>12</v>
      </c>
      <c r="E4" s="30">
        <v>8</v>
      </c>
      <c r="F4" s="30">
        <f>C4-D4-E4</f>
        <v>30</v>
      </c>
      <c r="G4" s="29">
        <f>(B4*F4)</f>
        <v>411793.8</v>
      </c>
    </row>
    <row r="5" spans="1:7" x14ac:dyDescent="0.25">
      <c r="A5" s="32" t="s">
        <v>64</v>
      </c>
      <c r="B5" s="33"/>
      <c r="C5" s="33"/>
      <c r="D5" s="34"/>
      <c r="E5" s="34"/>
      <c r="F5" s="35" t="s">
        <v>65</v>
      </c>
      <c r="G5" s="29">
        <f>G4</f>
        <v>411793.8</v>
      </c>
    </row>
    <row r="6" spans="1:7" ht="21" x14ac:dyDescent="0.25">
      <c r="A6" s="34"/>
      <c r="B6" s="34"/>
      <c r="C6" s="34"/>
      <c r="D6" s="34"/>
      <c r="E6" s="34"/>
      <c r="F6" s="45" t="s">
        <v>66</v>
      </c>
      <c r="G6" s="42">
        <v>18248.34</v>
      </c>
    </row>
    <row r="7" spans="1:7" ht="21" x14ac:dyDescent="0.25">
      <c r="A7" s="34"/>
      <c r="B7" s="34"/>
      <c r="C7" s="34"/>
      <c r="D7" s="34"/>
      <c r="E7" s="34"/>
      <c r="F7" s="46" t="s">
        <v>74</v>
      </c>
      <c r="G7" s="43">
        <v>21</v>
      </c>
    </row>
    <row r="8" spans="1:7" ht="21" x14ac:dyDescent="0.25">
      <c r="A8" s="39"/>
      <c r="B8" s="39"/>
      <c r="C8" s="39"/>
      <c r="D8" s="39"/>
      <c r="E8" s="39"/>
      <c r="F8" s="45" t="s">
        <v>67</v>
      </c>
      <c r="G8" s="44">
        <f>G7*G6</f>
        <v>383215.14</v>
      </c>
    </row>
    <row r="9" spans="1:7" x14ac:dyDescent="0.25">
      <c r="A9" s="62" t="s">
        <v>75</v>
      </c>
      <c r="B9" s="62"/>
      <c r="C9" s="62"/>
      <c r="D9" s="62"/>
      <c r="E9" s="62"/>
      <c r="F9" s="62"/>
      <c r="G9" s="62"/>
    </row>
    <row r="10" spans="1:7" ht="27" customHeight="1" x14ac:dyDescent="0.25">
      <c r="A10" s="65" t="s">
        <v>84</v>
      </c>
      <c r="B10" s="65"/>
      <c r="C10" s="65"/>
      <c r="D10" s="65"/>
      <c r="E10" s="65"/>
      <c r="F10" s="65"/>
      <c r="G10" s="65"/>
    </row>
    <row r="11" spans="1:7" ht="23.25" customHeight="1" x14ac:dyDescent="0.25">
      <c r="A11" s="61" t="s">
        <v>85</v>
      </c>
      <c r="B11" s="61"/>
      <c r="C11" s="61"/>
    </row>
    <row r="12" spans="1:7" x14ac:dyDescent="0.25">
      <c r="A12" s="48" t="s">
        <v>82</v>
      </c>
      <c r="B12" s="61" t="s">
        <v>83</v>
      </c>
      <c r="C12" s="61"/>
    </row>
    <row r="13" spans="1:7" x14ac:dyDescent="0.25">
      <c r="A13" s="49">
        <v>2015</v>
      </c>
      <c r="B13" s="60">
        <v>115</v>
      </c>
      <c r="C13" s="60"/>
    </row>
    <row r="14" spans="1:7" x14ac:dyDescent="0.25">
      <c r="A14" s="49">
        <v>2016</v>
      </c>
      <c r="B14" s="60">
        <v>82</v>
      </c>
      <c r="C14" s="60"/>
    </row>
    <row r="15" spans="1:7" x14ac:dyDescent="0.25">
      <c r="A15" s="49">
        <v>2017</v>
      </c>
      <c r="B15" s="60">
        <v>84</v>
      </c>
      <c r="C15" s="60"/>
    </row>
    <row r="16" spans="1:7" x14ac:dyDescent="0.25">
      <c r="A16" s="49">
        <v>2018</v>
      </c>
      <c r="B16" s="60">
        <v>84</v>
      </c>
      <c r="C16" s="60"/>
    </row>
    <row r="17" spans="1:3" x14ac:dyDescent="0.25">
      <c r="A17" s="49">
        <v>2019</v>
      </c>
      <c r="B17" s="60">
        <v>58</v>
      </c>
      <c r="C17" s="60"/>
    </row>
  </sheetData>
  <mergeCells count="11">
    <mergeCell ref="A9:G9"/>
    <mergeCell ref="E1:G1"/>
    <mergeCell ref="A2:G2"/>
    <mergeCell ref="A10:G10"/>
    <mergeCell ref="A11:C11"/>
    <mergeCell ref="B17:C17"/>
    <mergeCell ref="B12:C12"/>
    <mergeCell ref="B13:C13"/>
    <mergeCell ref="B14:C14"/>
    <mergeCell ref="B15:C15"/>
    <mergeCell ref="B16:C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76C29-FE68-4A51-81D2-9F880A2355E8}">
  <dimension ref="A1:F17"/>
  <sheetViews>
    <sheetView workbookViewId="0">
      <selection activeCell="E16" sqref="E16:E19"/>
    </sheetView>
  </sheetViews>
  <sheetFormatPr defaultRowHeight="15" x14ac:dyDescent="0.25"/>
  <cols>
    <col min="1" max="1" width="18.140625" customWidth="1"/>
    <col min="2" max="2" width="10.28515625" customWidth="1"/>
    <col min="3" max="3" width="9.5703125" customWidth="1"/>
    <col min="4" max="4" width="15.85546875" customWidth="1"/>
    <col min="5" max="5" width="27.42578125" customWidth="1"/>
    <col min="6" max="6" width="9.7109375" customWidth="1"/>
  </cols>
  <sheetData>
    <row r="1" spans="1:6" ht="48.75" customHeight="1" x14ac:dyDescent="0.25">
      <c r="D1" s="63" t="s">
        <v>73</v>
      </c>
      <c r="E1" s="63"/>
      <c r="F1" s="63"/>
    </row>
    <row r="2" spans="1:6" ht="45.75" customHeight="1" x14ac:dyDescent="0.25">
      <c r="A2" s="66" t="s">
        <v>90</v>
      </c>
      <c r="B2" s="66"/>
      <c r="C2" s="66"/>
      <c r="D2" s="66"/>
      <c r="E2" s="66"/>
      <c r="F2" s="66"/>
    </row>
    <row r="3" spans="1:6" ht="44.25" customHeight="1" x14ac:dyDescent="0.25">
      <c r="A3" s="27" t="s">
        <v>69</v>
      </c>
      <c r="B3" s="27" t="s">
        <v>63</v>
      </c>
      <c r="C3" s="27" t="s">
        <v>77</v>
      </c>
      <c r="D3" s="27" t="s">
        <v>80</v>
      </c>
      <c r="E3" s="27" t="s">
        <v>89</v>
      </c>
      <c r="F3" s="27" t="s">
        <v>78</v>
      </c>
    </row>
    <row r="4" spans="1:6" ht="35.25" customHeight="1" x14ac:dyDescent="0.25">
      <c r="A4" s="28" t="s">
        <v>72</v>
      </c>
      <c r="B4" s="29">
        <v>13726.46</v>
      </c>
      <c r="C4" s="30">
        <v>62</v>
      </c>
      <c r="D4" s="30">
        <v>14</v>
      </c>
      <c r="E4" s="30">
        <f>C4-D4</f>
        <v>48</v>
      </c>
      <c r="F4" s="31">
        <f>E4*B4</f>
        <v>658870.07999999996</v>
      </c>
    </row>
    <row r="5" spans="1:6" x14ac:dyDescent="0.25">
      <c r="A5" s="32" t="s">
        <v>64</v>
      </c>
      <c r="B5" s="33"/>
      <c r="C5" s="33"/>
      <c r="D5" s="34"/>
      <c r="E5" s="35" t="s">
        <v>65</v>
      </c>
      <c r="F5" s="36">
        <f>F4</f>
        <v>658870.07999999996</v>
      </c>
    </row>
    <row r="6" spans="1:6" x14ac:dyDescent="0.25">
      <c r="A6" s="34"/>
      <c r="B6" s="34"/>
      <c r="C6" s="34"/>
      <c r="D6" s="34"/>
      <c r="E6" s="35" t="s">
        <v>66</v>
      </c>
      <c r="F6" s="37">
        <v>18248.34</v>
      </c>
    </row>
    <row r="7" spans="1:6" x14ac:dyDescent="0.25">
      <c r="A7" s="34"/>
      <c r="B7" s="34"/>
      <c r="C7" s="34"/>
      <c r="D7" s="34"/>
      <c r="E7" s="38" t="s">
        <v>74</v>
      </c>
      <c r="F7" s="35">
        <v>32</v>
      </c>
    </row>
    <row r="8" spans="1:6" x14ac:dyDescent="0.25">
      <c r="A8" s="39"/>
      <c r="B8" s="39"/>
      <c r="C8" s="39"/>
      <c r="D8" s="39"/>
      <c r="E8" s="40" t="s">
        <v>67</v>
      </c>
      <c r="F8" s="41">
        <f>F7*F6</f>
        <v>583946.88</v>
      </c>
    </row>
    <row r="9" spans="1:6" x14ac:dyDescent="0.25">
      <c r="A9" s="62" t="s">
        <v>81</v>
      </c>
      <c r="B9" s="62"/>
      <c r="C9" s="62"/>
      <c r="D9" s="62"/>
      <c r="E9" s="62"/>
      <c r="F9" s="62"/>
    </row>
    <row r="10" spans="1:6" x14ac:dyDescent="0.25">
      <c r="A10" s="62" t="s">
        <v>84</v>
      </c>
      <c r="B10" s="62"/>
      <c r="C10" s="62"/>
      <c r="D10" s="62"/>
      <c r="E10" s="62"/>
      <c r="F10" s="62"/>
    </row>
    <row r="11" spans="1:6" ht="17.25" customHeight="1" x14ac:dyDescent="0.25">
      <c r="A11" s="61" t="s">
        <v>85</v>
      </c>
      <c r="B11" s="61"/>
      <c r="C11" s="61"/>
      <c r="D11" s="47"/>
    </row>
    <row r="12" spans="1:6" ht="13.5" customHeight="1" x14ac:dyDescent="0.25">
      <c r="A12" s="48" t="s">
        <v>82</v>
      </c>
      <c r="B12" s="61" t="s">
        <v>83</v>
      </c>
      <c r="C12" s="61"/>
      <c r="D12" s="34"/>
      <c r="E12" s="34"/>
    </row>
    <row r="13" spans="1:6" x14ac:dyDescent="0.25">
      <c r="A13" s="49">
        <v>2015</v>
      </c>
      <c r="B13" s="60">
        <v>115</v>
      </c>
      <c r="C13" s="60"/>
      <c r="D13" s="34"/>
      <c r="E13" s="34"/>
    </row>
    <row r="14" spans="1:6" x14ac:dyDescent="0.25">
      <c r="A14" s="49">
        <v>2016</v>
      </c>
      <c r="B14" s="60">
        <v>82</v>
      </c>
      <c r="C14" s="60"/>
      <c r="D14" s="39"/>
      <c r="E14" s="39"/>
    </row>
    <row r="15" spans="1:6" x14ac:dyDescent="0.25">
      <c r="A15" s="49">
        <v>2017</v>
      </c>
      <c r="B15" s="60">
        <v>84</v>
      </c>
      <c r="C15" s="60"/>
    </row>
    <row r="16" spans="1:6" x14ac:dyDescent="0.25">
      <c r="A16" s="49">
        <v>2018</v>
      </c>
      <c r="B16" s="60">
        <v>84</v>
      </c>
      <c r="C16" s="60"/>
    </row>
    <row r="17" spans="1:3" x14ac:dyDescent="0.25">
      <c r="A17" s="49">
        <v>2019</v>
      </c>
      <c r="B17" s="60">
        <v>58</v>
      </c>
      <c r="C17" s="60"/>
    </row>
  </sheetData>
  <mergeCells count="11">
    <mergeCell ref="A9:F9"/>
    <mergeCell ref="D1:F1"/>
    <mergeCell ref="A10:F10"/>
    <mergeCell ref="A2:F2"/>
    <mergeCell ref="B17:C17"/>
    <mergeCell ref="A11:C11"/>
    <mergeCell ref="B12:C12"/>
    <mergeCell ref="B13:C13"/>
    <mergeCell ref="B14:C14"/>
    <mergeCell ref="B15:C15"/>
    <mergeCell ref="B16:C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Pielikums_Nr1</vt:lpstr>
      <vt:lpstr>Pielikums_Nr2</vt:lpstr>
      <vt:lpstr>Pielikums_Nr3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2020-07-03T13:00:55Z</dcterms:modified>
</cp:coreProperties>
</file>