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opsavilkuma_nod\BUDZETS_2021\Ienemumi_izdevumi_uzMK_uz080920\"/>
    </mc:Choice>
  </mc:AlternateContent>
  <bookViews>
    <workbookView xWindow="0" yWindow="0" windowWidth="28800" windowHeight="12300"/>
  </bookViews>
  <sheets>
    <sheet name="2.pielikums" sheetId="4" r:id="rId1"/>
  </sheets>
  <definedNames>
    <definedName name="_xlnm.Print_Area" localSheetId="0">'2.pielikums'!$A:$H</definedName>
    <definedName name="_xlnm.Print_Titles" localSheetId="0">'2.pielikums'!$5:$5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" i="4" l="1"/>
  <c r="H94" i="4"/>
  <c r="F94" i="4"/>
  <c r="H59" i="4" l="1"/>
  <c r="G59" i="4"/>
  <c r="F59" i="4"/>
  <c r="G66" i="4" l="1"/>
  <c r="H66" i="4"/>
  <c r="F66" i="4"/>
  <c r="H144" i="4" l="1"/>
  <c r="G144" i="4"/>
  <c r="F144" i="4"/>
  <c r="H133" i="4"/>
  <c r="H132" i="4" s="1"/>
  <c r="G133" i="4"/>
  <c r="F133" i="4"/>
  <c r="G132" i="4"/>
  <c r="F132" i="4"/>
  <c r="H127" i="4"/>
  <c r="G127" i="4"/>
  <c r="F127" i="4"/>
  <c r="H126" i="4"/>
  <c r="G126" i="4"/>
  <c r="F126" i="4"/>
  <c r="H118" i="4"/>
  <c r="H110" i="4" s="1"/>
  <c r="G118" i="4"/>
  <c r="G110" i="4" s="1"/>
  <c r="F118" i="4"/>
  <c r="H117" i="4"/>
  <c r="G117" i="4"/>
  <c r="F117" i="4"/>
  <c r="H113" i="4"/>
  <c r="G113" i="4"/>
  <c r="F113" i="4"/>
  <c r="H112" i="4"/>
  <c r="G112" i="4"/>
  <c r="F112" i="4"/>
  <c r="H111" i="4"/>
  <c r="G111" i="4"/>
  <c r="F111" i="4"/>
  <c r="F110" i="4" l="1"/>
  <c r="G109" i="4"/>
  <c r="G108" i="4" s="1"/>
  <c r="G107" i="4" s="1"/>
  <c r="H109" i="4"/>
  <c r="H108" i="4" s="1"/>
  <c r="H107" i="4" s="1"/>
  <c r="F109" i="4"/>
  <c r="F108" i="4" s="1"/>
  <c r="F107" i="4" s="1"/>
  <c r="H105" i="4" l="1"/>
  <c r="G105" i="4"/>
  <c r="F105" i="4"/>
  <c r="H103" i="4"/>
  <c r="G103" i="4"/>
  <c r="F103" i="4"/>
  <c r="H78" i="4"/>
  <c r="G78" i="4"/>
  <c r="F78" i="4"/>
  <c r="F77" i="4" s="1"/>
  <c r="H73" i="4"/>
  <c r="G73" i="4"/>
  <c r="F73" i="4"/>
  <c r="H72" i="4"/>
  <c r="G72" i="4"/>
  <c r="F72" i="4"/>
  <c r="H71" i="4"/>
  <c r="G71" i="4"/>
  <c r="F71" i="4"/>
  <c r="F70" i="4" s="1"/>
  <c r="F69" i="4" s="1"/>
  <c r="H64" i="4"/>
  <c r="G64" i="4"/>
  <c r="F64" i="4"/>
  <c r="H61" i="4"/>
  <c r="G61" i="4"/>
  <c r="F61" i="4"/>
  <c r="H56" i="4"/>
  <c r="G56" i="4"/>
  <c r="F56" i="4"/>
  <c r="H49" i="4"/>
  <c r="H48" i="4" s="1"/>
  <c r="G49" i="4"/>
  <c r="G48" i="4" s="1"/>
  <c r="F49" i="4"/>
  <c r="F48" i="4" s="1"/>
  <c r="H42" i="4"/>
  <c r="G42" i="4"/>
  <c r="F42" i="4"/>
  <c r="H38" i="4"/>
  <c r="G38" i="4"/>
  <c r="F38" i="4"/>
  <c r="H32" i="4"/>
  <c r="G32" i="4"/>
  <c r="F32" i="4"/>
  <c r="H28" i="4"/>
  <c r="G28" i="4"/>
  <c r="F28" i="4"/>
  <c r="H26" i="4"/>
  <c r="G26" i="4"/>
  <c r="F26" i="4"/>
  <c r="H24" i="4"/>
  <c r="G24" i="4"/>
  <c r="F24" i="4"/>
  <c r="H21" i="4"/>
  <c r="G21" i="4"/>
  <c r="F21" i="4"/>
  <c r="H18" i="4"/>
  <c r="G18" i="4"/>
  <c r="F18" i="4"/>
  <c r="H17" i="4"/>
  <c r="G17" i="4"/>
  <c r="F17" i="4"/>
  <c r="A10" i="4"/>
  <c r="A12" i="4" s="1"/>
  <c r="A13" i="4" s="1"/>
  <c r="A14" i="4" s="1"/>
  <c r="A15" i="4" s="1"/>
  <c r="A16" i="4" s="1"/>
  <c r="A17" i="4" s="1"/>
  <c r="A18" i="4" s="1"/>
  <c r="A21" i="4" s="1"/>
  <c r="A25" i="4" s="1"/>
  <c r="A27" i="4" s="1"/>
  <c r="A29" i="4" s="1"/>
  <c r="A30" i="4" s="1"/>
  <c r="A31" i="4" s="1"/>
  <c r="A33" i="4" s="1"/>
  <c r="A34" i="4" s="1"/>
  <c r="A35" i="4" s="1"/>
  <c r="A36" i="4" s="1"/>
  <c r="A37" i="4" s="1"/>
  <c r="A39" i="4" s="1"/>
  <c r="A40" i="4" s="1"/>
  <c r="A41" i="4" s="1"/>
  <c r="A43" i="4" s="1"/>
  <c r="A44" i="4" s="1"/>
  <c r="H8" i="4"/>
  <c r="G8" i="4"/>
  <c r="F8" i="4"/>
  <c r="G77" i="4" l="1"/>
  <c r="H77" i="4"/>
  <c r="F55" i="4"/>
  <c r="H11" i="4"/>
  <c r="H7" i="4" s="1"/>
  <c r="G70" i="4"/>
  <c r="G69" i="4" s="1"/>
  <c r="G55" i="4" s="1"/>
  <c r="F11" i="4"/>
  <c r="F7" i="4" s="1"/>
  <c r="G11" i="4"/>
  <c r="G7" i="4" s="1"/>
  <c r="H70" i="4"/>
  <c r="H69" i="4" s="1"/>
  <c r="H55" i="4" s="1"/>
  <c r="A45" i="4"/>
  <c r="G6" i="4" l="1"/>
  <c r="F6" i="4"/>
  <c r="H6" i="4"/>
  <c r="A46" i="4"/>
  <c r="A47" i="4" s="1"/>
  <c r="A49" i="4" s="1"/>
  <c r="A57" i="4" s="1"/>
  <c r="A58" i="4" l="1"/>
  <c r="A60" i="4" l="1"/>
  <c r="A62" i="4" s="1"/>
  <c r="A63" i="4" s="1"/>
  <c r="A65" i="4" s="1"/>
  <c r="A67" i="4" s="1"/>
  <c r="A68" i="4" s="1"/>
  <c r="A70" i="4" s="1"/>
  <c r="A74" i="4" s="1"/>
  <c r="A75" i="4" s="1"/>
  <c r="A76" i="4" s="1"/>
  <c r="A78" i="4" s="1"/>
  <c r="A94" i="4" s="1"/>
  <c r="A103" i="4" s="1"/>
  <c r="A112" i="4" l="1"/>
  <c r="A116" i="4" s="1"/>
  <c r="A117" i="4" s="1"/>
  <c r="A126" i="4" s="1"/>
  <c r="A131" i="4" s="1"/>
  <c r="A133" i="4" s="1"/>
  <c r="A105" i="4"/>
</calcChain>
</file>

<file path=xl/sharedStrings.xml><?xml version="1.0" encoding="utf-8"?>
<sst xmlns="http://schemas.openxmlformats.org/spreadsheetml/2006/main" count="348" uniqueCount="244">
  <si>
    <t>euro</t>
  </si>
  <si>
    <t>2021.gads</t>
  </si>
  <si>
    <t>2022.gads</t>
  </si>
  <si>
    <t>Finanšu ministrs</t>
  </si>
  <si>
    <t>J.Reirs</t>
  </si>
  <si>
    <t>01.00.00</t>
  </si>
  <si>
    <t>04_01_P</t>
  </si>
  <si>
    <t>47. Radio un televīzija</t>
  </si>
  <si>
    <t>Prokuratūras iestāžu uzturēšana</t>
  </si>
  <si>
    <t>32_02_P_N</t>
  </si>
  <si>
    <t xml:space="preserve">Prokuratūras informācijas tehnoloģiju infrastruktūras uzturēšana un nepieciešamā drošības līmeņa nodrošināšana </t>
  </si>
  <si>
    <t>32_01_P_N</t>
  </si>
  <si>
    <t>32. Prokuratūra</t>
  </si>
  <si>
    <t>Tiesa</t>
  </si>
  <si>
    <t>30_04_P_N</t>
  </si>
  <si>
    <t>30_03_P_N</t>
  </si>
  <si>
    <t>30_02_P_N</t>
  </si>
  <si>
    <t>30_01_P_N</t>
  </si>
  <si>
    <t>30. Satversmes tiesa</t>
  </si>
  <si>
    <t>28_02_P_N</t>
  </si>
  <si>
    <t>28. Augstākā tiesa</t>
  </si>
  <si>
    <t>Valsts kontrole</t>
  </si>
  <si>
    <t>Valsts kontroles (VK) revīziju rezultātu ietekmes stiprināšana efektīvas, atbildīgas, pārredzamas publiskās pārvaldes attīstībai</t>
  </si>
  <si>
    <t>24_01_P_N</t>
  </si>
  <si>
    <t>24. Valsts kontrole</t>
  </si>
  <si>
    <t>Satversmes aizsardzība</t>
  </si>
  <si>
    <t>43.00.00</t>
  </si>
  <si>
    <t>19_01_P_SAB</t>
  </si>
  <si>
    <t>19. Tieslietu ministrija (Satversmes aizsardzības birojs)</t>
  </si>
  <si>
    <t>Fizisko personu datu aizsardzība</t>
  </si>
  <si>
    <t>Tiesībsarga birojs</t>
  </si>
  <si>
    <t>Tiesībsarga biroja kapacitātes stiprināšana</t>
  </si>
  <si>
    <t>05_02_P_N</t>
  </si>
  <si>
    <t>05_01_P_N</t>
  </si>
  <si>
    <t>05. Tiesībsarga birojs</t>
  </si>
  <si>
    <t>Budžeta programmas (apakšprogrammas) kods un nosaukums</t>
  </si>
  <si>
    <t>Prioritāra pasākuma nosaukums</t>
  </si>
  <si>
    <t>Prioritāra pasākuma kods</t>
  </si>
  <si>
    <t>N.p.k.</t>
  </si>
  <si>
    <t>Atbalstītais papildu finansējums prioritārajiem pasākumiem</t>
  </si>
  <si>
    <t>I. Neatkarīgo institūciju prioritārie pasākumi kopā:</t>
  </si>
  <si>
    <t>PAVISAM KOPĀ:</t>
  </si>
  <si>
    <t>2.pielikums 
informatīvajam ziņojumam “Par priekšlikumiem valsts budžeta ieņēmumiem un izdevumiem 2021.gadam un ietvaram 2021.–2023.gadam”</t>
  </si>
  <si>
    <t>2023.gads</t>
  </si>
  <si>
    <t>Atlaišanas pabalsts tiesībsargam</t>
  </si>
  <si>
    <t>19. Tieslietu ministrija (Zemesgrāmatu nodaļas, rajonu (pilsētu) tiesas un apgabaltiesas)</t>
  </si>
  <si>
    <t>19_01_P_N</t>
  </si>
  <si>
    <t>Tiesu darbinieku mēnešalgu paaugstināšana</t>
  </si>
  <si>
    <t>03.02.00</t>
  </si>
  <si>
    <t>Apgabaltiesas un rajonu (pilsētu) tiesas</t>
  </si>
  <si>
    <t>19_02_P_N</t>
  </si>
  <si>
    <t>Tiesnešu un tiesu darbinieku kompetenču stiprināšana</t>
  </si>
  <si>
    <t>19_03_P_N</t>
  </si>
  <si>
    <t>Videokonferenču un datortehnikas infrastruktūras pilnveidošana</t>
  </si>
  <si>
    <t>19_04_P_N</t>
  </si>
  <si>
    <t>Drošības sistēmu ieviešana tiesās</t>
  </si>
  <si>
    <t>19_05_P_N</t>
  </si>
  <si>
    <t>Apsardzes nodrošināšana valsts noslēpuma objektos</t>
  </si>
  <si>
    <t>19_06_P_N</t>
  </si>
  <si>
    <t>Tiesu telpu nomas maksas segšana</t>
  </si>
  <si>
    <t>19_07_P_N</t>
  </si>
  <si>
    <t>E-lietas ieviešana tiesvedības procesā</t>
  </si>
  <si>
    <t>Kopā:</t>
  </si>
  <si>
    <t>04.03.00</t>
  </si>
  <si>
    <t>Probācijas īstenošana</t>
  </si>
  <si>
    <t>19_08_P_N</t>
  </si>
  <si>
    <t>Mākoņpakalpojumu licenču atjaunošana un uzturēšana</t>
  </si>
  <si>
    <t>03.01.00</t>
  </si>
  <si>
    <t>Tiesu administrēšana</t>
  </si>
  <si>
    <t>19. Tieslietu ministrija (Datu valsts inspekcija)</t>
  </si>
  <si>
    <t>19_01_P_DVI</t>
  </si>
  <si>
    <t>Vispārīgās datu aizsardzības regulas piemērošana un tās uzlikto funkciju nodrošināšana</t>
  </si>
  <si>
    <t xml:space="preserve">09.02.00 </t>
  </si>
  <si>
    <t>28_01_P_N</t>
  </si>
  <si>
    <t>Latvijas Republikas Augstākās tiesas darbinieku atalgojuma palielināšana</t>
  </si>
  <si>
    <t>Augstākās tiesas informācijas tehnoloģiju infrastruktūras mobilitātes attīstīšana</t>
  </si>
  <si>
    <t>28_03_P_N</t>
  </si>
  <si>
    <t xml:space="preserve"> Augstākās tiesas Administratīvā departamenta kapacitātes palielināšana</t>
  </si>
  <si>
    <t>Satversmes tiesas administratīvās pārvaldības stiprināšana</t>
  </si>
  <si>
    <t>Stiprināt Satversmes tiesas funkcionālo kapacitāti</t>
  </si>
  <si>
    <t>Stiprināt tiesas analītisko kapacitāti</t>
  </si>
  <si>
    <t>Satversmes tiesas tiesneša atlaišanas pabalsts</t>
  </si>
  <si>
    <t xml:space="preserve">Prokuratūras darbinieku atalgojuma palielināšana </t>
  </si>
  <si>
    <t xml:space="preserve">Eiropas deleģēto prokuroru biroja izveide un darbība </t>
  </si>
  <si>
    <t>32_03_P_N</t>
  </si>
  <si>
    <t>47_01_P_N</t>
  </si>
  <si>
    <t xml:space="preserve">VSIA "Latvijas Radio" attīstība pēc iziešana no reklāmas tirgus
</t>
  </si>
  <si>
    <t xml:space="preserve">02.00.00 </t>
  </si>
  <si>
    <t>Radioprogrammu veidošana un izplatīšana</t>
  </si>
  <si>
    <t>47_02_P_N</t>
  </si>
  <si>
    <t>VSIA "Latvijas Televīzija" attīstība pēc iziešanas no reklāmas tirgus</t>
  </si>
  <si>
    <t>Latvijas Televīzijas programmu veidošana un izplatīšana</t>
  </si>
  <si>
    <t>Biroja amatpersonu (darbinieku) konkurētspējīgs atalgojums</t>
  </si>
  <si>
    <t xml:space="preserve"> Korupcijas novēršanas un apkarošanas birojs</t>
  </si>
  <si>
    <t>Korupcijas novēršanas un apkarošanas biroja fiziskās drošības pasākumu ieviešana un uzlabošana</t>
  </si>
  <si>
    <t xml:space="preserve">Satversmes aizsardzības biroja darbības nodrošināšana </t>
  </si>
  <si>
    <t>19_02_P_SAB</t>
  </si>
  <si>
    <t>14. Iekšlietu ministrija (Valsts drošības dienests)</t>
  </si>
  <si>
    <t>14_04_P</t>
  </si>
  <si>
    <t>Valsts drošības dienesta darbības prioritāro jomu stiprināšana</t>
  </si>
  <si>
    <t>09.00.00</t>
  </si>
  <si>
    <t>Valsts drošības dienesta darbība</t>
  </si>
  <si>
    <t>14_71_P</t>
  </si>
  <si>
    <t>Tiesiskā regulējuma īstenošana</t>
  </si>
  <si>
    <t>II. Neatkarīgo institūciju starpnozaru prioritārie pasākumi kopā:</t>
  </si>
  <si>
    <t>19_01_H_N</t>
  </si>
  <si>
    <t xml:space="preserve">Iestāžu izvietošana jaunuzceltajā tieslietu nozares administratīvajā centrā Jēkabpilī </t>
  </si>
  <si>
    <t>19. Tieslietu ministrija</t>
  </si>
  <si>
    <t>06.01.00</t>
  </si>
  <si>
    <t>Juridisko personu reģistrācija</t>
  </si>
  <si>
    <t>07.00.00</t>
  </si>
  <si>
    <t>Nekustamā īpašuma tiesību politikas īstenošana</t>
  </si>
  <si>
    <t>III. Ministriju un citu centrālo valsts budžeta iestāžu prioritārie pasākumi kopā:</t>
  </si>
  <si>
    <t>IV. Ministriju un citu centrālo valsts budžeta iestāžu starpnozaru prioritārie pasākumi kopā:</t>
  </si>
  <si>
    <t>15_01_H</t>
  </si>
  <si>
    <t xml:space="preserve">Pedagogu darba samaksas pieauguma grafika īstenošana pirmsskolas izglītībā, vispārējā izglītībā, profesionālajā izglītībā, profesionālajā ievirzē un interešu izglītībā </t>
  </si>
  <si>
    <t>62. Mērķdotācijas pašvaldībām</t>
  </si>
  <si>
    <t>15. Izglītības un zinātnes ministrija</t>
  </si>
  <si>
    <t>16. Zemkopības ministrija</t>
  </si>
  <si>
    <t>18. Labklājības ministrija</t>
  </si>
  <si>
    <t>22. Kultūras ministrija</t>
  </si>
  <si>
    <t>29. Veselības ministrija</t>
  </si>
  <si>
    <t>05.00.00</t>
  </si>
  <si>
    <t>10.00.00</t>
  </si>
  <si>
    <t>01.03.00</t>
  </si>
  <si>
    <t>01.05.00</t>
  </si>
  <si>
    <t>01.08.00</t>
  </si>
  <si>
    <t>02.01.00</t>
  </si>
  <si>
    <t>09.10.00</t>
  </si>
  <si>
    <t>09.19.00</t>
  </si>
  <si>
    <t>22.01.00</t>
  </si>
  <si>
    <t>05.37.00</t>
  </si>
  <si>
    <t>04.01.00</t>
  </si>
  <si>
    <t>20.00.00</t>
  </si>
  <si>
    <t>02.03.00</t>
  </si>
  <si>
    <t>33.09.00</t>
  </si>
  <si>
    <t>Mērķdotācijas izglītības pasākumiem</t>
  </si>
  <si>
    <t>Mērķdotācijas pašvaldībām – pašvaldību izglītības iestāžu pedagogu darba samaksai un valsts sociālās apdrošināšanas obligātajām iemaksām</t>
  </si>
  <si>
    <t>Mērķdotācijas pašvaldībām – pašvaldību izglītības iestādēs bērnu no piecu gadu vecuma izglītošanā nodarbināto pedagogu darba samaksai un valsts sociālās apdrošināšanas obligātajām iemaksām</t>
  </si>
  <si>
    <t>Sociālās korekcijas izglītības iestāde</t>
  </si>
  <si>
    <t>Dotācija privātajām mācību iestādēm</t>
  </si>
  <si>
    <t>Vispārējās izglītības atbalsta pasākumi</t>
  </si>
  <si>
    <t>Profesionālās izglītības programmu īstenošana</t>
  </si>
  <si>
    <t>Murjāņu sporta ģimnāzija</t>
  </si>
  <si>
    <t>Finansējums profesionālās ievirzes sporta izglītības programmu pedagogu darba samaksai un valsts sociālās apdrošināšanas obligātajām iemaksām</t>
  </si>
  <si>
    <t>Profesionālā izglītība</t>
  </si>
  <si>
    <t>Sociālās integrācijas valsts aģentūras administrēšana un profesionālās un sociālās rehabilitācijas pakalpojumu nodrošināšana</t>
  </si>
  <si>
    <t>Ieslodzījuma vietas</t>
  </si>
  <si>
    <t>Kultūrizglītība</t>
  </si>
  <si>
    <t>Augstākā medicīnas izglītība - Sarkanā Krusta medicīnas koledža</t>
  </si>
  <si>
    <t>Interešu izglītības nodrošināšana VSIA "Bērnu klīniskā universitātes slimnīca"</t>
  </si>
  <si>
    <t>17_01_H</t>
  </si>
  <si>
    <t>2021.gada abonēto preses izdevumu piegādes radīto zaudējumu kompensācija un atbalsts abonēto preses izdevumu piegādēm 2022., 2023. un turpmākajiem gadiem</t>
  </si>
  <si>
    <t>17. Satiksmes ministrija</t>
  </si>
  <si>
    <t>02.00.00</t>
  </si>
  <si>
    <t>17_11_P</t>
  </si>
  <si>
    <t>Abonēto preses izdevumu piegādes radīto zaudējumu kompensācija</t>
  </si>
  <si>
    <t xml:space="preserve"> Kompensācijas par abonētās preses piegādi un saistību izpildi</t>
  </si>
  <si>
    <t>12. Ekonomikas ministrija</t>
  </si>
  <si>
    <t xml:space="preserve">35.00.00 </t>
  </si>
  <si>
    <t>Valsts atbalsta programmas</t>
  </si>
  <si>
    <t>15_02_H</t>
  </si>
  <si>
    <t>Akadēmiskā personāla minimālo atlīdzības likmju paaugstināšana saskaņā ar pedagogu darba samaksas paaugstināšanas grafiku (MK rīk. Nr. 17)</t>
  </si>
  <si>
    <t>Augstākā medicīnas izglītība</t>
  </si>
  <si>
    <t>14. Iekšlietu ministrija</t>
  </si>
  <si>
    <t>18_06_P</t>
  </si>
  <si>
    <t>Ilgstošas sociālās aprūpes pakalpojuma kvalitātes uzlabošana</t>
  </si>
  <si>
    <t>05.01.00</t>
  </si>
  <si>
    <t>Sociālās rehabilitācijas valsts programmas</t>
  </si>
  <si>
    <t>05.03.00</t>
  </si>
  <si>
    <t>Aprūpe valsts sociālās aprūpes institūcijās</t>
  </si>
  <si>
    <t>29_01_H</t>
  </si>
  <si>
    <t>Pedagoģiski psiholoģiskā atbalsta dienests</t>
  </si>
  <si>
    <t>42.03.00</t>
  </si>
  <si>
    <t>Skolu jaunatnes dziesmu un deju svētki</t>
  </si>
  <si>
    <t>XII Latvijas Skolu jaunatnes dziesmu un deju svētku nodrošināšana</t>
  </si>
  <si>
    <t>VM, AiM, IZM (t.sk. 62.resors), LM, TM, IeM</t>
  </si>
  <si>
    <t>47_03_P_N</t>
  </si>
  <si>
    <t xml:space="preserve"> Aktuālie informatīvās telpas drošības pasākumi (Mākoņtehnoloģiju pakalpojums)</t>
  </si>
  <si>
    <t>Nozares vadība</t>
  </si>
  <si>
    <t>Sabiedriskā pasūtījuma satura veidošana komerciālajos elektroniskajos plašsaziņas līdzekļos, stiprinot Latvijas informatīvo telpu</t>
  </si>
  <si>
    <t>47_04_P_N</t>
  </si>
  <si>
    <t>Komerciālās televīzijas un radio</t>
  </si>
  <si>
    <t xml:space="preserve">04.00.00 </t>
  </si>
  <si>
    <t>01.00.01</t>
  </si>
  <si>
    <t>19_03_P_SAB</t>
  </si>
  <si>
    <t>47_07_P_N</t>
  </si>
  <si>
    <t>Padomes monitoringa apjoma palielināšana</t>
  </si>
  <si>
    <t>V. Satversmes tiesas spriedumu izpilde labklājības jomā kopā:</t>
  </si>
  <si>
    <t>18. Labklājības ministrija kopā:</t>
  </si>
  <si>
    <t>pamatbudžets</t>
  </si>
  <si>
    <t>tai skaitā konsolidējamā pozīcija</t>
  </si>
  <si>
    <t>speciālais budžets</t>
  </si>
  <si>
    <t>Minimālo pensiju paaugstināšana</t>
  </si>
  <si>
    <t>04.00.00</t>
  </si>
  <si>
    <t>Valsts atbalsts sociālajai apdrošināšanai (pamatbudžets, konsolidējamā pozīcija)</t>
  </si>
  <si>
    <t>Valsts pensiju speciālais budžets</t>
  </si>
  <si>
    <t>04.04.00</t>
  </si>
  <si>
    <t>Invaliditātes, maternitātes un slimības speciālais budžets</t>
  </si>
  <si>
    <t>Valsts sociālā nodrošinājuma pabalsta apmēra pārskatīšana</t>
  </si>
  <si>
    <t>20.01.00</t>
  </si>
  <si>
    <t>Valsts sociālie pabalsti (pamatbudžets)</t>
  </si>
  <si>
    <t>Ar valsts sociālā nodrošinājuma pabalsta un pensiju apmēru pārskatīšanu saistītie pakalpojumi</t>
  </si>
  <si>
    <t>Sociālās rehabilitācijas valsts programmas (pamatbudžets)</t>
  </si>
  <si>
    <t>Aprūpe valsts sociālās aprūpes institūcijās (pamatbudžets)</t>
  </si>
  <si>
    <t>04.02.00</t>
  </si>
  <si>
    <t>Nodarbinātības speciālais budžets</t>
  </si>
  <si>
    <t>tai skaitā speciālā budžeta savstarpējie izdevumu transferti uz 04.01.00</t>
  </si>
  <si>
    <t>Darba negadījumu speciālais budžets</t>
  </si>
  <si>
    <t>Atbalsts bērniem apgādnieka nāves gadījumā</t>
  </si>
  <si>
    <t>IT sistēmu pielāgošana</t>
  </si>
  <si>
    <t>97.02.00</t>
  </si>
  <si>
    <t>Nozares centralizēto funkciju izpilde (pamatbudžets)</t>
  </si>
  <si>
    <t xml:space="preserve">Veselības aprūpes pakalpojumu (pacientu līdzmaksājumu kompensācija, ambulatorai ārstēšanai paredzēto zāļu iegādes izdevumu kompensācija) nodrošināšana trūcīgām pilngadīgām personām saistībā ar trūcīgas mājsaimniecības ienākumu sliekšņa paaugstināšanu </t>
  </si>
  <si>
    <t>33.03.00</t>
  </si>
  <si>
    <t>Kompensējamo medikamentu un materiālu apmaksāšana</t>
  </si>
  <si>
    <t>33.14.00</t>
  </si>
  <si>
    <t>Primārās ambulatorās veselības aprūpes nodrošināšana</t>
  </si>
  <si>
    <t>33.16.00</t>
  </si>
  <si>
    <t>Pārējo ambulatoro veselības aprūpes pakalpojumu nodrošināšana</t>
  </si>
  <si>
    <t>33.17.00</t>
  </si>
  <si>
    <t>Neatliekamās medicīniskās palīdzības nodrošināšana stacionārās ārstniecības iestādēs</t>
  </si>
  <si>
    <t>33.18.00</t>
  </si>
  <si>
    <t>Plānveida stacionāro veselības aprūpes pakalpojumu nodrošināšana</t>
  </si>
  <si>
    <t>No pašvaldību budžetiem GMI un mājokļa pabalsta finansēšanai</t>
  </si>
  <si>
    <t>No pašvaldību budžetiem sociālo garantiju palielināšanai bāreņiem un bez vecāku gādības palikušiem bērniem</t>
  </si>
  <si>
    <t>Informatīvi (pašvaldību budžetu daļa)</t>
  </si>
  <si>
    <t>Pašvaldību budžetu daļa, tai skaitā:</t>
  </si>
  <si>
    <t>22.02.00</t>
  </si>
  <si>
    <t>Augstākā izglītība</t>
  </si>
  <si>
    <t>Ārstniecības personu darba samaksas pieauguma nodrošināšana</t>
  </si>
  <si>
    <t>03.11.00</t>
  </si>
  <si>
    <t>Koledžas</t>
  </si>
  <si>
    <t>Augstskolas</t>
  </si>
  <si>
    <t>Valsts policija</t>
  </si>
  <si>
    <t>Ugunsdrošība, glābšana un civilā aizsardzība</t>
  </si>
  <si>
    <t>04. Korupcijas novēršanas un apkarošanas birojs</t>
  </si>
  <si>
    <t>Mājokļu garantiju atbalsta programma</t>
  </si>
  <si>
    <t>12_06_P</t>
  </si>
  <si>
    <t>Adijāne, tel.67095437</t>
  </si>
  <si>
    <t>Zane.Adijane@fm.gov.lv</t>
  </si>
  <si>
    <t>Satversmes tiesas darbības un attīstības nodrošināšana, kā arī dialoga ar sabiedrību veicināšana</t>
  </si>
  <si>
    <t>(PKC)</t>
  </si>
  <si>
    <t>04_02_P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</si>
</sst>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u/>
      <sz val="12"/>
      <color theme="10"/>
      <name val="Times New Roman"/>
      <family val="2"/>
      <charset val="186"/>
    </font>
    <font>
      <sz val="10"/>
      <color rgb="FF00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u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6" fillId="0" borderId="0" applyBorder="0"/>
  </cellStyleXfs>
  <cellXfs count="178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0" fontId="4" fillId="0" borderId="0" xfId="0" applyFont="1" applyFill="1"/>
    <xf numFmtId="3" fontId="2" fillId="0" borderId="0" xfId="0" applyNumberFormat="1" applyFont="1" applyAlignment="1">
      <alignment wrapText="1"/>
    </xf>
    <xf numFmtId="3" fontId="8" fillId="0" borderId="0" xfId="0" applyNumberFormat="1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2" fillId="0" borderId="1" xfId="2" applyFont="1" applyBorder="1" applyAlignment="1">
      <alignment horizontal="right" vertical="center"/>
    </xf>
    <xf numFmtId="0" fontId="2" fillId="0" borderId="4" xfId="2" applyFont="1" applyBorder="1" applyAlignment="1">
      <alignment horizontal="justify" vertical="justify" wrapText="1"/>
    </xf>
    <xf numFmtId="3" fontId="3" fillId="0" borderId="1" xfId="2" applyNumberFormat="1" applyFont="1" applyBorder="1" applyAlignment="1">
      <alignment horizontal="right" vertical="center"/>
    </xf>
    <xf numFmtId="3" fontId="3" fillId="0" borderId="1" xfId="2" applyNumberFormat="1" applyFont="1" applyFill="1" applyBorder="1" applyAlignment="1">
      <alignment horizontal="right" vertical="center" wrapText="1"/>
    </xf>
    <xf numFmtId="14" fontId="2" fillId="0" borderId="1" xfId="2" quotePrefix="1" applyNumberFormat="1" applyFont="1" applyBorder="1" applyAlignment="1">
      <alignment horizontal="right" vertical="center"/>
    </xf>
    <xf numFmtId="0" fontId="2" fillId="0" borderId="4" xfId="2" applyFont="1" applyBorder="1" applyAlignment="1">
      <alignment horizontal="right" vertical="justify" wrapText="1"/>
    </xf>
    <xf numFmtId="0" fontId="2" fillId="0" borderId="1" xfId="2" quotePrefix="1" applyFont="1" applyBorder="1" applyAlignment="1">
      <alignment horizontal="right" vertical="center"/>
    </xf>
    <xf numFmtId="0" fontId="2" fillId="0" borderId="4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left" vertical="justify"/>
    </xf>
    <xf numFmtId="3" fontId="3" fillId="0" borderId="1" xfId="2" applyNumberFormat="1" applyFont="1" applyBorder="1" applyAlignment="1">
      <alignment horizontal="right" vertical="justify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2" applyFont="1" applyBorder="1" applyAlignment="1">
      <alignment horizontal="justify" vertical="justify" wrapText="1"/>
    </xf>
    <xf numFmtId="2" fontId="3" fillId="0" borderId="2" xfId="1" applyNumberFormat="1" applyFont="1" applyFill="1" applyBorder="1" applyAlignment="1">
      <alignment vertical="top" wrapText="1"/>
    </xf>
    <xf numFmtId="2" fontId="3" fillId="0" borderId="2" xfId="1" applyNumberFormat="1" applyFont="1" applyFill="1" applyBorder="1" applyAlignment="1">
      <alignment horizontal="right" vertical="top" wrapText="1"/>
    </xf>
    <xf numFmtId="0" fontId="2" fillId="0" borderId="1" xfId="2" applyFont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2" fontId="3" fillId="0" borderId="1" xfId="1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right" vertical="center"/>
    </xf>
    <xf numFmtId="0" fontId="7" fillId="2" borderId="1" xfId="2" applyFont="1" applyFill="1" applyBorder="1" applyAlignment="1">
      <alignment horizontal="right" vertical="center" wrapText="1"/>
    </xf>
    <xf numFmtId="3" fontId="7" fillId="2" borderId="1" xfId="2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right" wrapText="1"/>
    </xf>
    <xf numFmtId="3" fontId="9" fillId="2" borderId="1" xfId="1" applyNumberFormat="1" applyFont="1" applyFill="1" applyBorder="1" applyAlignment="1">
      <alignment horizontal="right" wrapText="1"/>
    </xf>
    <xf numFmtId="3" fontId="5" fillId="3" borderId="1" xfId="0" applyNumberFormat="1" applyFont="1" applyFill="1" applyBorder="1" applyAlignment="1">
      <alignment horizontal="right" wrapText="1"/>
    </xf>
    <xf numFmtId="14" fontId="3" fillId="0" borderId="1" xfId="2" quotePrefix="1" applyNumberFormat="1" applyFont="1" applyBorder="1" applyAlignment="1">
      <alignment horizontal="right" vertical="justify"/>
    </xf>
    <xf numFmtId="0" fontId="3" fillId="0" borderId="1" xfId="2" quotePrefix="1" applyFont="1" applyBorder="1" applyAlignment="1">
      <alignment horizontal="right" vertical="justify"/>
    </xf>
    <xf numFmtId="0" fontId="3" fillId="0" borderId="1" xfId="2" applyFont="1" applyBorder="1" applyAlignment="1">
      <alignment horizontal="right" vertical="justify"/>
    </xf>
    <xf numFmtId="2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right" vertical="center" wrapText="1"/>
    </xf>
    <xf numFmtId="3" fontId="3" fillId="0" borderId="1" xfId="1" applyNumberFormat="1" applyFont="1" applyFill="1" applyBorder="1" applyAlignment="1">
      <alignment vertical="center" wrapText="1"/>
    </xf>
    <xf numFmtId="3" fontId="11" fillId="0" borderId="1" xfId="1" applyNumberFormat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justify" vertical="center" wrapText="1"/>
    </xf>
    <xf numFmtId="49" fontId="9" fillId="2" borderId="1" xfId="1" applyNumberFormat="1" applyFont="1" applyFill="1" applyBorder="1" applyAlignment="1">
      <alignment horizontal="justify" vertical="top" wrapText="1"/>
    </xf>
    <xf numFmtId="3" fontId="9" fillId="2" borderId="1" xfId="1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right" vertical="center"/>
    </xf>
    <xf numFmtId="49" fontId="2" fillId="0" borderId="1" xfId="0" quotePrefix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wrapText="1"/>
    </xf>
    <xf numFmtId="49" fontId="9" fillId="2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1" fontId="2" fillId="0" borderId="0" xfId="0" applyNumberFormat="1" applyFont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3" fillId="2" borderId="1" xfId="4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top" wrapText="1"/>
    </xf>
    <xf numFmtId="49" fontId="9" fillId="2" borderId="1" xfId="1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/>
    <xf numFmtId="0" fontId="12" fillId="0" borderId="0" xfId="0" applyFont="1" applyFill="1"/>
    <xf numFmtId="0" fontId="7" fillId="2" borderId="1" xfId="0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3" fontId="12" fillId="0" borderId="0" xfId="0" applyNumberFormat="1" applyFont="1"/>
    <xf numFmtId="3" fontId="12" fillId="0" borderId="0" xfId="0" applyNumberFormat="1" applyFont="1" applyFill="1"/>
    <xf numFmtId="0" fontId="2" fillId="0" borderId="1" xfId="2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wrapText="1"/>
    </xf>
    <xf numFmtId="3" fontId="3" fillId="0" borderId="1" xfId="2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49" fontId="3" fillId="0" borderId="1" xfId="1" applyNumberFormat="1" applyFont="1" applyFill="1" applyBorder="1" applyAlignment="1">
      <alignment horizontal="left" vertical="center" wrapText="1"/>
    </xf>
    <xf numFmtId="14" fontId="2" fillId="0" borderId="1" xfId="2" quotePrefix="1" applyNumberFormat="1" applyFont="1" applyFill="1" applyBorder="1" applyAlignment="1">
      <alignment horizontal="right" vertical="center"/>
    </xf>
    <xf numFmtId="0" fontId="2" fillId="0" borderId="4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vertical="center" wrapText="1"/>
    </xf>
    <xf numFmtId="49" fontId="9" fillId="2" borderId="1" xfId="1" applyNumberFormat="1" applyFont="1" applyFill="1" applyBorder="1" applyAlignment="1">
      <alignment horizontal="right"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13" fillId="0" borderId="0" xfId="0" applyNumberFormat="1" applyFont="1"/>
    <xf numFmtId="0" fontId="13" fillId="0" borderId="0" xfId="0" applyFont="1"/>
    <xf numFmtId="0" fontId="1" fillId="0" borderId="0" xfId="0" applyFont="1"/>
    <xf numFmtId="1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 wrapText="1"/>
    </xf>
    <xf numFmtId="3" fontId="18" fillId="0" borderId="0" xfId="0" applyNumberFormat="1" applyFont="1"/>
    <xf numFmtId="0" fontId="18" fillId="0" borderId="0" xfId="0" applyFont="1"/>
    <xf numFmtId="0" fontId="17" fillId="0" borderId="0" xfId="0" applyFont="1"/>
    <xf numFmtId="1" fontId="19" fillId="0" borderId="0" xfId="0" applyNumberFormat="1" applyFont="1" applyAlignment="1">
      <alignment horizontal="left" vertical="center"/>
    </xf>
    <xf numFmtId="0" fontId="20" fillId="0" borderId="0" xfId="3" applyFont="1" applyAlignment="1">
      <alignment horizontal="left" vertical="center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3" fillId="0" borderId="5" xfId="1" applyNumberFormat="1" applyFont="1" applyFill="1" applyBorder="1" applyAlignment="1">
      <alignment horizontal="left" vertical="center" wrapText="1"/>
    </xf>
    <xf numFmtId="2" fontId="3" fillId="0" borderId="6" xfId="1" applyNumberFormat="1" applyFont="1" applyFill="1" applyBorder="1" applyAlignment="1">
      <alignment horizontal="left" vertical="center" wrapText="1"/>
    </xf>
    <xf numFmtId="2" fontId="3" fillId="0" borderId="7" xfId="1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right" wrapText="1"/>
    </xf>
    <xf numFmtId="0" fontId="3" fillId="0" borderId="5" xfId="2" applyFont="1" applyBorder="1" applyAlignment="1">
      <alignment horizontal="left" vertical="center"/>
    </xf>
    <xf numFmtId="0" fontId="3" fillId="0" borderId="6" xfId="2" applyFont="1" applyBorder="1" applyAlignment="1">
      <alignment horizontal="left" vertical="center"/>
    </xf>
    <xf numFmtId="0" fontId="3" fillId="0" borderId="7" xfId="2" applyFont="1" applyBorder="1" applyAlignment="1">
      <alignment horizontal="left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49" fontId="3" fillId="0" borderId="5" xfId="1" applyNumberFormat="1" applyFont="1" applyFill="1" applyBorder="1" applyAlignment="1">
      <alignment horizontal="left" vertical="center" wrapText="1"/>
    </xf>
    <xf numFmtId="49" fontId="3" fillId="0" borderId="7" xfId="1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</cellXfs>
  <cellStyles count="5">
    <cellStyle name="Hyperlink" xfId="3" builtinId="8"/>
    <cellStyle name="Normal" xfId="0" builtinId="0"/>
    <cellStyle name="Normal 2" xfId="1"/>
    <cellStyle name="Normal 3" xfId="2"/>
    <cellStyle name="Normal_Sheet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ne.Adijane@f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55"/>
  <sheetViews>
    <sheetView tabSelected="1" topLeftCell="A46" zoomScale="90" zoomScaleNormal="90" workbookViewId="0">
      <selection activeCell="L63" sqref="L63"/>
    </sheetView>
  </sheetViews>
  <sheetFormatPr defaultColWidth="9" defaultRowHeight="12.75" x14ac:dyDescent="0.2"/>
  <cols>
    <col min="1" max="1" width="7.375" style="81" customWidth="1"/>
    <col min="2" max="2" width="11.75" style="96" customWidth="1"/>
    <col min="3" max="3" width="52.5" style="1" customWidth="1"/>
    <col min="4" max="4" width="12.125" style="1" customWidth="1"/>
    <col min="5" max="5" width="30.5" style="1" customWidth="1"/>
    <col min="6" max="6" width="13" style="7" customWidth="1"/>
    <col min="7" max="8" width="11.875" style="7" customWidth="1"/>
    <col min="9" max="9" width="12.75" style="97" bestFit="1" customWidth="1"/>
    <col min="10" max="10" width="11.875" style="80" bestFit="1" customWidth="1"/>
    <col min="11" max="11" width="13.25" style="80" customWidth="1"/>
    <col min="12" max="12" width="14.5" style="4" customWidth="1"/>
    <col min="13" max="13" width="9" style="4" customWidth="1"/>
    <col min="14" max="16384" width="9" style="4"/>
  </cols>
  <sheetData>
    <row r="1" spans="1:11" ht="57" customHeight="1" x14ac:dyDescent="0.2">
      <c r="F1" s="151" t="s">
        <v>42</v>
      </c>
      <c r="G1" s="151"/>
      <c r="H1" s="151"/>
    </row>
    <row r="3" spans="1:11" ht="18.75" x14ac:dyDescent="0.2">
      <c r="A3" s="152" t="s">
        <v>39</v>
      </c>
      <c r="B3" s="152"/>
      <c r="C3" s="152"/>
      <c r="D3" s="152"/>
      <c r="E3" s="152"/>
      <c r="F3" s="152"/>
      <c r="G3" s="152"/>
      <c r="H3" s="152"/>
    </row>
    <row r="4" spans="1:11" x14ac:dyDescent="0.2">
      <c r="H4" s="8" t="s">
        <v>0</v>
      </c>
    </row>
    <row r="5" spans="1:11" ht="25.5" x14ac:dyDescent="0.2">
      <c r="A5" s="82" t="s">
        <v>38</v>
      </c>
      <c r="B5" s="39" t="s">
        <v>37</v>
      </c>
      <c r="C5" s="39" t="s">
        <v>36</v>
      </c>
      <c r="D5" s="153" t="s">
        <v>35</v>
      </c>
      <c r="E5" s="154"/>
      <c r="F5" s="39" t="s">
        <v>1</v>
      </c>
      <c r="G5" s="39" t="s">
        <v>2</v>
      </c>
      <c r="H5" s="39" t="s">
        <v>43</v>
      </c>
    </row>
    <row r="6" spans="1:11" s="6" customFormat="1" ht="15.75" x14ac:dyDescent="0.25">
      <c r="A6" s="83"/>
      <c r="B6" s="33"/>
      <c r="C6" s="34" t="s">
        <v>41</v>
      </c>
      <c r="D6" s="33"/>
      <c r="E6" s="34"/>
      <c r="F6" s="35">
        <f>F7+F48+F55+F77+F107</f>
        <v>335516474</v>
      </c>
      <c r="G6" s="35">
        <f>G7+G48+G55+G77+G107</f>
        <v>341578254</v>
      </c>
      <c r="H6" s="35">
        <f>H7+H48+H55+H77+H107</f>
        <v>339877146</v>
      </c>
      <c r="I6" s="92"/>
      <c r="J6" s="92"/>
      <c r="K6" s="92"/>
    </row>
    <row r="7" spans="1:11" s="2" customFormat="1" ht="15.75" x14ac:dyDescent="0.25">
      <c r="A7" s="155" t="s">
        <v>40</v>
      </c>
      <c r="B7" s="155"/>
      <c r="C7" s="155"/>
      <c r="D7" s="36"/>
      <c r="E7" s="37"/>
      <c r="F7" s="38">
        <f>F8+F11+F24+F26+F28+F32+F38+F42</f>
        <v>18872322</v>
      </c>
      <c r="G7" s="38">
        <f t="shared" ref="G7:H7" si="0">G8+G11+G24+G26+G28+G32+G38+G42</f>
        <v>17257395</v>
      </c>
      <c r="H7" s="38">
        <f t="shared" si="0"/>
        <v>17215387</v>
      </c>
      <c r="I7" s="92"/>
      <c r="J7" s="92"/>
      <c r="K7" s="92"/>
    </row>
    <row r="8" spans="1:11" s="5" customFormat="1" x14ac:dyDescent="0.2">
      <c r="A8" s="150" t="s">
        <v>34</v>
      </c>
      <c r="B8" s="150"/>
      <c r="C8" s="150"/>
      <c r="D8" s="94"/>
      <c r="E8" s="94"/>
      <c r="F8" s="32">
        <f>SUM(F9:F10)</f>
        <v>209657</v>
      </c>
      <c r="G8" s="32">
        <f>SUM(G9:G10)</f>
        <v>370858</v>
      </c>
      <c r="H8" s="32">
        <f>SUM(H9:H10)</f>
        <v>370858</v>
      </c>
      <c r="I8" s="98"/>
      <c r="J8" s="98"/>
      <c r="K8" s="98"/>
    </row>
    <row r="9" spans="1:11" s="5" customFormat="1" x14ac:dyDescent="0.2">
      <c r="A9" s="86">
        <v>1</v>
      </c>
      <c r="B9" s="11" t="s">
        <v>33</v>
      </c>
      <c r="C9" s="12" t="s">
        <v>44</v>
      </c>
      <c r="D9" s="13" t="s">
        <v>5</v>
      </c>
      <c r="E9" s="14" t="s">
        <v>30</v>
      </c>
      <c r="F9" s="101">
        <v>5152</v>
      </c>
      <c r="G9" s="101">
        <v>0</v>
      </c>
      <c r="H9" s="101">
        <v>0</v>
      </c>
      <c r="I9" s="98"/>
      <c r="J9" s="98"/>
      <c r="K9" s="98"/>
    </row>
    <row r="10" spans="1:11" s="5" customFormat="1" x14ac:dyDescent="0.2">
      <c r="A10" s="86">
        <f>A9+1</f>
        <v>2</v>
      </c>
      <c r="B10" s="11" t="s">
        <v>32</v>
      </c>
      <c r="C10" s="12" t="s">
        <v>31</v>
      </c>
      <c r="D10" s="13" t="s">
        <v>5</v>
      </c>
      <c r="E10" s="14" t="s">
        <v>30</v>
      </c>
      <c r="F10" s="16">
        <v>204505</v>
      </c>
      <c r="G10" s="16">
        <v>370858</v>
      </c>
      <c r="H10" s="16">
        <v>370858</v>
      </c>
      <c r="I10" s="98"/>
      <c r="J10" s="93"/>
      <c r="K10" s="93"/>
    </row>
    <row r="11" spans="1:11" s="5" customFormat="1" ht="29.25" customHeight="1" x14ac:dyDescent="0.2">
      <c r="A11" s="150" t="s">
        <v>45</v>
      </c>
      <c r="B11" s="150"/>
      <c r="C11" s="150"/>
      <c r="D11" s="94"/>
      <c r="E11" s="94"/>
      <c r="F11" s="32">
        <f>SUM(F12:F18)+F21</f>
        <v>5547163</v>
      </c>
      <c r="G11" s="32">
        <f t="shared" ref="G11:H11" si="1">SUM(G12:G18)+G21</f>
        <v>4337954</v>
      </c>
      <c r="H11" s="32">
        <f t="shared" si="1"/>
        <v>4392904</v>
      </c>
      <c r="I11" s="98"/>
      <c r="J11" s="93"/>
      <c r="K11" s="93"/>
    </row>
    <row r="12" spans="1:11" s="5" customFormat="1" x14ac:dyDescent="0.2">
      <c r="A12" s="86">
        <f>A10+1</f>
        <v>3</v>
      </c>
      <c r="B12" s="11" t="s">
        <v>46</v>
      </c>
      <c r="C12" s="12" t="s">
        <v>47</v>
      </c>
      <c r="D12" s="17" t="s">
        <v>48</v>
      </c>
      <c r="E12" s="14" t="s">
        <v>49</v>
      </c>
      <c r="F12" s="15">
        <v>3405139</v>
      </c>
      <c r="G12" s="15">
        <v>3405139</v>
      </c>
      <c r="H12" s="15">
        <v>3405139</v>
      </c>
      <c r="I12" s="98"/>
      <c r="J12" s="93"/>
      <c r="K12" s="93"/>
    </row>
    <row r="13" spans="1:11" s="5" customFormat="1" x14ac:dyDescent="0.2">
      <c r="A13" s="86">
        <f>A12+1</f>
        <v>4</v>
      </c>
      <c r="B13" s="11" t="s">
        <v>50</v>
      </c>
      <c r="C13" s="12" t="s">
        <v>51</v>
      </c>
      <c r="D13" s="17" t="s">
        <v>48</v>
      </c>
      <c r="E13" s="14" t="s">
        <v>49</v>
      </c>
      <c r="F13" s="15">
        <v>74255</v>
      </c>
      <c r="G13" s="15">
        <v>154483</v>
      </c>
      <c r="H13" s="15">
        <v>154483</v>
      </c>
      <c r="I13" s="98"/>
      <c r="J13" s="93"/>
      <c r="K13" s="93"/>
    </row>
    <row r="14" spans="1:11" s="5" customFormat="1" x14ac:dyDescent="0.2">
      <c r="A14" s="86">
        <f t="shared" ref="A14:A18" si="2">A13+1</f>
        <v>5</v>
      </c>
      <c r="B14" s="11" t="s">
        <v>52</v>
      </c>
      <c r="C14" s="12" t="s">
        <v>53</v>
      </c>
      <c r="D14" s="17" t="s">
        <v>48</v>
      </c>
      <c r="E14" s="14" t="s">
        <v>49</v>
      </c>
      <c r="F14" s="15">
        <v>658000</v>
      </c>
      <c r="G14" s="15">
        <v>0</v>
      </c>
      <c r="H14" s="15">
        <v>0</v>
      </c>
      <c r="I14" s="98"/>
      <c r="J14" s="93"/>
      <c r="K14" s="93"/>
    </row>
    <row r="15" spans="1:11" s="5" customFormat="1" x14ac:dyDescent="0.2">
      <c r="A15" s="86">
        <f t="shared" si="2"/>
        <v>6</v>
      </c>
      <c r="B15" s="11" t="s">
        <v>54</v>
      </c>
      <c r="C15" s="12" t="s">
        <v>55</v>
      </c>
      <c r="D15" s="17" t="s">
        <v>48</v>
      </c>
      <c r="E15" s="14" t="s">
        <v>49</v>
      </c>
      <c r="F15" s="15">
        <v>387737</v>
      </c>
      <c r="G15" s="15">
        <v>387800</v>
      </c>
      <c r="H15" s="15">
        <v>417750</v>
      </c>
      <c r="I15" s="98"/>
      <c r="J15" s="93"/>
      <c r="K15" s="93"/>
    </row>
    <row r="16" spans="1:11" s="5" customFormat="1" x14ac:dyDescent="0.2">
      <c r="A16" s="86">
        <f t="shared" si="2"/>
        <v>7</v>
      </c>
      <c r="B16" s="11" t="s">
        <v>56</v>
      </c>
      <c r="C16" s="12" t="s">
        <v>57</v>
      </c>
      <c r="D16" s="17" t="s">
        <v>48</v>
      </c>
      <c r="E16" s="14" t="s">
        <v>49</v>
      </c>
      <c r="F16" s="15">
        <v>230413</v>
      </c>
      <c r="G16" s="15">
        <v>230413</v>
      </c>
      <c r="H16" s="15">
        <v>230413</v>
      </c>
      <c r="I16" s="98"/>
      <c r="J16" s="93"/>
      <c r="K16" s="93"/>
    </row>
    <row r="17" spans="1:11" s="5" customFormat="1" x14ac:dyDescent="0.2">
      <c r="A17" s="86">
        <f t="shared" si="2"/>
        <v>8</v>
      </c>
      <c r="B17" s="11" t="s">
        <v>58</v>
      </c>
      <c r="C17" s="12" t="s">
        <v>59</v>
      </c>
      <c r="D17" s="17" t="s">
        <v>48</v>
      </c>
      <c r="E17" s="14" t="s">
        <v>49</v>
      </c>
      <c r="F17" s="101">
        <f>144612-142962</f>
        <v>1650</v>
      </c>
      <c r="G17" s="101">
        <f>144612-142962</f>
        <v>1650</v>
      </c>
      <c r="H17" s="101">
        <f>144612-142962</f>
        <v>1650</v>
      </c>
      <c r="I17" s="98"/>
      <c r="J17" s="93"/>
      <c r="K17" s="93"/>
    </row>
    <row r="18" spans="1:11" s="5" customFormat="1" x14ac:dyDescent="0.2">
      <c r="A18" s="86">
        <f t="shared" si="2"/>
        <v>9</v>
      </c>
      <c r="B18" s="11" t="s">
        <v>60</v>
      </c>
      <c r="C18" s="12" t="s">
        <v>61</v>
      </c>
      <c r="D18" s="13"/>
      <c r="E18" s="18" t="s">
        <v>62</v>
      </c>
      <c r="F18" s="15">
        <f>F19+F20</f>
        <v>631500</v>
      </c>
      <c r="G18" s="15">
        <f t="shared" ref="G18:H18" si="3">G19+G20</f>
        <v>0</v>
      </c>
      <c r="H18" s="15">
        <f t="shared" si="3"/>
        <v>25000</v>
      </c>
      <c r="I18" s="98"/>
      <c r="J18" s="93"/>
      <c r="K18" s="93"/>
    </row>
    <row r="19" spans="1:11" s="5" customFormat="1" x14ac:dyDescent="0.2">
      <c r="A19" s="86"/>
      <c r="B19" s="11"/>
      <c r="C19" s="12"/>
      <c r="D19" s="17" t="s">
        <v>48</v>
      </c>
      <c r="E19" s="14" t="s">
        <v>49</v>
      </c>
      <c r="F19" s="15">
        <v>539000</v>
      </c>
      <c r="G19" s="15">
        <v>0</v>
      </c>
      <c r="H19" s="15">
        <v>25000</v>
      </c>
      <c r="I19" s="98"/>
      <c r="J19" s="93"/>
      <c r="K19" s="93"/>
    </row>
    <row r="20" spans="1:11" s="5" customFormat="1" x14ac:dyDescent="0.2">
      <c r="A20" s="86"/>
      <c r="B20" s="11"/>
      <c r="C20" s="12"/>
      <c r="D20" s="19" t="s">
        <v>63</v>
      </c>
      <c r="E20" s="14" t="s">
        <v>64</v>
      </c>
      <c r="F20" s="15">
        <v>92500</v>
      </c>
      <c r="G20" s="15">
        <v>0</v>
      </c>
      <c r="H20" s="15">
        <v>0</v>
      </c>
      <c r="I20" s="98"/>
      <c r="J20" s="93"/>
      <c r="K20" s="93"/>
    </row>
    <row r="21" spans="1:11" s="5" customFormat="1" x14ac:dyDescent="0.2">
      <c r="A21" s="86">
        <f>A18+1</f>
        <v>10</v>
      </c>
      <c r="B21" s="11" t="s">
        <v>65</v>
      </c>
      <c r="C21" s="12" t="s">
        <v>66</v>
      </c>
      <c r="D21" s="13"/>
      <c r="E21" s="18" t="s">
        <v>62</v>
      </c>
      <c r="F21" s="15">
        <f>F22+F23</f>
        <v>158469</v>
      </c>
      <c r="G21" s="15">
        <f t="shared" ref="G21:H21" si="4">G22+G23</f>
        <v>158469</v>
      </c>
      <c r="H21" s="15">
        <f t="shared" si="4"/>
        <v>158469</v>
      </c>
      <c r="I21" s="98"/>
      <c r="J21" s="93"/>
      <c r="K21" s="93"/>
    </row>
    <row r="22" spans="1:11" s="5" customFormat="1" x14ac:dyDescent="0.2">
      <c r="A22" s="86"/>
      <c r="B22" s="11"/>
      <c r="C22" s="12"/>
      <c r="D22" s="19" t="s">
        <v>67</v>
      </c>
      <c r="E22" s="14" t="s">
        <v>68</v>
      </c>
      <c r="F22" s="15">
        <v>34497</v>
      </c>
      <c r="G22" s="15">
        <v>34497</v>
      </c>
      <c r="H22" s="15">
        <v>34497</v>
      </c>
      <c r="I22" s="98"/>
      <c r="J22" s="93"/>
      <c r="K22" s="93"/>
    </row>
    <row r="23" spans="1:11" s="5" customFormat="1" x14ac:dyDescent="0.2">
      <c r="A23" s="86"/>
      <c r="B23" s="11"/>
      <c r="C23" s="12"/>
      <c r="D23" s="17" t="s">
        <v>48</v>
      </c>
      <c r="E23" s="14" t="s">
        <v>49</v>
      </c>
      <c r="F23" s="15">
        <v>123972</v>
      </c>
      <c r="G23" s="15">
        <v>123972</v>
      </c>
      <c r="H23" s="15">
        <v>123972</v>
      </c>
      <c r="I23" s="98"/>
      <c r="J23" s="93"/>
      <c r="K23" s="93"/>
    </row>
    <row r="24" spans="1:11" s="5" customFormat="1" x14ac:dyDescent="0.2">
      <c r="A24" s="150" t="s">
        <v>69</v>
      </c>
      <c r="B24" s="150"/>
      <c r="C24" s="150"/>
      <c r="D24" s="94"/>
      <c r="E24" s="94"/>
      <c r="F24" s="32">
        <f>F25</f>
        <v>56449</v>
      </c>
      <c r="G24" s="32">
        <f t="shared" ref="G24:H24" si="5">G25</f>
        <v>56449</v>
      </c>
      <c r="H24" s="32">
        <f t="shared" si="5"/>
        <v>56449</v>
      </c>
      <c r="I24" s="98"/>
      <c r="J24" s="93"/>
      <c r="K24" s="93"/>
    </row>
    <row r="25" spans="1:11" s="5" customFormat="1" ht="25.5" x14ac:dyDescent="0.2">
      <c r="A25" s="86">
        <f>A21+1</f>
        <v>11</v>
      </c>
      <c r="B25" s="11" t="s">
        <v>70</v>
      </c>
      <c r="C25" s="12" t="s">
        <v>71</v>
      </c>
      <c r="D25" s="17" t="s">
        <v>72</v>
      </c>
      <c r="E25" s="14" t="s">
        <v>29</v>
      </c>
      <c r="F25" s="15">
        <v>56449</v>
      </c>
      <c r="G25" s="15">
        <v>56449</v>
      </c>
      <c r="H25" s="15">
        <v>56449</v>
      </c>
      <c r="I25" s="98"/>
      <c r="J25" s="93"/>
      <c r="K25" s="93"/>
    </row>
    <row r="26" spans="1:11" s="5" customFormat="1" x14ac:dyDescent="0.2">
      <c r="A26" s="150" t="s">
        <v>24</v>
      </c>
      <c r="B26" s="150"/>
      <c r="C26" s="150"/>
      <c r="D26" s="94"/>
      <c r="E26" s="94"/>
      <c r="F26" s="32">
        <f>SUM(F27:F27)</f>
        <v>378388</v>
      </c>
      <c r="G26" s="32">
        <f>SUM(G27:G27)</f>
        <v>378388</v>
      </c>
      <c r="H26" s="32">
        <f>SUM(H27:H27)</f>
        <v>361888</v>
      </c>
      <c r="I26" s="98"/>
      <c r="J26" s="93"/>
      <c r="K26" s="93"/>
    </row>
    <row r="27" spans="1:11" s="5" customFormat="1" ht="25.5" x14ac:dyDescent="0.2">
      <c r="A27" s="86">
        <f>A25+1</f>
        <v>12</v>
      </c>
      <c r="B27" s="11" t="s">
        <v>23</v>
      </c>
      <c r="C27" s="12" t="s">
        <v>22</v>
      </c>
      <c r="D27" s="17" t="s">
        <v>5</v>
      </c>
      <c r="E27" s="20" t="s">
        <v>21</v>
      </c>
      <c r="F27" s="15">
        <v>378388</v>
      </c>
      <c r="G27" s="15">
        <v>378388</v>
      </c>
      <c r="H27" s="15">
        <v>361888</v>
      </c>
      <c r="I27" s="98"/>
      <c r="J27" s="93"/>
      <c r="K27" s="93"/>
    </row>
    <row r="28" spans="1:11" s="5" customFormat="1" x14ac:dyDescent="0.2">
      <c r="A28" s="150" t="s">
        <v>20</v>
      </c>
      <c r="B28" s="150"/>
      <c r="C28" s="150"/>
      <c r="D28" s="94"/>
      <c r="E28" s="94"/>
      <c r="F28" s="32">
        <f>SUM(F29:F31)</f>
        <v>567461</v>
      </c>
      <c r="G28" s="32">
        <f t="shared" ref="G28:H28" si="6">SUM(G29:G31)</f>
        <v>590961</v>
      </c>
      <c r="H28" s="32">
        <f t="shared" si="6"/>
        <v>510503</v>
      </c>
      <c r="I28" s="98"/>
      <c r="J28" s="93"/>
      <c r="K28" s="93"/>
    </row>
    <row r="29" spans="1:11" s="5" customFormat="1" x14ac:dyDescent="0.2">
      <c r="A29" s="86">
        <f>A27+1</f>
        <v>13</v>
      </c>
      <c r="B29" s="11" t="s">
        <v>73</v>
      </c>
      <c r="C29" s="12" t="s">
        <v>74</v>
      </c>
      <c r="D29" s="17" t="s">
        <v>5</v>
      </c>
      <c r="E29" s="20" t="s">
        <v>13</v>
      </c>
      <c r="F29" s="15">
        <v>468003</v>
      </c>
      <c r="G29" s="15">
        <v>468003</v>
      </c>
      <c r="H29" s="15">
        <v>468003</v>
      </c>
      <c r="I29" s="98"/>
      <c r="J29" s="93"/>
      <c r="K29" s="93"/>
    </row>
    <row r="30" spans="1:11" s="5" customFormat="1" ht="25.5" x14ac:dyDescent="0.2">
      <c r="A30" s="86">
        <f>A29+1</f>
        <v>14</v>
      </c>
      <c r="B30" s="11" t="s">
        <v>19</v>
      </c>
      <c r="C30" s="12" t="s">
        <v>75</v>
      </c>
      <c r="D30" s="17" t="s">
        <v>5</v>
      </c>
      <c r="E30" s="20" t="s">
        <v>13</v>
      </c>
      <c r="F30" s="15">
        <v>45000</v>
      </c>
      <c r="G30" s="15">
        <v>68500</v>
      </c>
      <c r="H30" s="15">
        <v>42500</v>
      </c>
      <c r="I30" s="98"/>
      <c r="J30" s="93"/>
      <c r="K30" s="93"/>
    </row>
    <row r="31" spans="1:11" s="5" customFormat="1" x14ac:dyDescent="0.2">
      <c r="A31" s="86">
        <f>A30+1</f>
        <v>15</v>
      </c>
      <c r="B31" s="11" t="s">
        <v>76</v>
      </c>
      <c r="C31" s="12" t="s">
        <v>77</v>
      </c>
      <c r="D31" s="17" t="s">
        <v>5</v>
      </c>
      <c r="E31" s="20" t="s">
        <v>13</v>
      </c>
      <c r="F31" s="15">
        <v>54458</v>
      </c>
      <c r="G31" s="15">
        <v>54458</v>
      </c>
      <c r="H31" s="15"/>
      <c r="I31" s="98"/>
      <c r="J31" s="93"/>
      <c r="K31" s="93"/>
    </row>
    <row r="32" spans="1:11" s="5" customFormat="1" x14ac:dyDescent="0.2">
      <c r="A32" s="150" t="s">
        <v>18</v>
      </c>
      <c r="B32" s="150"/>
      <c r="C32" s="150"/>
      <c r="D32" s="94"/>
      <c r="E32" s="94"/>
      <c r="F32" s="32">
        <f>SUM(F33:F37)</f>
        <v>376427</v>
      </c>
      <c r="G32" s="32">
        <f>SUM(G33:G37)</f>
        <v>75041</v>
      </c>
      <c r="H32" s="32">
        <f>SUM(H33:H37)</f>
        <v>75041</v>
      </c>
      <c r="I32" s="98"/>
      <c r="J32" s="93"/>
      <c r="K32" s="93"/>
    </row>
    <row r="33" spans="1:11" s="5" customFormat="1" x14ac:dyDescent="0.2">
      <c r="A33" s="86">
        <f>A31+1</f>
        <v>16</v>
      </c>
      <c r="B33" s="11" t="s">
        <v>17</v>
      </c>
      <c r="C33" s="12" t="s">
        <v>78</v>
      </c>
      <c r="D33" s="17" t="s">
        <v>5</v>
      </c>
      <c r="E33" s="20" t="s">
        <v>13</v>
      </c>
      <c r="F33" s="15">
        <v>70009</v>
      </c>
      <c r="G33" s="15">
        <v>65111</v>
      </c>
      <c r="H33" s="15">
        <v>65111</v>
      </c>
      <c r="I33" s="98"/>
      <c r="J33" s="93"/>
      <c r="K33" s="93"/>
    </row>
    <row r="34" spans="1:11" s="5" customFormat="1" x14ac:dyDescent="0.2">
      <c r="A34" s="86">
        <f>A33+1</f>
        <v>17</v>
      </c>
      <c r="B34" s="11" t="s">
        <v>16</v>
      </c>
      <c r="C34" s="12" t="s">
        <v>79</v>
      </c>
      <c r="D34" s="17" t="s">
        <v>5</v>
      </c>
      <c r="E34" s="20" t="s">
        <v>13</v>
      </c>
      <c r="F34" s="15">
        <v>81735</v>
      </c>
      <c r="G34" s="15">
        <v>0</v>
      </c>
      <c r="H34" s="15">
        <v>0</v>
      </c>
      <c r="I34" s="98"/>
      <c r="J34" s="93"/>
      <c r="K34" s="93"/>
    </row>
    <row r="35" spans="1:11" s="5" customFormat="1" x14ac:dyDescent="0.2">
      <c r="A35" s="86">
        <f t="shared" ref="A35:A37" si="7">A34+1</f>
        <v>18</v>
      </c>
      <c r="B35" s="11" t="s">
        <v>15</v>
      </c>
      <c r="C35" s="12" t="s">
        <v>80</v>
      </c>
      <c r="D35" s="17" t="s">
        <v>5</v>
      </c>
      <c r="E35" s="20" t="s">
        <v>13</v>
      </c>
      <c r="F35" s="15">
        <v>9930</v>
      </c>
      <c r="G35" s="15">
        <v>9930</v>
      </c>
      <c r="H35" s="15">
        <v>9930</v>
      </c>
      <c r="I35" s="98"/>
      <c r="J35" s="93"/>
      <c r="K35" s="93"/>
    </row>
    <row r="36" spans="1:11" s="5" customFormat="1" x14ac:dyDescent="0.2">
      <c r="A36" s="86">
        <f t="shared" si="7"/>
        <v>19</v>
      </c>
      <c r="B36" s="11" t="s">
        <v>14</v>
      </c>
      <c r="C36" s="12" t="s">
        <v>81</v>
      </c>
      <c r="D36" s="17" t="s">
        <v>5</v>
      </c>
      <c r="E36" s="20" t="s">
        <v>13</v>
      </c>
      <c r="F36" s="15">
        <v>14753</v>
      </c>
      <c r="G36" s="15">
        <v>0</v>
      </c>
      <c r="H36" s="15">
        <v>0</v>
      </c>
      <c r="I36" s="98"/>
      <c r="J36" s="93"/>
      <c r="K36" s="93"/>
    </row>
    <row r="37" spans="1:11" s="5" customFormat="1" ht="25.5" x14ac:dyDescent="0.2">
      <c r="A37" s="86">
        <f t="shared" si="7"/>
        <v>20</v>
      </c>
      <c r="B37" s="148"/>
      <c r="C37" s="129" t="s">
        <v>241</v>
      </c>
      <c r="D37" s="17" t="s">
        <v>5</v>
      </c>
      <c r="E37" s="20" t="s">
        <v>13</v>
      </c>
      <c r="F37" s="100">
        <v>200000</v>
      </c>
      <c r="G37" s="100">
        <v>0</v>
      </c>
      <c r="H37" s="100">
        <v>0</v>
      </c>
      <c r="I37" s="98"/>
      <c r="J37" s="93"/>
      <c r="K37" s="93"/>
    </row>
    <row r="38" spans="1:11" s="5" customFormat="1" x14ac:dyDescent="0.2">
      <c r="A38" s="150" t="s">
        <v>12</v>
      </c>
      <c r="B38" s="150"/>
      <c r="C38" s="150"/>
      <c r="D38" s="94"/>
      <c r="E38" s="94"/>
      <c r="F38" s="32">
        <f>SUM(F39:F41)</f>
        <v>2822366</v>
      </c>
      <c r="G38" s="32">
        <f>SUM(G39:G41)</f>
        <v>2533333</v>
      </c>
      <c r="H38" s="32">
        <f>SUM(H39:H41)</f>
        <v>2533333</v>
      </c>
      <c r="I38" s="98"/>
      <c r="J38" s="93"/>
      <c r="K38" s="93"/>
    </row>
    <row r="39" spans="1:11" s="5" customFormat="1" x14ac:dyDescent="0.2">
      <c r="A39" s="86">
        <f>A37+1</f>
        <v>21</v>
      </c>
      <c r="B39" s="11" t="s">
        <v>11</v>
      </c>
      <c r="C39" s="12" t="s">
        <v>82</v>
      </c>
      <c r="D39" s="17" t="s">
        <v>5</v>
      </c>
      <c r="E39" s="20" t="s">
        <v>8</v>
      </c>
      <c r="F39" s="15">
        <v>1635887</v>
      </c>
      <c r="G39" s="15">
        <v>1635887</v>
      </c>
      <c r="H39" s="15">
        <v>1635887</v>
      </c>
      <c r="I39" s="98"/>
      <c r="J39" s="93"/>
      <c r="K39" s="93"/>
    </row>
    <row r="40" spans="1:11" s="5" customFormat="1" x14ac:dyDescent="0.2">
      <c r="A40" s="86">
        <f>A39+1</f>
        <v>22</v>
      </c>
      <c r="B40" s="11" t="s">
        <v>9</v>
      </c>
      <c r="C40" s="12" t="s">
        <v>83</v>
      </c>
      <c r="D40" s="17" t="s">
        <v>5</v>
      </c>
      <c r="E40" s="20" t="s">
        <v>8</v>
      </c>
      <c r="F40" s="101">
        <v>1115939</v>
      </c>
      <c r="G40" s="101">
        <v>886290</v>
      </c>
      <c r="H40" s="101">
        <v>886290</v>
      </c>
      <c r="I40" s="98"/>
      <c r="J40" s="93"/>
      <c r="K40" s="93"/>
    </row>
    <row r="41" spans="1:11" s="5" customFormat="1" ht="25.5" x14ac:dyDescent="0.2">
      <c r="A41" s="86">
        <f>A40+1</f>
        <v>23</v>
      </c>
      <c r="B41" s="11" t="s">
        <v>84</v>
      </c>
      <c r="C41" s="12" t="s">
        <v>10</v>
      </c>
      <c r="D41" s="17" t="s">
        <v>5</v>
      </c>
      <c r="E41" s="20" t="s">
        <v>8</v>
      </c>
      <c r="F41" s="101">
        <v>70540</v>
      </c>
      <c r="G41" s="101">
        <v>11156</v>
      </c>
      <c r="H41" s="101">
        <v>11156</v>
      </c>
      <c r="I41" s="98"/>
      <c r="J41" s="93"/>
      <c r="K41" s="93"/>
    </row>
    <row r="42" spans="1:11" s="5" customFormat="1" x14ac:dyDescent="0.2">
      <c r="A42" s="150" t="s">
        <v>7</v>
      </c>
      <c r="B42" s="150"/>
      <c r="C42" s="150"/>
      <c r="D42" s="94"/>
      <c r="E42" s="94"/>
      <c r="F42" s="32">
        <f>SUM(F43:F47)</f>
        <v>8914411</v>
      </c>
      <c r="G42" s="32">
        <f>SUM(G43:G47)</f>
        <v>8914411</v>
      </c>
      <c r="H42" s="32">
        <f>SUM(H43:H47)</f>
        <v>8914411</v>
      </c>
      <c r="I42" s="98"/>
      <c r="J42" s="93"/>
      <c r="K42" s="93"/>
    </row>
    <row r="43" spans="1:11" s="5" customFormat="1" ht="25.5" x14ac:dyDescent="0.2">
      <c r="A43" s="86">
        <f>A41+1</f>
        <v>24</v>
      </c>
      <c r="B43" s="11" t="s">
        <v>85</v>
      </c>
      <c r="C43" s="12" t="s">
        <v>86</v>
      </c>
      <c r="D43" s="127" t="s">
        <v>87</v>
      </c>
      <c r="E43" s="128" t="s">
        <v>88</v>
      </c>
      <c r="F43" s="101">
        <v>2204175</v>
      </c>
      <c r="G43" s="101">
        <v>2204175</v>
      </c>
      <c r="H43" s="101">
        <v>2204175</v>
      </c>
      <c r="I43" s="98"/>
      <c r="J43" s="93"/>
      <c r="K43" s="93"/>
    </row>
    <row r="44" spans="1:11" s="5" customFormat="1" ht="25.5" x14ac:dyDescent="0.2">
      <c r="A44" s="86">
        <f>A43+1</f>
        <v>25</v>
      </c>
      <c r="B44" s="11" t="s">
        <v>89</v>
      </c>
      <c r="C44" s="12" t="s">
        <v>90</v>
      </c>
      <c r="D44" s="127" t="s">
        <v>67</v>
      </c>
      <c r="E44" s="128" t="s">
        <v>91</v>
      </c>
      <c r="F44" s="101">
        <v>6140236</v>
      </c>
      <c r="G44" s="101">
        <v>6140236</v>
      </c>
      <c r="H44" s="101">
        <v>6140236</v>
      </c>
      <c r="I44" s="98"/>
      <c r="J44" s="93"/>
      <c r="K44" s="93"/>
    </row>
    <row r="45" spans="1:11" s="5" customFormat="1" ht="25.5" x14ac:dyDescent="0.2">
      <c r="A45" s="86">
        <f t="shared" ref="A45:A46" si="8">A44+1</f>
        <v>26</v>
      </c>
      <c r="B45" s="11" t="s">
        <v>177</v>
      </c>
      <c r="C45" s="12" t="s">
        <v>178</v>
      </c>
      <c r="D45" s="127" t="s">
        <v>5</v>
      </c>
      <c r="E45" s="128" t="s">
        <v>179</v>
      </c>
      <c r="F45" s="101">
        <v>30000</v>
      </c>
      <c r="G45" s="101">
        <v>30000</v>
      </c>
      <c r="H45" s="101">
        <v>30000</v>
      </c>
      <c r="I45" s="98"/>
      <c r="J45" s="93"/>
      <c r="K45" s="93"/>
    </row>
    <row r="46" spans="1:11" s="5" customFormat="1" x14ac:dyDescent="0.2">
      <c r="A46" s="86">
        <f t="shared" si="8"/>
        <v>27</v>
      </c>
      <c r="B46" s="11" t="s">
        <v>186</v>
      </c>
      <c r="C46" s="12" t="s">
        <v>187</v>
      </c>
      <c r="D46" s="127" t="s">
        <v>184</v>
      </c>
      <c r="E46" s="128" t="s">
        <v>179</v>
      </c>
      <c r="F46" s="101">
        <v>40000</v>
      </c>
      <c r="G46" s="101">
        <v>40000</v>
      </c>
      <c r="H46" s="101">
        <v>40000</v>
      </c>
      <c r="I46" s="98"/>
      <c r="J46" s="93"/>
      <c r="K46" s="93"/>
    </row>
    <row r="47" spans="1:11" s="5" customFormat="1" ht="25.5" x14ac:dyDescent="0.2">
      <c r="A47" s="86">
        <f>A46+1</f>
        <v>28</v>
      </c>
      <c r="B47" s="11" t="s">
        <v>181</v>
      </c>
      <c r="C47" s="129" t="s">
        <v>180</v>
      </c>
      <c r="D47" s="130" t="s">
        <v>183</v>
      </c>
      <c r="E47" s="62" t="s">
        <v>182</v>
      </c>
      <c r="F47" s="149">
        <v>500000</v>
      </c>
      <c r="G47" s="149">
        <v>500000</v>
      </c>
      <c r="H47" s="149">
        <v>500000</v>
      </c>
      <c r="I47" s="98"/>
      <c r="J47" s="93"/>
      <c r="K47" s="93"/>
    </row>
    <row r="48" spans="1:11" s="2" customFormat="1" ht="23.25" customHeight="1" x14ac:dyDescent="0.25">
      <c r="A48" s="159" t="s">
        <v>104</v>
      </c>
      <c r="B48" s="160"/>
      <c r="C48" s="161"/>
      <c r="D48" s="95"/>
      <c r="E48" s="95"/>
      <c r="F48" s="48">
        <f>F49</f>
        <v>497386</v>
      </c>
      <c r="G48" s="48">
        <f t="shared" ref="G48:H48" si="9">G49</f>
        <v>444296</v>
      </c>
      <c r="H48" s="48">
        <f t="shared" si="9"/>
        <v>444296</v>
      </c>
      <c r="I48" s="92"/>
      <c r="J48" s="92"/>
      <c r="K48" s="92"/>
    </row>
    <row r="49" spans="1:11" s="5" customFormat="1" ht="27" customHeight="1" x14ac:dyDescent="0.2">
      <c r="A49" s="87">
        <f>A47+1</f>
        <v>29</v>
      </c>
      <c r="B49" s="40" t="s">
        <v>105</v>
      </c>
      <c r="C49" s="41" t="s">
        <v>106</v>
      </c>
      <c r="D49" s="42"/>
      <c r="E49" s="43" t="s">
        <v>62</v>
      </c>
      <c r="F49" s="44">
        <f>SUM(F50:F54)</f>
        <v>497386</v>
      </c>
      <c r="G49" s="44">
        <f t="shared" ref="G49:H49" si="10">SUM(G50:G54)</f>
        <v>444296</v>
      </c>
      <c r="H49" s="44">
        <f t="shared" si="10"/>
        <v>444296</v>
      </c>
      <c r="I49" s="98"/>
      <c r="J49" s="93"/>
      <c r="K49" s="93"/>
    </row>
    <row r="50" spans="1:11" s="5" customFormat="1" x14ac:dyDescent="0.2">
      <c r="A50" s="88"/>
      <c r="B50" s="21"/>
      <c r="C50" s="162" t="s">
        <v>107</v>
      </c>
      <c r="D50" s="49" t="s">
        <v>48</v>
      </c>
      <c r="E50" s="22" t="s">
        <v>49</v>
      </c>
      <c r="F50" s="23">
        <v>273571</v>
      </c>
      <c r="G50" s="23">
        <v>273571</v>
      </c>
      <c r="H50" s="23">
        <v>273571</v>
      </c>
      <c r="I50" s="98"/>
      <c r="J50" s="93"/>
      <c r="K50" s="93"/>
    </row>
    <row r="51" spans="1:11" s="5" customFormat="1" x14ac:dyDescent="0.2">
      <c r="A51" s="88"/>
      <c r="B51" s="21"/>
      <c r="C51" s="163"/>
      <c r="D51" s="49" t="s">
        <v>108</v>
      </c>
      <c r="E51" s="22" t="s">
        <v>109</v>
      </c>
      <c r="F51" s="23">
        <v>14685</v>
      </c>
      <c r="G51" s="23">
        <v>14685</v>
      </c>
      <c r="H51" s="23">
        <v>14685</v>
      </c>
      <c r="I51" s="98"/>
      <c r="J51" s="93"/>
      <c r="K51" s="93"/>
    </row>
    <row r="52" spans="1:11" s="5" customFormat="1" x14ac:dyDescent="0.2">
      <c r="A52" s="88"/>
      <c r="B52" s="21"/>
      <c r="C52" s="163"/>
      <c r="D52" s="49" t="s">
        <v>63</v>
      </c>
      <c r="E52" s="22" t="s">
        <v>64</v>
      </c>
      <c r="F52" s="23">
        <v>26592</v>
      </c>
      <c r="G52" s="23">
        <v>26592</v>
      </c>
      <c r="H52" s="23">
        <v>26592</v>
      </c>
      <c r="I52" s="98"/>
      <c r="J52" s="93"/>
      <c r="K52" s="93"/>
    </row>
    <row r="53" spans="1:11" s="5" customFormat="1" ht="25.5" x14ac:dyDescent="0.2">
      <c r="A53" s="88"/>
      <c r="B53" s="21"/>
      <c r="C53" s="164"/>
      <c r="D53" s="50" t="s">
        <v>110</v>
      </c>
      <c r="E53" s="22" t="s">
        <v>111</v>
      </c>
      <c r="F53" s="23">
        <v>80044</v>
      </c>
      <c r="G53" s="23">
        <v>80044</v>
      </c>
      <c r="H53" s="23">
        <v>80044</v>
      </c>
      <c r="I53" s="98"/>
      <c r="J53" s="93"/>
      <c r="K53" s="93"/>
    </row>
    <row r="54" spans="1:11" s="5" customFormat="1" x14ac:dyDescent="0.2">
      <c r="A54" s="88"/>
      <c r="B54" s="21"/>
      <c r="C54" s="22" t="s">
        <v>12</v>
      </c>
      <c r="D54" s="51" t="s">
        <v>5</v>
      </c>
      <c r="E54" s="22" t="s">
        <v>8</v>
      </c>
      <c r="F54" s="23">
        <v>102494</v>
      </c>
      <c r="G54" s="23">
        <v>49404</v>
      </c>
      <c r="H54" s="23">
        <v>49404</v>
      </c>
      <c r="I54" s="98"/>
      <c r="J54" s="93"/>
      <c r="K54" s="93"/>
    </row>
    <row r="55" spans="1:11" s="2" customFormat="1" ht="36.75" customHeight="1" x14ac:dyDescent="0.25">
      <c r="A55" s="159" t="s">
        <v>112</v>
      </c>
      <c r="B55" s="160"/>
      <c r="C55" s="161"/>
      <c r="D55" s="95"/>
      <c r="E55" s="95"/>
      <c r="F55" s="48">
        <f>F56+F59+F61+F64+F66+F69+F73</f>
        <v>21494760</v>
      </c>
      <c r="G55" s="48">
        <f t="shared" ref="G55:H55" si="11">G56+G59+G61+G64+G66+G69+G73</f>
        <v>13117605</v>
      </c>
      <c r="H55" s="48">
        <f t="shared" si="11"/>
        <v>11442605</v>
      </c>
      <c r="I55" s="92"/>
      <c r="J55" s="92"/>
      <c r="K55" s="92"/>
    </row>
    <row r="56" spans="1:11" s="5" customFormat="1" ht="18.75" customHeight="1" x14ac:dyDescent="0.2">
      <c r="A56" s="165" t="s">
        <v>236</v>
      </c>
      <c r="B56" s="166"/>
      <c r="C56" s="167"/>
      <c r="D56" s="45"/>
      <c r="E56" s="45"/>
      <c r="F56" s="46">
        <f>SUM(F57:F58)</f>
        <v>1535000</v>
      </c>
      <c r="G56" s="46">
        <f t="shared" ref="G56:H56" si="12">SUM(G57:G58)</f>
        <v>2000000</v>
      </c>
      <c r="H56" s="46">
        <f t="shared" si="12"/>
        <v>3200000</v>
      </c>
      <c r="I56" s="98"/>
      <c r="J56" s="98"/>
      <c r="K56" s="98"/>
    </row>
    <row r="57" spans="1:11" s="5" customFormat="1" ht="25.5" x14ac:dyDescent="0.2">
      <c r="A57" s="86">
        <f>A49+1</f>
        <v>30</v>
      </c>
      <c r="B57" s="11" t="s">
        <v>6</v>
      </c>
      <c r="C57" s="12" t="s">
        <v>92</v>
      </c>
      <c r="D57" s="13" t="s">
        <v>5</v>
      </c>
      <c r="E57" s="14" t="s">
        <v>93</v>
      </c>
      <c r="F57" s="15">
        <v>1500000</v>
      </c>
      <c r="G57" s="15">
        <v>2000000</v>
      </c>
      <c r="H57" s="15">
        <v>3200000</v>
      </c>
      <c r="I57" s="98"/>
      <c r="J57" s="93"/>
      <c r="K57" s="93"/>
    </row>
    <row r="58" spans="1:11" s="5" customFormat="1" ht="25.5" x14ac:dyDescent="0.2">
      <c r="A58" s="86">
        <f>A57+1</f>
        <v>31</v>
      </c>
      <c r="B58" s="11" t="s">
        <v>243</v>
      </c>
      <c r="C58" s="12" t="s">
        <v>94</v>
      </c>
      <c r="D58" s="13" t="s">
        <v>5</v>
      </c>
      <c r="E58" s="14" t="s">
        <v>93</v>
      </c>
      <c r="F58" s="16">
        <v>35000</v>
      </c>
      <c r="G58" s="16">
        <v>0</v>
      </c>
      <c r="H58" s="16">
        <v>0</v>
      </c>
      <c r="I58" s="98"/>
      <c r="J58" s="93"/>
      <c r="K58" s="93"/>
    </row>
    <row r="59" spans="1:11" s="5" customFormat="1" x14ac:dyDescent="0.2">
      <c r="A59" s="85"/>
      <c r="B59" s="79"/>
      <c r="C59" s="131" t="s">
        <v>158</v>
      </c>
      <c r="D59" s="59"/>
      <c r="E59" s="60" t="s">
        <v>62</v>
      </c>
      <c r="F59" s="71">
        <f>F60</f>
        <v>5000000</v>
      </c>
      <c r="G59" s="71">
        <f t="shared" ref="G59:H59" si="13">G60</f>
        <v>0</v>
      </c>
      <c r="H59" s="71">
        <f t="shared" si="13"/>
        <v>0</v>
      </c>
      <c r="I59" s="98"/>
      <c r="J59" s="93"/>
      <c r="K59" s="93"/>
    </row>
    <row r="60" spans="1:11" s="5" customFormat="1" x14ac:dyDescent="0.2">
      <c r="A60" s="84">
        <f>A58+1</f>
        <v>32</v>
      </c>
      <c r="B60" s="61" t="s">
        <v>238</v>
      </c>
      <c r="C60" s="78" t="s">
        <v>237</v>
      </c>
      <c r="D60" s="67" t="s">
        <v>159</v>
      </c>
      <c r="E60" s="62" t="s">
        <v>160</v>
      </c>
      <c r="F60" s="30">
        <v>5000000</v>
      </c>
      <c r="G60" s="76">
        <v>0</v>
      </c>
      <c r="H60" s="76">
        <v>0</v>
      </c>
      <c r="I60" s="98"/>
      <c r="J60" s="93"/>
      <c r="K60" s="93"/>
    </row>
    <row r="61" spans="1:11" s="5" customFormat="1" ht="12.75" customHeight="1" x14ac:dyDescent="0.2">
      <c r="A61" s="150" t="s">
        <v>97</v>
      </c>
      <c r="B61" s="150"/>
      <c r="C61" s="150"/>
      <c r="D61" s="45"/>
      <c r="E61" s="45"/>
      <c r="F61" s="47">
        <f>SUM(F62:F63)</f>
        <v>304044</v>
      </c>
      <c r="G61" s="47">
        <f>SUM(G62:G63)</f>
        <v>273793</v>
      </c>
      <c r="H61" s="47">
        <f>SUM(H62:H63)</f>
        <v>273793</v>
      </c>
      <c r="I61" s="98"/>
      <c r="J61" s="93"/>
      <c r="K61" s="93"/>
    </row>
    <row r="62" spans="1:11" s="5" customFormat="1" x14ac:dyDescent="0.2">
      <c r="A62" s="86">
        <f>A60+1</f>
        <v>33</v>
      </c>
      <c r="B62" s="24" t="s">
        <v>98</v>
      </c>
      <c r="C62" s="25" t="s">
        <v>99</v>
      </c>
      <c r="D62" s="13" t="s">
        <v>100</v>
      </c>
      <c r="E62" s="26" t="s">
        <v>101</v>
      </c>
      <c r="F62" s="15">
        <v>277887</v>
      </c>
      <c r="G62" s="15">
        <v>247636</v>
      </c>
      <c r="H62" s="15">
        <v>247636</v>
      </c>
      <c r="I62" s="98"/>
      <c r="J62" s="93"/>
      <c r="K62" s="93"/>
    </row>
    <row r="63" spans="1:11" s="5" customFormat="1" x14ac:dyDescent="0.2">
      <c r="A63" s="86">
        <f>A62+1</f>
        <v>34</v>
      </c>
      <c r="B63" s="24" t="s">
        <v>102</v>
      </c>
      <c r="C63" s="25" t="s">
        <v>103</v>
      </c>
      <c r="D63" s="13" t="s">
        <v>100</v>
      </c>
      <c r="E63" s="26" t="s">
        <v>101</v>
      </c>
      <c r="F63" s="15">
        <v>26157</v>
      </c>
      <c r="G63" s="15">
        <v>26157</v>
      </c>
      <c r="H63" s="15">
        <v>26157</v>
      </c>
      <c r="I63" s="98"/>
      <c r="J63" s="93"/>
      <c r="K63" s="93"/>
    </row>
    <row r="64" spans="1:11" s="5" customFormat="1" ht="12.75" customHeight="1" x14ac:dyDescent="0.2">
      <c r="A64" s="150" t="s">
        <v>117</v>
      </c>
      <c r="B64" s="150"/>
      <c r="C64" s="150"/>
      <c r="D64" s="45"/>
      <c r="E64" s="45"/>
      <c r="F64" s="47">
        <f>F65</f>
        <v>4080816</v>
      </c>
      <c r="G64" s="47">
        <f t="shared" ref="G64:H64" si="14">G65</f>
        <v>0</v>
      </c>
      <c r="H64" s="47">
        <f t="shared" si="14"/>
        <v>0</v>
      </c>
      <c r="I64" s="98"/>
      <c r="J64" s="93"/>
      <c r="K64" s="93"/>
    </row>
    <row r="65" spans="1:11" s="5" customFormat="1" x14ac:dyDescent="0.2">
      <c r="A65" s="86">
        <f>A63+1</f>
        <v>35</v>
      </c>
      <c r="B65" s="90"/>
      <c r="C65" s="27" t="s">
        <v>175</v>
      </c>
      <c r="D65" s="28" t="s">
        <v>173</v>
      </c>
      <c r="E65" s="99" t="s">
        <v>174</v>
      </c>
      <c r="F65" s="30">
        <v>4080816</v>
      </c>
      <c r="G65" s="30">
        <v>0</v>
      </c>
      <c r="H65" s="30">
        <v>0</v>
      </c>
      <c r="I65" s="98"/>
      <c r="J65" s="93"/>
      <c r="K65" s="93"/>
    </row>
    <row r="66" spans="1:11" s="5" customFormat="1" x14ac:dyDescent="0.2">
      <c r="A66" s="150" t="s">
        <v>153</v>
      </c>
      <c r="B66" s="150"/>
      <c r="C66" s="150"/>
      <c r="D66" s="45"/>
      <c r="E66" s="45"/>
      <c r="F66" s="47">
        <f>F67+F68</f>
        <v>9502428</v>
      </c>
      <c r="G66" s="47">
        <f t="shared" ref="G66:H66" si="15">G67+G68</f>
        <v>9832500</v>
      </c>
      <c r="H66" s="47">
        <f t="shared" si="15"/>
        <v>6957500</v>
      </c>
      <c r="I66" s="98"/>
      <c r="J66" s="93"/>
      <c r="K66" s="93"/>
    </row>
    <row r="67" spans="1:11" s="5" customFormat="1" ht="25.5" x14ac:dyDescent="0.2">
      <c r="A67" s="88">
        <f>A65+1</f>
        <v>36</v>
      </c>
      <c r="B67" s="90" t="s">
        <v>155</v>
      </c>
      <c r="C67" s="27" t="s">
        <v>156</v>
      </c>
      <c r="D67" s="67" t="s">
        <v>154</v>
      </c>
      <c r="E67" s="68" t="s">
        <v>157</v>
      </c>
      <c r="F67" s="69">
        <v>6627428</v>
      </c>
      <c r="G67" s="69">
        <v>0</v>
      </c>
      <c r="H67" s="69">
        <v>0</v>
      </c>
      <c r="I67" s="98"/>
      <c r="J67" s="93"/>
      <c r="K67" s="93"/>
    </row>
    <row r="68" spans="1:11" s="5" customFormat="1" ht="38.25" x14ac:dyDescent="0.2">
      <c r="A68" s="88">
        <f>A67+1</f>
        <v>37</v>
      </c>
      <c r="B68" s="66" t="s">
        <v>151</v>
      </c>
      <c r="C68" s="126" t="s">
        <v>152</v>
      </c>
      <c r="D68" s="64" t="s">
        <v>154</v>
      </c>
      <c r="E68" s="62" t="s">
        <v>157</v>
      </c>
      <c r="F68" s="30">
        <v>2875000</v>
      </c>
      <c r="G68" s="30">
        <v>9832500</v>
      </c>
      <c r="H68" s="30">
        <v>6957500</v>
      </c>
      <c r="I68" s="98"/>
      <c r="J68" s="93"/>
      <c r="K68" s="93"/>
    </row>
    <row r="69" spans="1:11" s="5" customFormat="1" x14ac:dyDescent="0.2">
      <c r="A69" s="150" t="s">
        <v>119</v>
      </c>
      <c r="B69" s="150"/>
      <c r="C69" s="150"/>
      <c r="D69" s="45"/>
      <c r="E69" s="45"/>
      <c r="F69" s="47">
        <f>F70</f>
        <v>685155</v>
      </c>
      <c r="G69" s="47">
        <f t="shared" ref="G69:H69" si="16">G70</f>
        <v>685155</v>
      </c>
      <c r="H69" s="47">
        <f t="shared" si="16"/>
        <v>685155</v>
      </c>
      <c r="I69" s="98"/>
      <c r="J69" s="93"/>
      <c r="K69" s="93"/>
    </row>
    <row r="70" spans="1:11" s="5" customFormat="1" x14ac:dyDescent="0.2">
      <c r="A70" s="84">
        <f>A68+1</f>
        <v>38</v>
      </c>
      <c r="B70" s="90" t="s">
        <v>165</v>
      </c>
      <c r="C70" s="27" t="s">
        <v>166</v>
      </c>
      <c r="D70" s="67"/>
      <c r="E70" s="70" t="s">
        <v>62</v>
      </c>
      <c r="F70" s="69">
        <f>F71+F72</f>
        <v>685155</v>
      </c>
      <c r="G70" s="69">
        <f t="shared" ref="G70:H70" si="17">G71+G72</f>
        <v>685155</v>
      </c>
      <c r="H70" s="69">
        <f t="shared" si="17"/>
        <v>685155</v>
      </c>
      <c r="I70" s="98"/>
      <c r="J70" s="93"/>
      <c r="K70" s="93"/>
    </row>
    <row r="71" spans="1:11" s="5" customFormat="1" x14ac:dyDescent="0.2">
      <c r="A71" s="84"/>
      <c r="B71" s="90"/>
      <c r="C71" s="27"/>
      <c r="D71" s="67" t="s">
        <v>167</v>
      </c>
      <c r="E71" s="68" t="s">
        <v>168</v>
      </c>
      <c r="F71" s="69">
        <f>123660</f>
        <v>123660</v>
      </c>
      <c r="G71" s="69">
        <f t="shared" ref="G71:H71" si="18">123660</f>
        <v>123660</v>
      </c>
      <c r="H71" s="69">
        <f t="shared" si="18"/>
        <v>123660</v>
      </c>
      <c r="I71" s="98"/>
      <c r="J71" s="93"/>
      <c r="K71" s="93"/>
    </row>
    <row r="72" spans="1:11" s="5" customFormat="1" x14ac:dyDescent="0.2">
      <c r="A72" s="84"/>
      <c r="B72" s="90"/>
      <c r="C72" s="27"/>
      <c r="D72" s="67" t="s">
        <v>169</v>
      </c>
      <c r="E72" s="68" t="s">
        <v>170</v>
      </c>
      <c r="F72" s="69">
        <f>561495</f>
        <v>561495</v>
      </c>
      <c r="G72" s="69">
        <f t="shared" ref="G72:H72" si="19">561495</f>
        <v>561495</v>
      </c>
      <c r="H72" s="69">
        <f t="shared" si="19"/>
        <v>561495</v>
      </c>
      <c r="I72" s="98"/>
      <c r="J72" s="93"/>
      <c r="K72" s="93"/>
    </row>
    <row r="73" spans="1:11" s="5" customFormat="1" ht="12.75" customHeight="1" x14ac:dyDescent="0.2">
      <c r="A73" s="150" t="s">
        <v>28</v>
      </c>
      <c r="B73" s="150"/>
      <c r="C73" s="150"/>
      <c r="D73" s="45"/>
      <c r="E73" s="45"/>
      <c r="F73" s="47">
        <f>SUM(F74:F76)</f>
        <v>387317</v>
      </c>
      <c r="G73" s="47">
        <f>SUM(G74:G76)</f>
        <v>326157</v>
      </c>
      <c r="H73" s="47">
        <f>SUM(H74:H76)</f>
        <v>326157</v>
      </c>
      <c r="I73" s="98"/>
      <c r="J73" s="93"/>
      <c r="K73" s="93"/>
    </row>
    <row r="74" spans="1:11" s="5" customFormat="1" x14ac:dyDescent="0.2">
      <c r="A74" s="86">
        <f>A70+1</f>
        <v>39</v>
      </c>
      <c r="B74" s="90" t="s">
        <v>27</v>
      </c>
      <c r="C74" s="27" t="s">
        <v>95</v>
      </c>
      <c r="D74" s="28" t="s">
        <v>26</v>
      </c>
      <c r="E74" s="29" t="s">
        <v>25</v>
      </c>
      <c r="F74" s="30">
        <v>61160</v>
      </c>
      <c r="G74" s="30">
        <v>0</v>
      </c>
      <c r="H74" s="30">
        <v>0</v>
      </c>
      <c r="I74" s="98"/>
      <c r="J74" s="93"/>
      <c r="K74" s="93"/>
    </row>
    <row r="75" spans="1:11" s="5" customFormat="1" x14ac:dyDescent="0.2">
      <c r="A75" s="86">
        <f>A74+1</f>
        <v>40</v>
      </c>
      <c r="B75" s="52" t="s">
        <v>96</v>
      </c>
      <c r="C75" s="31" t="s">
        <v>95</v>
      </c>
      <c r="D75" s="28" t="s">
        <v>26</v>
      </c>
      <c r="E75" s="29" t="s">
        <v>25</v>
      </c>
      <c r="F75" s="30">
        <v>26157</v>
      </c>
      <c r="G75" s="30">
        <v>26157</v>
      </c>
      <c r="H75" s="30">
        <v>26157</v>
      </c>
      <c r="I75" s="98"/>
      <c r="J75" s="93"/>
      <c r="K75" s="93"/>
    </row>
    <row r="76" spans="1:11" s="5" customFormat="1" x14ac:dyDescent="0.2">
      <c r="A76" s="86">
        <f>A75+1</f>
        <v>41</v>
      </c>
      <c r="B76" s="52" t="s">
        <v>185</v>
      </c>
      <c r="C76" s="31" t="s">
        <v>95</v>
      </c>
      <c r="D76" s="28" t="s">
        <v>26</v>
      </c>
      <c r="E76" s="99" t="s">
        <v>25</v>
      </c>
      <c r="F76" s="30">
        <v>300000</v>
      </c>
      <c r="G76" s="30">
        <v>300000</v>
      </c>
      <c r="H76" s="30">
        <v>300000</v>
      </c>
      <c r="I76" s="98"/>
      <c r="J76" s="93"/>
      <c r="K76" s="93"/>
    </row>
    <row r="77" spans="1:11" s="5" customFormat="1" ht="34.5" customHeight="1" x14ac:dyDescent="0.25">
      <c r="A77" s="159" t="s">
        <v>113</v>
      </c>
      <c r="B77" s="160"/>
      <c r="C77" s="161"/>
      <c r="D77" s="95"/>
      <c r="E77" s="95"/>
      <c r="F77" s="48">
        <f>F78+F94+F103+F105</f>
        <v>223989612</v>
      </c>
      <c r="G77" s="48">
        <f t="shared" ref="G77:H77" si="20">G78+G94+G103+G105</f>
        <v>239760107</v>
      </c>
      <c r="H77" s="48">
        <f t="shared" si="20"/>
        <v>239760107</v>
      </c>
      <c r="I77" s="98"/>
      <c r="J77" s="98"/>
      <c r="K77" s="98"/>
    </row>
    <row r="78" spans="1:11" s="5" customFormat="1" ht="44.25" customHeight="1" x14ac:dyDescent="0.2">
      <c r="A78" s="89">
        <f>A76+1</f>
        <v>42</v>
      </c>
      <c r="B78" s="91" t="s">
        <v>114</v>
      </c>
      <c r="C78" s="57" t="s">
        <v>115</v>
      </c>
      <c r="D78" s="57"/>
      <c r="E78" s="43" t="s">
        <v>62</v>
      </c>
      <c r="F78" s="58">
        <f>SUM(F79:F93)</f>
        <v>33347487</v>
      </c>
      <c r="G78" s="58">
        <f>SUM(G79:G93)</f>
        <v>49117982</v>
      </c>
      <c r="H78" s="58">
        <f>SUM(H79:H93)</f>
        <v>49117982</v>
      </c>
      <c r="I78" s="98"/>
      <c r="J78" s="93"/>
      <c r="K78" s="93"/>
    </row>
    <row r="79" spans="1:11" s="5" customFormat="1" x14ac:dyDescent="0.2">
      <c r="A79" s="86"/>
      <c r="B79" s="52"/>
      <c r="C79" s="156" t="s">
        <v>116</v>
      </c>
      <c r="D79" s="53" t="s">
        <v>5</v>
      </c>
      <c r="E79" s="56" t="s">
        <v>136</v>
      </c>
      <c r="F79" s="54">
        <v>2803996</v>
      </c>
      <c r="G79" s="54">
        <v>4205994</v>
      </c>
      <c r="H79" s="54">
        <v>4205994</v>
      </c>
      <c r="I79" s="98"/>
      <c r="J79" s="93"/>
      <c r="K79" s="93"/>
    </row>
    <row r="80" spans="1:11" s="5" customFormat="1" ht="60" customHeight="1" x14ac:dyDescent="0.2">
      <c r="A80" s="86"/>
      <c r="B80" s="52"/>
      <c r="C80" s="157"/>
      <c r="D80" s="53" t="s">
        <v>122</v>
      </c>
      <c r="E80" s="56" t="s">
        <v>137</v>
      </c>
      <c r="F80" s="54">
        <v>20063644</v>
      </c>
      <c r="G80" s="54">
        <v>30095466</v>
      </c>
      <c r="H80" s="54">
        <v>30095466</v>
      </c>
      <c r="I80" s="98"/>
      <c r="J80" s="93"/>
      <c r="K80" s="93"/>
    </row>
    <row r="81" spans="1:13" s="5" customFormat="1" ht="73.5" customHeight="1" x14ac:dyDescent="0.2">
      <c r="A81" s="86"/>
      <c r="B81" s="52"/>
      <c r="C81" s="158"/>
      <c r="D81" s="53" t="s">
        <v>123</v>
      </c>
      <c r="E81" s="56" t="s">
        <v>138</v>
      </c>
      <c r="F81" s="55">
        <v>2439776</v>
      </c>
      <c r="G81" s="54">
        <v>3659664</v>
      </c>
      <c r="H81" s="54">
        <v>3659664</v>
      </c>
      <c r="I81" s="98"/>
      <c r="J81" s="93"/>
      <c r="K81" s="93"/>
    </row>
    <row r="82" spans="1:13" s="5" customFormat="1" ht="17.25" customHeight="1" x14ac:dyDescent="0.2">
      <c r="A82" s="86"/>
      <c r="B82" s="52"/>
      <c r="C82" s="156" t="s">
        <v>117</v>
      </c>
      <c r="D82" s="53" t="s">
        <v>124</v>
      </c>
      <c r="E82" s="56" t="s">
        <v>139</v>
      </c>
      <c r="F82" s="54">
        <v>13272</v>
      </c>
      <c r="G82" s="54">
        <v>19908</v>
      </c>
      <c r="H82" s="54">
        <v>19908</v>
      </c>
      <c r="I82" s="98"/>
      <c r="J82" s="93"/>
      <c r="K82" s="93"/>
    </row>
    <row r="83" spans="1:13" ht="17.25" customHeight="1" x14ac:dyDescent="0.2">
      <c r="A83" s="86"/>
      <c r="B83" s="52"/>
      <c r="C83" s="157"/>
      <c r="D83" s="53" t="s">
        <v>125</v>
      </c>
      <c r="E83" s="56" t="s">
        <v>140</v>
      </c>
      <c r="F83" s="54">
        <v>702048</v>
      </c>
      <c r="G83" s="54">
        <v>1053168</v>
      </c>
      <c r="H83" s="54">
        <v>1053168</v>
      </c>
    </row>
    <row r="84" spans="1:13" s="80" customFormat="1" ht="17.25" customHeight="1" x14ac:dyDescent="0.2">
      <c r="A84" s="86"/>
      <c r="B84" s="52"/>
      <c r="C84" s="157"/>
      <c r="D84" s="53" t="s">
        <v>126</v>
      </c>
      <c r="E84" s="56" t="s">
        <v>141</v>
      </c>
      <c r="F84" s="54">
        <v>4169</v>
      </c>
      <c r="G84" s="54">
        <v>6551</v>
      </c>
      <c r="H84" s="54">
        <v>6551</v>
      </c>
      <c r="I84" s="97"/>
      <c r="L84" s="4"/>
      <c r="M84" s="4"/>
    </row>
    <row r="85" spans="1:13" s="80" customFormat="1" ht="25.5" x14ac:dyDescent="0.2">
      <c r="A85" s="86"/>
      <c r="B85" s="52"/>
      <c r="C85" s="157"/>
      <c r="D85" s="53" t="s">
        <v>127</v>
      </c>
      <c r="E85" s="56" t="s">
        <v>142</v>
      </c>
      <c r="F85" s="54">
        <v>2685319</v>
      </c>
      <c r="G85" s="54">
        <v>3927438</v>
      </c>
      <c r="H85" s="54">
        <v>3927438</v>
      </c>
      <c r="I85" s="97"/>
      <c r="L85" s="4"/>
      <c r="M85" s="4"/>
    </row>
    <row r="86" spans="1:13" s="80" customFormat="1" ht="15" customHeight="1" x14ac:dyDescent="0.2">
      <c r="A86" s="86"/>
      <c r="B86" s="52"/>
      <c r="C86" s="157"/>
      <c r="D86" s="53" t="s">
        <v>128</v>
      </c>
      <c r="E86" s="56" t="s">
        <v>143</v>
      </c>
      <c r="F86" s="54">
        <v>74856</v>
      </c>
      <c r="G86" s="54">
        <v>112284</v>
      </c>
      <c r="H86" s="54">
        <v>112284</v>
      </c>
      <c r="I86" s="97"/>
      <c r="L86" s="4"/>
      <c r="M86" s="4"/>
    </row>
    <row r="87" spans="1:13" s="80" customFormat="1" ht="57.75" customHeight="1" x14ac:dyDescent="0.2">
      <c r="A87" s="86"/>
      <c r="B87" s="52"/>
      <c r="C87" s="158"/>
      <c r="D87" s="53" t="s">
        <v>129</v>
      </c>
      <c r="E87" s="56" t="s">
        <v>144</v>
      </c>
      <c r="F87" s="55">
        <v>1379296</v>
      </c>
      <c r="G87" s="54">
        <v>2068944</v>
      </c>
      <c r="H87" s="54">
        <v>2068944</v>
      </c>
      <c r="I87" s="97"/>
      <c r="L87" s="4"/>
      <c r="M87" s="4"/>
    </row>
    <row r="88" spans="1:13" s="80" customFormat="1" ht="21.75" customHeight="1" x14ac:dyDescent="0.2">
      <c r="A88" s="86"/>
      <c r="B88" s="52"/>
      <c r="C88" s="31" t="s">
        <v>118</v>
      </c>
      <c r="D88" s="53" t="s">
        <v>130</v>
      </c>
      <c r="E88" s="56" t="s">
        <v>145</v>
      </c>
      <c r="F88" s="54">
        <v>21308</v>
      </c>
      <c r="G88" s="54">
        <v>31962</v>
      </c>
      <c r="H88" s="54">
        <v>31962</v>
      </c>
      <c r="I88" s="97"/>
      <c r="L88" s="4"/>
      <c r="M88" s="4"/>
    </row>
    <row r="89" spans="1:13" s="80" customFormat="1" ht="57" customHeight="1" x14ac:dyDescent="0.2">
      <c r="A89" s="86"/>
      <c r="B89" s="52"/>
      <c r="C89" s="31" t="s">
        <v>119</v>
      </c>
      <c r="D89" s="53" t="s">
        <v>131</v>
      </c>
      <c r="E89" s="56" t="s">
        <v>146</v>
      </c>
      <c r="F89" s="54">
        <v>23616</v>
      </c>
      <c r="G89" s="54">
        <v>35424</v>
      </c>
      <c r="H89" s="54">
        <v>35424</v>
      </c>
      <c r="I89" s="97"/>
      <c r="L89" s="4"/>
      <c r="M89" s="4"/>
    </row>
    <row r="90" spans="1:13" s="80" customFormat="1" ht="16.5" customHeight="1" x14ac:dyDescent="0.2">
      <c r="A90" s="86"/>
      <c r="B90" s="52"/>
      <c r="C90" s="31" t="s">
        <v>107</v>
      </c>
      <c r="D90" s="53" t="s">
        <v>132</v>
      </c>
      <c r="E90" s="56" t="s">
        <v>147</v>
      </c>
      <c r="F90" s="54">
        <v>5903</v>
      </c>
      <c r="G90" s="54">
        <v>8622</v>
      </c>
      <c r="H90" s="54">
        <v>8622</v>
      </c>
      <c r="I90" s="97"/>
      <c r="L90" s="4"/>
      <c r="M90" s="4"/>
    </row>
    <row r="91" spans="1:13" s="80" customFormat="1" ht="16.5" customHeight="1" x14ac:dyDescent="0.2">
      <c r="A91" s="86"/>
      <c r="B91" s="52"/>
      <c r="C91" s="31" t="s">
        <v>120</v>
      </c>
      <c r="D91" s="53" t="s">
        <v>133</v>
      </c>
      <c r="E91" s="56" t="s">
        <v>148</v>
      </c>
      <c r="F91" s="54">
        <v>3102855</v>
      </c>
      <c r="G91" s="54">
        <v>3852322</v>
      </c>
      <c r="H91" s="54">
        <v>3852322</v>
      </c>
      <c r="I91" s="97"/>
      <c r="L91" s="4"/>
      <c r="M91" s="4"/>
    </row>
    <row r="92" spans="1:13" s="80" customFormat="1" ht="29.25" customHeight="1" x14ac:dyDescent="0.2">
      <c r="A92" s="86"/>
      <c r="B92" s="52"/>
      <c r="C92" s="156" t="s">
        <v>121</v>
      </c>
      <c r="D92" s="53" t="s">
        <v>134</v>
      </c>
      <c r="E92" s="56" t="s">
        <v>149</v>
      </c>
      <c r="F92" s="55">
        <v>13402</v>
      </c>
      <c r="G92" s="54">
        <v>19358</v>
      </c>
      <c r="H92" s="54">
        <v>19358</v>
      </c>
      <c r="I92" s="97"/>
      <c r="L92" s="4"/>
      <c r="M92" s="4"/>
    </row>
    <row r="93" spans="1:13" s="80" customFormat="1" ht="25.5" x14ac:dyDescent="0.2">
      <c r="A93" s="86"/>
      <c r="B93" s="52"/>
      <c r="C93" s="158"/>
      <c r="D93" s="53" t="s">
        <v>135</v>
      </c>
      <c r="E93" s="56" t="s">
        <v>150</v>
      </c>
      <c r="F93" s="55">
        <v>14027</v>
      </c>
      <c r="G93" s="54">
        <v>20877</v>
      </c>
      <c r="H93" s="54">
        <v>20877</v>
      </c>
      <c r="I93" s="97"/>
      <c r="L93" s="4"/>
      <c r="M93" s="4"/>
    </row>
    <row r="94" spans="1:13" s="80" customFormat="1" ht="44.25" customHeight="1" x14ac:dyDescent="0.2">
      <c r="A94" s="85">
        <f>A78+1</f>
        <v>43</v>
      </c>
      <c r="B94" s="72" t="s">
        <v>161</v>
      </c>
      <c r="C94" s="73" t="s">
        <v>162</v>
      </c>
      <c r="D94" s="59"/>
      <c r="E94" s="60" t="s">
        <v>62</v>
      </c>
      <c r="F94" s="71">
        <f>SUM(F95:F102)</f>
        <v>7205893</v>
      </c>
      <c r="G94" s="71">
        <f t="shared" ref="G94:H94" si="21">SUM(G95:G102)</f>
        <v>7205893</v>
      </c>
      <c r="H94" s="71">
        <f t="shared" si="21"/>
        <v>7205893</v>
      </c>
      <c r="I94" s="97"/>
      <c r="L94" s="4"/>
      <c r="M94" s="4"/>
    </row>
    <row r="95" spans="1:13" s="80" customFormat="1" x14ac:dyDescent="0.2">
      <c r="A95" s="86"/>
      <c r="B95" s="61"/>
      <c r="C95" s="174" t="s">
        <v>117</v>
      </c>
      <c r="D95" s="124" t="s">
        <v>67</v>
      </c>
      <c r="E95" s="62" t="s">
        <v>233</v>
      </c>
      <c r="F95" s="30">
        <v>3441048</v>
      </c>
      <c r="G95" s="30">
        <v>3441048</v>
      </c>
      <c r="H95" s="30">
        <v>3441048</v>
      </c>
      <c r="I95" s="97"/>
      <c r="L95" s="4"/>
      <c r="M95" s="4"/>
    </row>
    <row r="96" spans="1:13" s="80" customFormat="1" x14ac:dyDescent="0.2">
      <c r="A96" s="86"/>
      <c r="B96" s="61"/>
      <c r="C96" s="175"/>
      <c r="D96" s="124" t="s">
        <v>231</v>
      </c>
      <c r="E96" s="62" t="s">
        <v>232</v>
      </c>
      <c r="F96" s="30">
        <v>851530</v>
      </c>
      <c r="G96" s="30">
        <v>851530</v>
      </c>
      <c r="H96" s="30">
        <v>851530</v>
      </c>
      <c r="I96" s="97"/>
      <c r="L96" s="4"/>
      <c r="M96" s="4"/>
    </row>
    <row r="97" spans="1:13" s="80" customFormat="1" x14ac:dyDescent="0.2">
      <c r="A97" s="86"/>
      <c r="B97" s="61"/>
      <c r="C97" s="63" t="s">
        <v>118</v>
      </c>
      <c r="D97" s="64" t="s">
        <v>228</v>
      </c>
      <c r="E97" s="125" t="s">
        <v>229</v>
      </c>
      <c r="F97" s="30">
        <v>688413</v>
      </c>
      <c r="G97" s="30">
        <v>688413</v>
      </c>
      <c r="H97" s="30">
        <v>688413</v>
      </c>
      <c r="I97" s="97"/>
      <c r="L97" s="4"/>
      <c r="M97" s="4"/>
    </row>
    <row r="98" spans="1:13" s="80" customFormat="1" x14ac:dyDescent="0.2">
      <c r="A98" s="86"/>
      <c r="B98" s="61"/>
      <c r="C98" s="63" t="s">
        <v>120</v>
      </c>
      <c r="D98" s="53" t="s">
        <v>133</v>
      </c>
      <c r="E98" s="56" t="s">
        <v>148</v>
      </c>
      <c r="F98" s="30">
        <v>784204</v>
      </c>
      <c r="G98" s="30">
        <v>784204</v>
      </c>
      <c r="H98" s="30">
        <v>784204</v>
      </c>
      <c r="I98" s="97"/>
      <c r="L98" s="4"/>
      <c r="M98" s="4"/>
    </row>
    <row r="99" spans="1:13" s="80" customFormat="1" x14ac:dyDescent="0.2">
      <c r="A99" s="86"/>
      <c r="B99" s="61"/>
      <c r="C99" s="63" t="s">
        <v>121</v>
      </c>
      <c r="D99" s="65" t="s">
        <v>134</v>
      </c>
      <c r="E99" s="62" t="s">
        <v>163</v>
      </c>
      <c r="F99" s="30">
        <v>1301552</v>
      </c>
      <c r="G99" s="30">
        <v>1301552</v>
      </c>
      <c r="H99" s="30">
        <v>1301552</v>
      </c>
      <c r="I99" s="97"/>
      <c r="L99" s="4"/>
      <c r="M99" s="4"/>
    </row>
    <row r="100" spans="1:13" s="80" customFormat="1" ht="51" x14ac:dyDescent="0.2">
      <c r="A100" s="86"/>
      <c r="B100" s="61"/>
      <c r="C100" s="63" t="s">
        <v>119</v>
      </c>
      <c r="D100" s="64" t="s">
        <v>131</v>
      </c>
      <c r="E100" s="62" t="s">
        <v>146</v>
      </c>
      <c r="F100" s="30">
        <v>60349</v>
      </c>
      <c r="G100" s="30">
        <v>60349</v>
      </c>
      <c r="H100" s="30">
        <v>60349</v>
      </c>
      <c r="I100" s="97"/>
      <c r="L100" s="4"/>
      <c r="M100" s="4"/>
    </row>
    <row r="101" spans="1:13" s="80" customFormat="1" x14ac:dyDescent="0.2">
      <c r="A101" s="86"/>
      <c r="B101" s="61"/>
      <c r="C101" s="176" t="s">
        <v>164</v>
      </c>
      <c r="D101" s="64" t="s">
        <v>108</v>
      </c>
      <c r="E101" s="62" t="s">
        <v>234</v>
      </c>
      <c r="F101" s="30">
        <v>66611</v>
      </c>
      <c r="G101" s="30">
        <v>66611</v>
      </c>
      <c r="H101" s="30">
        <v>66611</v>
      </c>
      <c r="I101" s="97"/>
      <c r="L101" s="4"/>
      <c r="M101" s="4"/>
    </row>
    <row r="102" spans="1:13" s="80" customFormat="1" ht="25.5" x14ac:dyDescent="0.2">
      <c r="A102" s="86"/>
      <c r="B102" s="61"/>
      <c r="C102" s="177"/>
      <c r="D102" s="64" t="s">
        <v>110</v>
      </c>
      <c r="E102" s="62" t="s">
        <v>235</v>
      </c>
      <c r="F102" s="30">
        <v>12186</v>
      </c>
      <c r="G102" s="30">
        <v>12186</v>
      </c>
      <c r="H102" s="30">
        <v>12186</v>
      </c>
      <c r="I102" s="97"/>
      <c r="L102" s="4"/>
      <c r="M102" s="4"/>
    </row>
    <row r="103" spans="1:13" s="80" customFormat="1" ht="19.5" customHeight="1" x14ac:dyDescent="0.2">
      <c r="A103" s="85">
        <f>A94+1</f>
        <v>44</v>
      </c>
      <c r="B103" s="79" t="s">
        <v>171</v>
      </c>
      <c r="C103" s="77" t="s">
        <v>230</v>
      </c>
      <c r="D103" s="74"/>
      <c r="E103" s="60" t="s">
        <v>62</v>
      </c>
      <c r="F103" s="71">
        <f>F104</f>
        <v>183005047</v>
      </c>
      <c r="G103" s="71">
        <f t="shared" ref="G103:H103" si="22">G104</f>
        <v>183005047</v>
      </c>
      <c r="H103" s="71">
        <f t="shared" si="22"/>
        <v>183005047</v>
      </c>
      <c r="I103" s="97"/>
      <c r="L103" s="4"/>
      <c r="M103" s="4"/>
    </row>
    <row r="104" spans="1:13" s="80" customFormat="1" ht="20.25" customHeight="1" x14ac:dyDescent="0.2">
      <c r="A104" s="86"/>
      <c r="B104" s="102"/>
      <c r="C104" s="103" t="s">
        <v>176</v>
      </c>
      <c r="D104" s="103"/>
      <c r="E104" s="103"/>
      <c r="F104" s="30">
        <v>183005047</v>
      </c>
      <c r="G104" s="30">
        <v>183005047</v>
      </c>
      <c r="H104" s="30">
        <v>183005047</v>
      </c>
      <c r="I104" s="97"/>
      <c r="L104" s="4"/>
      <c r="M104" s="4"/>
    </row>
    <row r="105" spans="1:13" s="80" customFormat="1" ht="15.75" customHeight="1" x14ac:dyDescent="0.2">
      <c r="A105" s="85">
        <f>A103+1</f>
        <v>45</v>
      </c>
      <c r="B105" s="79"/>
      <c r="C105" s="77" t="s">
        <v>172</v>
      </c>
      <c r="D105" s="59"/>
      <c r="E105" s="60" t="s">
        <v>62</v>
      </c>
      <c r="F105" s="71">
        <f>F106</f>
        <v>431185</v>
      </c>
      <c r="G105" s="71">
        <f t="shared" ref="G105:H105" si="23">G106</f>
        <v>431185</v>
      </c>
      <c r="H105" s="71">
        <f t="shared" si="23"/>
        <v>431185</v>
      </c>
      <c r="I105" s="97"/>
      <c r="L105" s="4"/>
      <c r="M105" s="4"/>
    </row>
    <row r="106" spans="1:13" s="80" customFormat="1" ht="20.25" customHeight="1" x14ac:dyDescent="0.2">
      <c r="A106" s="86"/>
      <c r="B106" s="102"/>
      <c r="C106" s="103" t="s">
        <v>242</v>
      </c>
      <c r="D106" s="103"/>
      <c r="E106" s="103"/>
      <c r="F106" s="100">
        <v>431185</v>
      </c>
      <c r="G106" s="100">
        <v>431185</v>
      </c>
      <c r="H106" s="100">
        <v>431185</v>
      </c>
      <c r="I106" s="97"/>
      <c r="L106" s="4"/>
      <c r="M106" s="4"/>
    </row>
    <row r="107" spans="1:13" ht="19.5" customHeight="1" x14ac:dyDescent="0.25">
      <c r="A107" s="171" t="s">
        <v>188</v>
      </c>
      <c r="B107" s="172"/>
      <c r="C107" s="173"/>
      <c r="D107" s="105"/>
      <c r="E107" s="105"/>
      <c r="F107" s="48">
        <f>F108+F132</f>
        <v>70662394</v>
      </c>
      <c r="G107" s="48">
        <f>G108+G132</f>
        <v>70998851</v>
      </c>
      <c r="H107" s="48">
        <f>H108+H132</f>
        <v>71014751</v>
      </c>
      <c r="J107" s="97"/>
      <c r="K107" s="97"/>
    </row>
    <row r="108" spans="1:13" ht="15.75" x14ac:dyDescent="0.25">
      <c r="A108" s="117"/>
      <c r="B108" s="117"/>
      <c r="C108" s="118" t="s">
        <v>189</v>
      </c>
      <c r="D108" s="117"/>
      <c r="E108" s="117"/>
      <c r="F108" s="46">
        <f>F109+F111-F110</f>
        <v>69079914</v>
      </c>
      <c r="G108" s="46">
        <f t="shared" ref="G108:H108" si="24">G109+G111-G110</f>
        <v>69637414</v>
      </c>
      <c r="H108" s="46">
        <f t="shared" si="24"/>
        <v>69863201</v>
      </c>
      <c r="J108" s="97"/>
      <c r="K108" s="97"/>
    </row>
    <row r="109" spans="1:13" ht="15.75" x14ac:dyDescent="0.25">
      <c r="A109" s="108"/>
      <c r="B109" s="109"/>
      <c r="C109" s="63"/>
      <c r="D109" s="108"/>
      <c r="E109" s="110" t="s">
        <v>190</v>
      </c>
      <c r="F109" s="111">
        <f>F113+F116+F118+F119+F120+F121+F127+F128+F131</f>
        <v>69079914</v>
      </c>
      <c r="G109" s="111">
        <f t="shared" ref="G109:H109" si="25">G113+G116+G118+G119+G120+G121+G127+G128+G131</f>
        <v>69637414</v>
      </c>
      <c r="H109" s="111">
        <f t="shared" si="25"/>
        <v>69863201</v>
      </c>
    </row>
    <row r="110" spans="1:13" ht="15.75" x14ac:dyDescent="0.25">
      <c r="A110" s="108"/>
      <c r="B110" s="109"/>
      <c r="C110" s="63"/>
      <c r="D110" s="108"/>
      <c r="E110" s="110" t="s">
        <v>191</v>
      </c>
      <c r="F110" s="111">
        <f>F113+F118+F127</f>
        <v>57742012</v>
      </c>
      <c r="G110" s="111">
        <f t="shared" ref="G110:H110" si="26">G113+G118+G127</f>
        <v>57937235</v>
      </c>
      <c r="H110" s="111">
        <f t="shared" si="26"/>
        <v>58172080</v>
      </c>
    </row>
    <row r="111" spans="1:13" ht="15.75" x14ac:dyDescent="0.25">
      <c r="A111" s="108"/>
      <c r="B111" s="109"/>
      <c r="C111" s="63"/>
      <c r="D111" s="108"/>
      <c r="E111" s="110" t="s">
        <v>192</v>
      </c>
      <c r="F111" s="111">
        <f>F114+F115+F122+F124+F125+F129+F130</f>
        <v>57742012</v>
      </c>
      <c r="G111" s="111">
        <f t="shared" ref="G111:H111" si="27">G114+G115+G122+G124+G125+G129+G130</f>
        <v>57937235</v>
      </c>
      <c r="H111" s="111">
        <f t="shared" si="27"/>
        <v>58172080</v>
      </c>
    </row>
    <row r="112" spans="1:13" x14ac:dyDescent="0.2">
      <c r="A112" s="84">
        <f>A105+1</f>
        <v>46</v>
      </c>
      <c r="B112" s="75"/>
      <c r="C112" s="112" t="s">
        <v>193</v>
      </c>
      <c r="D112" s="112"/>
      <c r="E112" s="112"/>
      <c r="F112" s="76">
        <f>F114+F115</f>
        <v>51241272</v>
      </c>
      <c r="G112" s="76">
        <f t="shared" ref="G112:H112" si="28">G114+G115</f>
        <v>51455327</v>
      </c>
      <c r="H112" s="76">
        <f t="shared" si="28"/>
        <v>51686231</v>
      </c>
      <c r="J112" s="97"/>
      <c r="K112" s="97"/>
    </row>
    <row r="113" spans="1:12" ht="25.5" x14ac:dyDescent="0.2">
      <c r="A113" s="84"/>
      <c r="B113" s="75"/>
      <c r="C113" s="112"/>
      <c r="D113" s="113" t="s">
        <v>194</v>
      </c>
      <c r="E113" s="112" t="s">
        <v>195</v>
      </c>
      <c r="F113" s="76">
        <f>F114+F115</f>
        <v>51241272</v>
      </c>
      <c r="G113" s="76">
        <f t="shared" ref="G113:H113" si="29">G114+G115</f>
        <v>51455327</v>
      </c>
      <c r="H113" s="76">
        <f t="shared" si="29"/>
        <v>51686231</v>
      </c>
      <c r="J113" s="97"/>
      <c r="K113" s="97"/>
    </row>
    <row r="114" spans="1:12" x14ac:dyDescent="0.2">
      <c r="A114" s="84"/>
      <c r="B114" s="75"/>
      <c r="C114" s="112"/>
      <c r="D114" s="113" t="s">
        <v>132</v>
      </c>
      <c r="E114" s="112" t="s">
        <v>196</v>
      </c>
      <c r="F114" s="76">
        <v>22508641</v>
      </c>
      <c r="G114" s="76">
        <v>22435451</v>
      </c>
      <c r="H114" s="76">
        <v>22374915</v>
      </c>
      <c r="J114" s="97"/>
      <c r="K114" s="97"/>
    </row>
    <row r="115" spans="1:12" ht="27.75" customHeight="1" x14ac:dyDescent="0.2">
      <c r="A115" s="84"/>
      <c r="B115" s="75"/>
      <c r="C115" s="112"/>
      <c r="D115" s="113" t="s">
        <v>197</v>
      </c>
      <c r="E115" s="112" t="s">
        <v>198</v>
      </c>
      <c r="F115" s="76">
        <v>28732631</v>
      </c>
      <c r="G115" s="76">
        <v>29019876</v>
      </c>
      <c r="H115" s="76">
        <v>29311316</v>
      </c>
    </row>
    <row r="116" spans="1:12" x14ac:dyDescent="0.2">
      <c r="A116" s="84">
        <f>A112+1</f>
        <v>47</v>
      </c>
      <c r="B116" s="75"/>
      <c r="C116" s="112" t="s">
        <v>199</v>
      </c>
      <c r="D116" s="113" t="s">
        <v>200</v>
      </c>
      <c r="E116" s="112" t="s">
        <v>201</v>
      </c>
      <c r="F116" s="76">
        <v>10195604</v>
      </c>
      <c r="G116" s="76">
        <v>10741027</v>
      </c>
      <c r="H116" s="76">
        <v>10865062</v>
      </c>
    </row>
    <row r="117" spans="1:12" ht="27" customHeight="1" x14ac:dyDescent="0.2">
      <c r="A117" s="84">
        <f>A116+1</f>
        <v>48</v>
      </c>
      <c r="B117" s="75"/>
      <c r="C117" s="112" t="s">
        <v>202</v>
      </c>
      <c r="D117" s="112"/>
      <c r="E117" s="112"/>
      <c r="F117" s="76">
        <f>F119+F120+F121+F122+F124+F125</f>
        <v>2224928</v>
      </c>
      <c r="G117" s="76">
        <f t="shared" ref="G117:H117" si="30">G119+G120+G121+G122+G124+G125</f>
        <v>2199964</v>
      </c>
      <c r="H117" s="76">
        <f t="shared" si="30"/>
        <v>2197987</v>
      </c>
    </row>
    <row r="118" spans="1:12" ht="27" customHeight="1" x14ac:dyDescent="0.2">
      <c r="A118" s="84"/>
      <c r="B118" s="75"/>
      <c r="C118" s="112"/>
      <c r="D118" s="113" t="s">
        <v>194</v>
      </c>
      <c r="E118" s="112" t="s">
        <v>195</v>
      </c>
      <c r="F118" s="76">
        <f>F122+F124+F125</f>
        <v>1595289</v>
      </c>
      <c r="G118" s="76">
        <f t="shared" ref="G118:H118" si="31">G122+G124+G125</f>
        <v>1576457</v>
      </c>
      <c r="H118" s="76">
        <f t="shared" si="31"/>
        <v>1580398</v>
      </c>
    </row>
    <row r="119" spans="1:12" ht="31.5" customHeight="1" x14ac:dyDescent="0.2">
      <c r="A119" s="84"/>
      <c r="B119" s="75"/>
      <c r="C119" s="112"/>
      <c r="D119" s="113" t="s">
        <v>167</v>
      </c>
      <c r="E119" s="112" t="s">
        <v>203</v>
      </c>
      <c r="F119" s="76">
        <v>33318</v>
      </c>
      <c r="G119" s="76">
        <v>33318</v>
      </c>
      <c r="H119" s="76">
        <v>33318</v>
      </c>
    </row>
    <row r="120" spans="1:12" ht="27.75" customHeight="1" x14ac:dyDescent="0.2">
      <c r="A120" s="84"/>
      <c r="B120" s="75"/>
      <c r="C120" s="112"/>
      <c r="D120" s="113" t="s">
        <v>169</v>
      </c>
      <c r="E120" s="112" t="s">
        <v>204</v>
      </c>
      <c r="F120" s="76">
        <v>219779</v>
      </c>
      <c r="G120" s="76">
        <v>219779</v>
      </c>
      <c r="H120" s="76">
        <v>219779</v>
      </c>
      <c r="J120" s="97"/>
      <c r="K120" s="97"/>
      <c r="L120" s="97"/>
    </row>
    <row r="121" spans="1:12" ht="27.75" customHeight="1" x14ac:dyDescent="0.2">
      <c r="A121" s="84"/>
      <c r="B121" s="75"/>
      <c r="C121" s="112"/>
      <c r="D121" s="113" t="s">
        <v>200</v>
      </c>
      <c r="E121" s="112" t="s">
        <v>201</v>
      </c>
      <c r="F121" s="76">
        <v>376542</v>
      </c>
      <c r="G121" s="76">
        <v>370410</v>
      </c>
      <c r="H121" s="76">
        <v>364492</v>
      </c>
    </row>
    <row r="122" spans="1:12" ht="27.75" customHeight="1" x14ac:dyDescent="0.2">
      <c r="A122" s="84"/>
      <c r="B122" s="75"/>
      <c r="C122" s="112"/>
      <c r="D122" s="113" t="s">
        <v>205</v>
      </c>
      <c r="E122" s="112" t="s">
        <v>206</v>
      </c>
      <c r="F122" s="76">
        <v>271726</v>
      </c>
      <c r="G122" s="76">
        <v>226143</v>
      </c>
      <c r="H122" s="76">
        <v>201761</v>
      </c>
    </row>
    <row r="123" spans="1:12" ht="25.5" x14ac:dyDescent="0.2">
      <c r="A123" s="84"/>
      <c r="B123" s="75"/>
      <c r="C123" s="112"/>
      <c r="D123" s="113"/>
      <c r="E123" s="114" t="s">
        <v>207</v>
      </c>
      <c r="F123" s="115">
        <v>42040</v>
      </c>
      <c r="G123" s="115">
        <v>34445</v>
      </c>
      <c r="H123" s="115">
        <v>30382</v>
      </c>
    </row>
    <row r="124" spans="1:12" ht="27.75" customHeight="1" x14ac:dyDescent="0.2">
      <c r="A124" s="84"/>
      <c r="B124" s="75"/>
      <c r="C124" s="112"/>
      <c r="D124" s="113" t="s">
        <v>63</v>
      </c>
      <c r="E124" s="112" t="s">
        <v>208</v>
      </c>
      <c r="F124" s="76">
        <v>891230</v>
      </c>
      <c r="G124" s="76">
        <v>917981</v>
      </c>
      <c r="H124" s="76">
        <v>946304</v>
      </c>
    </row>
    <row r="125" spans="1:12" ht="25.5" x14ac:dyDescent="0.2">
      <c r="A125" s="84"/>
      <c r="B125" s="75"/>
      <c r="C125" s="112"/>
      <c r="D125" s="113" t="s">
        <v>197</v>
      </c>
      <c r="E125" s="112" t="s">
        <v>198</v>
      </c>
      <c r="F125" s="76">
        <v>432333</v>
      </c>
      <c r="G125" s="76">
        <v>432333</v>
      </c>
      <c r="H125" s="76">
        <v>432333</v>
      </c>
    </row>
    <row r="126" spans="1:12" x14ac:dyDescent="0.2">
      <c r="A126" s="84">
        <f>A117+1</f>
        <v>49</v>
      </c>
      <c r="B126" s="75"/>
      <c r="C126" s="112" t="s">
        <v>209</v>
      </c>
      <c r="D126" s="113"/>
      <c r="E126" s="112"/>
      <c r="F126" s="76">
        <f>F128+F129+F130</f>
        <v>5092381</v>
      </c>
      <c r="G126" s="76">
        <f>G128+G129+G130</f>
        <v>5111323</v>
      </c>
      <c r="H126" s="76">
        <f>H128+H129+H130</f>
        <v>5113921</v>
      </c>
    </row>
    <row r="127" spans="1:12" ht="25.5" x14ac:dyDescent="0.2">
      <c r="A127" s="84"/>
      <c r="B127" s="75"/>
      <c r="C127" s="4"/>
      <c r="D127" s="113" t="s">
        <v>194</v>
      </c>
      <c r="E127" s="112" t="s">
        <v>195</v>
      </c>
      <c r="F127" s="76">
        <f>F129+F130</f>
        <v>4905451</v>
      </c>
      <c r="G127" s="76">
        <f t="shared" ref="G127:H127" si="32">G129+G130</f>
        <v>4905451</v>
      </c>
      <c r="H127" s="76">
        <f t="shared" si="32"/>
        <v>4905451</v>
      </c>
    </row>
    <row r="128" spans="1:12" x14ac:dyDescent="0.2">
      <c r="A128" s="84"/>
      <c r="B128" s="75"/>
      <c r="C128" s="112"/>
      <c r="D128" s="113" t="s">
        <v>200</v>
      </c>
      <c r="E128" s="112" t="s">
        <v>201</v>
      </c>
      <c r="F128" s="76">
        <v>186930</v>
      </c>
      <c r="G128" s="76">
        <v>205872</v>
      </c>
      <c r="H128" s="76">
        <v>208470</v>
      </c>
    </row>
    <row r="129" spans="1:12" x14ac:dyDescent="0.2">
      <c r="A129" s="84"/>
      <c r="B129" s="75"/>
      <c r="C129" s="112"/>
      <c r="D129" s="113" t="s">
        <v>132</v>
      </c>
      <c r="E129" s="112" t="s">
        <v>196</v>
      </c>
      <c r="F129" s="76">
        <v>4895629</v>
      </c>
      <c r="G129" s="76">
        <v>4895629</v>
      </c>
      <c r="H129" s="76">
        <v>4895629</v>
      </c>
    </row>
    <row r="130" spans="1:12" x14ac:dyDescent="0.2">
      <c r="A130" s="84"/>
      <c r="B130" s="75"/>
      <c r="C130" s="112"/>
      <c r="D130" s="113" t="s">
        <v>63</v>
      </c>
      <c r="E130" s="112" t="s">
        <v>208</v>
      </c>
      <c r="F130" s="76">
        <v>9822</v>
      </c>
      <c r="G130" s="76">
        <v>9822</v>
      </c>
      <c r="H130" s="76">
        <v>9822</v>
      </c>
    </row>
    <row r="131" spans="1:12" ht="25.5" x14ac:dyDescent="0.2">
      <c r="A131" s="84">
        <f>A126+1</f>
        <v>50</v>
      </c>
      <c r="B131" s="75"/>
      <c r="C131" s="112" t="s">
        <v>210</v>
      </c>
      <c r="D131" s="113" t="s">
        <v>211</v>
      </c>
      <c r="E131" s="112" t="s">
        <v>212</v>
      </c>
      <c r="F131" s="76">
        <v>325729</v>
      </c>
      <c r="G131" s="76">
        <v>129773</v>
      </c>
      <c r="H131" s="76"/>
    </row>
    <row r="132" spans="1:12" x14ac:dyDescent="0.2">
      <c r="A132" s="119"/>
      <c r="B132" s="120"/>
      <c r="C132" s="118" t="s">
        <v>121</v>
      </c>
      <c r="D132" s="121"/>
      <c r="E132" s="121"/>
      <c r="F132" s="32">
        <f>F133</f>
        <v>1582480</v>
      </c>
      <c r="G132" s="32">
        <f t="shared" ref="G132:H132" si="33">G133</f>
        <v>1361437</v>
      </c>
      <c r="H132" s="32">
        <f t="shared" si="33"/>
        <v>1151550</v>
      </c>
    </row>
    <row r="133" spans="1:12" ht="59.25" customHeight="1" x14ac:dyDescent="0.2">
      <c r="A133" s="84">
        <f>A131+1</f>
        <v>51</v>
      </c>
      <c r="B133" s="75"/>
      <c r="C133" s="63" t="s">
        <v>213</v>
      </c>
      <c r="D133" s="112"/>
      <c r="E133" s="112"/>
      <c r="F133" s="76">
        <f>F134+F135+F136+F137+F138</f>
        <v>1582480</v>
      </c>
      <c r="G133" s="76">
        <f t="shared" ref="G133:H133" si="34">G134+G135+G136+G137+G138</f>
        <v>1361437</v>
      </c>
      <c r="H133" s="76">
        <f t="shared" si="34"/>
        <v>1151550</v>
      </c>
    </row>
    <row r="134" spans="1:12" ht="31.5" customHeight="1" x14ac:dyDescent="0.2">
      <c r="A134" s="84"/>
      <c r="B134" s="75"/>
      <c r="C134" s="63"/>
      <c r="D134" s="116" t="s">
        <v>214</v>
      </c>
      <c r="E134" s="112" t="s">
        <v>215</v>
      </c>
      <c r="F134" s="76">
        <v>972937</v>
      </c>
      <c r="G134" s="76">
        <v>837036</v>
      </c>
      <c r="H134" s="76">
        <v>707994</v>
      </c>
    </row>
    <row r="135" spans="1:12" ht="27" customHeight="1" x14ac:dyDescent="0.2">
      <c r="A135" s="84"/>
      <c r="B135" s="75"/>
      <c r="C135" s="63"/>
      <c r="D135" s="116" t="s">
        <v>216</v>
      </c>
      <c r="E135" s="112" t="s">
        <v>217</v>
      </c>
      <c r="F135" s="76">
        <v>214963</v>
      </c>
      <c r="G135" s="76">
        <v>184937</v>
      </c>
      <c r="H135" s="76">
        <v>156426</v>
      </c>
    </row>
    <row r="136" spans="1:12" ht="24" customHeight="1" x14ac:dyDescent="0.2">
      <c r="A136" s="84"/>
      <c r="B136" s="75"/>
      <c r="C136" s="63"/>
      <c r="D136" s="116" t="s">
        <v>218</v>
      </c>
      <c r="E136" s="112" t="s">
        <v>219</v>
      </c>
      <c r="F136" s="76">
        <v>51245</v>
      </c>
      <c r="G136" s="76">
        <v>44087</v>
      </c>
      <c r="H136" s="76">
        <v>37290</v>
      </c>
    </row>
    <row r="137" spans="1:12" ht="41.25" customHeight="1" x14ac:dyDescent="0.2">
      <c r="A137" s="84"/>
      <c r="B137" s="75"/>
      <c r="C137" s="63"/>
      <c r="D137" s="116" t="s">
        <v>220</v>
      </c>
      <c r="E137" s="112" t="s">
        <v>221</v>
      </c>
      <c r="F137" s="76">
        <v>239337</v>
      </c>
      <c r="G137" s="76">
        <v>205906</v>
      </c>
      <c r="H137" s="76">
        <v>174163</v>
      </c>
    </row>
    <row r="138" spans="1:12" ht="30" customHeight="1" x14ac:dyDescent="0.2">
      <c r="A138" s="84"/>
      <c r="B138" s="75"/>
      <c r="C138" s="112"/>
      <c r="D138" s="116" t="s">
        <v>222</v>
      </c>
      <c r="E138" s="112" t="s">
        <v>223</v>
      </c>
      <c r="F138" s="76">
        <v>103998</v>
      </c>
      <c r="G138" s="76">
        <v>89471</v>
      </c>
      <c r="H138" s="76">
        <v>75677</v>
      </c>
    </row>
    <row r="139" spans="1:12" x14ac:dyDescent="0.2">
      <c r="A139" s="4"/>
      <c r="B139" s="4"/>
      <c r="C139" s="4"/>
      <c r="D139" s="4"/>
      <c r="E139" s="4"/>
      <c r="F139" s="4"/>
      <c r="G139" s="4"/>
      <c r="H139" s="4"/>
      <c r="L139" s="3"/>
    </row>
    <row r="140" spans="1:12" s="9" customFormat="1" ht="12.75" customHeight="1" x14ac:dyDescent="0.2">
      <c r="I140" s="97"/>
      <c r="J140" s="80"/>
      <c r="K140" s="80"/>
      <c r="L140" s="10"/>
    </row>
    <row r="143" spans="1:12" ht="13.5" x14ac:dyDescent="0.25">
      <c r="C143" s="122" t="s">
        <v>226</v>
      </c>
    </row>
    <row r="144" spans="1:12" x14ac:dyDescent="0.2">
      <c r="A144" s="85"/>
      <c r="B144" s="123"/>
      <c r="C144" s="121" t="s">
        <v>227</v>
      </c>
      <c r="D144" s="104"/>
      <c r="E144" s="121"/>
      <c r="F144" s="32">
        <f>F145+F146</f>
        <v>25041101</v>
      </c>
      <c r="G144" s="32">
        <f t="shared" ref="G144:H144" si="35">G145+G146</f>
        <v>23060234</v>
      </c>
      <c r="H144" s="32">
        <f t="shared" si="35"/>
        <v>21175496</v>
      </c>
    </row>
    <row r="145" spans="1:11" x14ac:dyDescent="0.2">
      <c r="A145" s="84"/>
      <c r="B145" s="75"/>
      <c r="C145" s="112" t="s">
        <v>224</v>
      </c>
      <c r="D145" s="116"/>
      <c r="E145" s="112"/>
      <c r="F145" s="76">
        <v>23777464</v>
      </c>
      <c r="G145" s="76">
        <v>21796597</v>
      </c>
      <c r="H145" s="76">
        <v>19911859</v>
      </c>
    </row>
    <row r="146" spans="1:11" ht="25.5" x14ac:dyDescent="0.2">
      <c r="A146" s="84"/>
      <c r="B146" s="75"/>
      <c r="C146" s="112" t="s">
        <v>225</v>
      </c>
      <c r="D146" s="112"/>
      <c r="E146" s="112"/>
      <c r="F146" s="76">
        <v>1263637</v>
      </c>
      <c r="G146" s="76">
        <v>1263637</v>
      </c>
      <c r="H146" s="76">
        <v>1263637</v>
      </c>
    </row>
    <row r="149" spans="1:11" x14ac:dyDescent="0.2">
      <c r="B149" s="106"/>
    </row>
    <row r="151" spans="1:11" s="136" customFormat="1" ht="15.75" x14ac:dyDescent="0.25">
      <c r="A151" s="132"/>
      <c r="B151" s="168" t="s">
        <v>3</v>
      </c>
      <c r="C151" s="168"/>
      <c r="D151" s="133"/>
      <c r="E151" s="133"/>
      <c r="F151" s="169" t="s">
        <v>4</v>
      </c>
      <c r="G151" s="169"/>
      <c r="H151" s="169"/>
      <c r="I151" s="134"/>
      <c r="J151" s="135"/>
      <c r="K151" s="135"/>
    </row>
    <row r="152" spans="1:11" x14ac:dyDescent="0.2">
      <c r="B152" s="106"/>
      <c r="C152" s="107"/>
      <c r="D152" s="107"/>
      <c r="E152" s="107"/>
      <c r="F152" s="106"/>
      <c r="G152" s="106"/>
      <c r="H152" s="106"/>
    </row>
    <row r="153" spans="1:11" x14ac:dyDescent="0.2">
      <c r="B153" s="106"/>
      <c r="C153" s="107"/>
      <c r="D153" s="107"/>
      <c r="E153" s="107"/>
      <c r="F153" s="147"/>
      <c r="G153" s="147"/>
      <c r="H153" s="147"/>
    </row>
    <row r="154" spans="1:11" s="142" customFormat="1" ht="12" x14ac:dyDescent="0.2">
      <c r="A154" s="137"/>
      <c r="B154" s="170" t="s">
        <v>239</v>
      </c>
      <c r="C154" s="170"/>
      <c r="D154" s="138"/>
      <c r="E154" s="138"/>
      <c r="F154" s="139"/>
      <c r="G154" s="139"/>
      <c r="H154" s="139"/>
      <c r="I154" s="140"/>
      <c r="J154" s="141"/>
      <c r="K154" s="141"/>
    </row>
    <row r="155" spans="1:11" s="145" customFormat="1" ht="12" x14ac:dyDescent="0.2">
      <c r="A155" s="143"/>
      <c r="B155" s="144" t="s">
        <v>240</v>
      </c>
      <c r="F155" s="146"/>
      <c r="G155" s="146"/>
      <c r="H155" s="146"/>
      <c r="I155" s="146"/>
    </row>
  </sheetData>
  <mergeCells count="31">
    <mergeCell ref="B151:C151"/>
    <mergeCell ref="F151:H151"/>
    <mergeCell ref="B154:C154"/>
    <mergeCell ref="C92:C93"/>
    <mergeCell ref="A107:C107"/>
    <mergeCell ref="C95:C96"/>
    <mergeCell ref="C101:C102"/>
    <mergeCell ref="C82:C87"/>
    <mergeCell ref="A48:C48"/>
    <mergeCell ref="C50:C53"/>
    <mergeCell ref="A55:C55"/>
    <mergeCell ref="A56:C56"/>
    <mergeCell ref="A61:C61"/>
    <mergeCell ref="A64:C64"/>
    <mergeCell ref="A66:C66"/>
    <mergeCell ref="A69:C69"/>
    <mergeCell ref="A73:C73"/>
    <mergeCell ref="A77:C77"/>
    <mergeCell ref="C79:C81"/>
    <mergeCell ref="A42:C42"/>
    <mergeCell ref="F1:H1"/>
    <mergeCell ref="A3:H3"/>
    <mergeCell ref="D5:E5"/>
    <mergeCell ref="A7:C7"/>
    <mergeCell ref="A8:C8"/>
    <mergeCell ref="A11:C11"/>
    <mergeCell ref="A24:C24"/>
    <mergeCell ref="A26:C26"/>
    <mergeCell ref="A28:C28"/>
    <mergeCell ref="A32:C32"/>
    <mergeCell ref="A38:C38"/>
  </mergeCells>
  <dataValidations count="2">
    <dataValidation type="whole" errorStyle="information" allowBlank="1" showInputMessage="1" showErrorMessage="1" error="Jāievada skaitlis" sqref="F71:H72">
      <formula1>-100000000000000</formula1>
      <formula2>100000000000000</formula2>
    </dataValidation>
    <dataValidation type="whole" errorStyle="information" allowBlank="1" showInputMessage="1" showErrorMessage="1" error="Jāievada skaitlis" sqref="F10:H10 F58:H58">
      <formula1>-1000000000000</formula1>
      <formula2>1000000000000</formula2>
    </dataValidation>
  </dataValidations>
  <hyperlinks>
    <hyperlink ref="B155" r:id="rId1"/>
  </hyperlinks>
  <pageMargins left="0.47244094488188981" right="0.43307086614173229" top="0.36" bottom="0.53" header="0.17" footer="0.19685039370078741"/>
  <pageSetup paperSize="9" scale="85" fitToHeight="0" orientation="landscape" r:id="rId2"/>
  <headerFoot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2.pielikums</vt:lpstr>
      <vt:lpstr>'2.pielikums'!Print_Area</vt:lpstr>
      <vt:lpstr>'2.pielikums'!Print_Titles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Informatīvais ziņojums "Par priekšlikumiem valsts budžeta ieņēmumiem un izdevumiem 2021.gadam un ietvaram 2021.-2023.gadam"</dc:title>
  <dc:subject>2.pielikums</dc:subject>
  <dc:creator>Zane Adijāne</dc:creator>
  <cp:keywords/>
  <dc:description>zane.adijane@fm.gov.lv;_x000d_
67095437</dc:description>
  <cp:lastModifiedBy>Kristīna Pūre</cp:lastModifiedBy>
  <cp:lastPrinted>2020-09-11T06:22:03Z</cp:lastPrinted>
  <dcterms:created xsi:type="dcterms:W3CDTF">2017-09-11T16:41:11Z</dcterms:created>
  <dcterms:modified xsi:type="dcterms:W3CDTF">2020-09-21T09:35:04Z</dcterms:modified>
  <cp:category/>
</cp:coreProperties>
</file>